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KVELASQUEZC\Documents\"/>
    </mc:Choice>
  </mc:AlternateContent>
  <xr:revisionPtr revIDLastSave="0" documentId="13_ncr:1_{108A6E7F-1388-45F5-876D-F2BBC9CDA6AE}" xr6:coauthVersionLast="36" xr6:coauthVersionMax="36" xr10:uidLastSave="{00000000-0000-0000-0000-000000000000}"/>
  <bookViews>
    <workbookView xWindow="0" yWindow="0" windowWidth="21570" windowHeight="7980" tabRatio="800" firstSheet="6" activeTab="6" xr2:uid="{00000000-000D-0000-FFFF-FFFF00000000}"/>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BATERIA DE INDICADORES" sheetId="2" state="hidden" r:id="rId6"/>
    <sheet name="Formato General PI" sheetId="7" r:id="rId7"/>
    <sheet name="Hoja1" sheetId="8" r:id="rId8"/>
  </sheets>
  <externalReferences>
    <externalReference r:id="rId9"/>
    <externalReference r:id="rId10"/>
    <externalReference r:id="rId11"/>
  </externalReferences>
  <definedNames>
    <definedName name="_xlnm._FilterDatabase" localSheetId="5" hidden="1">'BATERIA DE INDICADORES'!$A$3:$BM$246</definedName>
    <definedName name="_xlnm._FilterDatabase" localSheetId="6" hidden="1">'Formato General PI'!$A$11:$CNW$466</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6">'Formato General PI'!$A$1:$V$1144</definedName>
    <definedName name="depende">[1]listas!$BD$2:$BD$31</definedName>
    <definedName name="item">#REF!</definedName>
    <definedName name="modificacion">[2]codigos!$E$3:$E$10</definedName>
    <definedName name="Responsabilidades">[3]listas!$B$2:$B$31</definedName>
    <definedName name="_xlnm.Print_Titles" localSheetId="6">'Formato General PI'!$5:$8</definedName>
  </definedNames>
  <calcPr calcId="191029"/>
</workbook>
</file>

<file path=xl/calcChain.xml><?xml version="1.0" encoding="utf-8"?>
<calcChain xmlns="http://schemas.openxmlformats.org/spreadsheetml/2006/main">
  <c r="R308" i="7" l="1"/>
  <c r="Q60" i="7"/>
  <c r="P60" i="7"/>
  <c r="P59" i="7" s="1"/>
  <c r="O60" i="7"/>
  <c r="O59" i="7" s="1"/>
  <c r="N60" i="7"/>
  <c r="N59" i="7" s="1"/>
  <c r="R309" i="7"/>
  <c r="R311" i="7"/>
  <c r="R312" i="7"/>
  <c r="R49" i="7"/>
  <c r="R48" i="7"/>
  <c r="R47" i="7"/>
  <c r="R43" i="7"/>
  <c r="R37" i="7"/>
  <c r="R36" i="7"/>
  <c r="R57" i="7"/>
  <c r="R56" i="7"/>
  <c r="R55" i="7"/>
  <c r="R54" i="7"/>
  <c r="R53" i="7"/>
  <c r="R52" i="7"/>
  <c r="R51" i="7"/>
  <c r="R45" i="7"/>
  <c r="Q38" i="7"/>
  <c r="P38" i="7"/>
  <c r="O38" i="7"/>
  <c r="N38" i="7"/>
  <c r="Q29" i="7"/>
  <c r="R29" i="7" s="1"/>
  <c r="P29" i="7"/>
  <c r="O29" i="7"/>
  <c r="N29" i="7"/>
  <c r="R23" i="7"/>
  <c r="Q18" i="7"/>
  <c r="R18" i="7" s="1"/>
  <c r="P18" i="7"/>
  <c r="O18" i="7"/>
  <c r="N18" i="7"/>
  <c r="R61" i="7"/>
  <c r="R32" i="7"/>
  <c r="R31" i="7"/>
  <c r="R30" i="7"/>
  <c r="R28" i="7"/>
  <c r="R26" i="7"/>
  <c r="R25" i="7"/>
  <c r="R14" i="7"/>
  <c r="D312" i="6"/>
  <c r="L311" i="6"/>
  <c r="O311" i="6" s="1"/>
  <c r="L310" i="6"/>
  <c r="O310" i="6"/>
  <c r="L309" i="6"/>
  <c r="O309" i="6" s="1"/>
  <c r="L308" i="6"/>
  <c r="O308" i="6" s="1"/>
  <c r="O307" i="6"/>
  <c r="L306" i="6"/>
  <c r="O306" i="6"/>
  <c r="L305" i="6"/>
  <c r="O305" i="6" s="1"/>
  <c r="L304" i="6"/>
  <c r="O304" i="6"/>
  <c r="L303" i="6"/>
  <c r="O303" i="6" s="1"/>
  <c r="O302" i="6"/>
  <c r="L301" i="6"/>
  <c r="O301" i="6"/>
  <c r="L300" i="6"/>
  <c r="O300" i="6" s="1"/>
  <c r="L299" i="6"/>
  <c r="O299" i="6" s="1"/>
  <c r="L298" i="6"/>
  <c r="O298" i="6"/>
  <c r="L297" i="6"/>
  <c r="O297" i="6" s="1"/>
  <c r="L296" i="6"/>
  <c r="O296" i="6" s="1"/>
  <c r="L295" i="6"/>
  <c r="O295" i="6"/>
  <c r="L294" i="6"/>
  <c r="O294" i="6"/>
  <c r="L293" i="6"/>
  <c r="O293" i="6" s="1"/>
  <c r="O292" i="6"/>
  <c r="L291" i="6"/>
  <c r="O291" i="6" s="1"/>
  <c r="L290" i="6"/>
  <c r="O290" i="6" s="1"/>
  <c r="L289" i="6"/>
  <c r="O289" i="6"/>
  <c r="L288" i="6"/>
  <c r="O288" i="6" s="1"/>
  <c r="L287" i="6"/>
  <c r="O287" i="6"/>
  <c r="L286" i="6"/>
  <c r="O286" i="6" s="1"/>
  <c r="L285" i="6"/>
  <c r="O285" i="6" s="1"/>
  <c r="L284" i="6"/>
  <c r="O284" i="6"/>
  <c r="O283" i="6"/>
  <c r="L282" i="6"/>
  <c r="O282" i="6" s="1"/>
  <c r="L281" i="6"/>
  <c r="O281" i="6" s="1"/>
  <c r="L280" i="6"/>
  <c r="O280" i="6" s="1"/>
  <c r="L279" i="6"/>
  <c r="O279" i="6" s="1"/>
  <c r="L278" i="6"/>
  <c r="O278" i="6"/>
  <c r="L277" i="6"/>
  <c r="O277" i="6"/>
  <c r="L276" i="6"/>
  <c r="O276" i="6" s="1"/>
  <c r="L275" i="6"/>
  <c r="O275" i="6" s="1"/>
  <c r="L274" i="6"/>
  <c r="O274" i="6" s="1"/>
  <c r="O273" i="6"/>
  <c r="L272" i="6"/>
  <c r="O272" i="6"/>
  <c r="L271" i="6"/>
  <c r="O271" i="6" s="1"/>
  <c r="L270" i="6"/>
  <c r="O270" i="6" s="1"/>
  <c r="L269" i="6"/>
  <c r="O269" i="6" s="1"/>
  <c r="L265" i="6"/>
  <c r="O265" i="6" s="1"/>
  <c r="L264" i="6"/>
  <c r="O264" i="6" s="1"/>
  <c r="O263" i="6"/>
  <c r="L262" i="6"/>
  <c r="O262" i="6" s="1"/>
  <c r="L261" i="6"/>
  <c r="O261" i="6"/>
  <c r="O260" i="6"/>
  <c r="O259" i="6"/>
  <c r="L258" i="6"/>
  <c r="O258" i="6" s="1"/>
  <c r="L257" i="6"/>
  <c r="O257" i="6"/>
  <c r="O256" i="6"/>
  <c r="L255" i="6"/>
  <c r="O255" i="6" s="1"/>
  <c r="L254" i="6"/>
  <c r="O254" i="6" s="1"/>
  <c r="L253" i="6"/>
  <c r="O253" i="6" s="1"/>
  <c r="L252" i="6"/>
  <c r="O252" i="6" s="1"/>
  <c r="L251" i="6"/>
  <c r="O251" i="6" s="1"/>
  <c r="L247" i="6"/>
  <c r="L246" i="6"/>
  <c r="O246" i="6" s="1"/>
  <c r="L245" i="6"/>
  <c r="O245" i="6"/>
  <c r="L244" i="6"/>
  <c r="O244" i="6" s="1"/>
  <c r="L243" i="6"/>
  <c r="O243" i="6" s="1"/>
  <c r="L242" i="6"/>
  <c r="O242" i="6" s="1"/>
  <c r="L241" i="6"/>
  <c r="O241" i="6"/>
  <c r="L240" i="6"/>
  <c r="O240" i="6" s="1"/>
  <c r="L239" i="6"/>
  <c r="O239" i="6" s="1"/>
  <c r="O238" i="6"/>
  <c r="L237" i="6"/>
  <c r="O237" i="6" s="1"/>
  <c r="L236" i="6"/>
  <c r="O236" i="6" s="1"/>
  <c r="L235" i="6"/>
  <c r="O235" i="6" s="1"/>
  <c r="L234" i="6"/>
  <c r="O234" i="6" s="1"/>
  <c r="L233" i="6"/>
  <c r="O233" i="6"/>
  <c r="L232" i="6"/>
  <c r="O232" i="6" s="1"/>
  <c r="L231" i="6"/>
  <c r="O231" i="6" s="1"/>
  <c r="L230" i="6"/>
  <c r="O230" i="6" s="1"/>
  <c r="L229" i="6"/>
  <c r="O229" i="6" s="1"/>
  <c r="L228" i="6"/>
  <c r="O228" i="6" s="1"/>
  <c r="L226" i="6"/>
  <c r="O226" i="6" s="1"/>
  <c r="L225" i="6"/>
  <c r="O225" i="6" s="1"/>
  <c r="O224" i="6"/>
  <c r="L223" i="6"/>
  <c r="O223" i="6" s="1"/>
  <c r="O222" i="6"/>
  <c r="O221" i="6"/>
  <c r="O220" i="6"/>
  <c r="L219" i="6"/>
  <c r="O219" i="6" s="1"/>
  <c r="L218" i="6"/>
  <c r="O218" i="6" s="1"/>
  <c r="O217" i="6"/>
  <c r="L216" i="6"/>
  <c r="O216" i="6" s="1"/>
  <c r="L215" i="6"/>
  <c r="O215" i="6" s="1"/>
  <c r="J214" i="6"/>
  <c r="L213" i="6"/>
  <c r="O213" i="6" s="1"/>
  <c r="L212" i="6"/>
  <c r="O212" i="6" s="1"/>
  <c r="L211" i="6"/>
  <c r="O211" i="6"/>
  <c r="L210" i="6"/>
  <c r="O210" i="6" s="1"/>
  <c r="L209" i="6"/>
  <c r="O209" i="6"/>
  <c r="L208" i="6"/>
  <c r="O208" i="6" s="1"/>
  <c r="L207" i="6"/>
  <c r="O207" i="6" s="1"/>
  <c r="L206" i="6"/>
  <c r="O206" i="6" s="1"/>
  <c r="L205" i="6"/>
  <c r="O205" i="6"/>
  <c r="O204" i="6"/>
  <c r="L203" i="6"/>
  <c r="O203" i="6"/>
  <c r="L201" i="6"/>
  <c r="L200" i="6"/>
  <c r="O200" i="6" s="1"/>
  <c r="L199" i="6"/>
  <c r="O199" i="6" s="1"/>
  <c r="L198" i="6"/>
  <c r="O198" i="6" s="1"/>
  <c r="L197" i="6"/>
  <c r="O197" i="6" s="1"/>
  <c r="O196" i="6"/>
  <c r="L195" i="6"/>
  <c r="O195" i="6" s="1"/>
  <c r="L194" i="6"/>
  <c r="O194" i="6" s="1"/>
  <c r="L193" i="6"/>
  <c r="O193" i="6" s="1"/>
  <c r="L192" i="6"/>
  <c r="O192" i="6" s="1"/>
  <c r="L191" i="6"/>
  <c r="O191" i="6"/>
  <c r="L190" i="6"/>
  <c r="O190" i="6" s="1"/>
  <c r="O188" i="6"/>
  <c r="O187" i="6"/>
  <c r="L186" i="6"/>
  <c r="O186" i="6"/>
  <c r="O185" i="6"/>
  <c r="O183" i="6"/>
  <c r="L182" i="6"/>
  <c r="O182" i="6" s="1"/>
  <c r="O181" i="6"/>
  <c r="L180" i="6"/>
  <c r="O180" i="6" s="1"/>
  <c r="L179" i="6"/>
  <c r="O179" i="6" s="1"/>
  <c r="L178" i="6"/>
  <c r="O178" i="6" s="1"/>
  <c r="L177" i="6"/>
  <c r="O177" i="6" s="1"/>
  <c r="L176" i="6"/>
  <c r="O176" i="6"/>
  <c r="L175" i="6"/>
  <c r="O175" i="6"/>
  <c r="H174" i="6"/>
  <c r="L174" i="6" s="1"/>
  <c r="O174" i="6" s="1"/>
  <c r="L173" i="6"/>
  <c r="O173" i="6" s="1"/>
  <c r="L169" i="6"/>
  <c r="O169" i="6" s="1"/>
  <c r="L168" i="6"/>
  <c r="O168" i="6" s="1"/>
  <c r="L167" i="6"/>
  <c r="O167" i="6" s="1"/>
  <c r="O166" i="6"/>
  <c r="L165" i="6"/>
  <c r="O165" i="6" s="1"/>
  <c r="L164" i="6"/>
  <c r="O164" i="6" s="1"/>
  <c r="L163" i="6"/>
  <c r="O163" i="6" s="1"/>
  <c r="L162" i="6"/>
  <c r="O162" i="6" s="1"/>
  <c r="L161" i="6"/>
  <c r="O161" i="6" s="1"/>
  <c r="L160" i="6"/>
  <c r="O160" i="6"/>
  <c r="L159" i="6"/>
  <c r="O159" i="6" s="1"/>
  <c r="L158" i="6"/>
  <c r="O158" i="6" s="1"/>
  <c r="L157" i="6"/>
  <c r="O157" i="6" s="1"/>
  <c r="L156" i="6"/>
  <c r="O156" i="6" s="1"/>
  <c r="L155" i="6"/>
  <c r="O155" i="6" s="1"/>
  <c r="L153" i="6"/>
  <c r="O153" i="6" s="1"/>
  <c r="L152" i="6"/>
  <c r="O152" i="6"/>
  <c r="L151" i="6"/>
  <c r="O151" i="6" s="1"/>
  <c r="L150" i="6"/>
  <c r="O150" i="6" s="1"/>
  <c r="L149" i="6"/>
  <c r="O149" i="6"/>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s="1"/>
  <c r="L134" i="6"/>
  <c r="O134" i="6" s="1"/>
  <c r="L133" i="6"/>
  <c r="O133" i="6" s="1"/>
  <c r="O132" i="6"/>
  <c r="O131" i="6"/>
  <c r="L130" i="6"/>
  <c r="O130" i="6" s="1"/>
  <c r="O129" i="6"/>
  <c r="L128" i="6"/>
  <c r="O128" i="6" s="1"/>
  <c r="O127" i="6"/>
  <c r="O126" i="6"/>
  <c r="L123" i="6"/>
  <c r="O123" i="6" s="1"/>
  <c r="L122" i="6"/>
  <c r="O122" i="6" s="1"/>
  <c r="L118" i="6"/>
  <c r="O118" i="6" s="1"/>
  <c r="L117" i="6"/>
  <c r="O117" i="6" s="1"/>
  <c r="O116" i="6"/>
  <c r="L115" i="6"/>
  <c r="O115" i="6" s="1"/>
  <c r="L114" i="6"/>
  <c r="O114" i="6" s="1"/>
  <c r="L113" i="6"/>
  <c r="O113" i="6" s="1"/>
  <c r="L112" i="6"/>
  <c r="O112" i="6" s="1"/>
  <c r="L111" i="6"/>
  <c r="O111" i="6" s="1"/>
  <c r="O107" i="6"/>
  <c r="L106" i="6"/>
  <c r="O106" i="6" s="1"/>
  <c r="L105" i="6"/>
  <c r="O105" i="6" s="1"/>
  <c r="L104" i="6"/>
  <c r="O104" i="6" s="1"/>
  <c r="L103" i="6"/>
  <c r="O103" i="6" s="1"/>
  <c r="L102" i="6"/>
  <c r="O102" i="6" s="1"/>
  <c r="L101" i="6"/>
  <c r="O101" i="6" s="1"/>
  <c r="L97" i="6"/>
  <c r="O97" i="6"/>
  <c r="L96" i="6"/>
  <c r="O96" i="6" s="1"/>
  <c r="L95" i="6"/>
  <c r="O95" i="6" s="1"/>
  <c r="L94" i="6"/>
  <c r="O94" i="6" s="1"/>
  <c r="L93" i="6"/>
  <c r="O93" i="6" s="1"/>
  <c r="L89" i="6"/>
  <c r="O89" i="6"/>
  <c r="O88" i="6"/>
  <c r="L87" i="6"/>
  <c r="O87" i="6"/>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c r="L69" i="6"/>
  <c r="O69" i="6" s="1"/>
  <c r="L68" i="6"/>
  <c r="O68" i="6" s="1"/>
  <c r="L67" i="6"/>
  <c r="O67" i="6"/>
  <c r="L66" i="6"/>
  <c r="O66" i="6" s="1"/>
  <c r="L65" i="6"/>
  <c r="O65" i="6" s="1"/>
  <c r="L64" i="6"/>
  <c r="O64" i="6" s="1"/>
  <c r="L63" i="6"/>
  <c r="O63" i="6" s="1"/>
  <c r="L62" i="6"/>
  <c r="O62" i="6" s="1"/>
  <c r="L61" i="6"/>
  <c r="O61" i="6"/>
  <c r="L60" i="6"/>
  <c r="O60" i="6" s="1"/>
  <c r="L59" i="6"/>
  <c r="O59" i="6" s="1"/>
  <c r="L58" i="6"/>
  <c r="O58" i="6" s="1"/>
  <c r="L57" i="6"/>
  <c r="O57" i="6" s="1"/>
  <c r="L56" i="6"/>
  <c r="O56" i="6" s="1"/>
  <c r="L55" i="6"/>
  <c r="O55" i="6"/>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c r="O273" i="1" s="1"/>
  <c r="L277" i="1"/>
  <c r="F29" i="5"/>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M245" i="2"/>
  <c r="L245" i="2"/>
  <c r="R245" i="2" s="1"/>
  <c r="Y245" i="2" s="1"/>
  <c r="J245" i="2"/>
  <c r="H245" i="2"/>
  <c r="F245" i="2"/>
  <c r="E245" i="2"/>
  <c r="AB244" i="2"/>
  <c r="AC244" i="2" s="1"/>
  <c r="AA244" i="2"/>
  <c r="AF244" i="2" s="1"/>
  <c r="AM244" i="2" s="1"/>
  <c r="T244" i="2"/>
  <c r="Q244" i="2"/>
  <c r="X244" i="2" s="1"/>
  <c r="P244" i="2"/>
  <c r="W244" i="2" s="1"/>
  <c r="O244" i="2"/>
  <c r="V244" i="2" s="1"/>
  <c r="N244" i="2"/>
  <c r="U244" i="2" s="1"/>
  <c r="M244" i="2"/>
  <c r="J244" i="2"/>
  <c r="H244" i="2"/>
  <c r="F244" i="2"/>
  <c r="E244" i="2"/>
  <c r="AB243" i="2"/>
  <c r="AA243" i="2"/>
  <c r="T243" i="2"/>
  <c r="Q243" i="2"/>
  <c r="X243" i="2" s="1"/>
  <c r="P243" i="2"/>
  <c r="W243" i="2" s="1"/>
  <c r="O243" i="2"/>
  <c r="V243" i="2" s="1"/>
  <c r="N243" i="2"/>
  <c r="U243" i="2" s="1"/>
  <c r="M243" i="2"/>
  <c r="J243" i="2"/>
  <c r="H243" i="2"/>
  <c r="F243" i="2"/>
  <c r="E243" i="2"/>
  <c r="AB242" i="2"/>
  <c r="AA242" i="2"/>
  <c r="T242" i="2"/>
  <c r="Q242" i="2"/>
  <c r="X242" i="2" s="1"/>
  <c r="P242" i="2"/>
  <c r="W242" i="2" s="1"/>
  <c r="O242" i="2"/>
  <c r="V242" i="2" s="1"/>
  <c r="N242" i="2"/>
  <c r="U242" i="2" s="1"/>
  <c r="M242" i="2"/>
  <c r="J242" i="2"/>
  <c r="H242" i="2"/>
  <c r="F242" i="2"/>
  <c r="E242" i="2"/>
  <c r="AB241" i="2"/>
  <c r="AA241" i="2"/>
  <c r="AG241" i="2" s="1"/>
  <c r="AN241" i="2" s="1"/>
  <c r="M241" i="2"/>
  <c r="L241" i="2"/>
  <c r="S241" i="2" s="1"/>
  <c r="Z241" i="2" s="1"/>
  <c r="J241" i="2"/>
  <c r="H241" i="2"/>
  <c r="F241" i="2"/>
  <c r="E241" i="2"/>
  <c r="AB240" i="2"/>
  <c r="AD240" i="2" s="1"/>
  <c r="AC240" i="2"/>
  <c r="AA240" i="2"/>
  <c r="M240" i="2"/>
  <c r="L240" i="2"/>
  <c r="T240" i="2" s="1"/>
  <c r="J240" i="2"/>
  <c r="H240" i="2"/>
  <c r="F240" i="2"/>
  <c r="E240" i="2"/>
  <c r="AB239" i="2"/>
  <c r="AC239" i="2"/>
  <c r="AA239" i="2"/>
  <c r="AF239" i="2" s="1"/>
  <c r="AM239" i="2" s="1"/>
  <c r="M239" i="2"/>
  <c r="L239" i="2"/>
  <c r="P239" i="2" s="1"/>
  <c r="W239" i="2" s="1"/>
  <c r="J239" i="2"/>
  <c r="H239" i="2"/>
  <c r="F239" i="2"/>
  <c r="E239" i="2"/>
  <c r="AB238" i="2"/>
  <c r="AA238" i="2"/>
  <c r="B238" i="2" s="1"/>
  <c r="J238" i="2"/>
  <c r="H238" i="2"/>
  <c r="F238" i="2"/>
  <c r="E238" i="2"/>
  <c r="AB237" i="2"/>
  <c r="AA237" i="2"/>
  <c r="T237" i="2"/>
  <c r="Q237" i="2"/>
  <c r="X237" i="2" s="1"/>
  <c r="P237" i="2"/>
  <c r="W237" i="2"/>
  <c r="O237" i="2"/>
  <c r="V237" i="2" s="1"/>
  <c r="N237" i="2"/>
  <c r="U237" i="2" s="1"/>
  <c r="M237" i="2"/>
  <c r="J237" i="2"/>
  <c r="H237" i="2"/>
  <c r="F237" i="2"/>
  <c r="E237" i="2"/>
  <c r="AB236" i="2"/>
  <c r="AA236" i="2"/>
  <c r="AG236" i="2" s="1"/>
  <c r="AN236" i="2" s="1"/>
  <c r="T236" i="2"/>
  <c r="Q236" i="2"/>
  <c r="X236" i="2" s="1"/>
  <c r="P236" i="2"/>
  <c r="W236" i="2" s="1"/>
  <c r="O236" i="2"/>
  <c r="V236" i="2" s="1"/>
  <c r="N236" i="2"/>
  <c r="U236" i="2" s="1"/>
  <c r="M236" i="2"/>
  <c r="J236" i="2"/>
  <c r="H236" i="2"/>
  <c r="F236" i="2"/>
  <c r="E236" i="2"/>
  <c r="AB235" i="2"/>
  <c r="AC235" i="2" s="1"/>
  <c r="AA235" i="2"/>
  <c r="B235" i="2" s="1"/>
  <c r="T235" i="2"/>
  <c r="Q235" i="2"/>
  <c r="X235" i="2" s="1"/>
  <c r="P235" i="2"/>
  <c r="W235" i="2" s="1"/>
  <c r="O235" i="2"/>
  <c r="V235" i="2" s="1"/>
  <c r="N235" i="2"/>
  <c r="U235" i="2" s="1"/>
  <c r="M235" i="2"/>
  <c r="J235" i="2"/>
  <c r="H235" i="2"/>
  <c r="F235" i="2"/>
  <c r="E235" i="2"/>
  <c r="AB234" i="2"/>
  <c r="AD234" i="2" s="1"/>
  <c r="AA234" i="2"/>
  <c r="T234" i="2"/>
  <c r="Q234" i="2"/>
  <c r="X234" i="2" s="1"/>
  <c r="P234" i="2"/>
  <c r="W234" i="2"/>
  <c r="O234" i="2"/>
  <c r="V234" i="2" s="1"/>
  <c r="N234" i="2"/>
  <c r="U234" i="2" s="1"/>
  <c r="M234" i="2"/>
  <c r="J234" i="2"/>
  <c r="H234" i="2"/>
  <c r="F234" i="2"/>
  <c r="E234" i="2"/>
  <c r="AB233" i="2"/>
  <c r="AD233" i="2" s="1"/>
  <c r="AA233" i="2"/>
  <c r="AI233" i="2" s="1"/>
  <c r="AP233" i="2" s="1"/>
  <c r="T233" i="2"/>
  <c r="Q233" i="2"/>
  <c r="X233" i="2" s="1"/>
  <c r="P233" i="2"/>
  <c r="W233" i="2" s="1"/>
  <c r="O233" i="2"/>
  <c r="V233" i="2" s="1"/>
  <c r="N233" i="2"/>
  <c r="U233" i="2" s="1"/>
  <c r="M233" i="2"/>
  <c r="J233" i="2"/>
  <c r="H233" i="2"/>
  <c r="F233" i="2"/>
  <c r="E233" i="2"/>
  <c r="AB232" i="2"/>
  <c r="AA232" i="2"/>
  <c r="T232" i="2"/>
  <c r="Q232" i="2"/>
  <c r="X232" i="2"/>
  <c r="P232" i="2"/>
  <c r="W232" i="2" s="1"/>
  <c r="O232" i="2"/>
  <c r="V232" i="2" s="1"/>
  <c r="N232" i="2"/>
  <c r="U232" i="2" s="1"/>
  <c r="M232" i="2"/>
  <c r="J232" i="2"/>
  <c r="H232" i="2"/>
  <c r="F232" i="2"/>
  <c r="E232" i="2"/>
  <c r="AB231" i="2"/>
  <c r="AA231" i="2"/>
  <c r="T231" i="2"/>
  <c r="Q231" i="2"/>
  <c r="X231" i="2" s="1"/>
  <c r="P231" i="2"/>
  <c r="W231" i="2" s="1"/>
  <c r="O231" i="2"/>
  <c r="V231" i="2" s="1"/>
  <c r="N231" i="2"/>
  <c r="U231" i="2"/>
  <c r="M231" i="2"/>
  <c r="J231" i="2"/>
  <c r="H231" i="2"/>
  <c r="F231" i="2"/>
  <c r="E231" i="2"/>
  <c r="AB230" i="2"/>
  <c r="AC230" i="2" s="1"/>
  <c r="AA230" i="2"/>
  <c r="AI230" i="2" s="1"/>
  <c r="AP230" i="2" s="1"/>
  <c r="T230" i="2"/>
  <c r="Q230" i="2"/>
  <c r="X230" i="2" s="1"/>
  <c r="P230" i="2"/>
  <c r="W230" i="2" s="1"/>
  <c r="O230" i="2"/>
  <c r="V230" i="2" s="1"/>
  <c r="N230" i="2"/>
  <c r="U230" i="2" s="1"/>
  <c r="M230" i="2"/>
  <c r="J230" i="2"/>
  <c r="H230" i="2"/>
  <c r="F230" i="2"/>
  <c r="E230" i="2"/>
  <c r="AB229" i="2"/>
  <c r="AA229" i="2"/>
  <c r="B229" i="2" s="1"/>
  <c r="T229" i="2"/>
  <c r="Q229" i="2"/>
  <c r="X229" i="2" s="1"/>
  <c r="P229" i="2"/>
  <c r="W229" i="2" s="1"/>
  <c r="O229" i="2"/>
  <c r="V229" i="2" s="1"/>
  <c r="N229" i="2"/>
  <c r="U229" i="2" s="1"/>
  <c r="M229" i="2"/>
  <c r="J229" i="2"/>
  <c r="H229" i="2"/>
  <c r="F229" i="2"/>
  <c r="E229" i="2"/>
  <c r="AB228" i="2"/>
  <c r="AD228" i="2" s="1"/>
  <c r="AA228" i="2"/>
  <c r="AH228" i="2" s="1"/>
  <c r="AO228" i="2" s="1"/>
  <c r="T228" i="2"/>
  <c r="Q228" i="2"/>
  <c r="X228" i="2" s="1"/>
  <c r="P228" i="2"/>
  <c r="W228" i="2" s="1"/>
  <c r="O228" i="2"/>
  <c r="V228" i="2" s="1"/>
  <c r="N228" i="2"/>
  <c r="U228" i="2" s="1"/>
  <c r="M228" i="2"/>
  <c r="J228" i="2"/>
  <c r="H228" i="2"/>
  <c r="F228" i="2"/>
  <c r="E228" i="2"/>
  <c r="AB227" i="2"/>
  <c r="AD227" i="2" s="1"/>
  <c r="AA227" i="2"/>
  <c r="AH227" i="2" s="1"/>
  <c r="AO227" i="2" s="1"/>
  <c r="T227" i="2"/>
  <c r="Q227" i="2"/>
  <c r="X227" i="2" s="1"/>
  <c r="P227" i="2"/>
  <c r="W227" i="2" s="1"/>
  <c r="O227" i="2"/>
  <c r="V227" i="2"/>
  <c r="N227" i="2"/>
  <c r="U227" i="2" s="1"/>
  <c r="M227" i="2"/>
  <c r="J227" i="2"/>
  <c r="H227" i="2"/>
  <c r="F227" i="2"/>
  <c r="E227" i="2"/>
  <c r="AB226" i="2"/>
  <c r="AA226" i="2"/>
  <c r="T226" i="2"/>
  <c r="Q226" i="2"/>
  <c r="X226" i="2"/>
  <c r="P226" i="2"/>
  <c r="W226" i="2" s="1"/>
  <c r="O226" i="2"/>
  <c r="V226" i="2" s="1"/>
  <c r="N226" i="2"/>
  <c r="U226" i="2" s="1"/>
  <c r="M226" i="2"/>
  <c r="J226" i="2"/>
  <c r="H226" i="2"/>
  <c r="F226" i="2"/>
  <c r="E226" i="2"/>
  <c r="AB225" i="2"/>
  <c r="AD225" i="2" s="1"/>
  <c r="AA225" i="2"/>
  <c r="AG225" i="2" s="1"/>
  <c r="AN225" i="2" s="1"/>
  <c r="T225" i="2"/>
  <c r="Q225" i="2"/>
  <c r="X225" i="2" s="1"/>
  <c r="P225" i="2"/>
  <c r="W225" i="2" s="1"/>
  <c r="O225" i="2"/>
  <c r="V225" i="2" s="1"/>
  <c r="N225" i="2"/>
  <c r="U225" i="2" s="1"/>
  <c r="M225" i="2"/>
  <c r="J225" i="2"/>
  <c r="H225" i="2"/>
  <c r="F225" i="2"/>
  <c r="E225" i="2"/>
  <c r="AB224" i="2"/>
  <c r="AA224" i="2"/>
  <c r="AF224" i="2" s="1"/>
  <c r="AM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c r="M223" i="2"/>
  <c r="J223" i="2"/>
  <c r="H223" i="2"/>
  <c r="F223" i="2"/>
  <c r="E223" i="2"/>
  <c r="AB222" i="2"/>
  <c r="AC222" i="2" s="1"/>
  <c r="AA222" i="2"/>
  <c r="T222" i="2"/>
  <c r="Q222" i="2"/>
  <c r="X222" i="2" s="1"/>
  <c r="P222" i="2"/>
  <c r="W222" i="2" s="1"/>
  <c r="O222" i="2"/>
  <c r="V222" i="2" s="1"/>
  <c r="N222" i="2"/>
  <c r="U222" i="2" s="1"/>
  <c r="M222" i="2"/>
  <c r="J222" i="2"/>
  <c r="H222" i="2"/>
  <c r="F222" i="2"/>
  <c r="E222" i="2"/>
  <c r="AB221" i="2"/>
  <c r="AA221" i="2"/>
  <c r="AH221" i="2" s="1"/>
  <c r="AO221" i="2" s="1"/>
  <c r="T221" i="2"/>
  <c r="Q221" i="2"/>
  <c r="X221" i="2" s="1"/>
  <c r="P221" i="2"/>
  <c r="W221" i="2" s="1"/>
  <c r="O221" i="2"/>
  <c r="V221" i="2" s="1"/>
  <c r="N221" i="2"/>
  <c r="U221" i="2" s="1"/>
  <c r="M221" i="2"/>
  <c r="J221" i="2"/>
  <c r="H221" i="2"/>
  <c r="F221" i="2"/>
  <c r="E221" i="2"/>
  <c r="AB220" i="2"/>
  <c r="AC220" i="2" s="1"/>
  <c r="AA220" i="2"/>
  <c r="AK220" i="2" s="1"/>
  <c r="AR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A218" i="2"/>
  <c r="AK218" i="2" s="1"/>
  <c r="AR218" i="2" s="1"/>
  <c r="T218" i="2"/>
  <c r="Q218" i="2"/>
  <c r="X218" i="2" s="1"/>
  <c r="P218" i="2"/>
  <c r="W218" i="2" s="1"/>
  <c r="O218" i="2"/>
  <c r="V218" i="2" s="1"/>
  <c r="N218" i="2"/>
  <c r="U218" i="2" s="1"/>
  <c r="M218" i="2"/>
  <c r="J218" i="2"/>
  <c r="H218" i="2"/>
  <c r="F218" i="2"/>
  <c r="E218" i="2"/>
  <c r="AB217" i="2"/>
  <c r="AA217" i="2"/>
  <c r="T217" i="2"/>
  <c r="Q217" i="2"/>
  <c r="X217" i="2"/>
  <c r="P217" i="2"/>
  <c r="W217" i="2"/>
  <c r="O217" i="2"/>
  <c r="V217" i="2" s="1"/>
  <c r="N217" i="2"/>
  <c r="U217" i="2" s="1"/>
  <c r="M217" i="2"/>
  <c r="J217" i="2"/>
  <c r="H217" i="2"/>
  <c r="F217" i="2"/>
  <c r="E217" i="2"/>
  <c r="AB216" i="2"/>
  <c r="AC216" i="2" s="1"/>
  <c r="AA216" i="2"/>
  <c r="AI216" i="2"/>
  <c r="AP216" i="2" s="1"/>
  <c r="T216" i="2"/>
  <c r="Q216" i="2"/>
  <c r="X216" i="2" s="1"/>
  <c r="P216" i="2"/>
  <c r="W216" i="2" s="1"/>
  <c r="O216" i="2"/>
  <c r="V216" i="2" s="1"/>
  <c r="N216" i="2"/>
  <c r="U216" i="2" s="1"/>
  <c r="M216" i="2"/>
  <c r="J216" i="2"/>
  <c r="H216" i="2"/>
  <c r="F216" i="2"/>
  <c r="E216" i="2"/>
  <c r="AB215" i="2"/>
  <c r="AA215" i="2"/>
  <c r="T215" i="2"/>
  <c r="Q215" i="2"/>
  <c r="X215" i="2" s="1"/>
  <c r="P215" i="2"/>
  <c r="W215" i="2" s="1"/>
  <c r="O215" i="2"/>
  <c r="V215" i="2" s="1"/>
  <c r="N215" i="2"/>
  <c r="U215" i="2" s="1"/>
  <c r="M215" i="2"/>
  <c r="J215" i="2"/>
  <c r="H215" i="2"/>
  <c r="F215" i="2"/>
  <c r="E215" i="2"/>
  <c r="AB214" i="2"/>
  <c r="AC214" i="2" s="1"/>
  <c r="AA214" i="2"/>
  <c r="B214" i="2" s="1"/>
  <c r="T214" i="2"/>
  <c r="Q214" i="2"/>
  <c r="X214" i="2" s="1"/>
  <c r="P214" i="2"/>
  <c r="W214" i="2"/>
  <c r="O214" i="2"/>
  <c r="V214" i="2" s="1"/>
  <c r="N214" i="2"/>
  <c r="U214" i="2" s="1"/>
  <c r="M214" i="2"/>
  <c r="J214" i="2"/>
  <c r="H214" i="2"/>
  <c r="F214" i="2"/>
  <c r="E214" i="2"/>
  <c r="AB213" i="2"/>
  <c r="AA213" i="2"/>
  <c r="AK213" i="2" s="1"/>
  <c r="AR213" i="2" s="1"/>
  <c r="T213" i="2"/>
  <c r="Q213" i="2"/>
  <c r="X213" i="2" s="1"/>
  <c r="P213" i="2"/>
  <c r="W213" i="2" s="1"/>
  <c r="O213" i="2"/>
  <c r="V213" i="2" s="1"/>
  <c r="N213" i="2"/>
  <c r="U213" i="2" s="1"/>
  <c r="M213" i="2"/>
  <c r="J213" i="2"/>
  <c r="H213" i="2"/>
  <c r="F213" i="2"/>
  <c r="E213" i="2"/>
  <c r="AB212" i="2"/>
  <c r="AC212" i="2" s="1"/>
  <c r="AA212" i="2"/>
  <c r="AJ212" i="2" s="1"/>
  <c r="AQ212" i="2" s="1"/>
  <c r="T212" i="2"/>
  <c r="Q212" i="2"/>
  <c r="X212" i="2" s="1"/>
  <c r="P212" i="2"/>
  <c r="W212" i="2" s="1"/>
  <c r="O212" i="2"/>
  <c r="V212" i="2" s="1"/>
  <c r="N212" i="2"/>
  <c r="U212" i="2" s="1"/>
  <c r="M212" i="2"/>
  <c r="J212" i="2"/>
  <c r="H212" i="2"/>
  <c r="F212" i="2"/>
  <c r="E212" i="2"/>
  <c r="AD211" i="2"/>
  <c r="AC211" i="2"/>
  <c r="AB211" i="2"/>
  <c r="AA211" i="2"/>
  <c r="T211" i="2"/>
  <c r="Q211" i="2"/>
  <c r="X211" i="2" s="1"/>
  <c r="P211" i="2"/>
  <c r="W211" i="2" s="1"/>
  <c r="O211" i="2"/>
  <c r="V211" i="2" s="1"/>
  <c r="N211" i="2"/>
  <c r="U211" i="2"/>
  <c r="M211" i="2"/>
  <c r="J211" i="2"/>
  <c r="H211" i="2"/>
  <c r="F211" i="2"/>
  <c r="E211" i="2"/>
  <c r="AD210" i="2"/>
  <c r="AC210" i="2"/>
  <c r="AB210" i="2"/>
  <c r="AA210" i="2"/>
  <c r="M210" i="2"/>
  <c r="L210" i="2"/>
  <c r="J210" i="2"/>
  <c r="H210" i="2"/>
  <c r="F210" i="2"/>
  <c r="E210" i="2"/>
  <c r="AB209" i="2"/>
  <c r="AD209" i="2" s="1"/>
  <c r="AA209" i="2"/>
  <c r="AI209" i="2"/>
  <c r="AP209" i="2" s="1"/>
  <c r="M209" i="2"/>
  <c r="L209" i="2"/>
  <c r="J209" i="2"/>
  <c r="H209" i="2"/>
  <c r="F209" i="2"/>
  <c r="E209" i="2"/>
  <c r="AB208" i="2"/>
  <c r="AA208" i="2"/>
  <c r="M208" i="2"/>
  <c r="L208" i="2"/>
  <c r="T208" i="2" s="1"/>
  <c r="J208" i="2"/>
  <c r="H208" i="2"/>
  <c r="F208" i="2"/>
  <c r="E208" i="2"/>
  <c r="AB207" i="2"/>
  <c r="AA207" i="2"/>
  <c r="B207" i="2" s="1"/>
  <c r="AL207" i="2"/>
  <c r="M207" i="2"/>
  <c r="L207" i="2"/>
  <c r="J207" i="2"/>
  <c r="H207" i="2"/>
  <c r="F207" i="2"/>
  <c r="E207" i="2"/>
  <c r="AB206" i="2"/>
  <c r="AD206" i="2" s="1"/>
  <c r="AA206" i="2"/>
  <c r="M206" i="2"/>
  <c r="L206" i="2"/>
  <c r="J206" i="2"/>
  <c r="H206" i="2"/>
  <c r="F206" i="2"/>
  <c r="E206" i="2"/>
  <c r="AB205" i="2"/>
  <c r="AA205" i="2"/>
  <c r="AF205" i="2" s="1"/>
  <c r="AM205" i="2" s="1"/>
  <c r="M205" i="2"/>
  <c r="L205" i="2"/>
  <c r="J205" i="2"/>
  <c r="H205" i="2"/>
  <c r="F205" i="2"/>
  <c r="E205" i="2"/>
  <c r="AB204" i="2"/>
  <c r="AA204" i="2"/>
  <c r="AK204" i="2" s="1"/>
  <c r="AR204" i="2" s="1"/>
  <c r="M204" i="2"/>
  <c r="L204" i="2"/>
  <c r="T204" i="2" s="1"/>
  <c r="J204" i="2"/>
  <c r="H204" i="2"/>
  <c r="F204" i="2"/>
  <c r="E204" i="2"/>
  <c r="AB203" i="2"/>
  <c r="AC203" i="2" s="1"/>
  <c r="AA203" i="2"/>
  <c r="AF203" i="2" s="1"/>
  <c r="AM203" i="2" s="1"/>
  <c r="M203" i="2"/>
  <c r="L203" i="2"/>
  <c r="J203" i="2"/>
  <c r="H203" i="2"/>
  <c r="F203" i="2"/>
  <c r="E203" i="2"/>
  <c r="AB202" i="2"/>
  <c r="AC202" i="2" s="1"/>
  <c r="AA202" i="2"/>
  <c r="T202" i="2"/>
  <c r="Q202" i="2"/>
  <c r="X202" i="2" s="1"/>
  <c r="P202" i="2"/>
  <c r="W202" i="2" s="1"/>
  <c r="O202" i="2"/>
  <c r="V202" i="2" s="1"/>
  <c r="N202" i="2"/>
  <c r="U202" i="2" s="1"/>
  <c r="M202" i="2"/>
  <c r="J202" i="2"/>
  <c r="H202" i="2"/>
  <c r="F202" i="2"/>
  <c r="E202" i="2"/>
  <c r="AB201" i="2"/>
  <c r="AC201" i="2" s="1"/>
  <c r="AA201" i="2"/>
  <c r="AK201" i="2" s="1"/>
  <c r="AR201" i="2" s="1"/>
  <c r="T201" i="2"/>
  <c r="Q201" i="2"/>
  <c r="X201" i="2"/>
  <c r="P201" i="2"/>
  <c r="W201" i="2" s="1"/>
  <c r="O201" i="2"/>
  <c r="V201" i="2"/>
  <c r="N201" i="2"/>
  <c r="U201" i="2" s="1"/>
  <c r="M201" i="2"/>
  <c r="J201" i="2"/>
  <c r="H201" i="2"/>
  <c r="F201" i="2"/>
  <c r="E201" i="2"/>
  <c r="AB200" i="2"/>
  <c r="AA200" i="2"/>
  <c r="T200" i="2"/>
  <c r="Q200" i="2"/>
  <c r="X200" i="2" s="1"/>
  <c r="P200" i="2"/>
  <c r="W200" i="2" s="1"/>
  <c r="O200" i="2"/>
  <c r="V200" i="2" s="1"/>
  <c r="N200" i="2"/>
  <c r="U200" i="2" s="1"/>
  <c r="M200" i="2"/>
  <c r="J200" i="2"/>
  <c r="H200" i="2"/>
  <c r="F200" i="2"/>
  <c r="E200" i="2"/>
  <c r="AB199" i="2"/>
  <c r="AA199" i="2"/>
  <c r="T199" i="2"/>
  <c r="Q199" i="2"/>
  <c r="X199" i="2" s="1"/>
  <c r="P199" i="2"/>
  <c r="W199" i="2" s="1"/>
  <c r="O199" i="2"/>
  <c r="V199" i="2" s="1"/>
  <c r="N199" i="2"/>
  <c r="U199" i="2" s="1"/>
  <c r="M199" i="2"/>
  <c r="J199" i="2"/>
  <c r="H199" i="2"/>
  <c r="F199" i="2"/>
  <c r="E199" i="2"/>
  <c r="AB198" i="2"/>
  <c r="AA198" i="2"/>
  <c r="AF198" i="2" s="1"/>
  <c r="AM198" i="2" s="1"/>
  <c r="T198" i="2"/>
  <c r="Q198" i="2"/>
  <c r="X198" i="2" s="1"/>
  <c r="P198" i="2"/>
  <c r="W198" i="2" s="1"/>
  <c r="O198" i="2"/>
  <c r="V198" i="2" s="1"/>
  <c r="N198" i="2"/>
  <c r="U198" i="2" s="1"/>
  <c r="M198" i="2"/>
  <c r="J198" i="2"/>
  <c r="H198" i="2"/>
  <c r="F198" i="2"/>
  <c r="E198" i="2"/>
  <c r="AB197" i="2"/>
  <c r="AA197" i="2"/>
  <c r="T197" i="2"/>
  <c r="Q197" i="2"/>
  <c r="X197" i="2" s="1"/>
  <c r="P197" i="2"/>
  <c r="W197" i="2" s="1"/>
  <c r="O197" i="2"/>
  <c r="V197" i="2" s="1"/>
  <c r="N197" i="2"/>
  <c r="U197" i="2" s="1"/>
  <c r="M197" i="2"/>
  <c r="J197" i="2"/>
  <c r="H197" i="2"/>
  <c r="F197" i="2"/>
  <c r="E197" i="2"/>
  <c r="AB196" i="2"/>
  <c r="AA196" i="2"/>
  <c r="AL196" i="2" s="1"/>
  <c r="T196" i="2"/>
  <c r="Q196" i="2"/>
  <c r="X196" i="2" s="1"/>
  <c r="P196" i="2"/>
  <c r="W196" i="2"/>
  <c r="O196" i="2"/>
  <c r="V196" i="2" s="1"/>
  <c r="N196" i="2"/>
  <c r="U196" i="2" s="1"/>
  <c r="M196" i="2"/>
  <c r="J196" i="2"/>
  <c r="H196" i="2"/>
  <c r="F196" i="2"/>
  <c r="E196" i="2"/>
  <c r="AB195" i="2"/>
  <c r="AA195" i="2"/>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D193" i="2" s="1"/>
  <c r="AC193" i="2"/>
  <c r="AA193" i="2"/>
  <c r="B193" i="2" s="1"/>
  <c r="J193" i="2"/>
  <c r="H193" i="2"/>
  <c r="F193" i="2"/>
  <c r="E193" i="2"/>
  <c r="AB192" i="2"/>
  <c r="AA192" i="2"/>
  <c r="J192" i="2"/>
  <c r="H192" i="2"/>
  <c r="F192" i="2"/>
  <c r="E192" i="2"/>
  <c r="AB191" i="2"/>
  <c r="AA191" i="2"/>
  <c r="AF191" i="2" s="1"/>
  <c r="AM191" i="2" s="1"/>
  <c r="J191" i="2"/>
  <c r="H191" i="2"/>
  <c r="F191" i="2"/>
  <c r="E191" i="2"/>
  <c r="AB190" i="2"/>
  <c r="AC190" i="2" s="1"/>
  <c r="AA190" i="2"/>
  <c r="J190" i="2"/>
  <c r="H190" i="2"/>
  <c r="F190" i="2"/>
  <c r="E190" i="2"/>
  <c r="AB189" i="2"/>
  <c r="AD189" i="2" s="1"/>
  <c r="AC189" i="2"/>
  <c r="AA189" i="2"/>
  <c r="AL189" i="2" s="1"/>
  <c r="J189" i="2"/>
  <c r="H189" i="2"/>
  <c r="F189" i="2"/>
  <c r="E189" i="2"/>
  <c r="AB188" i="2"/>
  <c r="AA188" i="2"/>
  <c r="AH188" i="2" s="1"/>
  <c r="AO188" i="2" s="1"/>
  <c r="AI188" i="2"/>
  <c r="AP188" i="2" s="1"/>
  <c r="M188" i="2"/>
  <c r="L188" i="2"/>
  <c r="N188" i="2" s="1"/>
  <c r="U188" i="2" s="1"/>
  <c r="J188" i="2"/>
  <c r="H188" i="2"/>
  <c r="F188" i="2"/>
  <c r="E188" i="2"/>
  <c r="AB187" i="2"/>
  <c r="AA187" i="2"/>
  <c r="M187" i="2"/>
  <c r="L187" i="2"/>
  <c r="T187" i="2" s="1"/>
  <c r="J187" i="2"/>
  <c r="H187" i="2"/>
  <c r="F187" i="2"/>
  <c r="E187" i="2"/>
  <c r="AB186" i="2"/>
  <c r="AC186" i="2" s="1"/>
  <c r="AA186" i="2"/>
  <c r="AI186" i="2" s="1"/>
  <c r="AP186" i="2" s="1"/>
  <c r="M186" i="2"/>
  <c r="L186" i="2"/>
  <c r="P186" i="2" s="1"/>
  <c r="W186" i="2" s="1"/>
  <c r="J186" i="2"/>
  <c r="H186" i="2"/>
  <c r="F186" i="2"/>
  <c r="E186" i="2"/>
  <c r="AB185" i="2"/>
  <c r="AA185" i="2"/>
  <c r="B185" i="2" s="1"/>
  <c r="M185" i="2"/>
  <c r="L185" i="2"/>
  <c r="J185" i="2"/>
  <c r="H185" i="2"/>
  <c r="F185" i="2"/>
  <c r="E185" i="2"/>
  <c r="AB184" i="2"/>
  <c r="AA184" i="2"/>
  <c r="M184" i="2"/>
  <c r="L184" i="2"/>
  <c r="P184" i="2" s="1"/>
  <c r="W184" i="2" s="1"/>
  <c r="J184" i="2"/>
  <c r="H184" i="2"/>
  <c r="F184" i="2"/>
  <c r="E184" i="2"/>
  <c r="AB183" i="2"/>
  <c r="AA183" i="2"/>
  <c r="B183" i="2" s="1"/>
  <c r="M183" i="2"/>
  <c r="L183" i="2"/>
  <c r="J183" i="2"/>
  <c r="H183" i="2"/>
  <c r="F183" i="2"/>
  <c r="E183" i="2"/>
  <c r="AB182" i="2"/>
  <c r="AA182" i="2"/>
  <c r="AG182" i="2" s="1"/>
  <c r="AN182" i="2" s="1"/>
  <c r="M182" i="2"/>
  <c r="L182" i="2"/>
  <c r="P182" i="2"/>
  <c r="W182" i="2" s="1"/>
  <c r="J182" i="2"/>
  <c r="H182" i="2"/>
  <c r="F182" i="2"/>
  <c r="E182" i="2"/>
  <c r="AB181" i="2"/>
  <c r="AA181" i="2"/>
  <c r="B181" i="2"/>
  <c r="M181" i="2"/>
  <c r="L181" i="2"/>
  <c r="O181" i="2" s="1"/>
  <c r="V181" i="2" s="1"/>
  <c r="J181" i="2"/>
  <c r="H181" i="2"/>
  <c r="F181" i="2"/>
  <c r="E181" i="2"/>
  <c r="AB180" i="2"/>
  <c r="AD180" i="2" s="1"/>
  <c r="AA180" i="2"/>
  <c r="M180" i="2"/>
  <c r="L180" i="2"/>
  <c r="J180" i="2"/>
  <c r="H180" i="2"/>
  <c r="F180" i="2"/>
  <c r="E180" i="2"/>
  <c r="AB179" i="2"/>
  <c r="AD179" i="2" s="1"/>
  <c r="AA179" i="2"/>
  <c r="AI179" i="2" s="1"/>
  <c r="AP179" i="2" s="1"/>
  <c r="M179" i="2"/>
  <c r="L179" i="2"/>
  <c r="N179" i="2" s="1"/>
  <c r="U179" i="2" s="1"/>
  <c r="O179" i="2"/>
  <c r="V179" i="2" s="1"/>
  <c r="J179" i="2"/>
  <c r="H179" i="2"/>
  <c r="F179" i="2"/>
  <c r="E179" i="2"/>
  <c r="AB178" i="2"/>
  <c r="AD178" i="2" s="1"/>
  <c r="AC178" i="2"/>
  <c r="AA178" i="2"/>
  <c r="M178" i="2"/>
  <c r="L178" i="2"/>
  <c r="J178" i="2"/>
  <c r="H178" i="2"/>
  <c r="F178" i="2"/>
  <c r="E178" i="2"/>
  <c r="AB177" i="2"/>
  <c r="AA177" i="2"/>
  <c r="M177" i="2"/>
  <c r="L177" i="2"/>
  <c r="J177" i="2"/>
  <c r="H177" i="2"/>
  <c r="F177" i="2"/>
  <c r="E177" i="2"/>
  <c r="AB176" i="2"/>
  <c r="AC176" i="2" s="1"/>
  <c r="AA176" i="2"/>
  <c r="B176" i="2" s="1"/>
  <c r="M176" i="2"/>
  <c r="L176" i="2"/>
  <c r="J176" i="2"/>
  <c r="H176" i="2"/>
  <c r="F176" i="2"/>
  <c r="E176" i="2"/>
  <c r="AB175" i="2"/>
  <c r="AD175" i="2" s="1"/>
  <c r="AA175" i="2"/>
  <c r="AG175" i="2" s="1"/>
  <c r="AN175" i="2" s="1"/>
  <c r="M175" i="2"/>
  <c r="L175" i="2"/>
  <c r="J175" i="2"/>
  <c r="H175" i="2"/>
  <c r="F175" i="2"/>
  <c r="E175" i="2"/>
  <c r="AB174" i="2"/>
  <c r="AA174" i="2"/>
  <c r="M174" i="2"/>
  <c r="L174" i="2"/>
  <c r="P174" i="2" s="1"/>
  <c r="W174" i="2" s="1"/>
  <c r="Q174" i="2"/>
  <c r="X174" i="2"/>
  <c r="J174" i="2"/>
  <c r="H174" i="2"/>
  <c r="F174" i="2"/>
  <c r="E174" i="2"/>
  <c r="AB173" i="2"/>
  <c r="AD173" i="2" s="1"/>
  <c r="AA173" i="2"/>
  <c r="AH173" i="2" s="1"/>
  <c r="AO173" i="2" s="1"/>
  <c r="T173" i="2"/>
  <c r="Q173" i="2"/>
  <c r="X173" i="2" s="1"/>
  <c r="P173" i="2"/>
  <c r="W173" i="2" s="1"/>
  <c r="O173" i="2"/>
  <c r="V173" i="2" s="1"/>
  <c r="N173" i="2"/>
  <c r="U173" i="2" s="1"/>
  <c r="M173" i="2"/>
  <c r="J173" i="2"/>
  <c r="H173" i="2"/>
  <c r="F173" i="2"/>
  <c r="E173" i="2"/>
  <c r="AB172" i="2"/>
  <c r="AA172" i="2"/>
  <c r="AK172" i="2" s="1"/>
  <c r="AR172" i="2" s="1"/>
  <c r="AH172" i="2"/>
  <c r="AO172" i="2" s="1"/>
  <c r="T172" i="2"/>
  <c r="Q172" i="2"/>
  <c r="X172" i="2" s="1"/>
  <c r="P172" i="2"/>
  <c r="W172" i="2"/>
  <c r="O172" i="2"/>
  <c r="V172" i="2" s="1"/>
  <c r="N172" i="2"/>
  <c r="U172" i="2" s="1"/>
  <c r="M172" i="2"/>
  <c r="J172" i="2"/>
  <c r="H172" i="2"/>
  <c r="F172" i="2"/>
  <c r="E172" i="2"/>
  <c r="AB171" i="2"/>
  <c r="AC171" i="2" s="1"/>
  <c r="AA171" i="2"/>
  <c r="AG171" i="2" s="1"/>
  <c r="AN171" i="2" s="1"/>
  <c r="T171" i="2"/>
  <c r="Q171" i="2"/>
  <c r="X171" i="2" s="1"/>
  <c r="P171" i="2"/>
  <c r="W171" i="2" s="1"/>
  <c r="O171" i="2"/>
  <c r="V171" i="2" s="1"/>
  <c r="N171" i="2"/>
  <c r="U171" i="2" s="1"/>
  <c r="M171" i="2"/>
  <c r="J171" i="2"/>
  <c r="H171" i="2"/>
  <c r="F171" i="2"/>
  <c r="E171" i="2"/>
  <c r="AD170" i="2"/>
  <c r="AC170" i="2"/>
  <c r="AB170" i="2"/>
  <c r="AA170" i="2"/>
  <c r="AI170" i="2" s="1"/>
  <c r="AP170" i="2" s="1"/>
  <c r="T170" i="2"/>
  <c r="Q170" i="2"/>
  <c r="X170" i="2" s="1"/>
  <c r="P170" i="2"/>
  <c r="W170" i="2" s="1"/>
  <c r="O170" i="2"/>
  <c r="V170" i="2" s="1"/>
  <c r="N170" i="2"/>
  <c r="U170" i="2" s="1"/>
  <c r="M170" i="2"/>
  <c r="J170" i="2"/>
  <c r="H170" i="2"/>
  <c r="F170" i="2"/>
  <c r="E170" i="2"/>
  <c r="AB169" i="2"/>
  <c r="AA169" i="2"/>
  <c r="AI169" i="2"/>
  <c r="AP169" i="2" s="1"/>
  <c r="M169" i="2"/>
  <c r="L169" i="2"/>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c r="M168" i="2"/>
  <c r="J168" i="2"/>
  <c r="H168" i="2"/>
  <c r="F168" i="2"/>
  <c r="E168" i="2"/>
  <c r="B168" i="2"/>
  <c r="AL167" i="2"/>
  <c r="AI167" i="2"/>
  <c r="AP167" i="2" s="1"/>
  <c r="AH167" i="2"/>
  <c r="AO167" i="2" s="1"/>
  <c r="AG167" i="2"/>
  <c r="AN167" i="2" s="1"/>
  <c r="AF167" i="2"/>
  <c r="AM167" i="2" s="1"/>
  <c r="AD167" i="2"/>
  <c r="AC167" i="2"/>
  <c r="T167" i="2"/>
  <c r="Q167" i="2"/>
  <c r="X167" i="2"/>
  <c r="P167" i="2"/>
  <c r="W167" i="2" s="1"/>
  <c r="O167" i="2"/>
  <c r="V167" i="2" s="1"/>
  <c r="N167" i="2"/>
  <c r="U167" i="2" s="1"/>
  <c r="M167" i="2"/>
  <c r="J167" i="2"/>
  <c r="H167" i="2"/>
  <c r="F167" i="2"/>
  <c r="E167" i="2"/>
  <c r="B167" i="2"/>
  <c r="AB166" i="2"/>
  <c r="AC166" i="2" s="1"/>
  <c r="AA166" i="2"/>
  <c r="AL166" i="2" s="1"/>
  <c r="T166" i="2"/>
  <c r="Q166" i="2"/>
  <c r="X166" i="2" s="1"/>
  <c r="P166" i="2"/>
  <c r="W166" i="2" s="1"/>
  <c r="O166" i="2"/>
  <c r="V166" i="2" s="1"/>
  <c r="N166" i="2"/>
  <c r="U166" i="2"/>
  <c r="M166" i="2"/>
  <c r="J166" i="2"/>
  <c r="H166" i="2"/>
  <c r="F166" i="2"/>
  <c r="E166" i="2"/>
  <c r="AB165" i="2"/>
  <c r="AA165" i="2"/>
  <c r="AI165" i="2" s="1"/>
  <c r="AP165" i="2" s="1"/>
  <c r="T165" i="2"/>
  <c r="Q165" i="2"/>
  <c r="X165" i="2" s="1"/>
  <c r="P165" i="2"/>
  <c r="W165" i="2" s="1"/>
  <c r="O165" i="2"/>
  <c r="V165" i="2" s="1"/>
  <c r="N165" i="2"/>
  <c r="U165" i="2" s="1"/>
  <c r="M165" i="2"/>
  <c r="J165" i="2"/>
  <c r="H165" i="2"/>
  <c r="F165" i="2"/>
  <c r="E165" i="2"/>
  <c r="AB164" i="2"/>
  <c r="AA164" i="2"/>
  <c r="AI164" i="2"/>
  <c r="AP164" i="2" s="1"/>
  <c r="T164" i="2"/>
  <c r="Q164" i="2"/>
  <c r="X164" i="2"/>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C162" i="2" s="1"/>
  <c r="AA162" i="2"/>
  <c r="T162" i="2"/>
  <c r="Q162" i="2"/>
  <c r="X162" i="2"/>
  <c r="P162" i="2"/>
  <c r="W162" i="2" s="1"/>
  <c r="O162" i="2"/>
  <c r="V162" i="2" s="1"/>
  <c r="N162" i="2"/>
  <c r="U162" i="2" s="1"/>
  <c r="M162" i="2"/>
  <c r="J162" i="2"/>
  <c r="H162" i="2"/>
  <c r="F162" i="2"/>
  <c r="E162" i="2"/>
  <c r="AB161" i="2"/>
  <c r="AA161" i="2"/>
  <c r="T161" i="2"/>
  <c r="Q161" i="2"/>
  <c r="X161" i="2" s="1"/>
  <c r="P161" i="2"/>
  <c r="W161" i="2" s="1"/>
  <c r="O161" i="2"/>
  <c r="V161" i="2"/>
  <c r="N161" i="2"/>
  <c r="U161" i="2" s="1"/>
  <c r="M161" i="2"/>
  <c r="J161" i="2"/>
  <c r="H161" i="2"/>
  <c r="F161" i="2"/>
  <c r="E161" i="2"/>
  <c r="AB160" i="2"/>
  <c r="AC160" i="2" s="1"/>
  <c r="AA160" i="2"/>
  <c r="AI160" i="2"/>
  <c r="AP160" i="2" s="1"/>
  <c r="T160" i="2"/>
  <c r="Q160" i="2"/>
  <c r="X160" i="2" s="1"/>
  <c r="P160" i="2"/>
  <c r="W160" i="2" s="1"/>
  <c r="O160" i="2"/>
  <c r="V160" i="2" s="1"/>
  <c r="N160" i="2"/>
  <c r="U160" i="2" s="1"/>
  <c r="M160" i="2"/>
  <c r="J160" i="2"/>
  <c r="H160" i="2"/>
  <c r="F160" i="2"/>
  <c r="E160" i="2"/>
  <c r="AB159" i="2"/>
  <c r="AA159" i="2"/>
  <c r="B159" i="2" s="1"/>
  <c r="J159" i="2"/>
  <c r="H159" i="2"/>
  <c r="F159" i="2"/>
  <c r="E159" i="2"/>
  <c r="AB158" i="2"/>
  <c r="AA158" i="2"/>
  <c r="AG158" i="2"/>
  <c r="AN158" i="2" s="1"/>
  <c r="T158" i="2"/>
  <c r="Q158" i="2"/>
  <c r="X158" i="2" s="1"/>
  <c r="P158" i="2"/>
  <c r="W158" i="2" s="1"/>
  <c r="O158" i="2"/>
  <c r="V158" i="2" s="1"/>
  <c r="N158" i="2"/>
  <c r="U158" i="2"/>
  <c r="M158" i="2"/>
  <c r="J158" i="2"/>
  <c r="H158" i="2"/>
  <c r="F158" i="2"/>
  <c r="E158" i="2"/>
  <c r="AB157" i="2"/>
  <c r="AC157" i="2" s="1"/>
  <c r="AA157" i="2"/>
  <c r="B157" i="2"/>
  <c r="T157" i="2"/>
  <c r="Q157" i="2"/>
  <c r="X157" i="2" s="1"/>
  <c r="P157" i="2"/>
  <c r="W157" i="2" s="1"/>
  <c r="O157" i="2"/>
  <c r="V157" i="2" s="1"/>
  <c r="N157" i="2"/>
  <c r="U157" i="2" s="1"/>
  <c r="M157" i="2"/>
  <c r="J157" i="2"/>
  <c r="H157" i="2"/>
  <c r="F157" i="2"/>
  <c r="E157" i="2"/>
  <c r="AB156" i="2"/>
  <c r="AC156" i="2" s="1"/>
  <c r="AA156" i="2"/>
  <c r="T156" i="2"/>
  <c r="Q156" i="2"/>
  <c r="X156" i="2" s="1"/>
  <c r="P156" i="2"/>
  <c r="W156" i="2" s="1"/>
  <c r="O156" i="2"/>
  <c r="V156" i="2" s="1"/>
  <c r="N156" i="2"/>
  <c r="U156" i="2" s="1"/>
  <c r="M156" i="2"/>
  <c r="J156" i="2"/>
  <c r="H156" i="2"/>
  <c r="F156" i="2"/>
  <c r="E156" i="2"/>
  <c r="AB155" i="2"/>
  <c r="AA155" i="2"/>
  <c r="AK155" i="2" s="1"/>
  <c r="AR155" i="2" s="1"/>
  <c r="M155" i="2"/>
  <c r="L155" i="2"/>
  <c r="H155" i="2"/>
  <c r="F155" i="2"/>
  <c r="E155" i="2"/>
  <c r="AB154" i="2"/>
  <c r="AD154" i="2" s="1"/>
  <c r="AA154" i="2"/>
  <c r="AG154" i="2" s="1"/>
  <c r="AN154" i="2" s="1"/>
  <c r="M154" i="2"/>
  <c r="L154" i="2"/>
  <c r="T154" i="2" s="1"/>
  <c r="H154" i="2"/>
  <c r="F154" i="2"/>
  <c r="E154" i="2"/>
  <c r="AB153" i="2"/>
  <c r="AD153" i="2"/>
  <c r="AA153" i="2"/>
  <c r="M153" i="2"/>
  <c r="L153" i="2"/>
  <c r="H153" i="2"/>
  <c r="F153" i="2"/>
  <c r="E153" i="2"/>
  <c r="AB152" i="2"/>
  <c r="AA152" i="2"/>
  <c r="AG152" i="2" s="1"/>
  <c r="AN152" i="2" s="1"/>
  <c r="M152" i="2"/>
  <c r="L152" i="2"/>
  <c r="H152" i="2"/>
  <c r="F152" i="2"/>
  <c r="E152" i="2"/>
  <c r="AB151" i="2"/>
  <c r="AA151" i="2"/>
  <c r="M151" i="2"/>
  <c r="L151" i="2"/>
  <c r="H151" i="2"/>
  <c r="F151" i="2"/>
  <c r="E151" i="2"/>
  <c r="AB150" i="2"/>
  <c r="AD150" i="2" s="1"/>
  <c r="AC150" i="2"/>
  <c r="AA150" i="2"/>
  <c r="AF150" i="2" s="1"/>
  <c r="AM150" i="2" s="1"/>
  <c r="M150" i="2"/>
  <c r="L150" i="2"/>
  <c r="T150" i="2" s="1"/>
  <c r="H150" i="2"/>
  <c r="F150" i="2"/>
  <c r="E150" i="2"/>
  <c r="AB149" i="2"/>
  <c r="AA149" i="2"/>
  <c r="M149" i="2"/>
  <c r="L149" i="2"/>
  <c r="P149" i="2" s="1"/>
  <c r="W149" i="2" s="1"/>
  <c r="H149" i="2"/>
  <c r="F149" i="2"/>
  <c r="E149" i="2"/>
  <c r="AB148" i="2"/>
  <c r="AA148" i="2"/>
  <c r="AK148" i="2" s="1"/>
  <c r="AR148" i="2" s="1"/>
  <c r="M148" i="2"/>
  <c r="L148" i="2"/>
  <c r="S148" i="2"/>
  <c r="Z148" i="2" s="1"/>
  <c r="H148" i="2"/>
  <c r="F148" i="2"/>
  <c r="E148" i="2"/>
  <c r="AB147" i="2"/>
  <c r="AA147" i="2"/>
  <c r="AH147" i="2" s="1"/>
  <c r="AO147" i="2" s="1"/>
  <c r="M147" i="2"/>
  <c r="L147" i="2"/>
  <c r="H147" i="2"/>
  <c r="F147" i="2"/>
  <c r="E147" i="2"/>
  <c r="AB146" i="2"/>
  <c r="AA146" i="2"/>
  <c r="M146" i="2"/>
  <c r="L146" i="2"/>
  <c r="H146" i="2"/>
  <c r="F146" i="2"/>
  <c r="E146" i="2"/>
  <c r="AB145" i="2"/>
  <c r="AC145" i="2" s="1"/>
  <c r="AA145" i="2"/>
  <c r="AI145" i="2" s="1"/>
  <c r="AP145" i="2" s="1"/>
  <c r="M145" i="2"/>
  <c r="L145" i="2"/>
  <c r="O145" i="2" s="1"/>
  <c r="V145" i="2" s="1"/>
  <c r="H145" i="2"/>
  <c r="F145" i="2"/>
  <c r="E145" i="2"/>
  <c r="AB144" i="2"/>
  <c r="AC144" i="2" s="1"/>
  <c r="AA144" i="2"/>
  <c r="AF144" i="2" s="1"/>
  <c r="AM144" i="2" s="1"/>
  <c r="M144" i="2"/>
  <c r="L144" i="2"/>
  <c r="H144" i="2"/>
  <c r="F144" i="2"/>
  <c r="E144" i="2"/>
  <c r="AB143" i="2"/>
  <c r="AA143" i="2"/>
  <c r="B143" i="2" s="1"/>
  <c r="M143" i="2"/>
  <c r="L143" i="2"/>
  <c r="H143" i="2"/>
  <c r="F143" i="2"/>
  <c r="E143" i="2"/>
  <c r="AB142" i="2"/>
  <c r="AA142" i="2"/>
  <c r="M142" i="2"/>
  <c r="L142" i="2"/>
  <c r="H142" i="2"/>
  <c r="F142" i="2"/>
  <c r="E142" i="2"/>
  <c r="AB141" i="2"/>
  <c r="AC141" i="2" s="1"/>
  <c r="AA141" i="2"/>
  <c r="M141" i="2"/>
  <c r="L141" i="2"/>
  <c r="H141" i="2"/>
  <c r="F141" i="2"/>
  <c r="E141" i="2"/>
  <c r="AB140" i="2"/>
  <c r="AA140" i="2"/>
  <c r="AI140" i="2"/>
  <c r="AP140" i="2" s="1"/>
  <c r="M140" i="2"/>
  <c r="L140" i="2"/>
  <c r="Q140" i="2" s="1"/>
  <c r="X140" i="2" s="1"/>
  <c r="H140" i="2"/>
  <c r="F140" i="2"/>
  <c r="E140" i="2"/>
  <c r="AB139" i="2"/>
  <c r="AA139" i="2"/>
  <c r="B139" i="2" s="1"/>
  <c r="M139" i="2"/>
  <c r="L139" i="2"/>
  <c r="Q139" i="2" s="1"/>
  <c r="X139" i="2" s="1"/>
  <c r="H139" i="2"/>
  <c r="F139" i="2"/>
  <c r="E139" i="2"/>
  <c r="AB138" i="2"/>
  <c r="AA138" i="2"/>
  <c r="AL138" i="2" s="1"/>
  <c r="M138" i="2"/>
  <c r="L138" i="2"/>
  <c r="H138" i="2"/>
  <c r="F138" i="2"/>
  <c r="E138" i="2"/>
  <c r="AB137" i="2"/>
  <c r="AA137" i="2"/>
  <c r="T137" i="2"/>
  <c r="Q137" i="2"/>
  <c r="X137" i="2" s="1"/>
  <c r="P137" i="2"/>
  <c r="W137" i="2"/>
  <c r="O137" i="2"/>
  <c r="V137" i="2" s="1"/>
  <c r="N137" i="2"/>
  <c r="U137" i="2" s="1"/>
  <c r="M137" i="2"/>
  <c r="J137" i="2"/>
  <c r="H137" i="2"/>
  <c r="F137" i="2"/>
  <c r="E137" i="2"/>
  <c r="AB136" i="2"/>
  <c r="AD136" i="2" s="1"/>
  <c r="AA136" i="2"/>
  <c r="T136" i="2"/>
  <c r="Q136" i="2"/>
  <c r="X136" i="2" s="1"/>
  <c r="P136" i="2"/>
  <c r="W136" i="2" s="1"/>
  <c r="O136" i="2"/>
  <c r="V136" i="2" s="1"/>
  <c r="N136" i="2"/>
  <c r="U136" i="2" s="1"/>
  <c r="M136" i="2"/>
  <c r="J136" i="2"/>
  <c r="H136" i="2"/>
  <c r="F136" i="2"/>
  <c r="E136" i="2"/>
  <c r="AB135" i="2"/>
  <c r="AC135" i="2" s="1"/>
  <c r="AA135" i="2"/>
  <c r="T135" i="2"/>
  <c r="Q135" i="2"/>
  <c r="X135" i="2" s="1"/>
  <c r="P135" i="2"/>
  <c r="W135" i="2" s="1"/>
  <c r="O135" i="2"/>
  <c r="V135" i="2" s="1"/>
  <c r="N135" i="2"/>
  <c r="U135" i="2" s="1"/>
  <c r="M135" i="2"/>
  <c r="J135" i="2"/>
  <c r="H135" i="2"/>
  <c r="F135" i="2"/>
  <c r="E135" i="2"/>
  <c r="AB134" i="2"/>
  <c r="AA134" i="2"/>
  <c r="T134" i="2"/>
  <c r="Q134" i="2"/>
  <c r="X134" i="2" s="1"/>
  <c r="P134" i="2"/>
  <c r="W134" i="2" s="1"/>
  <c r="O134" i="2"/>
  <c r="V134" i="2" s="1"/>
  <c r="N134" i="2"/>
  <c r="U134" i="2" s="1"/>
  <c r="M134" i="2"/>
  <c r="J134" i="2"/>
  <c r="H134" i="2"/>
  <c r="F134" i="2"/>
  <c r="E134" i="2"/>
  <c r="AB133" i="2"/>
  <c r="AD133" i="2" s="1"/>
  <c r="AA133" i="2"/>
  <c r="T133" i="2"/>
  <c r="Q133" i="2"/>
  <c r="X133" i="2"/>
  <c r="P133" i="2"/>
  <c r="W133" i="2" s="1"/>
  <c r="O133" i="2"/>
  <c r="V133" i="2" s="1"/>
  <c r="N133" i="2"/>
  <c r="U133" i="2" s="1"/>
  <c r="M133" i="2"/>
  <c r="J133" i="2"/>
  <c r="H133" i="2"/>
  <c r="F133" i="2"/>
  <c r="E133" i="2"/>
  <c r="AB132" i="2"/>
  <c r="AD132" i="2" s="1"/>
  <c r="AA132" i="2"/>
  <c r="B132" i="2" s="1"/>
  <c r="T132" i="2"/>
  <c r="Q132" i="2"/>
  <c r="X132" i="2" s="1"/>
  <c r="P132" i="2"/>
  <c r="W132" i="2" s="1"/>
  <c r="O132" i="2"/>
  <c r="V132" i="2"/>
  <c r="N132" i="2"/>
  <c r="U132" i="2" s="1"/>
  <c r="M132" i="2"/>
  <c r="J132" i="2"/>
  <c r="H132" i="2"/>
  <c r="F132" i="2"/>
  <c r="E132" i="2"/>
  <c r="AB131" i="2"/>
  <c r="AA131" i="2"/>
  <c r="T131" i="2"/>
  <c r="Q131" i="2"/>
  <c r="X131" i="2" s="1"/>
  <c r="P131" i="2"/>
  <c r="W131" i="2"/>
  <c r="O131" i="2"/>
  <c r="V131" i="2" s="1"/>
  <c r="N131" i="2"/>
  <c r="U131" i="2" s="1"/>
  <c r="M131" i="2"/>
  <c r="J131" i="2"/>
  <c r="H131" i="2"/>
  <c r="F131" i="2"/>
  <c r="E131" i="2"/>
  <c r="AB130" i="2"/>
  <c r="AC130" i="2" s="1"/>
  <c r="AA130" i="2"/>
  <c r="T130" i="2"/>
  <c r="Q130" i="2"/>
  <c r="X130" i="2" s="1"/>
  <c r="P130" i="2"/>
  <c r="W130" i="2" s="1"/>
  <c r="O130" i="2"/>
  <c r="V130" i="2" s="1"/>
  <c r="N130" i="2"/>
  <c r="U130" i="2" s="1"/>
  <c r="M130" i="2"/>
  <c r="J130" i="2"/>
  <c r="H130" i="2"/>
  <c r="F130" i="2"/>
  <c r="E130" i="2"/>
  <c r="AL129" i="2"/>
  <c r="AI129" i="2"/>
  <c r="AP129" i="2" s="1"/>
  <c r="AH129" i="2"/>
  <c r="AO129" i="2" s="1"/>
  <c r="AG129" i="2"/>
  <c r="AN129" i="2" s="1"/>
  <c r="AF129" i="2"/>
  <c r="AM129" i="2" s="1"/>
  <c r="AB129" i="2"/>
  <c r="T129" i="2"/>
  <c r="Q129" i="2"/>
  <c r="X129" i="2" s="1"/>
  <c r="P129" i="2"/>
  <c r="W129" i="2"/>
  <c r="O129" i="2"/>
  <c r="V129" i="2" s="1"/>
  <c r="N129" i="2"/>
  <c r="U129" i="2" s="1"/>
  <c r="M129" i="2"/>
  <c r="J129" i="2"/>
  <c r="H129" i="2"/>
  <c r="F129" i="2"/>
  <c r="E129" i="2"/>
  <c r="B129" i="2"/>
  <c r="AB128" i="2"/>
  <c r="AA128" i="2"/>
  <c r="T128" i="2"/>
  <c r="Q128" i="2"/>
  <c r="X128" i="2" s="1"/>
  <c r="P128" i="2"/>
  <c r="W128" i="2" s="1"/>
  <c r="O128" i="2"/>
  <c r="V128" i="2" s="1"/>
  <c r="N128" i="2"/>
  <c r="U128" i="2" s="1"/>
  <c r="M128" i="2"/>
  <c r="J128" i="2"/>
  <c r="H128" i="2"/>
  <c r="F128" i="2"/>
  <c r="E128" i="2"/>
  <c r="AB127" i="2"/>
  <c r="AD127" i="2" s="1"/>
  <c r="AA127" i="2"/>
  <c r="T127" i="2"/>
  <c r="S127" i="2"/>
  <c r="Z127" i="2" s="1"/>
  <c r="R127" i="2"/>
  <c r="Y127" i="2" s="1"/>
  <c r="Q127" i="2"/>
  <c r="X127" i="2" s="1"/>
  <c r="P127" i="2"/>
  <c r="W127" i="2" s="1"/>
  <c r="O127" i="2"/>
  <c r="V127" i="2" s="1"/>
  <c r="N127" i="2"/>
  <c r="U127" i="2" s="1"/>
  <c r="M127" i="2"/>
  <c r="J127" i="2"/>
  <c r="H127" i="2"/>
  <c r="F127" i="2"/>
  <c r="E127" i="2"/>
  <c r="AB126" i="2"/>
  <c r="AA126" i="2"/>
  <c r="AH126" i="2"/>
  <c r="AO126" i="2" s="1"/>
  <c r="T126" i="2"/>
  <c r="S126" i="2"/>
  <c r="Z126" i="2" s="1"/>
  <c r="R126" i="2"/>
  <c r="Y126" i="2" s="1"/>
  <c r="Q126" i="2"/>
  <c r="X126" i="2" s="1"/>
  <c r="P126" i="2"/>
  <c r="W126" i="2" s="1"/>
  <c r="O126" i="2"/>
  <c r="V126" i="2" s="1"/>
  <c r="N126" i="2"/>
  <c r="U126" i="2" s="1"/>
  <c r="M126" i="2"/>
  <c r="J126" i="2"/>
  <c r="H126" i="2"/>
  <c r="F126" i="2"/>
  <c r="E126" i="2"/>
  <c r="AB125" i="2"/>
  <c r="AA125" i="2"/>
  <c r="T125" i="2"/>
  <c r="S125" i="2"/>
  <c r="Z125" i="2" s="1"/>
  <c r="R125" i="2"/>
  <c r="Y125" i="2" s="1"/>
  <c r="Q125" i="2"/>
  <c r="X125" i="2" s="1"/>
  <c r="P125" i="2"/>
  <c r="W125" i="2"/>
  <c r="O125" i="2"/>
  <c r="V125" i="2" s="1"/>
  <c r="N125" i="2"/>
  <c r="U125" i="2" s="1"/>
  <c r="M125" i="2"/>
  <c r="J125" i="2"/>
  <c r="H125" i="2"/>
  <c r="F125" i="2"/>
  <c r="E125" i="2"/>
  <c r="AB124" i="2"/>
  <c r="AA124" i="2"/>
  <c r="AG124" i="2" s="1"/>
  <c r="AN124" i="2" s="1"/>
  <c r="T124" i="2"/>
  <c r="Q124" i="2"/>
  <c r="X124" i="2" s="1"/>
  <c r="P124" i="2"/>
  <c r="W124" i="2" s="1"/>
  <c r="O124" i="2"/>
  <c r="V124" i="2" s="1"/>
  <c r="N124" i="2"/>
  <c r="U124" i="2" s="1"/>
  <c r="M124" i="2"/>
  <c r="J124" i="2"/>
  <c r="H124" i="2"/>
  <c r="F124" i="2"/>
  <c r="E124" i="2"/>
  <c r="AB123" i="2"/>
  <c r="AA123" i="2"/>
  <c r="T123" i="2"/>
  <c r="Q123" i="2"/>
  <c r="X123" i="2" s="1"/>
  <c r="P123" i="2"/>
  <c r="W123" i="2" s="1"/>
  <c r="O123" i="2"/>
  <c r="V123" i="2" s="1"/>
  <c r="N123" i="2"/>
  <c r="U123" i="2" s="1"/>
  <c r="M123" i="2"/>
  <c r="J123" i="2"/>
  <c r="H123" i="2"/>
  <c r="F123" i="2"/>
  <c r="E123" i="2"/>
  <c r="AB122" i="2"/>
  <c r="AA122" i="2"/>
  <c r="AG122" i="2" s="1"/>
  <c r="AN122" i="2" s="1"/>
  <c r="T122" i="2"/>
  <c r="Q122" i="2"/>
  <c r="X122" i="2" s="1"/>
  <c r="P122" i="2"/>
  <c r="W122" i="2"/>
  <c r="O122" i="2"/>
  <c r="V122" i="2" s="1"/>
  <c r="N122" i="2"/>
  <c r="U122" i="2" s="1"/>
  <c r="M122" i="2"/>
  <c r="J122" i="2"/>
  <c r="H122" i="2"/>
  <c r="F122" i="2"/>
  <c r="E122" i="2"/>
  <c r="AB121" i="2"/>
  <c r="AD121" i="2" s="1"/>
  <c r="AA121" i="2"/>
  <c r="T121" i="2"/>
  <c r="Q121" i="2"/>
  <c r="X121" i="2" s="1"/>
  <c r="P121" i="2"/>
  <c r="W121" i="2" s="1"/>
  <c r="O121" i="2"/>
  <c r="V121" i="2" s="1"/>
  <c r="N121" i="2"/>
  <c r="U121" i="2" s="1"/>
  <c r="M121" i="2"/>
  <c r="J121" i="2"/>
  <c r="H121" i="2"/>
  <c r="F121" i="2"/>
  <c r="E121" i="2"/>
  <c r="AB120" i="2"/>
  <c r="AA120" i="2"/>
  <c r="T120" i="2"/>
  <c r="Q120" i="2"/>
  <c r="X120" i="2" s="1"/>
  <c r="P120" i="2"/>
  <c r="W120" i="2" s="1"/>
  <c r="O120" i="2"/>
  <c r="V120" i="2"/>
  <c r="N120" i="2"/>
  <c r="U120" i="2" s="1"/>
  <c r="M120" i="2"/>
  <c r="J120" i="2"/>
  <c r="H120" i="2"/>
  <c r="F120" i="2"/>
  <c r="E120" i="2"/>
  <c r="AB119" i="2"/>
  <c r="AA119" i="2"/>
  <c r="T119" i="2"/>
  <c r="Q119" i="2"/>
  <c r="X119" i="2"/>
  <c r="P119" i="2"/>
  <c r="W119" i="2" s="1"/>
  <c r="O119" i="2"/>
  <c r="V119" i="2" s="1"/>
  <c r="N119" i="2"/>
  <c r="U119" i="2" s="1"/>
  <c r="M119" i="2"/>
  <c r="J119" i="2"/>
  <c r="H119" i="2"/>
  <c r="F119" i="2"/>
  <c r="E119" i="2"/>
  <c r="AB118" i="2"/>
  <c r="AA118" i="2"/>
  <c r="T118" i="2"/>
  <c r="Q118" i="2"/>
  <c r="X118" i="2" s="1"/>
  <c r="P118" i="2"/>
  <c r="W118" i="2" s="1"/>
  <c r="O118" i="2"/>
  <c r="V118" i="2" s="1"/>
  <c r="N118" i="2"/>
  <c r="U118" i="2" s="1"/>
  <c r="M118" i="2"/>
  <c r="J118" i="2"/>
  <c r="H118" i="2"/>
  <c r="F118" i="2"/>
  <c r="E118" i="2"/>
  <c r="AB117" i="2"/>
  <c r="AC117" i="2" s="1"/>
  <c r="AA117" i="2"/>
  <c r="T117" i="2"/>
  <c r="Q117" i="2"/>
  <c r="X117" i="2" s="1"/>
  <c r="P117" i="2"/>
  <c r="W117" i="2" s="1"/>
  <c r="O117" i="2"/>
  <c r="V117" i="2" s="1"/>
  <c r="N117" i="2"/>
  <c r="U117" i="2" s="1"/>
  <c r="M117" i="2"/>
  <c r="J117" i="2"/>
  <c r="H117" i="2"/>
  <c r="F117" i="2"/>
  <c r="E117" i="2"/>
  <c r="AB116" i="2"/>
  <c r="AA116" i="2"/>
  <c r="AF116" i="2" s="1"/>
  <c r="AM116" i="2" s="1"/>
  <c r="T116" i="2"/>
  <c r="Q116" i="2"/>
  <c r="X116" i="2" s="1"/>
  <c r="P116" i="2"/>
  <c r="W116" i="2" s="1"/>
  <c r="O116" i="2"/>
  <c r="V116" i="2"/>
  <c r="N116" i="2"/>
  <c r="U116" i="2" s="1"/>
  <c r="M116" i="2"/>
  <c r="J116" i="2"/>
  <c r="H116" i="2"/>
  <c r="F116" i="2"/>
  <c r="E116" i="2"/>
  <c r="AB115" i="2"/>
  <c r="AD115" i="2" s="1"/>
  <c r="AA115" i="2"/>
  <c r="B115" i="2" s="1"/>
  <c r="T115" i="2"/>
  <c r="Q115" i="2"/>
  <c r="X115" i="2" s="1"/>
  <c r="P115" i="2"/>
  <c r="W115" i="2" s="1"/>
  <c r="O115" i="2"/>
  <c r="V115" i="2" s="1"/>
  <c r="N115" i="2"/>
  <c r="U115" i="2" s="1"/>
  <c r="M115" i="2"/>
  <c r="J115" i="2"/>
  <c r="H115" i="2"/>
  <c r="F115" i="2"/>
  <c r="E115" i="2"/>
  <c r="AB114" i="2"/>
  <c r="AA114" i="2"/>
  <c r="T114" i="2"/>
  <c r="S114" i="2"/>
  <c r="Z114" i="2" s="1"/>
  <c r="R114" i="2"/>
  <c r="Y114" i="2" s="1"/>
  <c r="Q114" i="2"/>
  <c r="X114" i="2" s="1"/>
  <c r="P114" i="2"/>
  <c r="W114" i="2" s="1"/>
  <c r="O114" i="2"/>
  <c r="V114" i="2" s="1"/>
  <c r="N114" i="2"/>
  <c r="U114" i="2" s="1"/>
  <c r="M114" i="2"/>
  <c r="J114" i="2"/>
  <c r="H114" i="2"/>
  <c r="F114" i="2"/>
  <c r="E114" i="2"/>
  <c r="AB113" i="2"/>
  <c r="AA113" i="2"/>
  <c r="AK113" i="2" s="1"/>
  <c r="AR113" i="2" s="1"/>
  <c r="T113" i="2"/>
  <c r="S113" i="2"/>
  <c r="Z113" i="2" s="1"/>
  <c r="R113" i="2"/>
  <c r="Y113" i="2" s="1"/>
  <c r="Q113" i="2"/>
  <c r="X113" i="2" s="1"/>
  <c r="P113" i="2"/>
  <c r="W113" i="2" s="1"/>
  <c r="O113" i="2"/>
  <c r="V113" i="2" s="1"/>
  <c r="N113" i="2"/>
  <c r="U113" i="2" s="1"/>
  <c r="M113" i="2"/>
  <c r="J113" i="2"/>
  <c r="H113" i="2"/>
  <c r="F113" i="2"/>
  <c r="E113" i="2"/>
  <c r="AB112" i="2"/>
  <c r="AA112" i="2"/>
  <c r="AH112" i="2" s="1"/>
  <c r="AO112" i="2" s="1"/>
  <c r="T112" i="2"/>
  <c r="S112" i="2"/>
  <c r="Z112" i="2" s="1"/>
  <c r="R112" i="2"/>
  <c r="Y112" i="2" s="1"/>
  <c r="Q112" i="2"/>
  <c r="X112" i="2" s="1"/>
  <c r="P112" i="2"/>
  <c r="W112" i="2" s="1"/>
  <c r="O112" i="2"/>
  <c r="V112" i="2" s="1"/>
  <c r="N112" i="2"/>
  <c r="U112" i="2" s="1"/>
  <c r="M112" i="2"/>
  <c r="J112" i="2"/>
  <c r="H112" i="2"/>
  <c r="F112" i="2"/>
  <c r="E112" i="2"/>
  <c r="AB111" i="2"/>
  <c r="AA111" i="2"/>
  <c r="AH111" i="2" s="1"/>
  <c r="AO111" i="2" s="1"/>
  <c r="T111" i="2"/>
  <c r="S111" i="2"/>
  <c r="Z111" i="2" s="1"/>
  <c r="R111" i="2"/>
  <c r="Y111" i="2" s="1"/>
  <c r="Q111" i="2"/>
  <c r="X111" i="2" s="1"/>
  <c r="P111" i="2"/>
  <c r="W111" i="2" s="1"/>
  <c r="O111" i="2"/>
  <c r="V111" i="2" s="1"/>
  <c r="N111" i="2"/>
  <c r="U111" i="2" s="1"/>
  <c r="M111" i="2"/>
  <c r="J111" i="2"/>
  <c r="H111" i="2"/>
  <c r="F111" i="2"/>
  <c r="E111" i="2"/>
  <c r="AB110" i="2"/>
  <c r="AA110" i="2"/>
  <c r="T110" i="2"/>
  <c r="S110" i="2"/>
  <c r="Z110" i="2" s="1"/>
  <c r="R110" i="2"/>
  <c r="Y110" i="2" s="1"/>
  <c r="Q110" i="2"/>
  <c r="X110" i="2" s="1"/>
  <c r="P110" i="2"/>
  <c r="W110" i="2" s="1"/>
  <c r="O110" i="2"/>
  <c r="V110" i="2" s="1"/>
  <c r="N110" i="2"/>
  <c r="U110" i="2" s="1"/>
  <c r="M110" i="2"/>
  <c r="J110" i="2"/>
  <c r="H110" i="2"/>
  <c r="F110" i="2"/>
  <c r="E110" i="2"/>
  <c r="AB109" i="2"/>
  <c r="AC109" i="2" s="1"/>
  <c r="AA109" i="2"/>
  <c r="AI109" i="2" s="1"/>
  <c r="AP109" i="2" s="1"/>
  <c r="T109" i="2"/>
  <c r="S109" i="2"/>
  <c r="Z109" i="2" s="1"/>
  <c r="R109" i="2"/>
  <c r="Y109" i="2" s="1"/>
  <c r="Q109" i="2"/>
  <c r="X109" i="2" s="1"/>
  <c r="P109" i="2"/>
  <c r="W109" i="2" s="1"/>
  <c r="O109" i="2"/>
  <c r="V109" i="2" s="1"/>
  <c r="N109" i="2"/>
  <c r="U109" i="2" s="1"/>
  <c r="M109" i="2"/>
  <c r="J109" i="2"/>
  <c r="H109" i="2"/>
  <c r="F109" i="2"/>
  <c r="E109" i="2"/>
  <c r="AB108" i="2"/>
  <c r="AA108" i="2"/>
  <c r="AL108" i="2" s="1"/>
  <c r="T108" i="2"/>
  <c r="S108" i="2"/>
  <c r="Z108" i="2" s="1"/>
  <c r="R108" i="2"/>
  <c r="Y108" i="2" s="1"/>
  <c r="Q108" i="2"/>
  <c r="X108" i="2" s="1"/>
  <c r="P108" i="2"/>
  <c r="W108" i="2"/>
  <c r="O108" i="2"/>
  <c r="V108" i="2"/>
  <c r="N108" i="2"/>
  <c r="U108" i="2" s="1"/>
  <c r="M108" i="2"/>
  <c r="J108" i="2"/>
  <c r="H108" i="2"/>
  <c r="F108" i="2"/>
  <c r="E108" i="2"/>
  <c r="AB107" i="2"/>
  <c r="AD107" i="2" s="1"/>
  <c r="AA107" i="2"/>
  <c r="T107" i="2"/>
  <c r="Q107" i="2"/>
  <c r="X107" i="2" s="1"/>
  <c r="P107" i="2"/>
  <c r="W107" i="2" s="1"/>
  <c r="O107" i="2"/>
  <c r="V107" i="2"/>
  <c r="N107" i="2"/>
  <c r="U107" i="2" s="1"/>
  <c r="M107" i="2"/>
  <c r="J107" i="2"/>
  <c r="H107" i="2"/>
  <c r="F107" i="2"/>
  <c r="E107" i="2"/>
  <c r="AB106" i="2"/>
  <c r="AC106" i="2" s="1"/>
  <c r="AA106" i="2"/>
  <c r="AK106" i="2" s="1"/>
  <c r="AR106" i="2" s="1"/>
  <c r="T106" i="2"/>
  <c r="Q106" i="2"/>
  <c r="X106" i="2" s="1"/>
  <c r="P106" i="2"/>
  <c r="W106" i="2" s="1"/>
  <c r="O106" i="2"/>
  <c r="V106" i="2" s="1"/>
  <c r="N106" i="2"/>
  <c r="U106" i="2" s="1"/>
  <c r="M106" i="2"/>
  <c r="J106" i="2"/>
  <c r="H106" i="2"/>
  <c r="F106" i="2"/>
  <c r="E106" i="2"/>
  <c r="AB105" i="2"/>
  <c r="AA105" i="2"/>
  <c r="AF105" i="2" s="1"/>
  <c r="AM105" i="2" s="1"/>
  <c r="T105" i="2"/>
  <c r="Q105" i="2"/>
  <c r="X105" i="2" s="1"/>
  <c r="P105" i="2"/>
  <c r="W105" i="2" s="1"/>
  <c r="O105" i="2"/>
  <c r="V105" i="2" s="1"/>
  <c r="N105" i="2"/>
  <c r="U105" i="2" s="1"/>
  <c r="M105" i="2"/>
  <c r="J105" i="2"/>
  <c r="H105" i="2"/>
  <c r="F105" i="2"/>
  <c r="E105" i="2"/>
  <c r="AB104" i="2"/>
  <c r="AA104" i="2"/>
  <c r="AK104" i="2" s="1"/>
  <c r="AR104" i="2" s="1"/>
  <c r="T104" i="2"/>
  <c r="Q104" i="2"/>
  <c r="X104" i="2" s="1"/>
  <c r="P104" i="2"/>
  <c r="W104" i="2" s="1"/>
  <c r="O104" i="2"/>
  <c r="V104" i="2" s="1"/>
  <c r="N104" i="2"/>
  <c r="U104" i="2" s="1"/>
  <c r="M104" i="2"/>
  <c r="J104" i="2"/>
  <c r="H104" i="2"/>
  <c r="F104" i="2"/>
  <c r="E104" i="2"/>
  <c r="AB103" i="2"/>
  <c r="AD103" i="2" s="1"/>
  <c r="AA103" i="2"/>
  <c r="T103" i="2"/>
  <c r="Q103" i="2"/>
  <c r="X103" i="2" s="1"/>
  <c r="P103" i="2"/>
  <c r="W103" i="2" s="1"/>
  <c r="O103" i="2"/>
  <c r="V103" i="2" s="1"/>
  <c r="N103" i="2"/>
  <c r="U103" i="2" s="1"/>
  <c r="M103" i="2"/>
  <c r="J103" i="2"/>
  <c r="H103" i="2"/>
  <c r="F103" i="2"/>
  <c r="E103" i="2"/>
  <c r="AB102" i="2"/>
  <c r="AA102" i="2"/>
  <c r="M102" i="2"/>
  <c r="L102" i="2"/>
  <c r="J102" i="2"/>
  <c r="H102" i="2"/>
  <c r="F102" i="2"/>
  <c r="E102" i="2"/>
  <c r="AB101" i="2"/>
  <c r="AA101" i="2"/>
  <c r="AF101" i="2" s="1"/>
  <c r="AM101" i="2" s="1"/>
  <c r="M101" i="2"/>
  <c r="L101" i="2"/>
  <c r="J101" i="2"/>
  <c r="H101" i="2"/>
  <c r="F101" i="2"/>
  <c r="E101" i="2"/>
  <c r="AB100" i="2"/>
  <c r="AD100" i="2" s="1"/>
  <c r="AA100" i="2"/>
  <c r="AK100" i="2" s="1"/>
  <c r="M100" i="2"/>
  <c r="L100" i="2"/>
  <c r="S100" i="2" s="1"/>
  <c r="Z100" i="2" s="1"/>
  <c r="J100" i="2"/>
  <c r="H100" i="2"/>
  <c r="F100" i="2"/>
  <c r="E100" i="2"/>
  <c r="AB99" i="2"/>
  <c r="AA99" i="2"/>
  <c r="M99" i="2"/>
  <c r="L99" i="2"/>
  <c r="J99" i="2"/>
  <c r="H99" i="2"/>
  <c r="F99" i="2"/>
  <c r="E99" i="2"/>
  <c r="AB98" i="2"/>
  <c r="AA98" i="2"/>
  <c r="AI98" i="2" s="1"/>
  <c r="AP98" i="2" s="1"/>
  <c r="M98" i="2"/>
  <c r="L98" i="2"/>
  <c r="T98" i="2" s="1"/>
  <c r="J98" i="2"/>
  <c r="H98" i="2"/>
  <c r="F98" i="2"/>
  <c r="E98" i="2"/>
  <c r="AB97" i="2"/>
  <c r="AA97" i="2"/>
  <c r="AG97" i="2" s="1"/>
  <c r="AN97" i="2" s="1"/>
  <c r="M97" i="2"/>
  <c r="L97" i="2"/>
  <c r="Q97" i="2" s="1"/>
  <c r="X97" i="2" s="1"/>
  <c r="J97" i="2"/>
  <c r="H97" i="2"/>
  <c r="F97" i="2"/>
  <c r="E97" i="2"/>
  <c r="AB96" i="2"/>
  <c r="AA96" i="2"/>
  <c r="AF96" i="2" s="1"/>
  <c r="AM96" i="2" s="1"/>
  <c r="M96" i="2"/>
  <c r="L96" i="2"/>
  <c r="J96" i="2"/>
  <c r="H96" i="2"/>
  <c r="F96" i="2"/>
  <c r="E96" i="2"/>
  <c r="AB95" i="2"/>
  <c r="AA95" i="2"/>
  <c r="M95" i="2"/>
  <c r="L95" i="2"/>
  <c r="T95" i="2" s="1"/>
  <c r="J95" i="2"/>
  <c r="H95" i="2"/>
  <c r="F95" i="2"/>
  <c r="E95" i="2"/>
  <c r="AB94" i="2"/>
  <c r="AA94" i="2"/>
  <c r="AI94" i="2" s="1"/>
  <c r="AP94" i="2" s="1"/>
  <c r="M94" i="2"/>
  <c r="L94" i="2"/>
  <c r="N94" i="2" s="1"/>
  <c r="U94" i="2" s="1"/>
  <c r="J94" i="2"/>
  <c r="H94" i="2"/>
  <c r="F94" i="2"/>
  <c r="E94" i="2"/>
  <c r="AB93" i="2"/>
  <c r="AC93" i="2" s="1"/>
  <c r="AA93" i="2"/>
  <c r="M93" i="2"/>
  <c r="L93" i="2"/>
  <c r="J93" i="2"/>
  <c r="H93" i="2"/>
  <c r="F93" i="2"/>
  <c r="E93" i="2"/>
  <c r="AB92" i="2"/>
  <c r="AA92" i="2"/>
  <c r="AK92" i="2" s="1"/>
  <c r="AR92" i="2" s="1"/>
  <c r="M92" i="2"/>
  <c r="L92" i="2"/>
  <c r="J92" i="2"/>
  <c r="H92" i="2"/>
  <c r="F92" i="2"/>
  <c r="E92" i="2"/>
  <c r="AB91" i="2"/>
  <c r="AA91" i="2"/>
  <c r="M91" i="2"/>
  <c r="L91" i="2"/>
  <c r="R91" i="2" s="1"/>
  <c r="Y91" i="2" s="1"/>
  <c r="J91" i="2"/>
  <c r="H91" i="2"/>
  <c r="F91" i="2"/>
  <c r="E91" i="2"/>
  <c r="AB90" i="2"/>
  <c r="AC90" i="2" s="1"/>
  <c r="AA90" i="2"/>
  <c r="AJ90" i="2"/>
  <c r="AQ90" i="2" s="1"/>
  <c r="M90" i="2"/>
  <c r="L90" i="2"/>
  <c r="J90" i="2"/>
  <c r="F90" i="2"/>
  <c r="E90" i="2"/>
  <c r="AB89" i="2"/>
  <c r="AA89" i="2"/>
  <c r="T89" i="2"/>
  <c r="Q89" i="2"/>
  <c r="X89" i="2" s="1"/>
  <c r="P89" i="2"/>
  <c r="W89" i="2" s="1"/>
  <c r="O89" i="2"/>
  <c r="V89" i="2" s="1"/>
  <c r="N89" i="2"/>
  <c r="U89" i="2" s="1"/>
  <c r="M89" i="2"/>
  <c r="J89" i="2"/>
  <c r="F89" i="2"/>
  <c r="E89" i="2"/>
  <c r="AB88" i="2"/>
  <c r="AD88" i="2" s="1"/>
  <c r="AC88" i="2"/>
  <c r="AA88" i="2"/>
  <c r="AF88" i="2" s="1"/>
  <c r="AM88" i="2" s="1"/>
  <c r="T88" i="2"/>
  <c r="Q88" i="2"/>
  <c r="X88" i="2" s="1"/>
  <c r="P88" i="2"/>
  <c r="W88" i="2" s="1"/>
  <c r="O88" i="2"/>
  <c r="V88" i="2" s="1"/>
  <c r="N88" i="2"/>
  <c r="U88" i="2" s="1"/>
  <c r="M88" i="2"/>
  <c r="J88" i="2"/>
  <c r="F88" i="2"/>
  <c r="E88" i="2"/>
  <c r="AB87" i="2"/>
  <c r="AD87" i="2" s="1"/>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c r="N86" i="2"/>
  <c r="U86" i="2" s="1"/>
  <c r="M86" i="2"/>
  <c r="J86" i="2"/>
  <c r="F86" i="2"/>
  <c r="E86" i="2"/>
  <c r="AB85" i="2"/>
  <c r="AD85" i="2" s="1"/>
  <c r="AA85" i="2"/>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AL83" i="2" s="1"/>
  <c r="T83" i="2"/>
  <c r="Q83" i="2"/>
  <c r="X83" i="2" s="1"/>
  <c r="P83" i="2"/>
  <c r="W83" i="2" s="1"/>
  <c r="O83" i="2"/>
  <c r="V83" i="2" s="1"/>
  <c r="N83" i="2"/>
  <c r="U83" i="2" s="1"/>
  <c r="M83" i="2"/>
  <c r="J83" i="2"/>
  <c r="F83" i="2"/>
  <c r="E83" i="2"/>
  <c r="AB82" i="2"/>
  <c r="AA82" i="2"/>
  <c r="AI82" i="2" s="1"/>
  <c r="AP82" i="2" s="1"/>
  <c r="T82" i="2"/>
  <c r="Q82" i="2"/>
  <c r="X82" i="2" s="1"/>
  <c r="P82" i="2"/>
  <c r="W82" i="2" s="1"/>
  <c r="O82" i="2"/>
  <c r="V82" i="2" s="1"/>
  <c r="N82" i="2"/>
  <c r="U82" i="2" s="1"/>
  <c r="M82" i="2"/>
  <c r="J82" i="2"/>
  <c r="F82" i="2"/>
  <c r="E82" i="2"/>
  <c r="AL81" i="2"/>
  <c r="AK81" i="2"/>
  <c r="AR81" i="2" s="1"/>
  <c r="AJ81" i="2"/>
  <c r="AQ81" i="2" s="1"/>
  <c r="AI81" i="2"/>
  <c r="AP81" i="2" s="1"/>
  <c r="AH81" i="2"/>
  <c r="AO81" i="2" s="1"/>
  <c r="AG81" i="2"/>
  <c r="AN81" i="2" s="1"/>
  <c r="AF81" i="2"/>
  <c r="AM81" i="2" s="1"/>
  <c r="AB81" i="2"/>
  <c r="J81" i="2"/>
  <c r="F81" i="2"/>
  <c r="E81" i="2"/>
  <c r="B81" i="2"/>
  <c r="AL80" i="2"/>
  <c r="AK80" i="2"/>
  <c r="AR80" i="2" s="1"/>
  <c r="AJ80" i="2"/>
  <c r="AQ80" i="2"/>
  <c r="AI80" i="2"/>
  <c r="AP80" i="2" s="1"/>
  <c r="AH80" i="2"/>
  <c r="AO80" i="2" s="1"/>
  <c r="AG80" i="2"/>
  <c r="AN80" i="2" s="1"/>
  <c r="AF80" i="2"/>
  <c r="AM80" i="2" s="1"/>
  <c r="AB80" i="2"/>
  <c r="J80" i="2"/>
  <c r="F80" i="2"/>
  <c r="E80" i="2"/>
  <c r="B80" i="2"/>
  <c r="AL79" i="2"/>
  <c r="AK79" i="2"/>
  <c r="AR79" i="2" s="1"/>
  <c r="AJ79" i="2"/>
  <c r="AQ79" i="2" s="1"/>
  <c r="AI79" i="2"/>
  <c r="AP79" i="2" s="1"/>
  <c r="AH79" i="2"/>
  <c r="AO79" i="2" s="1"/>
  <c r="AG79" i="2"/>
  <c r="AN79" i="2" s="1"/>
  <c r="AF79" i="2"/>
  <c r="AM79" i="2" s="1"/>
  <c r="AB79" i="2"/>
  <c r="J79" i="2"/>
  <c r="F79" i="2"/>
  <c r="E79" i="2"/>
  <c r="B79" i="2"/>
  <c r="AB78" i="2"/>
  <c r="AA78" i="2"/>
  <c r="J78" i="2"/>
  <c r="F78" i="2"/>
  <c r="E78" i="2"/>
  <c r="AB77" i="2"/>
  <c r="AD77" i="2" s="1"/>
  <c r="AA77" i="2"/>
  <c r="AK77" i="2" s="1"/>
  <c r="AR77" i="2" s="1"/>
  <c r="AI77" i="2"/>
  <c r="AP77" i="2" s="1"/>
  <c r="M77" i="2"/>
  <c r="L77" i="2"/>
  <c r="J77" i="2"/>
  <c r="F77" i="2"/>
  <c r="E77" i="2"/>
  <c r="AB76" i="2"/>
  <c r="AA76" i="2"/>
  <c r="AG76" i="2" s="1"/>
  <c r="AN76" i="2" s="1"/>
  <c r="M76" i="2"/>
  <c r="L76" i="2"/>
  <c r="J76" i="2"/>
  <c r="F76" i="2"/>
  <c r="E76" i="2"/>
  <c r="AB75" i="2"/>
  <c r="AA75" i="2"/>
  <c r="M75" i="2"/>
  <c r="L75" i="2"/>
  <c r="N75" i="2" s="1"/>
  <c r="U75" i="2" s="1"/>
  <c r="J75" i="2"/>
  <c r="F75" i="2"/>
  <c r="E75" i="2"/>
  <c r="AB74" i="2"/>
  <c r="AD74" i="2" s="1"/>
  <c r="AA74" i="2"/>
  <c r="T74" i="2"/>
  <c r="Q74" i="2"/>
  <c r="X74" i="2" s="1"/>
  <c r="P74" i="2"/>
  <c r="W74" i="2" s="1"/>
  <c r="O74" i="2"/>
  <c r="V74" i="2" s="1"/>
  <c r="N74" i="2"/>
  <c r="U74" i="2"/>
  <c r="M74" i="2"/>
  <c r="J74" i="2"/>
  <c r="F74" i="2"/>
  <c r="E74" i="2"/>
  <c r="AB73" i="2"/>
  <c r="AC73" i="2" s="1"/>
  <c r="AA73" i="2"/>
  <c r="T73" i="2"/>
  <c r="Q73" i="2"/>
  <c r="X73" i="2" s="1"/>
  <c r="P73" i="2"/>
  <c r="W73" i="2"/>
  <c r="O73" i="2"/>
  <c r="V73" i="2" s="1"/>
  <c r="N73" i="2"/>
  <c r="U73" i="2" s="1"/>
  <c r="M73" i="2"/>
  <c r="J73" i="2"/>
  <c r="F73" i="2"/>
  <c r="E73" i="2"/>
  <c r="AB72" i="2"/>
  <c r="AA72" i="2"/>
  <c r="T72" i="2"/>
  <c r="Q72" i="2"/>
  <c r="X72" i="2" s="1"/>
  <c r="P72" i="2"/>
  <c r="W72" i="2"/>
  <c r="O72" i="2"/>
  <c r="V72" i="2" s="1"/>
  <c r="N72" i="2"/>
  <c r="U72" i="2" s="1"/>
  <c r="M72" i="2"/>
  <c r="J72" i="2"/>
  <c r="F72" i="2"/>
  <c r="E72" i="2"/>
  <c r="AB71" i="2"/>
  <c r="AD71" i="2" s="1"/>
  <c r="AA71" i="2"/>
  <c r="T71" i="2"/>
  <c r="Q71" i="2"/>
  <c r="X71" i="2" s="1"/>
  <c r="P71" i="2"/>
  <c r="W71" i="2" s="1"/>
  <c r="O71" i="2"/>
  <c r="V71" i="2" s="1"/>
  <c r="N71" i="2"/>
  <c r="U71" i="2" s="1"/>
  <c r="M71" i="2"/>
  <c r="J71" i="2"/>
  <c r="F71" i="2"/>
  <c r="E71" i="2"/>
  <c r="AB70" i="2"/>
  <c r="AC70" i="2" s="1"/>
  <c r="AA70" i="2"/>
  <c r="T70" i="2"/>
  <c r="Q70" i="2"/>
  <c r="X70" i="2" s="1"/>
  <c r="P70" i="2"/>
  <c r="W70" i="2" s="1"/>
  <c r="O70" i="2"/>
  <c r="V70" i="2"/>
  <c r="N70" i="2"/>
  <c r="U70" i="2" s="1"/>
  <c r="M70" i="2"/>
  <c r="J70" i="2"/>
  <c r="F70" i="2"/>
  <c r="E70" i="2"/>
  <c r="AB69" i="2"/>
  <c r="AD69" i="2" s="1"/>
  <c r="AA69" i="2"/>
  <c r="T69" i="2"/>
  <c r="Q69" i="2"/>
  <c r="X69" i="2" s="1"/>
  <c r="P69" i="2"/>
  <c r="W69" i="2" s="1"/>
  <c r="O69" i="2"/>
  <c r="V69" i="2" s="1"/>
  <c r="N69" i="2"/>
  <c r="U69" i="2" s="1"/>
  <c r="M69" i="2"/>
  <c r="J69" i="2"/>
  <c r="F69" i="2"/>
  <c r="E69" i="2"/>
  <c r="AB68" i="2"/>
  <c r="AA68" i="2"/>
  <c r="T68" i="2"/>
  <c r="Q68" i="2"/>
  <c r="X68" i="2" s="1"/>
  <c r="P68" i="2"/>
  <c r="W68" i="2" s="1"/>
  <c r="O68" i="2"/>
  <c r="V68" i="2" s="1"/>
  <c r="N68" i="2"/>
  <c r="U68" i="2" s="1"/>
  <c r="M68" i="2"/>
  <c r="J68" i="2"/>
  <c r="F68" i="2"/>
  <c r="E68" i="2"/>
  <c r="AB67" i="2"/>
  <c r="AA67" i="2"/>
  <c r="B67" i="2" s="1"/>
  <c r="T67" i="2"/>
  <c r="Q67" i="2"/>
  <c r="X67" i="2" s="1"/>
  <c r="P67" i="2"/>
  <c r="W67" i="2" s="1"/>
  <c r="O67" i="2"/>
  <c r="V67" i="2"/>
  <c r="N67" i="2"/>
  <c r="U67" i="2" s="1"/>
  <c r="M67" i="2"/>
  <c r="J67" i="2"/>
  <c r="F67" i="2"/>
  <c r="E67" i="2"/>
  <c r="AB66" i="2"/>
  <c r="AA66" i="2"/>
  <c r="T66" i="2"/>
  <c r="Q66" i="2"/>
  <c r="X66" i="2" s="1"/>
  <c r="P66" i="2"/>
  <c r="W66" i="2" s="1"/>
  <c r="O66" i="2"/>
  <c r="V66" i="2" s="1"/>
  <c r="N66" i="2"/>
  <c r="U66" i="2" s="1"/>
  <c r="M66" i="2"/>
  <c r="J66" i="2"/>
  <c r="F66" i="2"/>
  <c r="E66" i="2"/>
  <c r="AD65" i="2"/>
  <c r="AB65" i="2"/>
  <c r="AC65" i="2" s="1"/>
  <c r="AA65" i="2"/>
  <c r="T65" i="2"/>
  <c r="Q65" i="2"/>
  <c r="X65" i="2" s="1"/>
  <c r="P65" i="2"/>
  <c r="W65" i="2"/>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s="1"/>
  <c r="R63" i="2"/>
  <c r="Y63" i="2" s="1"/>
  <c r="Q63" i="2"/>
  <c r="X63" i="2" s="1"/>
  <c r="P63" i="2"/>
  <c r="W63" i="2" s="1"/>
  <c r="O63" i="2"/>
  <c r="V63" i="2" s="1"/>
  <c r="N63" i="2"/>
  <c r="U63" i="2" s="1"/>
  <c r="M63" i="2"/>
  <c r="J63" i="2"/>
  <c r="H63" i="2"/>
  <c r="F63" i="2"/>
  <c r="E63" i="2"/>
  <c r="AD62" i="2"/>
  <c r="AB62" i="2"/>
  <c r="AC62" i="2" s="1"/>
  <c r="AA62" i="2"/>
  <c r="B62" i="2" s="1"/>
  <c r="T62" i="2"/>
  <c r="Q62" i="2"/>
  <c r="X62" i="2" s="1"/>
  <c r="P62" i="2"/>
  <c r="W62" i="2" s="1"/>
  <c r="O62" i="2"/>
  <c r="V62" i="2" s="1"/>
  <c r="N62" i="2"/>
  <c r="U62" i="2" s="1"/>
  <c r="M62" i="2"/>
  <c r="J62" i="2"/>
  <c r="H62" i="2"/>
  <c r="F62" i="2"/>
  <c r="E62" i="2"/>
  <c r="AD61" i="2"/>
  <c r="AB61" i="2"/>
  <c r="AC61" i="2"/>
  <c r="AA61" i="2"/>
  <c r="AI61" i="2" s="1"/>
  <c r="AP61" i="2" s="1"/>
  <c r="T61" i="2"/>
  <c r="Q61" i="2"/>
  <c r="X61" i="2" s="1"/>
  <c r="P61" i="2"/>
  <c r="W61" i="2" s="1"/>
  <c r="O61" i="2"/>
  <c r="V61" i="2" s="1"/>
  <c r="N61" i="2"/>
  <c r="U61" i="2" s="1"/>
  <c r="M61" i="2"/>
  <c r="J61" i="2"/>
  <c r="H61" i="2"/>
  <c r="F61" i="2"/>
  <c r="E61" i="2"/>
  <c r="AD60" i="2"/>
  <c r="AB60" i="2"/>
  <c r="AC60" i="2" s="1"/>
  <c r="AA60" i="2"/>
  <c r="AG60" i="2" s="1"/>
  <c r="AN60" i="2" s="1"/>
  <c r="T60" i="2"/>
  <c r="Q60" i="2"/>
  <c r="X60" i="2" s="1"/>
  <c r="P60" i="2"/>
  <c r="W60" i="2" s="1"/>
  <c r="O60" i="2"/>
  <c r="V60" i="2" s="1"/>
  <c r="N60" i="2"/>
  <c r="U60" i="2"/>
  <c r="M60" i="2"/>
  <c r="J60" i="2"/>
  <c r="H60" i="2"/>
  <c r="F60" i="2"/>
  <c r="E60" i="2"/>
  <c r="AD59" i="2"/>
  <c r="AB59" i="2"/>
  <c r="AC59" i="2" s="1"/>
  <c r="AA59" i="2"/>
  <c r="AK59" i="2" s="1"/>
  <c r="AR59" i="2" s="1"/>
  <c r="T59" i="2"/>
  <c r="Q59" i="2"/>
  <c r="X59" i="2" s="1"/>
  <c r="P59" i="2"/>
  <c r="W59" i="2" s="1"/>
  <c r="O59" i="2"/>
  <c r="V59" i="2" s="1"/>
  <c r="N59" i="2"/>
  <c r="U59" i="2" s="1"/>
  <c r="M59" i="2"/>
  <c r="J59" i="2"/>
  <c r="H59" i="2"/>
  <c r="F59" i="2"/>
  <c r="E59" i="2"/>
  <c r="AD58" i="2"/>
  <c r="AB58" i="2"/>
  <c r="AC58" i="2" s="1"/>
  <c r="AA58" i="2"/>
  <c r="T58" i="2"/>
  <c r="Q58" i="2"/>
  <c r="X58" i="2" s="1"/>
  <c r="P58" i="2"/>
  <c r="W58" i="2" s="1"/>
  <c r="O58" i="2"/>
  <c r="V58" i="2" s="1"/>
  <c r="N58" i="2"/>
  <c r="U58" i="2" s="1"/>
  <c r="M58" i="2"/>
  <c r="J58" i="2"/>
  <c r="H58" i="2"/>
  <c r="F58" i="2"/>
  <c r="E58" i="2"/>
  <c r="AD57" i="2"/>
  <c r="AB57" i="2"/>
  <c r="AC57" i="2" s="1"/>
  <c r="AA57" i="2"/>
  <c r="AI57" i="2" s="1"/>
  <c r="AP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J55" i="2"/>
  <c r="AQ55" i="2" s="1"/>
  <c r="T55" i="2"/>
  <c r="Q55" i="2"/>
  <c r="X55" i="2" s="1"/>
  <c r="P55" i="2"/>
  <c r="W55" i="2" s="1"/>
  <c r="O55" i="2"/>
  <c r="V55" i="2" s="1"/>
  <c r="N55" i="2"/>
  <c r="U55" i="2" s="1"/>
  <c r="M55" i="2"/>
  <c r="J55" i="2"/>
  <c r="H55" i="2"/>
  <c r="F55" i="2"/>
  <c r="E55" i="2"/>
  <c r="AD54" i="2"/>
  <c r="AB54" i="2"/>
  <c r="AC54" i="2" s="1"/>
  <c r="AA54" i="2"/>
  <c r="AI54" i="2" s="1"/>
  <c r="AP54" i="2" s="1"/>
  <c r="T54" i="2"/>
  <c r="Q54" i="2"/>
  <c r="X54" i="2" s="1"/>
  <c r="P54" i="2"/>
  <c r="W54" i="2" s="1"/>
  <c r="O54" i="2"/>
  <c r="V54" i="2" s="1"/>
  <c r="N54" i="2"/>
  <c r="U54" i="2" s="1"/>
  <c r="M54" i="2"/>
  <c r="J54" i="2"/>
  <c r="H54" i="2"/>
  <c r="F54" i="2"/>
  <c r="E54" i="2"/>
  <c r="AD53" i="2"/>
  <c r="AC53" i="2"/>
  <c r="AB53" i="2"/>
  <c r="AA53" i="2"/>
  <c r="T53" i="2"/>
  <c r="Q53" i="2"/>
  <c r="X53" i="2" s="1"/>
  <c r="P53" i="2"/>
  <c r="W53" i="2" s="1"/>
  <c r="O53" i="2"/>
  <c r="V53" i="2" s="1"/>
  <c r="N53" i="2"/>
  <c r="U53" i="2" s="1"/>
  <c r="M53" i="2"/>
  <c r="J53" i="2"/>
  <c r="H53" i="2"/>
  <c r="F53" i="2"/>
  <c r="E53" i="2"/>
  <c r="AD52" i="2"/>
  <c r="AB52" i="2"/>
  <c r="AC52" i="2" s="1"/>
  <c r="AA52" i="2"/>
  <c r="M52" i="2"/>
  <c r="L52" i="2"/>
  <c r="J52" i="2"/>
  <c r="H52" i="2"/>
  <c r="F52" i="2"/>
  <c r="E52" i="2"/>
  <c r="AD51" i="2"/>
  <c r="AB51" i="2"/>
  <c r="AC51" i="2" s="1"/>
  <c r="AA51" i="2"/>
  <c r="M51" i="2"/>
  <c r="L51" i="2"/>
  <c r="N51" i="2" s="1"/>
  <c r="U51" i="2" s="1"/>
  <c r="J51" i="2"/>
  <c r="H51" i="2"/>
  <c r="F51" i="2"/>
  <c r="E51" i="2"/>
  <c r="AD50" i="2"/>
  <c r="AB50" i="2"/>
  <c r="AC50" i="2" s="1"/>
  <c r="AA50" i="2"/>
  <c r="AI50" i="2" s="1"/>
  <c r="AP50" i="2" s="1"/>
  <c r="M50" i="2"/>
  <c r="L50" i="2"/>
  <c r="J50" i="2"/>
  <c r="H50" i="2"/>
  <c r="F50" i="2"/>
  <c r="E50" i="2"/>
  <c r="AD49" i="2"/>
  <c r="AB49" i="2"/>
  <c r="AC49" i="2" s="1"/>
  <c r="AA49" i="2"/>
  <c r="T49" i="2"/>
  <c r="Q49" i="2"/>
  <c r="X49" i="2" s="1"/>
  <c r="P49" i="2"/>
  <c r="W49" i="2" s="1"/>
  <c r="O49" i="2"/>
  <c r="V49" i="2" s="1"/>
  <c r="N49" i="2"/>
  <c r="U49" i="2" s="1"/>
  <c r="M49" i="2"/>
  <c r="J49" i="2"/>
  <c r="H49" i="2"/>
  <c r="F49" i="2"/>
  <c r="E49" i="2"/>
  <c r="AD48" i="2"/>
  <c r="AB48" i="2"/>
  <c r="AC48" i="2" s="1"/>
  <c r="AA48" i="2"/>
  <c r="T48" i="2"/>
  <c r="Q48" i="2"/>
  <c r="X48" i="2" s="1"/>
  <c r="P48" i="2"/>
  <c r="W48" i="2" s="1"/>
  <c r="O48" i="2"/>
  <c r="V48" i="2" s="1"/>
  <c r="N48" i="2"/>
  <c r="U48" i="2" s="1"/>
  <c r="M48" i="2"/>
  <c r="J48" i="2"/>
  <c r="H48" i="2"/>
  <c r="F48" i="2"/>
  <c r="E48" i="2"/>
  <c r="AD47" i="2"/>
  <c r="AB47" i="2"/>
  <c r="AC47" i="2" s="1"/>
  <c r="AA47" i="2"/>
  <c r="AL47" i="2" s="1"/>
  <c r="T47" i="2"/>
  <c r="Q47" i="2"/>
  <c r="X47" i="2" s="1"/>
  <c r="P47" i="2"/>
  <c r="W47" i="2" s="1"/>
  <c r="O47" i="2"/>
  <c r="V47" i="2" s="1"/>
  <c r="N47" i="2"/>
  <c r="U47" i="2" s="1"/>
  <c r="M47" i="2"/>
  <c r="J47" i="2"/>
  <c r="H47" i="2"/>
  <c r="F47" i="2"/>
  <c r="E47" i="2"/>
  <c r="AD46" i="2"/>
  <c r="AB46" i="2"/>
  <c r="AC46" i="2" s="1"/>
  <c r="AA46" i="2"/>
  <c r="T46" i="2"/>
  <c r="Q46" i="2"/>
  <c r="X46" i="2" s="1"/>
  <c r="P46" i="2"/>
  <c r="W46" i="2" s="1"/>
  <c r="O46" i="2"/>
  <c r="V46" i="2" s="1"/>
  <c r="N46" i="2"/>
  <c r="U46" i="2" s="1"/>
  <c r="M46" i="2"/>
  <c r="J46" i="2"/>
  <c r="H46" i="2"/>
  <c r="F46" i="2"/>
  <c r="E46" i="2"/>
  <c r="AD45" i="2"/>
  <c r="AB45" i="2"/>
  <c r="AC45" i="2" s="1"/>
  <c r="AA45" i="2"/>
  <c r="AI45" i="2" s="1"/>
  <c r="T45" i="2"/>
  <c r="Q45" i="2"/>
  <c r="X45" i="2" s="1"/>
  <c r="P45" i="2"/>
  <c r="W45" i="2" s="1"/>
  <c r="O45" i="2"/>
  <c r="V45" i="2"/>
  <c r="N45" i="2"/>
  <c r="U45" i="2" s="1"/>
  <c r="M45" i="2"/>
  <c r="J45" i="2"/>
  <c r="H45" i="2"/>
  <c r="F45" i="2"/>
  <c r="E45" i="2"/>
  <c r="AD44" i="2"/>
  <c r="AB44" i="2"/>
  <c r="AC44" i="2" s="1"/>
  <c r="AA44" i="2"/>
  <c r="AG44" i="2" s="1"/>
  <c r="AN44" i="2" s="1"/>
  <c r="T44" i="2"/>
  <c r="Q44" i="2"/>
  <c r="X44" i="2" s="1"/>
  <c r="P44" i="2"/>
  <c r="W44" i="2" s="1"/>
  <c r="O44" i="2"/>
  <c r="V44" i="2" s="1"/>
  <c r="N44" i="2"/>
  <c r="U44" i="2" s="1"/>
  <c r="M44" i="2"/>
  <c r="J44" i="2"/>
  <c r="H44" i="2"/>
  <c r="F44" i="2"/>
  <c r="E44" i="2"/>
  <c r="AD43" i="2"/>
  <c r="AB43" i="2"/>
  <c r="AC43" i="2" s="1"/>
  <c r="AA43" i="2"/>
  <c r="T43" i="2"/>
  <c r="Q43" i="2"/>
  <c r="X43" i="2" s="1"/>
  <c r="P43" i="2"/>
  <c r="W43" i="2" s="1"/>
  <c r="O43" i="2"/>
  <c r="V43" i="2" s="1"/>
  <c r="N43" i="2"/>
  <c r="U43" i="2" s="1"/>
  <c r="M43" i="2"/>
  <c r="J43" i="2"/>
  <c r="H43" i="2"/>
  <c r="F43" i="2"/>
  <c r="E43" i="2"/>
  <c r="AD42" i="2"/>
  <c r="AB42" i="2"/>
  <c r="AC42" i="2" s="1"/>
  <c r="AA42" i="2"/>
  <c r="AF42" i="2" s="1"/>
  <c r="AM42" i="2" s="1"/>
  <c r="M42" i="2"/>
  <c r="L42" i="2"/>
  <c r="J42" i="2"/>
  <c r="H42" i="2"/>
  <c r="F42" i="2"/>
  <c r="E42" i="2"/>
  <c r="AD41" i="2"/>
  <c r="AB41" i="2"/>
  <c r="AC41" i="2" s="1"/>
  <c r="AA41" i="2"/>
  <c r="T41" i="2"/>
  <c r="Q41" i="2"/>
  <c r="X41" i="2" s="1"/>
  <c r="P41" i="2"/>
  <c r="W41" i="2" s="1"/>
  <c r="O41" i="2"/>
  <c r="V41" i="2" s="1"/>
  <c r="N41" i="2"/>
  <c r="U41" i="2"/>
  <c r="M41" i="2"/>
  <c r="J41" i="2"/>
  <c r="H41" i="2"/>
  <c r="F41" i="2"/>
  <c r="E41" i="2"/>
  <c r="AD40" i="2"/>
  <c r="AB40" i="2"/>
  <c r="AC40" i="2" s="1"/>
  <c r="AA40" i="2"/>
  <c r="T40" i="2"/>
  <c r="Q40" i="2"/>
  <c r="X40" i="2" s="1"/>
  <c r="P40" i="2"/>
  <c r="W40" i="2" s="1"/>
  <c r="O40" i="2"/>
  <c r="V40" i="2" s="1"/>
  <c r="N40" i="2"/>
  <c r="U40" i="2" s="1"/>
  <c r="M40" i="2"/>
  <c r="J40" i="2"/>
  <c r="H40" i="2"/>
  <c r="F40" i="2"/>
  <c r="E40" i="2"/>
  <c r="AB39" i="2"/>
  <c r="AA39" i="2"/>
  <c r="AL39" i="2" s="1"/>
  <c r="M39" i="2"/>
  <c r="L39" i="2"/>
  <c r="P39" i="2" s="1"/>
  <c r="W39" i="2" s="1"/>
  <c r="J39" i="2"/>
  <c r="H39" i="2"/>
  <c r="F39" i="2"/>
  <c r="E39" i="2"/>
  <c r="AB38" i="2"/>
  <c r="AA38" i="2"/>
  <c r="AL38" i="2" s="1"/>
  <c r="M38" i="2"/>
  <c r="L38" i="2"/>
  <c r="O38" i="2" s="1"/>
  <c r="V38" i="2" s="1"/>
  <c r="J38" i="2"/>
  <c r="H38" i="2"/>
  <c r="F38" i="2"/>
  <c r="E38" i="2"/>
  <c r="AB37" i="2"/>
  <c r="AD37" i="2" s="1"/>
  <c r="AA37" i="2"/>
  <c r="M37" i="2"/>
  <c r="L37" i="2"/>
  <c r="J37" i="2"/>
  <c r="H37" i="2"/>
  <c r="F37" i="2"/>
  <c r="E37" i="2"/>
  <c r="AB36" i="2"/>
  <c r="AD36" i="2" s="1"/>
  <c r="AA36" i="2"/>
  <c r="AK36" i="2" s="1"/>
  <c r="AR36" i="2" s="1"/>
  <c r="T36" i="2"/>
  <c r="Q36" i="2"/>
  <c r="X36" i="2" s="1"/>
  <c r="P36" i="2"/>
  <c r="W36" i="2" s="1"/>
  <c r="O36" i="2"/>
  <c r="V36" i="2" s="1"/>
  <c r="N36" i="2"/>
  <c r="U36" i="2" s="1"/>
  <c r="M36" i="2"/>
  <c r="J36" i="2"/>
  <c r="H36" i="2"/>
  <c r="F36" i="2"/>
  <c r="E36" i="2"/>
  <c r="AB35" i="2"/>
  <c r="AD35" i="2" s="1"/>
  <c r="AA35" i="2"/>
  <c r="T35" i="2"/>
  <c r="Q35" i="2"/>
  <c r="X35" i="2" s="1"/>
  <c r="P35" i="2"/>
  <c r="W35" i="2" s="1"/>
  <c r="O35" i="2"/>
  <c r="V35" i="2" s="1"/>
  <c r="N35" i="2"/>
  <c r="U35" i="2" s="1"/>
  <c r="M35" i="2"/>
  <c r="J35" i="2"/>
  <c r="H35" i="2"/>
  <c r="F35" i="2"/>
  <c r="E35" i="2"/>
  <c r="AB34" i="2"/>
  <c r="AA34" i="2"/>
  <c r="B34" i="2" s="1"/>
  <c r="T34" i="2"/>
  <c r="Q34" i="2"/>
  <c r="X34" i="2" s="1"/>
  <c r="P34" i="2"/>
  <c r="W34" i="2" s="1"/>
  <c r="O34" i="2"/>
  <c r="V34" i="2" s="1"/>
  <c r="N34" i="2"/>
  <c r="U34" i="2" s="1"/>
  <c r="M34" i="2"/>
  <c r="J34" i="2"/>
  <c r="H34" i="2"/>
  <c r="F34" i="2"/>
  <c r="E34" i="2"/>
  <c r="AB33" i="2"/>
  <c r="AC33" i="2" s="1"/>
  <c r="I44" i="4" s="1"/>
  <c r="AA33" i="2"/>
  <c r="AJ33" i="2" s="1"/>
  <c r="AQ33" i="2" s="1"/>
  <c r="T33" i="2"/>
  <c r="Q33" i="2"/>
  <c r="X33" i="2" s="1"/>
  <c r="P33" i="2"/>
  <c r="W33" i="2" s="1"/>
  <c r="O33" i="2"/>
  <c r="V33" i="2" s="1"/>
  <c r="N33" i="2"/>
  <c r="U33" i="2"/>
  <c r="M33" i="2"/>
  <c r="J33" i="2"/>
  <c r="H33" i="2"/>
  <c r="F33" i="2"/>
  <c r="E33" i="2"/>
  <c r="AD32" i="2"/>
  <c r="AB32" i="2"/>
  <c r="AC32" i="2" s="1"/>
  <c r="AA32" i="2"/>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K30" i="2" s="1"/>
  <c r="AR30" i="2" s="1"/>
  <c r="T30" i="2"/>
  <c r="Q30" i="2"/>
  <c r="X30" i="2" s="1"/>
  <c r="P30" i="2"/>
  <c r="W30" i="2" s="1"/>
  <c r="O30" i="2"/>
  <c r="V30" i="2" s="1"/>
  <c r="M30" i="2"/>
  <c r="J30" i="2"/>
  <c r="H30" i="2"/>
  <c r="F30" i="2"/>
  <c r="E30" i="2"/>
  <c r="AD29" i="2"/>
  <c r="AB29" i="2"/>
  <c r="AC29" i="2" s="1"/>
  <c r="AA29" i="2"/>
  <c r="T29" i="2"/>
  <c r="Q29" i="2"/>
  <c r="X29" i="2" s="1"/>
  <c r="P29" i="2"/>
  <c r="W29" i="2" s="1"/>
  <c r="O29" i="2"/>
  <c r="V29" i="2" s="1"/>
  <c r="M29" i="2"/>
  <c r="J29" i="2"/>
  <c r="H29" i="2"/>
  <c r="F29" i="2"/>
  <c r="E29" i="2"/>
  <c r="AD28" i="2"/>
  <c r="AB28" i="2"/>
  <c r="AC28" i="2"/>
  <c r="AA28" i="2"/>
  <c r="AH28" i="2" s="1"/>
  <c r="AO28" i="2" s="1"/>
  <c r="T28" i="2"/>
  <c r="Q28" i="2"/>
  <c r="X28" i="2" s="1"/>
  <c r="P28" i="2"/>
  <c r="W28" i="2" s="1"/>
  <c r="O28" i="2"/>
  <c r="V28" i="2" s="1"/>
  <c r="M28" i="2"/>
  <c r="J28" i="2"/>
  <c r="H28" i="2"/>
  <c r="F28" i="2"/>
  <c r="E28" i="2"/>
  <c r="AD27" i="2"/>
  <c r="AB27" i="2"/>
  <c r="AC27" i="2" s="1"/>
  <c r="AA27" i="2"/>
  <c r="T27" i="2"/>
  <c r="Q27" i="2"/>
  <c r="X27" i="2" s="1"/>
  <c r="P27" i="2"/>
  <c r="W27" i="2" s="1"/>
  <c r="O27" i="2"/>
  <c r="V27" i="2" s="1"/>
  <c r="M27" i="2"/>
  <c r="J27" i="2"/>
  <c r="H27" i="2"/>
  <c r="F27" i="2"/>
  <c r="E27" i="2"/>
  <c r="AD26" i="2"/>
  <c r="AB26" i="2"/>
  <c r="AC26" i="2" s="1"/>
  <c r="AA26" i="2"/>
  <c r="T26" i="2"/>
  <c r="Q26" i="2"/>
  <c r="X26" i="2" s="1"/>
  <c r="P26" i="2"/>
  <c r="W26" i="2" s="1"/>
  <c r="O26" i="2"/>
  <c r="V26" i="2" s="1"/>
  <c r="M26" i="2"/>
  <c r="J26" i="2"/>
  <c r="H26" i="2"/>
  <c r="F26" i="2"/>
  <c r="E26" i="2"/>
  <c r="AD25" i="2"/>
  <c r="AB25" i="2"/>
  <c r="AC25" i="2" s="1"/>
  <c r="AA25" i="2"/>
  <c r="AL25" i="2" s="1"/>
  <c r="T25" i="2"/>
  <c r="Q25" i="2"/>
  <c r="X25" i="2" s="1"/>
  <c r="P25" i="2"/>
  <c r="W25" i="2" s="1"/>
  <c r="O25" i="2"/>
  <c r="V25" i="2"/>
  <c r="M25" i="2"/>
  <c r="J25" i="2"/>
  <c r="H25" i="2"/>
  <c r="F25" i="2"/>
  <c r="E25" i="2"/>
  <c r="AD24" i="2"/>
  <c r="AB24" i="2"/>
  <c r="AC24" i="2" s="1"/>
  <c r="AA24" i="2"/>
  <c r="AF24" i="2" s="1"/>
  <c r="AM24" i="2" s="1"/>
  <c r="T24" i="2"/>
  <c r="Q24" i="2"/>
  <c r="X24" i="2" s="1"/>
  <c r="P24" i="2"/>
  <c r="W24" i="2" s="1"/>
  <c r="O24" i="2"/>
  <c r="V24" i="2"/>
  <c r="M24" i="2"/>
  <c r="J24" i="2"/>
  <c r="H24" i="2"/>
  <c r="F24" i="2"/>
  <c r="E24" i="2"/>
  <c r="AD23" i="2"/>
  <c r="AB23" i="2"/>
  <c r="AC23" i="2" s="1"/>
  <c r="H8" i="5" s="1"/>
  <c r="AA23" i="2"/>
  <c r="AF23" i="2" s="1"/>
  <c r="AM23" i="2" s="1"/>
  <c r="T23" i="2"/>
  <c r="Q23" i="2"/>
  <c r="X23" i="2" s="1"/>
  <c r="P23" i="2"/>
  <c r="W23" i="2" s="1"/>
  <c r="O23" i="2"/>
  <c r="V23" i="2" s="1"/>
  <c r="M23" i="2"/>
  <c r="J23" i="2"/>
  <c r="H23" i="2"/>
  <c r="F23" i="2"/>
  <c r="E23" i="2"/>
  <c r="AD22" i="2"/>
  <c r="AB22" i="2"/>
  <c r="AC22" i="2" s="1"/>
  <c r="AA22" i="2"/>
  <c r="B22" i="2" s="1"/>
  <c r="J22" i="2"/>
  <c r="H22" i="2"/>
  <c r="F22" i="2"/>
  <c r="E22" i="2"/>
  <c r="AD21" i="2"/>
  <c r="AB21" i="2"/>
  <c r="AC21" i="2" s="1"/>
  <c r="AA21" i="2"/>
  <c r="AK21" i="2" s="1"/>
  <c r="AR21" i="2" s="1"/>
  <c r="J21" i="2"/>
  <c r="H21" i="2"/>
  <c r="F21" i="2"/>
  <c r="E21" i="2"/>
  <c r="AB20" i="2"/>
  <c r="AA20" i="2"/>
  <c r="AH20" i="2" s="1"/>
  <c r="AO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T19" i="2"/>
  <c r="S19" i="2"/>
  <c r="Z19" i="2" s="1"/>
  <c r="R19" i="2"/>
  <c r="Y19" i="2" s="1"/>
  <c r="Q19" i="2"/>
  <c r="X19" i="2" s="1"/>
  <c r="P19" i="2"/>
  <c r="W19" i="2" s="1"/>
  <c r="O19" i="2"/>
  <c r="V19" i="2" s="1"/>
  <c r="N19" i="2"/>
  <c r="U19" i="2" s="1"/>
  <c r="M19" i="2"/>
  <c r="J19" i="2"/>
  <c r="H19" i="2"/>
  <c r="F19" i="2"/>
  <c r="E19" i="2"/>
  <c r="AD18" i="2"/>
  <c r="AB18" i="2"/>
  <c r="AC18" i="2" s="1"/>
  <c r="AA18" i="2"/>
  <c r="AL18" i="2" s="1"/>
  <c r="T18" i="2"/>
  <c r="S18" i="2"/>
  <c r="Z18" i="2" s="1"/>
  <c r="R18" i="2"/>
  <c r="Y18" i="2"/>
  <c r="Q18" i="2"/>
  <c r="X18" i="2"/>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T16" i="2"/>
  <c r="S16" i="2"/>
  <c r="Z16" i="2" s="1"/>
  <c r="R16" i="2"/>
  <c r="Y16" i="2" s="1"/>
  <c r="Q16" i="2"/>
  <c r="X16" i="2" s="1"/>
  <c r="P16" i="2"/>
  <c r="W16" i="2" s="1"/>
  <c r="O16" i="2"/>
  <c r="V16" i="2" s="1"/>
  <c r="N16" i="2"/>
  <c r="U16" i="2"/>
  <c r="M16" i="2"/>
  <c r="J16" i="2"/>
  <c r="H16" i="2"/>
  <c r="F16" i="2"/>
  <c r="E16" i="2"/>
  <c r="AD15" i="2"/>
  <c r="AB15" i="2"/>
  <c r="AC15" i="2" s="1"/>
  <c r="AA15" i="2"/>
  <c r="B15" i="2" s="1"/>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s="1"/>
  <c r="O14" i="2"/>
  <c r="V14" i="2" s="1"/>
  <c r="N14" i="2"/>
  <c r="U14" i="2" s="1"/>
  <c r="M14" i="2"/>
  <c r="J14" i="2"/>
  <c r="H14" i="2"/>
  <c r="F14" i="2"/>
  <c r="E14" i="2"/>
  <c r="AD13" i="2"/>
  <c r="AB13" i="2"/>
  <c r="AC13" i="2" s="1"/>
  <c r="AA13" i="2"/>
  <c r="AG13" i="2" s="1"/>
  <c r="AN13" i="2" s="1"/>
  <c r="T13" i="2"/>
  <c r="S13" i="2"/>
  <c r="Z13" i="2" s="1"/>
  <c r="R13" i="2"/>
  <c r="Y13" i="2" s="1"/>
  <c r="Q13" i="2"/>
  <c r="X13" i="2" s="1"/>
  <c r="P13" i="2"/>
  <c r="W13" i="2"/>
  <c r="O13" i="2"/>
  <c r="V13" i="2" s="1"/>
  <c r="N13" i="2"/>
  <c r="U13" i="2" s="1"/>
  <c r="M13" i="2"/>
  <c r="J13" i="2"/>
  <c r="H13" i="2"/>
  <c r="F13" i="2"/>
  <c r="E13" i="2"/>
  <c r="AD12" i="2"/>
  <c r="AB12" i="2"/>
  <c r="AC12" i="2" s="1"/>
  <c r="AA12" i="2"/>
  <c r="T12" i="2"/>
  <c r="S12" i="2"/>
  <c r="Z12" i="2" s="1"/>
  <c r="R12" i="2"/>
  <c r="Y12" i="2" s="1"/>
  <c r="Q12" i="2"/>
  <c r="X12" i="2" s="1"/>
  <c r="P12" i="2"/>
  <c r="W12" i="2" s="1"/>
  <c r="O12" i="2"/>
  <c r="V12" i="2" s="1"/>
  <c r="N12" i="2"/>
  <c r="U12" i="2" s="1"/>
  <c r="M12" i="2"/>
  <c r="J12" i="2"/>
  <c r="H12" i="2"/>
  <c r="F12" i="2"/>
  <c r="E12" i="2"/>
  <c r="AD11" i="2"/>
  <c r="AB11" i="2"/>
  <c r="AC11" i="2" s="1"/>
  <c r="AA11" i="2"/>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s="1"/>
  <c r="Q10" i="2"/>
  <c r="X10" i="2" s="1"/>
  <c r="P10" i="2"/>
  <c r="W10" i="2" s="1"/>
  <c r="O10" i="2"/>
  <c r="V10" i="2" s="1"/>
  <c r="N10" i="2"/>
  <c r="U10" i="2" s="1"/>
  <c r="M10" i="2"/>
  <c r="J10" i="2"/>
  <c r="H10" i="2"/>
  <c r="F10" i="2"/>
  <c r="E10" i="2"/>
  <c r="AD9" i="2"/>
  <c r="AB9" i="2"/>
  <c r="AC9" i="2" s="1"/>
  <c r="AA9" i="2"/>
  <c r="T9" i="2"/>
  <c r="S9" i="2"/>
  <c r="Z9" i="2" s="1"/>
  <c r="R9" i="2"/>
  <c r="Y9" i="2" s="1"/>
  <c r="Q9" i="2"/>
  <c r="X9" i="2" s="1"/>
  <c r="P9" i="2"/>
  <c r="W9" i="2"/>
  <c r="O9" i="2"/>
  <c r="V9" i="2" s="1"/>
  <c r="N9" i="2"/>
  <c r="U9" i="2"/>
  <c r="M9" i="2"/>
  <c r="J9" i="2"/>
  <c r="H9" i="2"/>
  <c r="F9" i="2"/>
  <c r="E9" i="2"/>
  <c r="AD8" i="2"/>
  <c r="AB8" i="2"/>
  <c r="AC8" i="2"/>
  <c r="AA8" i="2"/>
  <c r="AI8" i="2" s="1"/>
  <c r="AP8" i="2" s="1"/>
  <c r="T8" i="2"/>
  <c r="S8" i="2"/>
  <c r="Z8" i="2" s="1"/>
  <c r="R8" i="2"/>
  <c r="Y8" i="2" s="1"/>
  <c r="Q8" i="2"/>
  <c r="X8" i="2" s="1"/>
  <c r="P8" i="2"/>
  <c r="W8" i="2" s="1"/>
  <c r="O8" i="2"/>
  <c r="V8" i="2" s="1"/>
  <c r="N8" i="2"/>
  <c r="U8" i="2" s="1"/>
  <c r="M8" i="2"/>
  <c r="J8" i="2"/>
  <c r="H8" i="2"/>
  <c r="F8" i="2"/>
  <c r="E8" i="2"/>
  <c r="AD7" i="2"/>
  <c r="AB7" i="2"/>
  <c r="AC7" i="2" s="1"/>
  <c r="H36" i="5" s="1"/>
  <c r="AA7" i="2"/>
  <c r="AL7" i="2" s="1"/>
  <c r="T7" i="2"/>
  <c r="S7" i="2"/>
  <c r="Z7" i="2" s="1"/>
  <c r="R7" i="2"/>
  <c r="Y7" i="2" s="1"/>
  <c r="Q7" i="2"/>
  <c r="X7" i="2" s="1"/>
  <c r="P7" i="2"/>
  <c r="W7" i="2" s="1"/>
  <c r="O7" i="2"/>
  <c r="V7" i="2"/>
  <c r="N7" i="2"/>
  <c r="U7" i="2" s="1"/>
  <c r="M7" i="2"/>
  <c r="J7" i="2"/>
  <c r="H7" i="2"/>
  <c r="F7" i="2"/>
  <c r="E7" i="2"/>
  <c r="AD6" i="2"/>
  <c r="AB6" i="2"/>
  <c r="AC6" i="2" s="1"/>
  <c r="AA6" i="2"/>
  <c r="AJ6" i="2" s="1"/>
  <c r="AQ6" i="2" s="1"/>
  <c r="T6" i="2"/>
  <c r="S6" i="2"/>
  <c r="Z6" i="2"/>
  <c r="R6" i="2"/>
  <c r="Y6" i="2" s="1"/>
  <c r="Q6" i="2"/>
  <c r="X6" i="2" s="1"/>
  <c r="P6" i="2"/>
  <c r="W6" i="2" s="1"/>
  <c r="O6" i="2"/>
  <c r="V6" i="2" s="1"/>
  <c r="N6" i="2"/>
  <c r="U6" i="2" s="1"/>
  <c r="M6" i="2"/>
  <c r="J6" i="2"/>
  <c r="H6" i="2"/>
  <c r="F6" i="2"/>
  <c r="E6" i="2"/>
  <c r="AD5" i="2"/>
  <c r="AB5" i="2"/>
  <c r="AC5" i="2"/>
  <c r="AA5" i="2"/>
  <c r="T5" i="2"/>
  <c r="S5" i="2"/>
  <c r="Z5" i="2" s="1"/>
  <c r="R5" i="2"/>
  <c r="Y5" i="2" s="1"/>
  <c r="Q5" i="2"/>
  <c r="X5" i="2" s="1"/>
  <c r="P5" i="2"/>
  <c r="W5" i="2" s="1"/>
  <c r="O5" i="2"/>
  <c r="V5" i="2" s="1"/>
  <c r="N5" i="2"/>
  <c r="U5" i="2" s="1"/>
  <c r="M5" i="2"/>
  <c r="J5" i="2"/>
  <c r="H5" i="2"/>
  <c r="F5" i="2"/>
  <c r="E5" i="2"/>
  <c r="AD4" i="2"/>
  <c r="AC4" i="2"/>
  <c r="AB4" i="2"/>
  <c r="AA4" i="2"/>
  <c r="AF4" i="2" s="1"/>
  <c r="AM4" i="2" s="1"/>
  <c r="T4" i="2"/>
  <c r="S4" i="2"/>
  <c r="Z4" i="2" s="1"/>
  <c r="R4" i="2"/>
  <c r="Y4" i="2" s="1"/>
  <c r="Q4" i="2"/>
  <c r="X4" i="2" s="1"/>
  <c r="P4" i="2"/>
  <c r="W4" i="2" s="1"/>
  <c r="O4" i="2"/>
  <c r="V4" i="2" s="1"/>
  <c r="N4" i="2"/>
  <c r="U4" i="2" s="1"/>
  <c r="M4" i="2"/>
  <c r="J4" i="2"/>
  <c r="H4" i="2"/>
  <c r="F4" i="2"/>
  <c r="E4" i="2"/>
  <c r="A3" i="2"/>
  <c r="D314" i="1"/>
  <c r="L313" i="1"/>
  <c r="O313" i="1" s="1"/>
  <c r="L312" i="1"/>
  <c r="L311" i="1"/>
  <c r="L310" i="1"/>
  <c r="O310" i="1" s="1"/>
  <c r="AK243" i="2"/>
  <c r="AR243" i="2" s="1"/>
  <c r="L309" i="1"/>
  <c r="O309" i="1" s="1"/>
  <c r="O308" i="1"/>
  <c r="L307" i="1"/>
  <c r="O307" i="1" s="1"/>
  <c r="L306" i="1"/>
  <c r="L305" i="1"/>
  <c r="O305" i="1" s="1"/>
  <c r="L304" i="1"/>
  <c r="O304" i="1" s="1"/>
  <c r="O303" i="1"/>
  <c r="L302" i="1"/>
  <c r="L301" i="1"/>
  <c r="O301" i="1" s="1"/>
  <c r="L300" i="1"/>
  <c r="L299" i="1"/>
  <c r="O299" i="1" s="1"/>
  <c r="L298" i="1"/>
  <c r="O298" i="1" s="1"/>
  <c r="L297" i="1"/>
  <c r="O297" i="1" s="1"/>
  <c r="L296" i="1"/>
  <c r="O296" i="1" s="1"/>
  <c r="L295" i="1"/>
  <c r="O295" i="1" s="1"/>
  <c r="L294" i="1"/>
  <c r="O294" i="1" s="1"/>
  <c r="O293" i="1"/>
  <c r="L292" i="1"/>
  <c r="O292" i="1" s="1"/>
  <c r="L291" i="1"/>
  <c r="O291" i="1" s="1"/>
  <c r="L290" i="1"/>
  <c r="O290" i="1"/>
  <c r="L289" i="1"/>
  <c r="L288" i="1"/>
  <c r="R234" i="2" s="1"/>
  <c r="Y234" i="2" s="1"/>
  <c r="L287" i="1"/>
  <c r="O287" i="1" s="1"/>
  <c r="L286" i="1"/>
  <c r="O286" i="1" s="1"/>
  <c r="L285" i="1"/>
  <c r="O284" i="1"/>
  <c r="L283" i="1"/>
  <c r="L282" i="1"/>
  <c r="L281" i="1"/>
  <c r="O281" i="1" s="1"/>
  <c r="L280" i="1"/>
  <c r="L279" i="1"/>
  <c r="O279" i="1"/>
  <c r="L278" i="1"/>
  <c r="O278" i="1" s="1"/>
  <c r="O277" i="1"/>
  <c r="L276" i="1"/>
  <c r="O276" i="1" s="1"/>
  <c r="L275" i="1"/>
  <c r="O275" i="1" s="1"/>
  <c r="O274" i="1"/>
  <c r="L272" i="1"/>
  <c r="R218" i="2" s="1"/>
  <c r="Y218" i="2" s="1"/>
  <c r="L271" i="1"/>
  <c r="L270" i="1"/>
  <c r="R208" i="2" s="1"/>
  <c r="Y208" i="2" s="1"/>
  <c r="L266" i="1"/>
  <c r="O266" i="1"/>
  <c r="L265" i="1"/>
  <c r="O264" i="1"/>
  <c r="L263" i="1"/>
  <c r="O263" i="1" s="1"/>
  <c r="L262" i="1"/>
  <c r="O261" i="1"/>
  <c r="O260" i="1"/>
  <c r="L259" i="1"/>
  <c r="L258" i="1"/>
  <c r="O258" i="1" s="1"/>
  <c r="O257" i="1"/>
  <c r="L256" i="1"/>
  <c r="O256" i="1" s="1"/>
  <c r="L255" i="1"/>
  <c r="O255" i="1" s="1"/>
  <c r="L254" i="1"/>
  <c r="L253" i="1"/>
  <c r="L252" i="1"/>
  <c r="L248" i="1"/>
  <c r="AJ194" i="2" s="1"/>
  <c r="AQ194" i="2" s="1"/>
  <c r="AK194" i="2"/>
  <c r="AR194" i="2" s="1"/>
  <c r="L247" i="1"/>
  <c r="O247" i="1" s="1"/>
  <c r="L246" i="1"/>
  <c r="O246" i="1" s="1"/>
  <c r="L245" i="1"/>
  <c r="O245" i="1" s="1"/>
  <c r="L244" i="1"/>
  <c r="L243" i="1"/>
  <c r="O243" i="1" s="1"/>
  <c r="L242" i="1"/>
  <c r="O242" i="1" s="1"/>
  <c r="L241" i="1"/>
  <c r="O241" i="1" s="1"/>
  <c r="L240" i="1"/>
  <c r="O239" i="1"/>
  <c r="L238" i="1"/>
  <c r="L237" i="1"/>
  <c r="O237" i="1" s="1"/>
  <c r="L236" i="1"/>
  <c r="O236" i="1" s="1"/>
  <c r="L235" i="1"/>
  <c r="O235" i="1" s="1"/>
  <c r="L234" i="1"/>
  <c r="O234" i="1" s="1"/>
  <c r="L233" i="1"/>
  <c r="O233" i="1" s="1"/>
  <c r="L232" i="1"/>
  <c r="O232" i="1" s="1"/>
  <c r="L231" i="1"/>
  <c r="O231" i="1" s="1"/>
  <c r="L230" i="1"/>
  <c r="L229" i="1"/>
  <c r="O229" i="1" s="1"/>
  <c r="L227" i="1"/>
  <c r="L226" i="1"/>
  <c r="O225" i="1"/>
  <c r="L224" i="1"/>
  <c r="O224" i="1" s="1"/>
  <c r="O223" i="1"/>
  <c r="O222" i="1"/>
  <c r="O221" i="1"/>
  <c r="L220" i="1"/>
  <c r="L219" i="1"/>
  <c r="O218" i="1"/>
  <c r="L217" i="1"/>
  <c r="O217" i="1" s="1"/>
  <c r="L216" i="1"/>
  <c r="AJ167" i="2" s="1"/>
  <c r="AQ167" i="2" s="1"/>
  <c r="AK167" i="2"/>
  <c r="AR167" i="2" s="1"/>
  <c r="J215" i="1"/>
  <c r="AH168" i="2" s="1"/>
  <c r="AO168" i="2" s="1"/>
  <c r="AI168" i="2"/>
  <c r="AP168" i="2" s="1"/>
  <c r="L214" i="1"/>
  <c r="O214" i="1" s="1"/>
  <c r="L213" i="1"/>
  <c r="L212" i="1"/>
  <c r="O212" i="1" s="1"/>
  <c r="L211" i="1"/>
  <c r="O211" i="1" s="1"/>
  <c r="L210" i="1"/>
  <c r="L209" i="1"/>
  <c r="L208" i="1"/>
  <c r="O208" i="1" s="1"/>
  <c r="L207" i="1"/>
  <c r="L206" i="1"/>
  <c r="O205" i="1"/>
  <c r="L204" i="1"/>
  <c r="R161" i="2" s="1"/>
  <c r="Y161" i="2" s="1"/>
  <c r="L202" i="1"/>
  <c r="AJ154" i="2" s="1"/>
  <c r="AQ154" i="2" s="1"/>
  <c r="L201" i="1"/>
  <c r="O201" i="1" s="1"/>
  <c r="L200" i="1"/>
  <c r="O200" i="1" s="1"/>
  <c r="L199" i="1"/>
  <c r="O199" i="1" s="1"/>
  <c r="L198" i="1"/>
  <c r="O197" i="1"/>
  <c r="L196" i="1"/>
  <c r="O196" i="1" s="1"/>
  <c r="L195" i="1"/>
  <c r="O195" i="1" s="1"/>
  <c r="L194" i="1"/>
  <c r="AJ146" i="2" s="1"/>
  <c r="AQ146" i="2" s="1"/>
  <c r="O194" i="1"/>
  <c r="L193" i="1"/>
  <c r="O193" i="1" s="1"/>
  <c r="L192" i="1"/>
  <c r="O192" i="1" s="1"/>
  <c r="L191" i="1"/>
  <c r="O189" i="1"/>
  <c r="O188" i="1"/>
  <c r="L187" i="1"/>
  <c r="O187" i="1" s="1"/>
  <c r="O186" i="1"/>
  <c r="O184" i="1"/>
  <c r="L183" i="1"/>
  <c r="O182" i="1"/>
  <c r="L181" i="1"/>
  <c r="O181" i="1" s="1"/>
  <c r="L180" i="1"/>
  <c r="O180" i="1" s="1"/>
  <c r="L179" i="1"/>
  <c r="O179" i="1" s="1"/>
  <c r="L178" i="1"/>
  <c r="O178" i="1" s="1"/>
  <c r="L177" i="1"/>
  <c r="L176" i="1"/>
  <c r="O176" i="1" s="1"/>
  <c r="AK129" i="2"/>
  <c r="AR129" i="2" s="1"/>
  <c r="H175" i="1"/>
  <c r="L174" i="1"/>
  <c r="L170" i="1"/>
  <c r="L169" i="1"/>
  <c r="O169" i="1" s="1"/>
  <c r="L168" i="1"/>
  <c r="O168" i="1" s="1"/>
  <c r="O167" i="1"/>
  <c r="L166" i="1"/>
  <c r="O166" i="1" s="1"/>
  <c r="L165" i="1"/>
  <c r="O165" i="1" s="1"/>
  <c r="L164" i="1"/>
  <c r="O164" i="1" s="1"/>
  <c r="L163" i="1"/>
  <c r="L162" i="1"/>
  <c r="O162" i="1" s="1"/>
  <c r="L161" i="1"/>
  <c r="O161" i="1" s="1"/>
  <c r="L160" i="1"/>
  <c r="O160" i="1"/>
  <c r="L159" i="1"/>
  <c r="O159" i="1" s="1"/>
  <c r="L158" i="1"/>
  <c r="O158" i="1" s="1"/>
  <c r="L157" i="1"/>
  <c r="L156" i="1"/>
  <c r="L154" i="1"/>
  <c r="L153" i="1"/>
  <c r="O153" i="1" s="1"/>
  <c r="L152" i="1"/>
  <c r="O152" i="1" s="1"/>
  <c r="L151" i="1"/>
  <c r="L150" i="1"/>
  <c r="O150" i="1" s="1"/>
  <c r="L149" i="1"/>
  <c r="O149" i="1" s="1"/>
  <c r="O148" i="1"/>
  <c r="L147" i="1"/>
  <c r="O147" i="1" s="1"/>
  <c r="L146" i="1"/>
  <c r="S107" i="2"/>
  <c r="Z107" i="2" s="1"/>
  <c r="L144" i="1"/>
  <c r="L143" i="1"/>
  <c r="L142" i="1"/>
  <c r="R106" i="2" s="1"/>
  <c r="Y106" i="2" s="1"/>
  <c r="L141" i="1"/>
  <c r="L140" i="1"/>
  <c r="O140" i="1" s="1"/>
  <c r="L139" i="1"/>
  <c r="O138" i="1"/>
  <c r="O137" i="1"/>
  <c r="L136" i="1"/>
  <c r="O136" i="1" s="1"/>
  <c r="L135" i="1"/>
  <c r="L134" i="1"/>
  <c r="O134" i="1" s="1"/>
  <c r="O133" i="1"/>
  <c r="O132" i="1"/>
  <c r="L131" i="1"/>
  <c r="O130" i="1"/>
  <c r="L129" i="1"/>
  <c r="O129" i="1" s="1"/>
  <c r="O128" i="1"/>
  <c r="O127" i="1"/>
  <c r="L124" i="1"/>
  <c r="O124" i="1" s="1"/>
  <c r="L123" i="1"/>
  <c r="O123" i="1" s="1"/>
  <c r="L119" i="1"/>
  <c r="L118" i="1"/>
  <c r="O118" i="1" s="1"/>
  <c r="O117" i="1"/>
  <c r="L116" i="1"/>
  <c r="O116" i="1" s="1"/>
  <c r="L115" i="1"/>
  <c r="O115" i="1" s="1"/>
  <c r="L114" i="1"/>
  <c r="O114" i="1" s="1"/>
  <c r="L113" i="1"/>
  <c r="O113" i="1" s="1"/>
  <c r="L112" i="1"/>
  <c r="O112" i="1" s="1"/>
  <c r="L111" i="1"/>
  <c r="O107" i="1"/>
  <c r="L106" i="1"/>
  <c r="L105" i="1"/>
  <c r="O105" i="1" s="1"/>
  <c r="L104" i="1"/>
  <c r="O104" i="1" s="1"/>
  <c r="L103" i="1"/>
  <c r="L102" i="1"/>
  <c r="O102" i="1" s="1"/>
  <c r="L101" i="1"/>
  <c r="O101" i="1" s="1"/>
  <c r="L97" i="1"/>
  <c r="L96" i="1"/>
  <c r="O96" i="1" s="1"/>
  <c r="L95" i="1"/>
  <c r="O95" i="1" s="1"/>
  <c r="L94" i="1"/>
  <c r="O94" i="1" s="1"/>
  <c r="L93" i="1"/>
  <c r="S69" i="2"/>
  <c r="Z69" i="2" s="1"/>
  <c r="L89" i="1"/>
  <c r="O89" i="1" s="1"/>
  <c r="O88" i="1"/>
  <c r="L87" i="1"/>
  <c r="O87" i="1" s="1"/>
  <c r="S64" i="2"/>
  <c r="Z64" i="2" s="1"/>
  <c r="O86" i="1"/>
  <c r="O85" i="1"/>
  <c r="L84" i="1"/>
  <c r="O84" i="1" s="1"/>
  <c r="O83" i="1"/>
  <c r="L82" i="1"/>
  <c r="L81" i="1"/>
  <c r="O81" i="1" s="1"/>
  <c r="L80" i="1"/>
  <c r="O80" i="1" s="1"/>
  <c r="O79" i="1"/>
  <c r="L78" i="1"/>
  <c r="O78" i="1" s="1"/>
  <c r="O77" i="1"/>
  <c r="L76" i="1"/>
  <c r="O76" i="1" s="1"/>
  <c r="L75" i="1"/>
  <c r="O75" i="1" s="1"/>
  <c r="L74" i="1"/>
  <c r="R59" i="2" s="1"/>
  <c r="Y59" i="2" s="1"/>
  <c r="S62" i="2"/>
  <c r="Z62" i="2" s="1"/>
  <c r="O73" i="1"/>
  <c r="L72" i="1"/>
  <c r="O72" i="1" s="1"/>
  <c r="O71" i="1"/>
  <c r="L70" i="1"/>
  <c r="O70" i="1" s="1"/>
  <c r="L69" i="1"/>
  <c r="O69" i="1" s="1"/>
  <c r="L68" i="1"/>
  <c r="O68" i="1" s="1"/>
  <c r="L67" i="1"/>
  <c r="O67" i="1" s="1"/>
  <c r="L66" i="1"/>
  <c r="O66" i="1" s="1"/>
  <c r="L65" i="1"/>
  <c r="O65" i="1" s="1"/>
  <c r="L64" i="1"/>
  <c r="O64" i="1" s="1"/>
  <c r="L63" i="1"/>
  <c r="L62" i="1"/>
  <c r="R45" i="2" s="1"/>
  <c r="Y45" i="2" s="1"/>
  <c r="S49" i="2"/>
  <c r="Z49" i="2" s="1"/>
  <c r="L61" i="1"/>
  <c r="O61" i="1" s="1"/>
  <c r="L60" i="1"/>
  <c r="O60" i="1" s="1"/>
  <c r="L59" i="1"/>
  <c r="O59" i="1" s="1"/>
  <c r="L58" i="1"/>
  <c r="L57" i="1"/>
  <c r="O57" i="1" s="1"/>
  <c r="L56" i="1"/>
  <c r="O56" i="1" s="1"/>
  <c r="L55" i="1"/>
  <c r="R40" i="2" s="1"/>
  <c r="Y40" i="2" s="1"/>
  <c r="S40" i="2"/>
  <c r="Z40" i="2" s="1"/>
  <c r="L52" i="1"/>
  <c r="O52" i="1" s="1"/>
  <c r="L51" i="1"/>
  <c r="L50" i="1"/>
  <c r="O50" i="1" s="1"/>
  <c r="L49" i="1"/>
  <c r="O48" i="1"/>
  <c r="L47" i="1"/>
  <c r="L46" i="1"/>
  <c r="O46" i="1" s="1"/>
  <c r="O45" i="1"/>
  <c r="L44" i="1"/>
  <c r="O44" i="1" s="1"/>
  <c r="S36" i="2"/>
  <c r="Z36" i="2" s="1"/>
  <c r="O43" i="1"/>
  <c r="L42" i="1"/>
  <c r="O42" i="1" s="1"/>
  <c r="L41" i="1"/>
  <c r="O41" i="1" s="1"/>
  <c r="O40" i="1"/>
  <c r="L39" i="1"/>
  <c r="O39" i="1" s="1"/>
  <c r="O38" i="1"/>
  <c r="L37" i="1"/>
  <c r="O37" i="1" s="1"/>
  <c r="O36" i="1"/>
  <c r="L35" i="1"/>
  <c r="O35" i="1" s="1"/>
  <c r="L34" i="1"/>
  <c r="O34" i="1" s="1"/>
  <c r="L33" i="1"/>
  <c r="S31" i="2"/>
  <c r="Z31" i="2" s="1"/>
  <c r="G33" i="1"/>
  <c r="N31" i="2"/>
  <c r="U31" i="2" s="1"/>
  <c r="O31" i="1"/>
  <c r="L30" i="1"/>
  <c r="O30" i="1" s="1"/>
  <c r="L29" i="1"/>
  <c r="O29" i="1" s="1"/>
  <c r="O28" i="1"/>
  <c r="L27" i="1"/>
  <c r="O27" i="1" s="1"/>
  <c r="O26" i="1"/>
  <c r="O25" i="1"/>
  <c r="O24" i="1"/>
  <c r="L23" i="1"/>
  <c r="O23" i="1" s="1"/>
  <c r="L22" i="1"/>
  <c r="O22" i="1" s="1"/>
  <c r="L21" i="1"/>
  <c r="L20" i="1"/>
  <c r="O20" i="1" s="1"/>
  <c r="O19" i="1"/>
  <c r="L17" i="1"/>
  <c r="L16" i="1"/>
  <c r="O16" i="1" s="1"/>
  <c r="O15" i="1"/>
  <c r="O10" i="1"/>
  <c r="N10" i="1"/>
  <c r="M10" i="1"/>
  <c r="L10" i="1"/>
  <c r="K10" i="1"/>
  <c r="J10" i="1"/>
  <c r="I10" i="1"/>
  <c r="H10" i="1"/>
  <c r="G10" i="1"/>
  <c r="F10" i="1"/>
  <c r="E10" i="1"/>
  <c r="D10" i="1"/>
  <c r="B10" i="1"/>
  <c r="B195" i="2"/>
  <c r="AK179" i="2"/>
  <c r="AR179" i="2" s="1"/>
  <c r="S210" i="2"/>
  <c r="Z210" i="2" s="1"/>
  <c r="R56" i="2"/>
  <c r="Y56" i="2" s="1"/>
  <c r="AK221" i="2"/>
  <c r="AR221" i="2" s="1"/>
  <c r="B177" i="2"/>
  <c r="AK160" i="2"/>
  <c r="AR160" i="2" s="1"/>
  <c r="B140" i="2"/>
  <c r="B240" i="2"/>
  <c r="AF161" i="2"/>
  <c r="AM161" i="2" s="1"/>
  <c r="AD171" i="2"/>
  <c r="B175" i="2"/>
  <c r="B27" i="2"/>
  <c r="AF195" i="2"/>
  <c r="AM195" i="2" s="1"/>
  <c r="N206" i="2"/>
  <c r="U206" i="2" s="1"/>
  <c r="B245" i="2"/>
  <c r="AC179" i="2"/>
  <c r="P204" i="2"/>
  <c r="W204" i="2" s="1"/>
  <c r="AG140" i="2"/>
  <c r="AN140" i="2" s="1"/>
  <c r="O37" i="2"/>
  <c r="V37" i="2" s="1"/>
  <c r="AC136" i="2"/>
  <c r="B146" i="2"/>
  <c r="AI166" i="2"/>
  <c r="AP166" i="2" s="1"/>
  <c r="AF166" i="2"/>
  <c r="AM166" i="2"/>
  <c r="B188" i="2"/>
  <c r="AI130" i="2"/>
  <c r="AP130" i="2" s="1"/>
  <c r="AC153" i="2"/>
  <c r="AC234" i="2"/>
  <c r="AD244" i="2"/>
  <c r="AH245" i="2"/>
  <c r="AO245" i="2" s="1"/>
  <c r="AL170" i="2"/>
  <c r="AI33" i="2"/>
  <c r="AP33" i="2" s="1"/>
  <c r="AP45" i="2"/>
  <c r="AH12" i="2"/>
  <c r="AO12" i="2" s="1"/>
  <c r="B31" i="2"/>
  <c r="AG31" i="2"/>
  <c r="AN31" i="2"/>
  <c r="B33" i="2"/>
  <c r="AI102" i="2"/>
  <c r="AP102" i="2" s="1"/>
  <c r="AL115" i="2"/>
  <c r="AC87" i="2"/>
  <c r="AC121" i="2"/>
  <c r="AD141" i="2"/>
  <c r="AI146" i="2"/>
  <c r="AP146" i="2" s="1"/>
  <c r="AG148" i="2"/>
  <c r="AN148" i="2" s="1"/>
  <c r="AI149" i="2"/>
  <c r="AP149" i="2" s="1"/>
  <c r="N154" i="2"/>
  <c r="U154" i="2" s="1"/>
  <c r="AK141" i="2"/>
  <c r="AR141" i="2" s="1"/>
  <c r="AL143" i="2"/>
  <c r="AH158" i="2"/>
  <c r="AO158" i="2" s="1"/>
  <c r="AF160" i="2"/>
  <c r="AM160" i="2" s="1"/>
  <c r="B160" i="2"/>
  <c r="AH140" i="2"/>
  <c r="AO140" i="2"/>
  <c r="AL141" i="2"/>
  <c r="AH152" i="2"/>
  <c r="AO152" i="2" s="1"/>
  <c r="AL158" i="2"/>
  <c r="B179" i="2"/>
  <c r="N203" i="2"/>
  <c r="U203" i="2" s="1"/>
  <c r="AD203" i="2"/>
  <c r="AC206" i="2"/>
  <c r="N208" i="2"/>
  <c r="U208" i="2" s="1"/>
  <c r="Q210" i="2"/>
  <c r="X210" i="2"/>
  <c r="T210" i="2"/>
  <c r="AC219" i="2"/>
  <c r="AD219" i="2"/>
  <c r="B213" i="2"/>
  <c r="AL237" i="2"/>
  <c r="AH237" i="2"/>
  <c r="AO237" i="2" s="1"/>
  <c r="AH235" i="2"/>
  <c r="AO235" i="2" s="1"/>
  <c r="AC245" i="2"/>
  <c r="B200" i="2"/>
  <c r="AF200" i="2"/>
  <c r="AM200" i="2" s="1"/>
  <c r="AH209" i="2"/>
  <c r="AO209" i="2" s="1"/>
  <c r="AF217" i="2"/>
  <c r="AM217" i="2" s="1"/>
  <c r="B224" i="2"/>
  <c r="AG228" i="2"/>
  <c r="AN228" i="2" s="1"/>
  <c r="Q240" i="2"/>
  <c r="X240" i="2" s="1"/>
  <c r="AG243" i="2"/>
  <c r="AN243" i="2" s="1"/>
  <c r="B219" i="2"/>
  <c r="S124" i="2"/>
  <c r="Z124" i="2" s="1"/>
  <c r="S122" i="2"/>
  <c r="Z122" i="2" s="1"/>
  <c r="S120" i="2"/>
  <c r="Z120" i="2" s="1"/>
  <c r="S118" i="2"/>
  <c r="Z118" i="2" s="1"/>
  <c r="S116" i="2"/>
  <c r="Z116" i="2" s="1"/>
  <c r="S123" i="2"/>
  <c r="Z123" i="2" s="1"/>
  <c r="S121" i="2"/>
  <c r="Z121" i="2" s="1"/>
  <c r="S119" i="2"/>
  <c r="Z119" i="2" s="1"/>
  <c r="S115" i="2"/>
  <c r="Z115" i="2" s="1"/>
  <c r="S117" i="2"/>
  <c r="Z117" i="2" s="1"/>
  <c r="S173" i="2"/>
  <c r="Z173" i="2" s="1"/>
  <c r="S170" i="2"/>
  <c r="Z170" i="2" s="1"/>
  <c r="S172" i="2"/>
  <c r="Z172" i="2" s="1"/>
  <c r="S171" i="2"/>
  <c r="Z171" i="2" s="1"/>
  <c r="S199" i="2"/>
  <c r="Z199" i="2" s="1"/>
  <c r="S197" i="2"/>
  <c r="Z197" i="2" s="1"/>
  <c r="S195" i="2"/>
  <c r="Z195" i="2" s="1"/>
  <c r="S198" i="2"/>
  <c r="Z198" i="2" s="1"/>
  <c r="S196" i="2"/>
  <c r="Z196" i="2" s="1"/>
  <c r="S23" i="2"/>
  <c r="Z23" i="2" s="1"/>
  <c r="S24" i="2"/>
  <c r="Z24" i="2" s="1"/>
  <c r="S25" i="2"/>
  <c r="Z25" i="2" s="1"/>
  <c r="S26" i="2"/>
  <c r="Z26" i="2" s="1"/>
  <c r="S27" i="2"/>
  <c r="Z27" i="2" s="1"/>
  <c r="S28" i="2"/>
  <c r="Z28" i="2" s="1"/>
  <c r="S29" i="2"/>
  <c r="Z29" i="2" s="1"/>
  <c r="S30" i="2"/>
  <c r="Z30" i="2" s="1"/>
  <c r="AF31" i="2"/>
  <c r="AM31" i="2" s="1"/>
  <c r="S44" i="2"/>
  <c r="Z44" i="2" s="1"/>
  <c r="S46" i="2"/>
  <c r="Z46" i="2" s="1"/>
  <c r="S48" i="2"/>
  <c r="Z48" i="2" s="1"/>
  <c r="S67" i="2"/>
  <c r="Z67" i="2" s="1"/>
  <c r="S88" i="2"/>
  <c r="Z88" i="2" s="1"/>
  <c r="S84" i="2"/>
  <c r="Z84" i="2" s="1"/>
  <c r="S86" i="2"/>
  <c r="Z86" i="2" s="1"/>
  <c r="S85" i="2"/>
  <c r="Z85" i="2" s="1"/>
  <c r="S83" i="2"/>
  <c r="Z83" i="2" s="1"/>
  <c r="S87" i="2"/>
  <c r="Z87" i="2" s="1"/>
  <c r="S89" i="2"/>
  <c r="Z89" i="2" s="1"/>
  <c r="S82" i="2"/>
  <c r="Z82" i="2" s="1"/>
  <c r="S106" i="2"/>
  <c r="Z106" i="2" s="1"/>
  <c r="S105" i="2"/>
  <c r="Z105" i="2" s="1"/>
  <c r="S137" i="2"/>
  <c r="Z137" i="2" s="1"/>
  <c r="S136" i="2"/>
  <c r="Z136" i="2"/>
  <c r="S135" i="2"/>
  <c r="Z135" i="2" s="1"/>
  <c r="S134" i="2"/>
  <c r="Z134" i="2" s="1"/>
  <c r="S133" i="2"/>
  <c r="Z133" i="2" s="1"/>
  <c r="S132" i="2"/>
  <c r="Z132" i="2" s="1"/>
  <c r="S131" i="2"/>
  <c r="Z131" i="2" s="1"/>
  <c r="S130" i="2"/>
  <c r="Z130" i="2" s="1"/>
  <c r="S128" i="2"/>
  <c r="Z128" i="2"/>
  <c r="S129" i="2"/>
  <c r="Z129" i="2" s="1"/>
  <c r="S168" i="2"/>
  <c r="Z168" i="2" s="1"/>
  <c r="S158" i="2"/>
  <c r="Z158" i="2" s="1"/>
  <c r="S157" i="2"/>
  <c r="Z157" i="2" s="1"/>
  <c r="S166" i="2"/>
  <c r="Z166" i="2" s="1"/>
  <c r="S164" i="2"/>
  <c r="Z164" i="2" s="1"/>
  <c r="S162" i="2"/>
  <c r="Z162" i="2" s="1"/>
  <c r="S167" i="2"/>
  <c r="Z167" i="2" s="1"/>
  <c r="S165" i="2"/>
  <c r="Z165" i="2" s="1"/>
  <c r="S163" i="2"/>
  <c r="Z163" i="2" s="1"/>
  <c r="S161" i="2"/>
  <c r="Z161" i="2" s="1"/>
  <c r="S160" i="2"/>
  <c r="Z160" i="2" s="1"/>
  <c r="S156" i="2"/>
  <c r="Z156" i="2" s="1"/>
  <c r="S203" i="2"/>
  <c r="Z203" i="2" s="1"/>
  <c r="S41" i="2"/>
  <c r="Z41" i="2" s="1"/>
  <c r="O51" i="2"/>
  <c r="V51" i="2" s="1"/>
  <c r="S55" i="2"/>
  <c r="Z55" i="2" s="1"/>
  <c r="S57" i="2"/>
  <c r="Z57" i="2" s="1"/>
  <c r="S59" i="2"/>
  <c r="Z59" i="2" s="1"/>
  <c r="S61" i="2"/>
  <c r="Z61" i="2" s="1"/>
  <c r="S65" i="2"/>
  <c r="Z65" i="2" s="1"/>
  <c r="S71" i="2"/>
  <c r="Z71" i="2" s="1"/>
  <c r="S72" i="2"/>
  <c r="Z72" i="2" s="1"/>
  <c r="S68" i="2"/>
  <c r="Z68" i="2" s="1"/>
  <c r="S74" i="2"/>
  <c r="Z74" i="2" s="1"/>
  <c r="S70" i="2"/>
  <c r="Z70" i="2" s="1"/>
  <c r="S66" i="2"/>
  <c r="Z66" i="2" s="1"/>
  <c r="S223" i="2"/>
  <c r="Z223" i="2" s="1"/>
  <c r="S221" i="2"/>
  <c r="Z221" i="2" s="1"/>
  <c r="S219" i="2"/>
  <c r="Z219" i="2" s="1"/>
  <c r="S217" i="2"/>
  <c r="Z217" i="2" s="1"/>
  <c r="S215" i="2"/>
  <c r="Z215" i="2"/>
  <c r="S213" i="2"/>
  <c r="Z213" i="2" s="1"/>
  <c r="S211" i="2"/>
  <c r="Z211" i="2" s="1"/>
  <c r="S222" i="2"/>
  <c r="Z222" i="2" s="1"/>
  <c r="S220" i="2"/>
  <c r="Z220" i="2" s="1"/>
  <c r="S218" i="2"/>
  <c r="Z218" i="2" s="1"/>
  <c r="S216" i="2"/>
  <c r="Z216" i="2" s="1"/>
  <c r="S214" i="2"/>
  <c r="Z214" i="2"/>
  <c r="S212" i="2"/>
  <c r="Z212" i="2" s="1"/>
  <c r="S33" i="2"/>
  <c r="Z33" i="2"/>
  <c r="AF33" i="2"/>
  <c r="AM33" i="2" s="1"/>
  <c r="S34" i="2"/>
  <c r="Z34" i="2" s="1"/>
  <c r="S35" i="2"/>
  <c r="Z35" i="2" s="1"/>
  <c r="AH42" i="2"/>
  <c r="AO42" i="2" s="1"/>
  <c r="S43" i="2"/>
  <c r="Z43" i="2"/>
  <c r="S45" i="2"/>
  <c r="Z45" i="2" s="1"/>
  <c r="S47" i="2"/>
  <c r="Z47" i="2" s="1"/>
  <c r="S54" i="2"/>
  <c r="Z54" i="2" s="1"/>
  <c r="AH54" i="2"/>
  <c r="AO54" i="2" s="1"/>
  <c r="AH67" i="2"/>
  <c r="AO67" i="2" s="1"/>
  <c r="S73" i="2"/>
  <c r="Z73" i="2"/>
  <c r="S104" i="2"/>
  <c r="Z104" i="2" s="1"/>
  <c r="S103" i="2"/>
  <c r="Z103" i="2" s="1"/>
  <c r="S153" i="2"/>
  <c r="Z153"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N23" i="2"/>
  <c r="U23" i="2" s="1"/>
  <c r="N24" i="2"/>
  <c r="U24" i="2" s="1"/>
  <c r="N25" i="2"/>
  <c r="U25" i="2" s="1"/>
  <c r="N26" i="2"/>
  <c r="U26" i="2" s="1"/>
  <c r="N27" i="2"/>
  <c r="U27" i="2" s="1"/>
  <c r="N28" i="2"/>
  <c r="U28" i="2" s="1"/>
  <c r="N29" i="2"/>
  <c r="U29" i="2" s="1"/>
  <c r="N30" i="2"/>
  <c r="U30" i="2" s="1"/>
  <c r="S53" i="2"/>
  <c r="Z53" i="2"/>
  <c r="S56" i="2"/>
  <c r="Z56" i="2" s="1"/>
  <c r="S58" i="2"/>
  <c r="Z58" i="2" s="1"/>
  <c r="S60" i="2"/>
  <c r="Z60" i="2" s="1"/>
  <c r="S75" i="2"/>
  <c r="Z75" i="2" s="1"/>
  <c r="AR100" i="2"/>
  <c r="B72" i="2"/>
  <c r="AF77" i="2"/>
  <c r="AM77" i="2" s="1"/>
  <c r="B100" i="2"/>
  <c r="AG102" i="2"/>
  <c r="AN102" i="2" s="1"/>
  <c r="AH102" i="2"/>
  <c r="AO102" i="2" s="1"/>
  <c r="AF102" i="2"/>
  <c r="AM102" i="2" s="1"/>
  <c r="AG104" i="2"/>
  <c r="AN104" i="2" s="1"/>
  <c r="AF87" i="2"/>
  <c r="AM87" i="2" s="1"/>
  <c r="AG89" i="2"/>
  <c r="AN89" i="2" s="1"/>
  <c r="AI89" i="2"/>
  <c r="AP89" i="2" s="1"/>
  <c r="AF89" i="2"/>
  <c r="AM89" i="2" s="1"/>
  <c r="AK118" i="2"/>
  <c r="AR118" i="2" s="1"/>
  <c r="AG118" i="2"/>
  <c r="AN118" i="2" s="1"/>
  <c r="AK124" i="2"/>
  <c r="AR124" i="2" s="1"/>
  <c r="B124" i="2"/>
  <c r="AI124" i="2"/>
  <c r="AP124" i="2"/>
  <c r="B126" i="2"/>
  <c r="AF126" i="2"/>
  <c r="AM126" i="2" s="1"/>
  <c r="AK128" i="2"/>
  <c r="AR128" i="2" s="1"/>
  <c r="AI128" i="2"/>
  <c r="AP128" i="2" s="1"/>
  <c r="B103" i="2"/>
  <c r="AK111" i="2"/>
  <c r="AR111" i="2"/>
  <c r="AI115" i="2"/>
  <c r="AP115" i="2" s="1"/>
  <c r="AF115" i="2"/>
  <c r="AM115" i="2" s="1"/>
  <c r="AH125" i="2"/>
  <c r="AO125" i="2" s="1"/>
  <c r="AC142" i="2"/>
  <c r="AD142" i="2"/>
  <c r="T143" i="2"/>
  <c r="N143" i="2"/>
  <c r="U143" i="2" s="1"/>
  <c r="T147" i="2"/>
  <c r="S144" i="2"/>
  <c r="Z144" i="2" s="1"/>
  <c r="O144" i="2"/>
  <c r="V144" i="2" s="1"/>
  <c r="Q144" i="2"/>
  <c r="X144" i="2" s="1"/>
  <c r="N146" i="2"/>
  <c r="U146" i="2" s="1"/>
  <c r="Q151" i="2"/>
  <c r="X151" i="2" s="1"/>
  <c r="AL153" i="2"/>
  <c r="AD160" i="2"/>
  <c r="T152" i="2"/>
  <c r="AK152" i="2"/>
  <c r="AR152" i="2" s="1"/>
  <c r="AD162" i="2"/>
  <c r="AC163" i="2"/>
  <c r="AD163" i="2"/>
  <c r="AI152" i="2"/>
  <c r="AP152" i="2" s="1"/>
  <c r="B154" i="2"/>
  <c r="AF154" i="2"/>
  <c r="AM154" i="2" s="1"/>
  <c r="AL154" i="2"/>
  <c r="AL161" i="2"/>
  <c r="AH161" i="2"/>
  <c r="AO161" i="2"/>
  <c r="AI161" i="2"/>
  <c r="AP161" i="2" s="1"/>
  <c r="AF140" i="2"/>
  <c r="AM140" i="2" s="1"/>
  <c r="AF143" i="2"/>
  <c r="AM143" i="2" s="1"/>
  <c r="B155" i="2"/>
  <c r="AF155" i="2"/>
  <c r="AM155" i="2" s="1"/>
  <c r="AL155" i="2"/>
  <c r="AK161" i="2"/>
  <c r="AR161" i="2" s="1"/>
  <c r="AL160" i="2"/>
  <c r="AH160" i="2"/>
  <c r="AO160" i="2" s="1"/>
  <c r="AG160" i="2"/>
  <c r="AN160" i="2" s="1"/>
  <c r="AG166" i="2"/>
  <c r="AN166" i="2" s="1"/>
  <c r="AH170" i="2"/>
  <c r="AO170" i="2" s="1"/>
  <c r="AF170" i="2"/>
  <c r="AM170" i="2" s="1"/>
  <c r="AD166" i="2"/>
  <c r="S174" i="2"/>
  <c r="Z174" i="2" s="1"/>
  <c r="O174" i="2"/>
  <c r="V174" i="2"/>
  <c r="T174" i="2"/>
  <c r="AK173" i="2"/>
  <c r="AR173" i="2" s="1"/>
  <c r="AJ180" i="2"/>
  <c r="AQ180" i="2" s="1"/>
  <c r="AL181" i="2"/>
  <c r="AL183" i="2"/>
  <c r="N184" i="2"/>
  <c r="U184" i="2" s="1"/>
  <c r="S184" i="2"/>
  <c r="Z184" i="2" s="1"/>
  <c r="AH179" i="2"/>
  <c r="AO179" i="2" s="1"/>
  <c r="B184" i="2"/>
  <c r="T184" i="2"/>
  <c r="AF184" i="2"/>
  <c r="AM184" i="2" s="1"/>
  <c r="AG203" i="2"/>
  <c r="AN203" i="2" s="1"/>
  <c r="AL203" i="2"/>
  <c r="AL188" i="2"/>
  <c r="AH200" i="2"/>
  <c r="AO200" i="2" s="1"/>
  <c r="O204" i="2"/>
  <c r="V204" i="2" s="1"/>
  <c r="S206" i="2"/>
  <c r="Z206" i="2" s="1"/>
  <c r="O206" i="2"/>
  <c r="V206" i="2" s="1"/>
  <c r="Q206" i="2"/>
  <c r="X206" i="2" s="1"/>
  <c r="AF201" i="2"/>
  <c r="AM201" i="2" s="1"/>
  <c r="AI205" i="2"/>
  <c r="AP205" i="2" s="1"/>
  <c r="Q208" i="2"/>
  <c r="X208" i="2" s="1"/>
  <c r="S208" i="2"/>
  <c r="Z208" i="2" s="1"/>
  <c r="O208" i="2"/>
  <c r="V208" i="2" s="1"/>
  <c r="AK216" i="2"/>
  <c r="AR216" i="2" s="1"/>
  <c r="AK224" i="2"/>
  <c r="AR224" i="2" s="1"/>
  <c r="AC228" i="2"/>
  <c r="AF182" i="2"/>
  <c r="AM182" i="2" s="1"/>
  <c r="AK210" i="2"/>
  <c r="AR210" i="2" s="1"/>
  <c r="AD216" i="2"/>
  <c r="AL219" i="2"/>
  <c r="AG219" i="2"/>
  <c r="AN219" i="2" s="1"/>
  <c r="AD220" i="2"/>
  <c r="B216" i="2"/>
  <c r="AF216" i="2"/>
  <c r="AM216" i="2" s="1"/>
  <c r="AH214" i="2"/>
  <c r="AO214" i="2" s="1"/>
  <c r="AL216" i="2"/>
  <c r="AH216" i="2"/>
  <c r="AO216" i="2" s="1"/>
  <c r="AG216" i="2"/>
  <c r="AN216" i="2"/>
  <c r="AI224" i="2"/>
  <c r="AP224" i="2" s="1"/>
  <c r="AL224" i="2"/>
  <c r="AH224" i="2"/>
  <c r="AO224" i="2" s="1"/>
  <c r="S239" i="2"/>
  <c r="Z239" i="2" s="1"/>
  <c r="AI240" i="2"/>
  <c r="AP240" i="2"/>
  <c r="AK240" i="2"/>
  <c r="AR240" i="2" s="1"/>
  <c r="AG240" i="2"/>
  <c r="AN240" i="2"/>
  <c r="AF240" i="2"/>
  <c r="AM240" i="2" s="1"/>
  <c r="AG235" i="2"/>
  <c r="AN235" i="2" s="1"/>
  <c r="AF235" i="2"/>
  <c r="AM235" i="2" s="1"/>
  <c r="AL235" i="2"/>
  <c r="AI237" i="2"/>
  <c r="AP237" i="2" s="1"/>
  <c r="AK237" i="2"/>
  <c r="AR237" i="2" s="1"/>
  <c r="AG237" i="2"/>
  <c r="AN237" i="2"/>
  <c r="B237" i="2"/>
  <c r="AF237" i="2"/>
  <c r="AM237" i="2" s="1"/>
  <c r="AF227" i="2"/>
  <c r="AM227" i="2"/>
  <c r="P240" i="2"/>
  <c r="W240" i="2" s="1"/>
  <c r="AF243" i="2"/>
  <c r="AM243" i="2" s="1"/>
  <c r="P245" i="2"/>
  <c r="W245" i="2" s="1"/>
  <c r="AG245" i="2"/>
  <c r="AN245" i="2" s="1"/>
  <c r="AD237" i="2"/>
  <c r="AC237" i="2"/>
  <c r="AJ61" i="2"/>
  <c r="AQ61" i="2" s="1"/>
  <c r="AH30" i="2"/>
  <c r="AO30" i="2" s="1"/>
  <c r="AJ48" i="2"/>
  <c r="AQ48" i="2" s="1"/>
  <c r="AL48" i="2"/>
  <c r="AH48" i="2"/>
  <c r="AO48" i="2" s="1"/>
  <c r="AD201" i="2"/>
  <c r="B13" i="2"/>
  <c r="AL13" i="2"/>
  <c r="AH13" i="2"/>
  <c r="AO13" i="2" s="1"/>
  <c r="AL60" i="2"/>
  <c r="AF60" i="2"/>
  <c r="AM60" i="2" s="1"/>
  <c r="AK60" i="2"/>
  <c r="AR60" i="2" s="1"/>
  <c r="AD152" i="2"/>
  <c r="AC152" i="2"/>
  <c r="AL139" i="2"/>
  <c r="AJ31" i="2"/>
  <c r="AQ31" i="2" s="1"/>
  <c r="AF139" i="2"/>
  <c r="AM139" i="2" s="1"/>
  <c r="AI139" i="2"/>
  <c r="AP139" i="2" s="1"/>
  <c r="AG230" i="2"/>
  <c r="AN230" i="2" s="1"/>
  <c r="AC77" i="2"/>
  <c r="AD135" i="2"/>
  <c r="AH17" i="2"/>
  <c r="AO17" i="2" s="1"/>
  <c r="P208" i="2"/>
  <c r="W208" i="2" s="1"/>
  <c r="AG134" i="2"/>
  <c r="AN134" i="2" s="1"/>
  <c r="Q38" i="2"/>
  <c r="X38" i="2" s="1"/>
  <c r="N38" i="2"/>
  <c r="U38" i="2" s="1"/>
  <c r="AD104" i="2"/>
  <c r="AC104" i="2"/>
  <c r="P140" i="2"/>
  <c r="W140" i="2" s="1"/>
  <c r="T140" i="2"/>
  <c r="AJ111" i="2"/>
  <c r="AQ111" i="2" s="1"/>
  <c r="Q186" i="2"/>
  <c r="X186" i="2" s="1"/>
  <c r="O186" i="2"/>
  <c r="V186" i="2" s="1"/>
  <c r="AJ11" i="2"/>
  <c r="AQ11" i="2"/>
  <c r="AK11" i="2"/>
  <c r="AR11" i="2" s="1"/>
  <c r="AK151" i="2"/>
  <c r="AR151" i="2" s="1"/>
  <c r="AL151" i="2"/>
  <c r="B210" i="2"/>
  <c r="AI210" i="2"/>
  <c r="AP210" i="2" s="1"/>
  <c r="AD239" i="2"/>
  <c r="AI142" i="2"/>
  <c r="AP142" i="2" s="1"/>
  <c r="AJ142" i="2"/>
  <c r="AQ142" i="2" s="1"/>
  <c r="AG142" i="2"/>
  <c r="AN142" i="2" s="1"/>
  <c r="AL236" i="2"/>
  <c r="AF210" i="2"/>
  <c r="AM210" i="2" s="1"/>
  <c r="O204" i="1"/>
  <c r="AK211" i="2"/>
  <c r="AR211" i="2" s="1"/>
  <c r="AH210" i="2"/>
  <c r="AO210" i="2" s="1"/>
  <c r="AL210" i="2"/>
  <c r="AG42" i="2"/>
  <c r="AN42" i="2" s="1"/>
  <c r="T77" i="2"/>
  <c r="S77" i="2"/>
  <c r="Z77" i="2" s="1"/>
  <c r="O77" i="2"/>
  <c r="V77" i="2" s="1"/>
  <c r="S145" i="2"/>
  <c r="Z145" i="2" s="1"/>
  <c r="P145" i="2"/>
  <c r="W145" i="2" s="1"/>
  <c r="Q145" i="2"/>
  <c r="X145" i="2" s="1"/>
  <c r="AH150" i="2"/>
  <c r="AO150" i="2"/>
  <c r="AL150" i="2"/>
  <c r="AG29" i="2"/>
  <c r="AN29" i="2" s="1"/>
  <c r="AC112" i="2"/>
  <c r="AD112" i="2"/>
  <c r="AK236" i="2"/>
  <c r="AR236" i="2" s="1"/>
  <c r="AF162" i="2"/>
  <c r="AM162" i="2" s="1"/>
  <c r="R119" i="2"/>
  <c r="Y119" i="2" s="1"/>
  <c r="R229" i="2"/>
  <c r="Y229" i="2" s="1"/>
  <c r="R228" i="2"/>
  <c r="Y228" i="2" s="1"/>
  <c r="R243" i="2"/>
  <c r="Y243" i="2" s="1"/>
  <c r="AH6" i="2"/>
  <c r="AO6" i="2" s="1"/>
  <c r="AK54" i="2"/>
  <c r="AR54" i="2" s="1"/>
  <c r="AG54" i="2"/>
  <c r="AN54" i="2" s="1"/>
  <c r="AL54" i="2"/>
  <c r="AC128" i="2"/>
  <c r="AD128" i="2"/>
  <c r="AG33" i="2"/>
  <c r="AN33" i="2" s="1"/>
  <c r="R105" i="2"/>
  <c r="Y105" i="2" s="1"/>
  <c r="AC105" i="2"/>
  <c r="AD105" i="2"/>
  <c r="AH89" i="2"/>
  <c r="AO89" i="2" s="1"/>
  <c r="AC132" i="2"/>
  <c r="AG147" i="2"/>
  <c r="AN147" i="2" s="1"/>
  <c r="AL147" i="2"/>
  <c r="AG135" i="2"/>
  <c r="AN135" i="2" s="1"/>
  <c r="AI213" i="2"/>
  <c r="AP213" i="2" s="1"/>
  <c r="AK238" i="2"/>
  <c r="AR238" i="2" s="1"/>
  <c r="AH238" i="2"/>
  <c r="AO238" i="2" s="1"/>
  <c r="AJ129" i="2"/>
  <c r="AQ129" i="2"/>
  <c r="R66" i="2"/>
  <c r="Y66" i="2" s="1"/>
  <c r="R70" i="2"/>
  <c r="Y70" i="2" s="1"/>
  <c r="R74" i="2"/>
  <c r="Y74" i="2" s="1"/>
  <c r="B45" i="2"/>
  <c r="B228" i="2" l="1"/>
  <c r="AG16" i="2"/>
  <c r="AN16" i="2" s="1"/>
  <c r="AK16" i="2"/>
  <c r="AR16" i="2" s="1"/>
  <c r="AH53" i="2"/>
  <c r="AO53" i="2" s="1"/>
  <c r="AK53" i="2"/>
  <c r="AR53" i="2" s="1"/>
  <c r="AL53" i="2"/>
  <c r="AI53" i="2"/>
  <c r="AP53" i="2" s="1"/>
  <c r="AF53" i="2"/>
  <c r="AM53" i="2" s="1"/>
  <c r="AG53" i="2"/>
  <c r="AN53" i="2" s="1"/>
  <c r="AL234" i="2"/>
  <c r="B234" i="2"/>
  <c r="AF234" i="2"/>
  <c r="AM234" i="2" s="1"/>
  <c r="AK234" i="2"/>
  <c r="AR234" i="2" s="1"/>
  <c r="AG234" i="2"/>
  <c r="AN234" i="2" s="1"/>
  <c r="AI7" i="2"/>
  <c r="AP7" i="2" s="1"/>
  <c r="AI234" i="2"/>
  <c r="AP234" i="2" s="1"/>
  <c r="AG155" i="2"/>
  <c r="AN155" i="2" s="1"/>
  <c r="B191" i="2"/>
  <c r="AG46" i="2"/>
  <c r="AN46" i="2" s="1"/>
  <c r="AF46" i="2"/>
  <c r="AM46" i="2" s="1"/>
  <c r="AK46" i="2"/>
  <c r="AR46" i="2" s="1"/>
  <c r="AI70" i="2"/>
  <c r="AP70" i="2" s="1"/>
  <c r="B70" i="2"/>
  <c r="B7" i="2"/>
  <c r="AF230" i="2"/>
  <c r="AM230" i="2" s="1"/>
  <c r="AF228" i="2"/>
  <c r="AM228" i="2" s="1"/>
  <c r="AL228" i="2"/>
  <c r="AG188" i="2"/>
  <c r="AN188" i="2" s="1"/>
  <c r="AF225" i="2"/>
  <c r="AM225" i="2" s="1"/>
  <c r="AJ216" i="2"/>
  <c r="AQ216" i="2" s="1"/>
  <c r="O282" i="1"/>
  <c r="AG231" i="2"/>
  <c r="AN231" i="2" s="1"/>
  <c r="AF231" i="2"/>
  <c r="AM231" i="2" s="1"/>
  <c r="AL231" i="2"/>
  <c r="AL111" i="2"/>
  <c r="B230" i="2"/>
  <c r="AD130" i="2"/>
  <c r="AD93" i="2"/>
  <c r="AL11" i="2"/>
  <c r="AG11" i="2"/>
  <c r="AN11" i="2" s="1"/>
  <c r="AD76" i="2"/>
  <c r="AC76" i="2"/>
  <c r="AL206" i="2"/>
  <c r="AK206" i="2"/>
  <c r="AR206" i="2" s="1"/>
  <c r="AI11" i="2"/>
  <c r="AP11" i="2" s="1"/>
  <c r="N174" i="2"/>
  <c r="U174" i="2" s="1"/>
  <c r="AH234" i="2"/>
  <c r="AO234" i="2" s="1"/>
  <c r="B98" i="2"/>
  <c r="AJ186" i="2"/>
  <c r="AQ186" i="2" s="1"/>
  <c r="AK195" i="2"/>
  <c r="AR195" i="2" s="1"/>
  <c r="AL195" i="2"/>
  <c r="AH85" i="2"/>
  <c r="AO85" i="2" s="1"/>
  <c r="AK85" i="2"/>
  <c r="AR85" i="2" s="1"/>
  <c r="AL85" i="2"/>
  <c r="AF85" i="2"/>
  <c r="AM85" i="2" s="1"/>
  <c r="AK40" i="2"/>
  <c r="AR40" i="2" s="1"/>
  <c r="AG40" i="2"/>
  <c r="AN40" i="2" s="1"/>
  <c r="P188" i="2"/>
  <c r="W188" i="2" s="1"/>
  <c r="AL191" i="2"/>
  <c r="AI191" i="2"/>
  <c r="AP191" i="2" s="1"/>
  <c r="AG191" i="2"/>
  <c r="AN191" i="2" s="1"/>
  <c r="AC191" i="2"/>
  <c r="AD191" i="2"/>
  <c r="AL130" i="2"/>
  <c r="AF130" i="2"/>
  <c r="AM130" i="2" s="1"/>
  <c r="AH197" i="2"/>
  <c r="AO197" i="2" s="1"/>
  <c r="AL197" i="2"/>
  <c r="AD108" i="2"/>
  <c r="AC108" i="2"/>
  <c r="I23" i="4" s="1"/>
  <c r="AI150" i="2"/>
  <c r="AP150" i="2" s="1"/>
  <c r="B150" i="2"/>
  <c r="AG150" i="2"/>
  <c r="AN150" i="2" s="1"/>
  <c r="AK150" i="2"/>
  <c r="AR150" i="2" s="1"/>
  <c r="O150" i="2"/>
  <c r="V150" i="2" s="1"/>
  <c r="O142" i="2"/>
  <c r="V142" i="2" s="1"/>
  <c r="T142" i="2"/>
  <c r="AI162" i="2"/>
  <c r="AP162" i="2" s="1"/>
  <c r="AG162" i="2"/>
  <c r="AN162" i="2" s="1"/>
  <c r="AH162" i="2"/>
  <c r="AO162" i="2" s="1"/>
  <c r="AJ162" i="2"/>
  <c r="AQ162" i="2" s="1"/>
  <c r="AK162" i="2"/>
  <c r="AR162" i="2" s="1"/>
  <c r="AF174" i="2"/>
  <c r="AM174" i="2" s="1"/>
  <c r="B174" i="2"/>
  <c r="AL174" i="2"/>
  <c r="AH174" i="2"/>
  <c r="AO174" i="2" s="1"/>
  <c r="AJ174" i="2"/>
  <c r="AQ174" i="2" s="1"/>
  <c r="AI214" i="2"/>
  <c r="AP214" i="2" s="1"/>
  <c r="AF214" i="2"/>
  <c r="AM214" i="2" s="1"/>
  <c r="AK214" i="2"/>
  <c r="AR214" i="2" s="1"/>
  <c r="S150" i="2"/>
  <c r="Z150" i="2" s="1"/>
  <c r="N91" i="2"/>
  <c r="U91" i="2" s="1"/>
  <c r="AG214" i="2"/>
  <c r="AN214" i="2" s="1"/>
  <c r="N139" i="2"/>
  <c r="U139" i="2" s="1"/>
  <c r="R235" i="2"/>
  <c r="Y235" i="2" s="1"/>
  <c r="AC111" i="2"/>
  <c r="AD111" i="2"/>
  <c r="B135" i="2"/>
  <c r="AL135" i="2"/>
  <c r="AI135" i="2"/>
  <c r="AP135" i="2" s="1"/>
  <c r="AK153" i="2"/>
  <c r="AR153" i="2" s="1"/>
  <c r="AJ153" i="2"/>
  <c r="AQ153" i="2" s="1"/>
  <c r="AG157" i="2"/>
  <c r="AN157" i="2" s="1"/>
  <c r="AI157" i="2"/>
  <c r="AP157" i="2" s="1"/>
  <c r="T177" i="2"/>
  <c r="O177" i="2"/>
  <c r="V177" i="2" s="1"/>
  <c r="N169" i="2"/>
  <c r="U169" i="2" s="1"/>
  <c r="Q169" i="2"/>
  <c r="X169" i="2" s="1"/>
  <c r="AL30" i="2"/>
  <c r="AD19" i="2"/>
  <c r="AC19" i="2"/>
  <c r="AL98" i="2"/>
  <c r="O153" i="2"/>
  <c r="V153" i="2" s="1"/>
  <c r="P153" i="2"/>
  <c r="W153" i="2" s="1"/>
  <c r="AG22" i="2"/>
  <c r="AN22" i="2" s="1"/>
  <c r="AG111" i="2"/>
  <c r="AN111" i="2" s="1"/>
  <c r="AF111" i="2"/>
  <c r="AM111" i="2" s="1"/>
  <c r="B111" i="2"/>
  <c r="AI111" i="2"/>
  <c r="AP111" i="2" s="1"/>
  <c r="AL212" i="2"/>
  <c r="Q179" i="2"/>
  <c r="X179" i="2" s="1"/>
  <c r="AK95" i="2"/>
  <c r="AR95" i="2" s="1"/>
  <c r="AH95" i="2"/>
  <c r="AO95" i="2" s="1"/>
  <c r="AG95" i="2"/>
  <c r="AN95" i="2" s="1"/>
  <c r="AF95" i="2"/>
  <c r="AM95" i="2" s="1"/>
  <c r="N148" i="2"/>
  <c r="U148" i="2" s="1"/>
  <c r="O148" i="2"/>
  <c r="V148" i="2" s="1"/>
  <c r="Q148" i="2"/>
  <c r="X148" i="2" s="1"/>
  <c r="AJ228" i="2"/>
  <c r="AQ228" i="2" s="1"/>
  <c r="AK228" i="2"/>
  <c r="AR228" i="2" s="1"/>
  <c r="AI228" i="2"/>
  <c r="AP228" i="2" s="1"/>
  <c r="AL144" i="2"/>
  <c r="AG144" i="2"/>
  <c r="AN144" i="2" s="1"/>
  <c r="B225" i="2"/>
  <c r="AL225" i="2"/>
  <c r="AI225" i="2"/>
  <c r="AP225" i="2" s="1"/>
  <c r="AH225" i="2"/>
  <c r="AO225" i="2" s="1"/>
  <c r="AJ104" i="2"/>
  <c r="AQ104" i="2" s="1"/>
  <c r="O141" i="1"/>
  <c r="AF209" i="2"/>
  <c r="AM209" i="2" s="1"/>
  <c r="AJ209" i="2"/>
  <c r="AQ209" i="2" s="1"/>
  <c r="B209" i="2"/>
  <c r="N150" i="2"/>
  <c r="U150" i="2" s="1"/>
  <c r="S91" i="2"/>
  <c r="Z91" i="2" s="1"/>
  <c r="P139" i="2"/>
  <c r="W139" i="2" s="1"/>
  <c r="AL209" i="2"/>
  <c r="AL66" i="2"/>
  <c r="AI66" i="2"/>
  <c r="AP66" i="2" s="1"/>
  <c r="AK66" i="2"/>
  <c r="AR66" i="2" s="1"/>
  <c r="AC95" i="2"/>
  <c r="AD95" i="2"/>
  <c r="AG177" i="2"/>
  <c r="AN177" i="2" s="1"/>
  <c r="AK177" i="2"/>
  <c r="AR177" i="2" s="1"/>
  <c r="AF177" i="2"/>
  <c r="AM177" i="2" s="1"/>
  <c r="AL177" i="2"/>
  <c r="AF133" i="2"/>
  <c r="AM133" i="2" s="1"/>
  <c r="B133" i="2"/>
  <c r="AI133" i="2"/>
  <c r="AP133" i="2" s="1"/>
  <c r="AK181" i="2"/>
  <c r="AR181" i="2" s="1"/>
  <c r="AG181" i="2"/>
  <c r="AN181" i="2" s="1"/>
  <c r="AF181" i="2"/>
  <c r="AM181" i="2" s="1"/>
  <c r="AC92" i="2"/>
  <c r="AD92" i="2"/>
  <c r="B102" i="2"/>
  <c r="AL102" i="2"/>
  <c r="AJ102" i="2"/>
  <c r="AQ102" i="2" s="1"/>
  <c r="AI107" i="2"/>
  <c r="AP107" i="2" s="1"/>
  <c r="AH107" i="2"/>
  <c r="AO107" i="2" s="1"/>
  <c r="AH212" i="2"/>
  <c r="AO212" i="2" s="1"/>
  <c r="O139" i="2"/>
  <c r="V139" i="2" s="1"/>
  <c r="AD144" i="2"/>
  <c r="AL73" i="2"/>
  <c r="AI73" i="2"/>
  <c r="AP73" i="2" s="1"/>
  <c r="AG73" i="2"/>
  <c r="AN73" i="2" s="1"/>
  <c r="T93" i="2"/>
  <c r="P93" i="2"/>
  <c r="W93" i="2" s="1"/>
  <c r="AI125" i="2"/>
  <c r="AP125" i="2" s="1"/>
  <c r="AG125" i="2"/>
  <c r="AN125" i="2" s="1"/>
  <c r="B125" i="2"/>
  <c r="AL125" i="2"/>
  <c r="AK125" i="2"/>
  <c r="AR125" i="2" s="1"/>
  <c r="T151" i="2"/>
  <c r="N151" i="2"/>
  <c r="U151" i="2" s="1"/>
  <c r="AI93" i="2"/>
  <c r="AP93" i="2" s="1"/>
  <c r="AJ93" i="2"/>
  <c r="AQ93" i="2" s="1"/>
  <c r="AK93" i="2"/>
  <c r="AR93" i="2" s="1"/>
  <c r="AF93" i="2"/>
  <c r="AM93" i="2" s="1"/>
  <c r="AG93" i="2"/>
  <c r="AN93" i="2" s="1"/>
  <c r="B93" i="2"/>
  <c r="AC200" i="2"/>
  <c r="I20" i="4" s="1"/>
  <c r="AD200" i="2"/>
  <c r="AI220" i="2"/>
  <c r="AP220" i="2" s="1"/>
  <c r="AL220" i="2"/>
  <c r="AJ30" i="2"/>
  <c r="AQ30" i="2" s="1"/>
  <c r="AI176" i="2"/>
  <c r="AP176" i="2" s="1"/>
  <c r="AK176" i="2"/>
  <c r="AR176" i="2" s="1"/>
  <c r="AK147" i="2"/>
  <c r="AR147" i="2" s="1"/>
  <c r="B147" i="2"/>
  <c r="AF188" i="2"/>
  <c r="AM188" i="2" s="1"/>
  <c r="AK188" i="2"/>
  <c r="AR188" i="2" s="1"/>
  <c r="AK225" i="2"/>
  <c r="AR225" i="2" s="1"/>
  <c r="T186" i="2"/>
  <c r="N186" i="2"/>
  <c r="U186" i="2" s="1"/>
  <c r="R30" i="2"/>
  <c r="Y30" i="2" s="1"/>
  <c r="R31" i="2"/>
  <c r="Y31" i="2" s="1"/>
  <c r="AC169" i="2"/>
  <c r="AD169" i="2"/>
  <c r="AL217" i="2"/>
  <c r="AH217" i="2"/>
  <c r="AO217" i="2" s="1"/>
  <c r="AI217" i="2"/>
  <c r="AP217" i="2" s="1"/>
  <c r="R226" i="2"/>
  <c r="Y226" i="2" s="1"/>
  <c r="R68" i="2"/>
  <c r="Y68" i="2" s="1"/>
  <c r="R71" i="2"/>
  <c r="Y71" i="2" s="1"/>
  <c r="AJ225" i="2"/>
  <c r="AQ225" i="2" s="1"/>
  <c r="T139" i="2"/>
  <c r="AF142" i="2"/>
  <c r="AM142" i="2" s="1"/>
  <c r="AL142" i="2"/>
  <c r="AH142" i="2"/>
  <c r="AO142" i="2" s="1"/>
  <c r="AK142" i="2"/>
  <c r="AR142" i="2" s="1"/>
  <c r="Q150" i="2"/>
  <c r="X150" i="2" s="1"/>
  <c r="AH40" i="2"/>
  <c r="AO40" i="2" s="1"/>
  <c r="AI147" i="2"/>
  <c r="AP147" i="2" s="1"/>
  <c r="P150" i="2"/>
  <c r="W150" i="2" s="1"/>
  <c r="AH11" i="2"/>
  <c r="AO11" i="2" s="1"/>
  <c r="R244" i="2"/>
  <c r="Y244" i="2" s="1"/>
  <c r="AG209" i="2"/>
  <c r="AN209" i="2" s="1"/>
  <c r="AF63" i="2"/>
  <c r="AM63" i="2" s="1"/>
  <c r="AJ63" i="2"/>
  <c r="AQ63" i="2" s="1"/>
  <c r="AC107" i="2"/>
  <c r="R242" i="2"/>
  <c r="Y242" i="2" s="1"/>
  <c r="AF11" i="2"/>
  <c r="AM11" i="2" s="1"/>
  <c r="AF30" i="2"/>
  <c r="AM30" i="2" s="1"/>
  <c r="AD157" i="2"/>
  <c r="AF125" i="2"/>
  <c r="AM125" i="2" s="1"/>
  <c r="O142" i="1"/>
  <c r="AI137" i="2"/>
  <c r="AP137" i="2" s="1"/>
  <c r="AF137" i="2"/>
  <c r="AM137" i="2" s="1"/>
  <c r="AK33" i="2"/>
  <c r="AR33" i="2" s="1"/>
  <c r="AK235" i="2"/>
  <c r="AR235" i="2" s="1"/>
  <c r="AK205" i="2"/>
  <c r="AR205" i="2" s="1"/>
  <c r="AK203" i="2"/>
  <c r="AR203" i="2" s="1"/>
  <c r="AL64" i="2"/>
  <c r="AI219" i="2"/>
  <c r="AP219" i="2" s="1"/>
  <c r="B203" i="2"/>
  <c r="AD109" i="2"/>
  <c r="AJ230" i="2"/>
  <c r="AQ230" i="2" s="1"/>
  <c r="AD214" i="2"/>
  <c r="AI116" i="2"/>
  <c r="AP116" i="2" s="1"/>
  <c r="AI13" i="2"/>
  <c r="AP13" i="2" s="1"/>
  <c r="AH61" i="2"/>
  <c r="AO61" i="2" s="1"/>
  <c r="AL213" i="2"/>
  <c r="AL173" i="2"/>
  <c r="AF213" i="2"/>
  <c r="AM213" i="2" s="1"/>
  <c r="AI143" i="2"/>
  <c r="AP143" i="2" s="1"/>
  <c r="AJ130" i="2"/>
  <c r="AQ130" i="2" s="1"/>
  <c r="AD190" i="2"/>
  <c r="AF13" i="2"/>
  <c r="AM13" i="2" s="1"/>
  <c r="AF61" i="2"/>
  <c r="AM61" i="2" s="1"/>
  <c r="AD106" i="2"/>
  <c r="B42" i="2"/>
  <c r="B61" i="2"/>
  <c r="AL61" i="2"/>
  <c r="AL101" i="2"/>
  <c r="AF173" i="2"/>
  <c r="AM173" i="2" s="1"/>
  <c r="AG173" i="2"/>
  <c r="AN173" i="2" s="1"/>
  <c r="AI235" i="2"/>
  <c r="AP235" i="2" s="1"/>
  <c r="N239" i="2"/>
  <c r="U239" i="2" s="1"/>
  <c r="AK42" i="2"/>
  <c r="AR42" i="2" s="1"/>
  <c r="AH219" i="2"/>
  <c r="AO219" i="2" s="1"/>
  <c r="AH205" i="2"/>
  <c r="AO205" i="2" s="1"/>
  <c r="AH143" i="2"/>
  <c r="AO143" i="2" s="1"/>
  <c r="Q59" i="7"/>
  <c r="R60" i="7"/>
  <c r="P98" i="2"/>
  <c r="W98" i="2" s="1"/>
  <c r="S93" i="2"/>
  <c r="Z93" i="2" s="1"/>
  <c r="AF56" i="2"/>
  <c r="AM56" i="2" s="1"/>
  <c r="AH36" i="2"/>
  <c r="AO36" i="2" s="1"/>
  <c r="AG18" i="2"/>
  <c r="AN18" i="2" s="1"/>
  <c r="AG8" i="2"/>
  <c r="AN8" i="2" s="1"/>
  <c r="AH38" i="2"/>
  <c r="AO38" i="2" s="1"/>
  <c r="B40" i="2"/>
  <c r="AJ4" i="2"/>
  <c r="AQ4" i="2" s="1"/>
  <c r="H37" i="3"/>
  <c r="AL20" i="2"/>
  <c r="AD33" i="2"/>
  <c r="AJ40" i="2"/>
  <c r="AQ40" i="2" s="1"/>
  <c r="AG6" i="2"/>
  <c r="AN6" i="2" s="1"/>
  <c r="AF38" i="2"/>
  <c r="AM38" i="2" s="1"/>
  <c r="O93" i="2"/>
  <c r="V93" i="2" s="1"/>
  <c r="AF8" i="2"/>
  <c r="AM8" i="2" s="1"/>
  <c r="AL36" i="2"/>
  <c r="B18" i="2"/>
  <c r="AC85" i="2"/>
  <c r="AL8" i="2"/>
  <c r="B8" i="2"/>
  <c r="AC103" i="2"/>
  <c r="H13" i="3" s="1"/>
  <c r="R183" i="2"/>
  <c r="Y183" i="2" s="1"/>
  <c r="AI20" i="2"/>
  <c r="AP20" i="2" s="1"/>
  <c r="AK6" i="2"/>
  <c r="AR6" i="2" s="1"/>
  <c r="H13" i="5"/>
  <c r="AI6" i="2"/>
  <c r="AP6" i="2" s="1"/>
  <c r="R239" i="2"/>
  <c r="Y239" i="2" s="1"/>
  <c r="B59" i="2"/>
  <c r="AF6" i="2"/>
  <c r="AM6" i="2" s="1"/>
  <c r="AC74" i="2"/>
  <c r="AG38" i="2"/>
  <c r="AN38" i="2" s="1"/>
  <c r="AJ166" i="2"/>
  <c r="AQ166" i="2" s="1"/>
  <c r="AI36" i="2"/>
  <c r="AP36" i="2" s="1"/>
  <c r="B38" i="2"/>
  <c r="R157" i="2"/>
  <c r="Y157" i="2" s="1"/>
  <c r="O240" i="1"/>
  <c r="AD73" i="2"/>
  <c r="AL120" i="2"/>
  <c r="AI120" i="2"/>
  <c r="AP120" i="2" s="1"/>
  <c r="AF120" i="2"/>
  <c r="AM120" i="2" s="1"/>
  <c r="AI48" i="2"/>
  <c r="AP48" i="2" s="1"/>
  <c r="AF48" i="2"/>
  <c r="AM48" i="2" s="1"/>
  <c r="AK48" i="2"/>
  <c r="AR48" i="2" s="1"/>
  <c r="B48" i="2"/>
  <c r="T50" i="2"/>
  <c r="N50" i="2"/>
  <c r="U50" i="2" s="1"/>
  <c r="AC120" i="2"/>
  <c r="AD120" i="2"/>
  <c r="AJ185" i="2"/>
  <c r="AQ185" i="2" s="1"/>
  <c r="AG185" i="2"/>
  <c r="AN185" i="2" s="1"/>
  <c r="AF185" i="2"/>
  <c r="AM185" i="2" s="1"/>
  <c r="AL185" i="2"/>
  <c r="AI185" i="2"/>
  <c r="AP185" i="2" s="1"/>
  <c r="R169" i="2"/>
  <c r="Y169" i="2" s="1"/>
  <c r="AL16" i="2"/>
  <c r="AH16" i="2"/>
  <c r="AO16" i="2" s="1"/>
  <c r="AI16" i="2"/>
  <c r="AP16" i="2" s="1"/>
  <c r="AJ16" i="2"/>
  <c r="AQ16" i="2" s="1"/>
  <c r="B16" i="2"/>
  <c r="AF16" i="2"/>
  <c r="AM16" i="2" s="1"/>
  <c r="AF114" i="2"/>
  <c r="AM114" i="2" s="1"/>
  <c r="AL114" i="2"/>
  <c r="AD229" i="2"/>
  <c r="AC229" i="2"/>
  <c r="O312" i="1"/>
  <c r="AJ245" i="2"/>
  <c r="AQ245" i="2" s="1"/>
  <c r="AC91" i="2"/>
  <c r="AD91" i="2"/>
  <c r="AI236" i="2"/>
  <c r="AP236" i="2" s="1"/>
  <c r="AF236" i="2"/>
  <c r="AM236" i="2" s="1"/>
  <c r="AJ236" i="2"/>
  <c r="AQ236" i="2" s="1"/>
  <c r="B236" i="2"/>
  <c r="R223" i="2"/>
  <c r="Y223" i="2" s="1"/>
  <c r="AI197" i="2"/>
  <c r="AP197" i="2" s="1"/>
  <c r="AK197" i="2"/>
  <c r="AR197" i="2" s="1"/>
  <c r="AJ197" i="2"/>
  <c r="AQ197" i="2" s="1"/>
  <c r="AF197" i="2"/>
  <c r="AM197" i="2" s="1"/>
  <c r="AD236" i="2"/>
  <c r="AC236" i="2"/>
  <c r="AG238" i="2"/>
  <c r="AN238" i="2" s="1"/>
  <c r="AK120" i="2"/>
  <c r="AR120" i="2" s="1"/>
  <c r="AG34" i="2"/>
  <c r="AN34" i="2" s="1"/>
  <c r="AC177" i="2"/>
  <c r="H25" i="3" s="1"/>
  <c r="AD177" i="2"/>
  <c r="AH184" i="2"/>
  <c r="AO184" i="2" s="1"/>
  <c r="AL184" i="2"/>
  <c r="AK192" i="2"/>
  <c r="AR192" i="2" s="1"/>
  <c r="AG192" i="2"/>
  <c r="AN192" i="2" s="1"/>
  <c r="B192" i="2"/>
  <c r="B23" i="2"/>
  <c r="AI110" i="2"/>
  <c r="AP110" i="2" s="1"/>
  <c r="AK110" i="2"/>
  <c r="AR110" i="2" s="1"/>
  <c r="AL110" i="2"/>
  <c r="B43" i="2"/>
  <c r="AF43" i="2"/>
  <c r="AM43" i="2" s="1"/>
  <c r="AG43" i="2"/>
  <c r="AN43" i="2" s="1"/>
  <c r="AJ43" i="2"/>
  <c r="AQ43" i="2" s="1"/>
  <c r="T175" i="2"/>
  <c r="P175" i="2"/>
  <c r="W175" i="2" s="1"/>
  <c r="AK10" i="2"/>
  <c r="AR10" i="2" s="1"/>
  <c r="AF10" i="2"/>
  <c r="AM10" i="2" s="1"/>
  <c r="AI10" i="2"/>
  <c r="AP10" i="2" s="1"/>
  <c r="AG10" i="2"/>
  <c r="AN10" i="2" s="1"/>
  <c r="B10" i="2"/>
  <c r="AH10" i="2"/>
  <c r="AO10" i="2" s="1"/>
  <c r="AL10" i="2"/>
  <c r="AH185" i="2"/>
  <c r="AO185" i="2" s="1"/>
  <c r="N101" i="2"/>
  <c r="U101" i="2" s="1"/>
  <c r="S101" i="2"/>
  <c r="Z101" i="2" s="1"/>
  <c r="R101" i="2"/>
  <c r="Y101" i="2" s="1"/>
  <c r="T209" i="2"/>
  <c r="Q209" i="2"/>
  <c r="X209" i="2" s="1"/>
  <c r="AJ39" i="2"/>
  <c r="AQ39" i="2" s="1"/>
  <c r="S182" i="2"/>
  <c r="Z182" i="2" s="1"/>
  <c r="R182" i="2"/>
  <c r="Y182" i="2" s="1"/>
  <c r="O182" i="2"/>
  <c r="V182" i="2" s="1"/>
  <c r="AF190" i="2"/>
  <c r="AM190" i="2" s="1"/>
  <c r="AI190" i="2"/>
  <c r="AP190" i="2" s="1"/>
  <c r="AC223" i="2"/>
  <c r="AD223" i="2"/>
  <c r="R83" i="2"/>
  <c r="Y83" i="2" s="1"/>
  <c r="R85" i="2"/>
  <c r="Y85" i="2" s="1"/>
  <c r="R87" i="2"/>
  <c r="Y87" i="2" s="1"/>
  <c r="R84" i="2"/>
  <c r="Y84" i="2" s="1"/>
  <c r="R88" i="2"/>
  <c r="Y88" i="2" s="1"/>
  <c r="AD34" i="2"/>
  <c r="AC34" i="2"/>
  <c r="AD38" i="2"/>
  <c r="AJ38" i="2"/>
  <c r="AQ38" i="2" s="1"/>
  <c r="AI38" i="2"/>
  <c r="AP38" i="2" s="1"/>
  <c r="Q92" i="2"/>
  <c r="X92" i="2" s="1"/>
  <c r="N92" i="2"/>
  <c r="U92" i="2" s="1"/>
  <c r="AF146" i="2"/>
  <c r="AM146" i="2" s="1"/>
  <c r="AH146" i="2"/>
  <c r="AO146" i="2" s="1"/>
  <c r="AG146" i="2"/>
  <c r="AN146" i="2" s="1"/>
  <c r="AL211" i="2"/>
  <c r="AF211" i="2"/>
  <c r="AM211" i="2" s="1"/>
  <c r="AI211" i="2"/>
  <c r="AP211" i="2" s="1"/>
  <c r="O230" i="1"/>
  <c r="R184" i="2"/>
  <c r="Y184" i="2" s="1"/>
  <c r="O198" i="1"/>
  <c r="AJ150" i="2"/>
  <c r="AQ150" i="2" s="1"/>
  <c r="AG212" i="2"/>
  <c r="AN212" i="2" s="1"/>
  <c r="AF212" i="2"/>
  <c r="AM212" i="2" s="1"/>
  <c r="AI212" i="2"/>
  <c r="AP212" i="2" s="1"/>
  <c r="B212" i="2"/>
  <c r="AK212" i="2"/>
  <c r="AR212" i="2" s="1"/>
  <c r="B120" i="2"/>
  <c r="AI39" i="2"/>
  <c r="AP39" i="2" s="1"/>
  <c r="AK185" i="2"/>
  <c r="AR185" i="2" s="1"/>
  <c r="O75" i="2"/>
  <c r="V75" i="2" s="1"/>
  <c r="T75" i="2"/>
  <c r="AH86" i="2"/>
  <c r="AO86" i="2" s="1"/>
  <c r="AJ86" i="2"/>
  <c r="AQ86" i="2" s="1"/>
  <c r="AK86" i="2"/>
  <c r="AR86" i="2" s="1"/>
  <c r="AF86" i="2"/>
  <c r="AM86" i="2" s="1"/>
  <c r="AC131" i="2"/>
  <c r="AD131" i="2"/>
  <c r="AC146" i="2"/>
  <c r="AD146" i="2"/>
  <c r="B12" i="2"/>
  <c r="AG12" i="2"/>
  <c r="AN12" i="2" s="1"/>
  <c r="AL12" i="2"/>
  <c r="AL178" i="2"/>
  <c r="AJ178" i="2"/>
  <c r="AQ178" i="2" s="1"/>
  <c r="AF178" i="2"/>
  <c r="AM178" i="2" s="1"/>
  <c r="B178" i="2"/>
  <c r="AF12" i="2"/>
  <c r="AM12" i="2" s="1"/>
  <c r="AG5" i="2"/>
  <c r="AN5" i="2" s="1"/>
  <c r="B5" i="2"/>
  <c r="AK5" i="2"/>
  <c r="AR5" i="2" s="1"/>
  <c r="AI52" i="2"/>
  <c r="AP52" i="2" s="1"/>
  <c r="AH52" i="2"/>
  <c r="AO52" i="2" s="1"/>
  <c r="AJ52" i="2"/>
  <c r="AQ52" i="2" s="1"/>
  <c r="AF52" i="2"/>
  <c r="AM52" i="2" s="1"/>
  <c r="AK52" i="2"/>
  <c r="AR52" i="2" s="1"/>
  <c r="S169" i="2"/>
  <c r="Z169" i="2" s="1"/>
  <c r="P169" i="2"/>
  <c r="W169" i="2" s="1"/>
  <c r="T169" i="2"/>
  <c r="O169" i="2"/>
  <c r="V169" i="2" s="1"/>
  <c r="P50" i="2"/>
  <c r="W50" i="2" s="1"/>
  <c r="AL116" i="2"/>
  <c r="AH116" i="2"/>
  <c r="AO116" i="2" s="1"/>
  <c r="AJ116" i="2"/>
  <c r="AQ116" i="2" s="1"/>
  <c r="AG116" i="2"/>
  <c r="AN116" i="2" s="1"/>
  <c r="AK116" i="2"/>
  <c r="AR116" i="2" s="1"/>
  <c r="AC113" i="2"/>
  <c r="AD113" i="2"/>
  <c r="AF238" i="2"/>
  <c r="AM238" i="2" s="1"/>
  <c r="P102" i="2"/>
  <c r="W102" i="2" s="1"/>
  <c r="Q102" i="2"/>
  <c r="X102" i="2" s="1"/>
  <c r="T102" i="2"/>
  <c r="S102" i="2"/>
  <c r="Z102" i="2" s="1"/>
  <c r="R102" i="2"/>
  <c r="Y102" i="2" s="1"/>
  <c r="N102" i="2"/>
  <c r="U102" i="2" s="1"/>
  <c r="O102" i="2"/>
  <c r="V102" i="2" s="1"/>
  <c r="AI127" i="2"/>
  <c r="AP127" i="2" s="1"/>
  <c r="AK127" i="2"/>
  <c r="AR127" i="2" s="1"/>
  <c r="AJ136" i="2"/>
  <c r="AQ136" i="2" s="1"/>
  <c r="AK136" i="2"/>
  <c r="AR136" i="2" s="1"/>
  <c r="AH136" i="2"/>
  <c r="AO136" i="2" s="1"/>
  <c r="Q141" i="2"/>
  <c r="X141" i="2" s="1"/>
  <c r="T141" i="2"/>
  <c r="N141" i="2"/>
  <c r="U141" i="2" s="1"/>
  <c r="O141" i="2"/>
  <c r="V141" i="2" s="1"/>
  <c r="AF149" i="2"/>
  <c r="AM149" i="2" s="1"/>
  <c r="AH149" i="2"/>
  <c r="AO149" i="2" s="1"/>
  <c r="B149" i="2"/>
  <c r="AL149" i="2"/>
  <c r="AK149" i="2"/>
  <c r="AR149" i="2" s="1"/>
  <c r="S152" i="2"/>
  <c r="Z152" i="2" s="1"/>
  <c r="N152" i="2"/>
  <c r="U152" i="2" s="1"/>
  <c r="P152" i="2"/>
  <c r="W152" i="2" s="1"/>
  <c r="Q152" i="2"/>
  <c r="X152" i="2" s="1"/>
  <c r="O152" i="2"/>
  <c r="V152" i="2" s="1"/>
  <c r="AK190" i="2"/>
  <c r="AR190" i="2" s="1"/>
  <c r="R137" i="2"/>
  <c r="Y137" i="2" s="1"/>
  <c r="R129" i="2"/>
  <c r="Y129" i="2" s="1"/>
  <c r="R128" i="2"/>
  <c r="Y128" i="2" s="1"/>
  <c r="O174" i="1"/>
  <c r="R131" i="2"/>
  <c r="Y131" i="2" s="1"/>
  <c r="R134" i="2"/>
  <c r="Y134" i="2" s="1"/>
  <c r="R195" i="2"/>
  <c r="Y195" i="2" s="1"/>
  <c r="R198" i="2"/>
  <c r="Y198" i="2" s="1"/>
  <c r="B122" i="2"/>
  <c r="AH122" i="2"/>
  <c r="AO122" i="2" s="1"/>
  <c r="T96" i="2"/>
  <c r="R96" i="2"/>
  <c r="Y96" i="2" s="1"/>
  <c r="N96" i="2"/>
  <c r="U96" i="2" s="1"/>
  <c r="AF106" i="2"/>
  <c r="AM106" i="2" s="1"/>
  <c r="AG106" i="2"/>
  <c r="AN106" i="2" s="1"/>
  <c r="B106" i="2"/>
  <c r="AH106" i="2"/>
  <c r="AO106" i="2" s="1"/>
  <c r="AI106" i="2"/>
  <c r="AP106" i="2" s="1"/>
  <c r="AJ87" i="2"/>
  <c r="AQ87" i="2" s="1"/>
  <c r="B87" i="2"/>
  <c r="AL91" i="2"/>
  <c r="AG91" i="2"/>
  <c r="AN91" i="2" s="1"/>
  <c r="B91" i="2"/>
  <c r="AJ91" i="2"/>
  <c r="AQ91" i="2" s="1"/>
  <c r="R212" i="2"/>
  <c r="Y212" i="2" s="1"/>
  <c r="R117" i="2"/>
  <c r="Y117" i="2" s="1"/>
  <c r="R115" i="2"/>
  <c r="Y115" i="2" s="1"/>
  <c r="O156" i="1"/>
  <c r="B116" i="2"/>
  <c r="AG48" i="2"/>
  <c r="AN48" i="2" s="1"/>
  <c r="AK12" i="2"/>
  <c r="AR12" i="2" s="1"/>
  <c r="AD138" i="2"/>
  <c r="AC138" i="2"/>
  <c r="H43" i="5" s="1"/>
  <c r="T144" i="2"/>
  <c r="N144" i="2"/>
  <c r="U144" i="2" s="1"/>
  <c r="P144" i="2"/>
  <c r="W144" i="2" s="1"/>
  <c r="AC180" i="2"/>
  <c r="R185" i="2"/>
  <c r="Y185" i="2" s="1"/>
  <c r="P185" i="2"/>
  <c r="W185" i="2" s="1"/>
  <c r="AL193" i="2"/>
  <c r="AH193" i="2"/>
  <c r="AF196" i="2"/>
  <c r="AM196" i="2" s="1"/>
  <c r="AF165" i="2"/>
  <c r="AM165" i="2" s="1"/>
  <c r="Q180" i="2"/>
  <c r="X180" i="2" s="1"/>
  <c r="N180" i="2"/>
  <c r="U180" i="2" s="1"/>
  <c r="AK165" i="2"/>
  <c r="AR165" i="2" s="1"/>
  <c r="T145" i="2"/>
  <c r="AG61" i="2"/>
  <c r="AN61" i="2" s="1"/>
  <c r="AG183" i="2"/>
  <c r="AN183" i="2" s="1"/>
  <c r="AL162" i="2"/>
  <c r="AH77" i="2"/>
  <c r="AO77" i="2" s="1"/>
  <c r="AK209" i="2"/>
  <c r="AR209" i="2" s="1"/>
  <c r="S99" i="2"/>
  <c r="Z99" i="2" s="1"/>
  <c r="O99" i="2"/>
  <c r="V99" i="2" s="1"/>
  <c r="AL126" i="2"/>
  <c r="AK126" i="2"/>
  <c r="AR126" i="2" s="1"/>
  <c r="AG126" i="2"/>
  <c r="AN126" i="2" s="1"/>
  <c r="AI126" i="2"/>
  <c r="AP126" i="2" s="1"/>
  <c r="AJ170" i="2"/>
  <c r="AQ170" i="2" s="1"/>
  <c r="AK170" i="2"/>
  <c r="AR170" i="2" s="1"/>
  <c r="AG170" i="2"/>
  <c r="AN170" i="2" s="1"/>
  <c r="R42" i="2"/>
  <c r="Y42" i="2" s="1"/>
  <c r="B165" i="2"/>
  <c r="AI4" i="2"/>
  <c r="AP4" i="2" s="1"/>
  <c r="B11" i="2"/>
  <c r="AF145" i="2"/>
  <c r="AM145" i="2" s="1"/>
  <c r="AK61" i="2"/>
  <c r="AR61" i="2" s="1"/>
  <c r="B89" i="2"/>
  <c r="AL89" i="2"/>
  <c r="AK89" i="2"/>
  <c r="AR89" i="2" s="1"/>
  <c r="S178" i="2"/>
  <c r="Z178" i="2" s="1"/>
  <c r="O178" i="2"/>
  <c r="V178" i="2" s="1"/>
  <c r="AC199" i="2"/>
  <c r="AD199" i="2"/>
  <c r="B83" i="2"/>
  <c r="AG83" i="2"/>
  <c r="AN83" i="2" s="1"/>
  <c r="AJ83" i="2"/>
  <c r="AQ83" i="2" s="1"/>
  <c r="AF83" i="2"/>
  <c r="AM83" i="2" s="1"/>
  <c r="AF27" i="2"/>
  <c r="AM27" i="2" s="1"/>
  <c r="AL27" i="2"/>
  <c r="AK27" i="2"/>
  <c r="AR27" i="2" s="1"/>
  <c r="AI27" i="2"/>
  <c r="AP27" i="2" s="1"/>
  <c r="AJ27" i="2"/>
  <c r="AQ27" i="2" s="1"/>
  <c r="AF32" i="2"/>
  <c r="AM32" i="2" s="1"/>
  <c r="AH32" i="2"/>
  <c r="AO32" i="2" s="1"/>
  <c r="AF169" i="2"/>
  <c r="AM169" i="2" s="1"/>
  <c r="AH169" i="2"/>
  <c r="AO169" i="2" s="1"/>
  <c r="B169" i="2"/>
  <c r="AK112" i="2"/>
  <c r="AR112" i="2" s="1"/>
  <c r="AG30" i="2"/>
  <c r="AN30" i="2" s="1"/>
  <c r="AL233" i="2"/>
  <c r="AG165" i="2"/>
  <c r="AN165" i="2" s="1"/>
  <c r="AH153" i="2"/>
  <c r="AO153" i="2" s="1"/>
  <c r="AI112" i="2"/>
  <c r="AP112" i="2" s="1"/>
  <c r="AK83" i="2"/>
  <c r="AR83" i="2" s="1"/>
  <c r="AD70" i="2"/>
  <c r="O33" i="1"/>
  <c r="R24" i="2"/>
  <c r="Y24" i="2" s="1"/>
  <c r="AD124" i="2"/>
  <c r="AC124" i="2"/>
  <c r="AD145" i="2"/>
  <c r="AG224" i="2"/>
  <c r="AN224" i="2" s="1"/>
  <c r="AK230" i="2"/>
  <c r="AR230" i="2" s="1"/>
  <c r="AH230" i="2"/>
  <c r="AO230" i="2" s="1"/>
  <c r="AL230" i="2"/>
  <c r="AH175" i="2"/>
  <c r="AO175" i="2" s="1"/>
  <c r="AL175" i="2"/>
  <c r="AH165" i="2"/>
  <c r="AO165" i="2" s="1"/>
  <c r="O188" i="2"/>
  <c r="V188" i="2" s="1"/>
  <c r="AL77" i="2"/>
  <c r="AG27" i="2"/>
  <c r="AN27" i="2" s="1"/>
  <c r="AC227" i="2"/>
  <c r="AF157" i="2"/>
  <c r="AM157" i="2" s="1"/>
  <c r="AL165" i="2"/>
  <c r="B153" i="2"/>
  <c r="S188" i="2"/>
  <c r="Z188" i="2" s="1"/>
  <c r="B77" i="2"/>
  <c r="B4" i="2"/>
  <c r="AC72" i="2"/>
  <c r="AD72" i="2"/>
  <c r="P151" i="2"/>
  <c r="W151" i="2" s="1"/>
  <c r="S151" i="2"/>
  <c r="Z151" i="2" s="1"/>
  <c r="O151" i="2"/>
  <c r="V151" i="2" s="1"/>
  <c r="AC165" i="2"/>
  <c r="AD165" i="2"/>
  <c r="AC213" i="2"/>
  <c r="AD213" i="2"/>
  <c r="AG153" i="2"/>
  <c r="AN153" i="2" s="1"/>
  <c r="AK4" i="2"/>
  <c r="AR4" i="2" s="1"/>
  <c r="O74" i="1"/>
  <c r="R57" i="2"/>
  <c r="Y57" i="2" s="1"/>
  <c r="AK64" i="2"/>
  <c r="AR64" i="2" s="1"/>
  <c r="AG64" i="2"/>
  <c r="AN64" i="2" s="1"/>
  <c r="AJ64" i="2"/>
  <c r="AQ64" i="2" s="1"/>
  <c r="B64" i="2"/>
  <c r="AJ140" i="2"/>
  <c r="AQ140" i="2" s="1"/>
  <c r="AK140" i="2"/>
  <c r="AR140" i="2" s="1"/>
  <c r="AL140" i="2"/>
  <c r="AK200" i="2"/>
  <c r="AR200" i="2" s="1"/>
  <c r="AL200" i="2"/>
  <c r="AG200" i="2"/>
  <c r="AN200" i="2" s="1"/>
  <c r="AD235" i="2"/>
  <c r="AG70" i="2"/>
  <c r="AN70" i="2" s="1"/>
  <c r="AK70" i="2"/>
  <c r="AR70" i="2" s="1"/>
  <c r="AJ147" i="2"/>
  <c r="AQ147" i="2" s="1"/>
  <c r="AI153" i="2"/>
  <c r="AP153" i="2" s="1"/>
  <c r="AL157" i="2"/>
  <c r="AG77" i="2"/>
  <c r="AN77" i="2" s="1"/>
  <c r="AK13" i="2"/>
  <c r="AR13" i="2" s="1"/>
  <c r="AJ13" i="2"/>
  <c r="AQ13" i="2" s="1"/>
  <c r="B60" i="2"/>
  <c r="AI60" i="2"/>
  <c r="AP60" i="2" s="1"/>
  <c r="AH60" i="2"/>
  <c r="AO60" i="2" s="1"/>
  <c r="AC140" i="2"/>
  <c r="AD140" i="2"/>
  <c r="AK143" i="2"/>
  <c r="AR143" i="2" s="1"/>
  <c r="AG143" i="2"/>
  <c r="AN143" i="2" s="1"/>
  <c r="AH151" i="2"/>
  <c r="AO151" i="2" s="1"/>
  <c r="B151" i="2"/>
  <c r="AH157" i="2"/>
  <c r="AO157" i="2" s="1"/>
  <c r="AF70" i="2"/>
  <c r="AM70" i="2" s="1"/>
  <c r="AK157" i="2"/>
  <c r="AR157" i="2" s="1"/>
  <c r="R188" i="2"/>
  <c r="Y188" i="2" s="1"/>
  <c r="AJ70" i="2"/>
  <c r="AQ70" i="2" s="1"/>
  <c r="B142" i="2"/>
  <c r="AH27" i="2"/>
  <c r="AO27" i="2" s="1"/>
  <c r="AL93" i="2"/>
  <c r="AH93" i="2"/>
  <c r="AO93" i="2" s="1"/>
  <c r="AD151" i="2"/>
  <c r="AC151" i="2"/>
  <c r="AJ215" i="2"/>
  <c r="AQ215" i="2" s="1"/>
  <c r="AJ232" i="2"/>
  <c r="AQ232" i="2" s="1"/>
  <c r="AI30" i="2"/>
  <c r="AP30" i="2" s="1"/>
  <c r="B30" i="2"/>
  <c r="AL176" i="2"/>
  <c r="AH176" i="2"/>
  <c r="AO176" i="2" s="1"/>
  <c r="AF176" i="2"/>
  <c r="AM176" i="2" s="1"/>
  <c r="AF153" i="2"/>
  <c r="AM153" i="2" s="1"/>
  <c r="AL70" i="2"/>
  <c r="AJ165" i="2"/>
  <c r="AQ165" i="2" s="1"/>
  <c r="AH70" i="2"/>
  <c r="AO70" i="2" s="1"/>
  <c r="AG32" i="2"/>
  <c r="AN32" i="2" s="1"/>
  <c r="B170" i="2"/>
  <c r="AG176" i="2"/>
  <c r="AN176" i="2" s="1"/>
  <c r="AC175" i="2"/>
  <c r="O21" i="1"/>
  <c r="AJ8" i="2"/>
  <c r="AQ8" i="2" s="1"/>
  <c r="R230" i="2"/>
  <c r="Y230" i="2" s="1"/>
  <c r="R236" i="2"/>
  <c r="Y236" i="2" s="1"/>
  <c r="R237" i="2"/>
  <c r="Y237" i="2" s="1"/>
  <c r="R232" i="2"/>
  <c r="Y232" i="2" s="1"/>
  <c r="AL51" i="2"/>
  <c r="AI51" i="2"/>
  <c r="AP51" i="2" s="1"/>
  <c r="T91" i="2"/>
  <c r="O91" i="2"/>
  <c r="V91" i="2" s="1"/>
  <c r="AC123" i="2"/>
  <c r="AD123" i="2"/>
  <c r="N138" i="2"/>
  <c r="U138" i="2" s="1"/>
  <c r="T138" i="2"/>
  <c r="AI154" i="2"/>
  <c r="AP154" i="2" s="1"/>
  <c r="AK154" i="2"/>
  <c r="AR154" i="2" s="1"/>
  <c r="AH154" i="2"/>
  <c r="AO154" i="2" s="1"/>
  <c r="AH204" i="2"/>
  <c r="AO204" i="2" s="1"/>
  <c r="B204" i="2"/>
  <c r="AL214" i="2"/>
  <c r="AL22" i="2"/>
  <c r="AC36" i="2"/>
  <c r="AC115" i="2"/>
  <c r="H9" i="5" s="1"/>
  <c r="AJ126" i="2"/>
  <c r="AQ126" i="2" s="1"/>
  <c r="AF147" i="2"/>
  <c r="AM147" i="2" s="1"/>
  <c r="AH130" i="2"/>
  <c r="AO130" i="2" s="1"/>
  <c r="R50" i="2"/>
  <c r="Y50" i="2" s="1"/>
  <c r="AD186" i="2"/>
  <c r="AH31" i="2"/>
  <c r="AO31" i="2" s="1"/>
  <c r="AC69" i="2"/>
  <c r="AC20" i="2"/>
  <c r="AD20" i="2"/>
  <c r="AI68" i="2"/>
  <c r="AP68" i="2" s="1"/>
  <c r="AF68" i="2"/>
  <c r="AM68" i="2" s="1"/>
  <c r="AC242" i="2"/>
  <c r="H40" i="5" s="1"/>
  <c r="AD242" i="2"/>
  <c r="AG41" i="2"/>
  <c r="AN41" i="2" s="1"/>
  <c r="B41" i="2"/>
  <c r="AF41" i="2"/>
  <c r="AM41" i="2" s="1"/>
  <c r="AI41" i="2"/>
  <c r="AP41" i="2" s="1"/>
  <c r="AF123" i="2"/>
  <c r="AM123" i="2" s="1"/>
  <c r="AH123" i="2"/>
  <c r="AO123" i="2" s="1"/>
  <c r="AL123" i="2"/>
  <c r="AJ123" i="2"/>
  <c r="AQ123" i="2" s="1"/>
  <c r="AK123" i="2"/>
  <c r="AR123" i="2" s="1"/>
  <c r="B123" i="2"/>
  <c r="AG17" i="2"/>
  <c r="AN17" i="2" s="1"/>
  <c r="AI17" i="2"/>
  <c r="AP17" i="2" s="1"/>
  <c r="AF17" i="2"/>
  <c r="AM17" i="2" s="1"/>
  <c r="AD137" i="2"/>
  <c r="AC137" i="2"/>
  <c r="Q143" i="2"/>
  <c r="X143" i="2" s="1"/>
  <c r="P143" i="2"/>
  <c r="W143" i="2" s="1"/>
  <c r="S143" i="2"/>
  <c r="Z143" i="2" s="1"/>
  <c r="O143" i="2"/>
  <c r="V143" i="2" s="1"/>
  <c r="AI218" i="2"/>
  <c r="AP218" i="2" s="1"/>
  <c r="B218" i="2"/>
  <c r="AF218" i="2"/>
  <c r="AM218" i="2" s="1"/>
  <c r="AL218" i="2"/>
  <c r="AH218" i="2"/>
  <c r="AO218" i="2" s="1"/>
  <c r="AK244" i="2"/>
  <c r="AR244" i="2" s="1"/>
  <c r="AL244" i="2"/>
  <c r="AG244" i="2"/>
  <c r="AN244" i="2" s="1"/>
  <c r="AI244" i="2"/>
  <c r="AP244" i="2" s="1"/>
  <c r="AH244" i="2"/>
  <c r="AO244" i="2" s="1"/>
  <c r="B47" i="2"/>
  <c r="AJ200" i="2"/>
  <c r="AQ200" i="2" s="1"/>
  <c r="O259" i="1"/>
  <c r="AL113" i="2"/>
  <c r="AH113" i="2"/>
  <c r="AO113" i="2" s="1"/>
  <c r="Q185" i="2"/>
  <c r="X185" i="2" s="1"/>
  <c r="O185" i="2"/>
  <c r="V185" i="2" s="1"/>
  <c r="S185" i="2"/>
  <c r="Z185" i="2" s="1"/>
  <c r="R241" i="2"/>
  <c r="Y241" i="2" s="1"/>
  <c r="O241" i="2"/>
  <c r="V241" i="2" s="1"/>
  <c r="P241" i="2"/>
  <c r="W241" i="2" s="1"/>
  <c r="R162" i="2"/>
  <c r="Y162" i="2" s="1"/>
  <c r="R167" i="2"/>
  <c r="Y167" i="2" s="1"/>
  <c r="R168" i="2"/>
  <c r="Y168" i="2" s="1"/>
  <c r="R165" i="2"/>
  <c r="Y165" i="2" s="1"/>
  <c r="R166" i="2"/>
  <c r="Y166" i="2" s="1"/>
  <c r="R160" i="2"/>
  <c r="Y160" i="2" s="1"/>
  <c r="R156" i="2"/>
  <c r="Y156" i="2" s="1"/>
  <c r="R164" i="2"/>
  <c r="Y164" i="2" s="1"/>
  <c r="R172" i="2"/>
  <c r="Y172" i="2" s="1"/>
  <c r="R171" i="2"/>
  <c r="Y171" i="2" s="1"/>
  <c r="AD187" i="2"/>
  <c r="AC187" i="2"/>
  <c r="R207" i="2"/>
  <c r="Y207" i="2" s="1"/>
  <c r="T207" i="2"/>
  <c r="N207" i="2"/>
  <c r="U207" i="2" s="1"/>
  <c r="S207" i="2"/>
  <c r="Z207" i="2" s="1"/>
  <c r="Q207" i="2"/>
  <c r="X207" i="2" s="1"/>
  <c r="O207" i="2"/>
  <c r="V207" i="2" s="1"/>
  <c r="AD134" i="2"/>
  <c r="AC134" i="2"/>
  <c r="AD143" i="2"/>
  <c r="AC143" i="2"/>
  <c r="AL199" i="2"/>
  <c r="AF199" i="2"/>
  <c r="AM199" i="2" s="1"/>
  <c r="AH199" i="2"/>
  <c r="AO199" i="2" s="1"/>
  <c r="AK199" i="2"/>
  <c r="AR199" i="2" s="1"/>
  <c r="AJ241" i="2"/>
  <c r="AQ241" i="2" s="1"/>
  <c r="B241" i="2"/>
  <c r="AK241" i="2"/>
  <c r="AR241" i="2" s="1"/>
  <c r="AH241" i="2"/>
  <c r="AO241" i="2" s="1"/>
  <c r="N241" i="2"/>
  <c r="U241" i="2" s="1"/>
  <c r="O283" i="1"/>
  <c r="AJ217" i="2"/>
  <c r="AQ217" i="2" s="1"/>
  <c r="B105" i="2"/>
  <c r="AI105" i="2"/>
  <c r="AP105" i="2" s="1"/>
  <c r="AL105" i="2"/>
  <c r="AD119" i="2"/>
  <c r="AC119" i="2"/>
  <c r="S183" i="2"/>
  <c r="Z183" i="2" s="1"/>
  <c r="T183" i="2"/>
  <c r="P183" i="2"/>
  <c r="W183" i="2" s="1"/>
  <c r="Q183" i="2"/>
  <c r="X183" i="2" s="1"/>
  <c r="O183" i="2"/>
  <c r="V183" i="2" s="1"/>
  <c r="AH196" i="2"/>
  <c r="AO196" i="2" s="1"/>
  <c r="AI196" i="2"/>
  <c r="AP196" i="2" s="1"/>
  <c r="AG196" i="2"/>
  <c r="AN196" i="2" s="1"/>
  <c r="B196" i="2"/>
  <c r="AK226" i="2"/>
  <c r="AR226" i="2" s="1"/>
  <c r="AL226" i="2"/>
  <c r="B239" i="2"/>
  <c r="AK239" i="2"/>
  <c r="AR239" i="2" s="1"/>
  <c r="AI239" i="2"/>
  <c r="AP239" i="2" s="1"/>
  <c r="AG239" i="2"/>
  <c r="AN239" i="2" s="1"/>
  <c r="AH239" i="2"/>
  <c r="AO239" i="2" s="1"/>
  <c r="AL239" i="2"/>
  <c r="AK34" i="2"/>
  <c r="AR34" i="2" s="1"/>
  <c r="AL164" i="2"/>
  <c r="AK164" i="2"/>
  <c r="AR164" i="2" s="1"/>
  <c r="AG164" i="2"/>
  <c r="AN164" i="2" s="1"/>
  <c r="B164" i="2"/>
  <c r="O219" i="1"/>
  <c r="AL229" i="2"/>
  <c r="AC209" i="2"/>
  <c r="R95" i="2"/>
  <c r="Y95" i="2" s="1"/>
  <c r="AJ159" i="2"/>
  <c r="AQ159" i="2" s="1"/>
  <c r="AI97" i="2"/>
  <c r="AP97" i="2" s="1"/>
  <c r="AH97" i="2"/>
  <c r="AO97" i="2" s="1"/>
  <c r="AK47" i="2"/>
  <c r="AR47" i="2" s="1"/>
  <c r="AJ223" i="2"/>
  <c r="AQ223" i="2" s="1"/>
  <c r="AK223" i="2"/>
  <c r="AR223" i="2" s="1"/>
  <c r="AH164" i="2"/>
  <c r="AO164" i="2" s="1"/>
  <c r="AF127" i="2"/>
  <c r="AM127" i="2" s="1"/>
  <c r="S95" i="2"/>
  <c r="Z95" i="2" s="1"/>
  <c r="R173" i="2"/>
  <c r="Y173" i="2" s="1"/>
  <c r="R48" i="2"/>
  <c r="Y48" i="2" s="1"/>
  <c r="R46" i="2"/>
  <c r="Y46" i="2" s="1"/>
  <c r="O62" i="1"/>
  <c r="R47" i="2"/>
  <c r="Y47" i="2" s="1"/>
  <c r="R49" i="2"/>
  <c r="Y49" i="2" s="1"/>
  <c r="R44" i="2"/>
  <c r="Y44" i="2" s="1"/>
  <c r="R43" i="2"/>
  <c r="Y43" i="2" s="1"/>
  <c r="AJ190" i="2"/>
  <c r="AQ190" i="2" s="1"/>
  <c r="O244" i="1"/>
  <c r="AF7" i="2"/>
  <c r="AM7" i="2" s="1"/>
  <c r="AK7" i="2"/>
  <c r="AR7" i="2" s="1"/>
  <c r="AG7" i="2"/>
  <c r="AN7" i="2" s="1"/>
  <c r="AH7" i="2"/>
  <c r="AO7" i="2" s="1"/>
  <c r="AI59" i="2"/>
  <c r="AP59" i="2" s="1"/>
  <c r="AF59" i="2"/>
  <c r="AM59" i="2" s="1"/>
  <c r="AJ59" i="2"/>
  <c r="AQ59" i="2" s="1"/>
  <c r="AI63" i="2"/>
  <c r="AP63" i="2" s="1"/>
  <c r="B63" i="2"/>
  <c r="AG85" i="2"/>
  <c r="AN85" i="2" s="1"/>
  <c r="B85" i="2"/>
  <c r="AJ85" i="2"/>
  <c r="AQ85" i="2" s="1"/>
  <c r="AI85" i="2"/>
  <c r="AP85" i="2" s="1"/>
  <c r="AC97" i="2"/>
  <c r="AD97" i="2"/>
  <c r="AD116" i="2"/>
  <c r="AC116" i="2"/>
  <c r="AH242" i="2"/>
  <c r="AO242" i="2" s="1"/>
  <c r="B242" i="2"/>
  <c r="AG242" i="2"/>
  <c r="AN242" i="2" s="1"/>
  <c r="AI242" i="2"/>
  <c r="AP242" i="2" s="1"/>
  <c r="AL242" i="2"/>
  <c r="AD224" i="2"/>
  <c r="AC224" i="2"/>
  <c r="H10" i="5" s="1"/>
  <c r="AJ218" i="2"/>
  <c r="AQ218" i="2" s="1"/>
  <c r="R158" i="2"/>
  <c r="Y158" i="2" s="1"/>
  <c r="O206" i="1"/>
  <c r="AJ157" i="2"/>
  <c r="AQ157" i="2" s="1"/>
  <c r="AD212" i="2"/>
  <c r="O209" i="2"/>
  <c r="V209" i="2" s="1"/>
  <c r="O207" i="1"/>
  <c r="AJ158" i="2"/>
  <c r="AQ158" i="2" s="1"/>
  <c r="AC161" i="2"/>
  <c r="AD161" i="2"/>
  <c r="AK232" i="2"/>
  <c r="AR232" i="2" s="1"/>
  <c r="AG94" i="2"/>
  <c r="AN94" i="2" s="1"/>
  <c r="O63" i="1"/>
  <c r="AC37" i="2"/>
  <c r="I45" i="4" s="1"/>
  <c r="O106" i="1"/>
  <c r="AJ77" i="2"/>
  <c r="AQ77" i="2" s="1"/>
  <c r="O227" i="1"/>
  <c r="AJ176" i="2"/>
  <c r="AQ176" i="2" s="1"/>
  <c r="AG123" i="2"/>
  <c r="AN123" i="2" s="1"/>
  <c r="AJ139" i="2"/>
  <c r="AQ139" i="2" s="1"/>
  <c r="S209" i="2"/>
  <c r="Z209" i="2" s="1"/>
  <c r="B97" i="2"/>
  <c r="AL34" i="2"/>
  <c r="R240" i="2"/>
  <c r="Y240" i="2" s="1"/>
  <c r="S50" i="2"/>
  <c r="Z50" i="2" s="1"/>
  <c r="O50" i="2"/>
  <c r="V50" i="2" s="1"/>
  <c r="Q50" i="2"/>
  <c r="X50" i="2" s="1"/>
  <c r="AK74" i="2"/>
  <c r="AR74" i="2" s="1"/>
  <c r="B74" i="2"/>
  <c r="AL74" i="2"/>
  <c r="AF74" i="2"/>
  <c r="AM74" i="2" s="1"/>
  <c r="AI74" i="2"/>
  <c r="AP74" i="2" s="1"/>
  <c r="AG74" i="2"/>
  <c r="AN74" i="2" s="1"/>
  <c r="AH74" i="2"/>
  <c r="AO74" i="2" s="1"/>
  <c r="N77" i="2"/>
  <c r="U77" i="2" s="1"/>
  <c r="Q77" i="2"/>
  <c r="X77" i="2" s="1"/>
  <c r="P77" i="2"/>
  <c r="W77" i="2" s="1"/>
  <c r="B95" i="2"/>
  <c r="AJ95" i="2"/>
  <c r="AQ95" i="2" s="1"/>
  <c r="AL159" i="2"/>
  <c r="AG159" i="2"/>
  <c r="AN159" i="2" s="1"/>
  <c r="AK159" i="2"/>
  <c r="AR159" i="2" s="1"/>
  <c r="AF159" i="2"/>
  <c r="AM159" i="2" s="1"/>
  <c r="B26" i="2"/>
  <c r="AK26" i="2"/>
  <c r="AR26" i="2" s="1"/>
  <c r="AH26" i="2"/>
  <c r="AO26" i="2" s="1"/>
  <c r="B29" i="2"/>
  <c r="AK29" i="2"/>
  <c r="AR29" i="2" s="1"/>
  <c r="AD182" i="2"/>
  <c r="AC182" i="2"/>
  <c r="AI159" i="2"/>
  <c r="AP159" i="2" s="1"/>
  <c r="AL41" i="2"/>
  <c r="AC215" i="2"/>
  <c r="AD215" i="2"/>
  <c r="P209" i="2"/>
  <c r="W209" i="2" s="1"/>
  <c r="AG232" i="2"/>
  <c r="AN232" i="2" s="1"/>
  <c r="AF232" i="2"/>
  <c r="AM232" i="2" s="1"/>
  <c r="AL232" i="2"/>
  <c r="T241" i="2"/>
  <c r="AK196" i="2"/>
  <c r="AR196" i="2" s="1"/>
  <c r="AI223" i="2"/>
  <c r="AP223" i="2" s="1"/>
  <c r="Q241" i="2"/>
  <c r="X241" i="2" s="1"/>
  <c r="AH127" i="2"/>
  <c r="AO127" i="2" s="1"/>
  <c r="T239" i="2"/>
  <c r="Q239" i="2"/>
  <c r="X239" i="2" s="1"/>
  <c r="AG218" i="2"/>
  <c r="AN218" i="2" s="1"/>
  <c r="N209" i="2"/>
  <c r="U209" i="2" s="1"/>
  <c r="N183" i="2"/>
  <c r="U183" i="2" s="1"/>
  <c r="B244" i="2"/>
  <c r="AH34" i="2"/>
  <c r="AO34" i="2" s="1"/>
  <c r="R86" i="2"/>
  <c r="Y86" i="2" s="1"/>
  <c r="R89" i="2"/>
  <c r="Y89" i="2" s="1"/>
  <c r="O111" i="1"/>
  <c r="R82" i="2"/>
  <c r="Y82" i="2" s="1"/>
  <c r="AG52" i="2"/>
  <c r="AN52" i="2" s="1"/>
  <c r="AL52" i="2"/>
  <c r="B52" i="2"/>
  <c r="B82" i="2"/>
  <c r="AF82" i="2"/>
  <c r="AM82" i="2" s="1"/>
  <c r="AK82" i="2"/>
  <c r="AR82" i="2" s="1"/>
  <c r="AG82" i="2"/>
  <c r="AN82" i="2" s="1"/>
  <c r="AL82" i="2"/>
  <c r="AI100" i="2"/>
  <c r="AP100" i="2" s="1"/>
  <c r="AH100" i="2"/>
  <c r="AO100" i="2" s="1"/>
  <c r="AL100" i="2"/>
  <c r="AF100" i="2"/>
  <c r="AM100" i="2" s="1"/>
  <c r="AG100" i="2"/>
  <c r="AN100" i="2" s="1"/>
  <c r="AD238" i="2"/>
  <c r="AC238" i="2"/>
  <c r="B233" i="2"/>
  <c r="AH233" i="2"/>
  <c r="AO233" i="2" s="1"/>
  <c r="AK233" i="2"/>
  <c r="AR233" i="2" s="1"/>
  <c r="AG233" i="2"/>
  <c r="AN233" i="2" s="1"/>
  <c r="AF233" i="2"/>
  <c r="AM233" i="2" s="1"/>
  <c r="AL68" i="2"/>
  <c r="AF34" i="2"/>
  <c r="AM34" i="2" s="1"/>
  <c r="AI34" i="2"/>
  <c r="AP34" i="2" s="1"/>
  <c r="P38" i="2"/>
  <c r="W38" i="2" s="1"/>
  <c r="T38" i="2"/>
  <c r="AK41" i="2"/>
  <c r="AR41" i="2" s="1"/>
  <c r="AF151" i="2"/>
  <c r="AM151" i="2" s="1"/>
  <c r="AG151" i="2"/>
  <c r="AN151" i="2" s="1"/>
  <c r="AJ151" i="2"/>
  <c r="AQ151" i="2" s="1"/>
  <c r="AI151" i="2"/>
  <c r="AP151" i="2" s="1"/>
  <c r="Q154" i="2"/>
  <c r="X154" i="2" s="1"/>
  <c r="O154" i="2"/>
  <c r="V154" i="2" s="1"/>
  <c r="S154" i="2"/>
  <c r="Z154" i="2" s="1"/>
  <c r="P154" i="2"/>
  <c r="W154" i="2" s="1"/>
  <c r="S38" i="2"/>
  <c r="Z38" i="2" s="1"/>
  <c r="P176" i="2"/>
  <c r="W176" i="2" s="1"/>
  <c r="S176" i="2"/>
  <c r="Z176" i="2" s="1"/>
  <c r="O176" i="2"/>
  <c r="V176" i="2" s="1"/>
  <c r="O92" i="2"/>
  <c r="V92" i="2" s="1"/>
  <c r="R92" i="2"/>
  <c r="Y92" i="2" s="1"/>
  <c r="AJ169" i="2"/>
  <c r="AQ169" i="2" s="1"/>
  <c r="AK169" i="2"/>
  <c r="AR169" i="2" s="1"/>
  <c r="AG169" i="2"/>
  <c r="AN169" i="2" s="1"/>
  <c r="R170" i="2"/>
  <c r="Y170" i="2" s="1"/>
  <c r="AK15" i="2"/>
  <c r="AR15" i="2" s="1"/>
  <c r="AL15" i="2"/>
  <c r="AH207" i="2"/>
  <c r="AO207" i="2" s="1"/>
  <c r="AJ207" i="2"/>
  <c r="AQ207" i="2" s="1"/>
  <c r="AI207" i="2"/>
  <c r="AP207" i="2" s="1"/>
  <c r="AK207" i="2"/>
  <c r="AR207" i="2" s="1"/>
  <c r="AG207" i="2"/>
  <c r="AN207" i="2" s="1"/>
  <c r="AF207" i="2"/>
  <c r="AM207" i="2" s="1"/>
  <c r="AG229" i="2"/>
  <c r="AN229" i="2" s="1"/>
  <c r="AI229" i="2"/>
  <c r="AP229" i="2" s="1"/>
  <c r="AC232" i="2"/>
  <c r="AD232" i="2"/>
  <c r="AH94" i="2"/>
  <c r="AO94" i="2" s="1"/>
  <c r="AI232" i="2"/>
  <c r="AP232" i="2" s="1"/>
  <c r="B127" i="2"/>
  <c r="AF15" i="2"/>
  <c r="AM15" i="2" s="1"/>
  <c r="AI226" i="2"/>
  <c r="AP226" i="2" s="1"/>
  <c r="AJ56" i="2"/>
  <c r="AQ56" i="2" s="1"/>
  <c r="P207" i="2"/>
  <c r="W207" i="2" s="1"/>
  <c r="AF97" i="2"/>
  <c r="AM97" i="2" s="1"/>
  <c r="AC173" i="2"/>
  <c r="AL32" i="2"/>
  <c r="AJ32" i="2"/>
  <c r="AQ32" i="2" s="1"/>
  <c r="AJ124" i="2"/>
  <c r="AQ124" i="2" s="1"/>
  <c r="AC197" i="2"/>
  <c r="AD197" i="2"/>
  <c r="AJ221" i="2"/>
  <c r="AQ221" i="2" s="1"/>
  <c r="AF221" i="2"/>
  <c r="AM221" i="2" s="1"/>
  <c r="B221" i="2"/>
  <c r="AI221" i="2"/>
  <c r="AP221" i="2" s="1"/>
  <c r="AH41" i="2"/>
  <c r="AO41" i="2" s="1"/>
  <c r="AF99" i="2"/>
  <c r="AM99" i="2" s="1"/>
  <c r="AH99" i="2"/>
  <c r="AO99" i="2" s="1"/>
  <c r="AJ99" i="2"/>
  <c r="AQ99" i="2" s="1"/>
  <c r="Q146" i="2"/>
  <c r="X146" i="2" s="1"/>
  <c r="P146" i="2"/>
  <c r="W146" i="2" s="1"/>
  <c r="T146" i="2"/>
  <c r="O146" i="2"/>
  <c r="V146" i="2" s="1"/>
  <c r="S146" i="2"/>
  <c r="Z146" i="2" s="1"/>
  <c r="AF242" i="2"/>
  <c r="AM242" i="2" s="1"/>
  <c r="AL119" i="2"/>
  <c r="AH119" i="2"/>
  <c r="AO119" i="2" s="1"/>
  <c r="B119" i="2"/>
  <c r="AF119" i="2"/>
  <c r="AM119" i="2" s="1"/>
  <c r="AK119" i="2"/>
  <c r="AR119" i="2" s="1"/>
  <c r="AI119" i="2"/>
  <c r="AP119" i="2" s="1"/>
  <c r="AG119" i="2"/>
  <c r="AN119" i="2" s="1"/>
  <c r="AF241" i="2"/>
  <c r="AM241" i="2" s="1"/>
  <c r="AL127" i="2"/>
  <c r="AI241" i="2"/>
  <c r="AP241" i="2" s="1"/>
  <c r="AH229" i="2"/>
  <c r="AO229" i="2" s="1"/>
  <c r="AL223" i="2"/>
  <c r="AJ17" i="2"/>
  <c r="AQ17" i="2" s="1"/>
  <c r="O210" i="1"/>
  <c r="AJ161" i="2"/>
  <c r="AQ161" i="2" s="1"/>
  <c r="AL169" i="2"/>
  <c r="AJ34" i="2"/>
  <c r="AQ34" i="2" s="1"/>
  <c r="AI123" i="2"/>
  <c r="AP123" i="2" s="1"/>
  <c r="AG127" i="2"/>
  <c r="AN127" i="2" s="1"/>
  <c r="R163" i="2"/>
  <c r="Y163" i="2" s="1"/>
  <c r="AC233" i="2"/>
  <c r="AF229" i="2"/>
  <c r="AM229" i="2" s="1"/>
  <c r="O239" i="2"/>
  <c r="V239" i="2" s="1"/>
  <c r="AL221" i="2"/>
  <c r="AF204" i="2"/>
  <c r="AM204" i="2" s="1"/>
  <c r="AK97" i="2"/>
  <c r="AR97" i="2" s="1"/>
  <c r="AL241" i="2"/>
  <c r="AF164" i="2"/>
  <c r="AM164" i="2" s="1"/>
  <c r="AK242" i="2"/>
  <c r="AR242" i="2" s="1"/>
  <c r="B211" i="2"/>
  <c r="AH211" i="2"/>
  <c r="AO211" i="2" s="1"/>
  <c r="AJ211" i="2"/>
  <c r="AQ211" i="2" s="1"/>
  <c r="B46" i="2"/>
  <c r="P91" i="2"/>
  <c r="W91" i="2" s="1"/>
  <c r="AG217" i="2"/>
  <c r="AN217" i="2" s="1"/>
  <c r="AK217" i="2"/>
  <c r="AR217" i="2" s="1"/>
  <c r="Q91" i="2"/>
  <c r="X91" i="2" s="1"/>
  <c r="AF220" i="2"/>
  <c r="AM220" i="2" s="1"/>
  <c r="AD176" i="2"/>
  <c r="AL5" i="2"/>
  <c r="AF5" i="2"/>
  <c r="AM5" i="2" s="1"/>
  <c r="AH133" i="2"/>
  <c r="AO133" i="2" s="1"/>
  <c r="AJ133" i="2"/>
  <c r="AQ133" i="2" s="1"/>
  <c r="B144" i="2"/>
  <c r="AI144" i="2"/>
  <c r="AP144" i="2" s="1"/>
  <c r="AK144" i="2"/>
  <c r="AR144" i="2" s="1"/>
  <c r="AH144" i="2"/>
  <c r="AO144" i="2" s="1"/>
  <c r="AL205" i="2"/>
  <c r="AG205" i="2"/>
  <c r="AN205" i="2" s="1"/>
  <c r="B205" i="2"/>
  <c r="AH124" i="2"/>
  <c r="AO124" i="2" s="1"/>
  <c r="AL124" i="2"/>
  <c r="AI155" i="2"/>
  <c r="AP155" i="2" s="1"/>
  <c r="AJ155" i="2"/>
  <c r="AQ155" i="2" s="1"/>
  <c r="B217" i="2"/>
  <c r="T188" i="2"/>
  <c r="P75" i="2"/>
  <c r="W75" i="2" s="1"/>
  <c r="Q75" i="2"/>
  <c r="X75" i="2" s="1"/>
  <c r="B158" i="2"/>
  <c r="AF158" i="2"/>
  <c r="AM158" i="2" s="1"/>
  <c r="AC174" i="2"/>
  <c r="I38" i="4" s="1"/>
  <c r="AD174" i="2"/>
  <c r="R209" i="2"/>
  <c r="Y209" i="2" s="1"/>
  <c r="O270" i="1"/>
  <c r="AD81" i="2"/>
  <c r="AC81" i="2"/>
  <c r="AK174" i="2"/>
  <c r="AR174" i="2" s="1"/>
  <c r="AG174" i="2"/>
  <c r="AN174" i="2" s="1"/>
  <c r="AI174" i="2"/>
  <c r="AP174" i="2" s="1"/>
  <c r="AL33" i="2"/>
  <c r="AL46" i="2"/>
  <c r="Q188" i="2"/>
  <c r="X188" i="2" s="1"/>
  <c r="AL4" i="2"/>
  <c r="AG4" i="2"/>
  <c r="AN4" i="2" s="1"/>
  <c r="AH91" i="2"/>
  <c r="AO91" i="2" s="1"/>
  <c r="AF91" i="2"/>
  <c r="AM91" i="2" s="1"/>
  <c r="AL106" i="2"/>
  <c r="AC158" i="2"/>
  <c r="AD158" i="2"/>
  <c r="Q203" i="2"/>
  <c r="X203" i="2" s="1"/>
  <c r="P203" i="2"/>
  <c r="W203" i="2" s="1"/>
  <c r="T203" i="2"/>
  <c r="O203" i="2"/>
  <c r="V203" i="2" s="1"/>
  <c r="N210" i="2"/>
  <c r="U210" i="2" s="1"/>
  <c r="O210" i="2"/>
  <c r="V210" i="2" s="1"/>
  <c r="AH33" i="2"/>
  <c r="AO33" i="2" s="1"/>
  <c r="AJ7" i="2"/>
  <c r="AQ7" i="2" s="1"/>
  <c r="AL42" i="2"/>
  <c r="AI42" i="2"/>
  <c r="AP42" i="2" s="1"/>
  <c r="AH128" i="2"/>
  <c r="AO128" i="2" s="1"/>
  <c r="AG128" i="2"/>
  <c r="AN128" i="2" s="1"/>
  <c r="AL128" i="2"/>
  <c r="B128" i="2"/>
  <c r="AK166" i="2"/>
  <c r="AR166" i="2" s="1"/>
  <c r="AH166" i="2"/>
  <c r="AO166" i="2" s="1"/>
  <c r="AG211" i="2"/>
  <c r="AN211" i="2" s="1"/>
  <c r="P210" i="2"/>
  <c r="W210" i="2" s="1"/>
  <c r="AL152" i="2"/>
  <c r="AL67" i="2"/>
  <c r="AJ67" i="2"/>
  <c r="AQ67" i="2" s="1"/>
  <c r="AL103" i="2"/>
  <c r="AI103" i="2"/>
  <c r="AP103" i="2" s="1"/>
  <c r="Q184" i="2"/>
  <c r="X184" i="2" s="1"/>
  <c r="O184" i="2"/>
  <c r="V184" i="2" s="1"/>
  <c r="AF124" i="2"/>
  <c r="AM124" i="2" s="1"/>
  <c r="AH155" i="2"/>
  <c r="AO155" i="2" s="1"/>
  <c r="AJ106" i="2"/>
  <c r="AQ106" i="2" s="1"/>
  <c r="O144" i="1"/>
  <c r="AD67" i="2"/>
  <c r="AC67" i="2"/>
  <c r="AG120" i="2"/>
  <c r="AN120" i="2" s="1"/>
  <c r="AH120" i="2"/>
  <c r="AO120" i="2" s="1"/>
  <c r="AJ120" i="2"/>
  <c r="AQ120" i="2" s="1"/>
  <c r="AG130" i="2"/>
  <c r="AN130" i="2" s="1"/>
  <c r="R224" i="2"/>
  <c r="Y224" i="2" s="1"/>
  <c r="O288" i="1"/>
  <c r="B162" i="2"/>
  <c r="AK146" i="2"/>
  <c r="AR146" i="2" s="1"/>
  <c r="AL146" i="2"/>
  <c r="P51" i="2"/>
  <c r="W51" i="2" s="1"/>
  <c r="S141" i="2"/>
  <c r="Z141" i="2" s="1"/>
  <c r="P141" i="2"/>
  <c r="W141" i="2" s="1"/>
  <c r="S149" i="2"/>
  <c r="Z149" i="2" s="1"/>
  <c r="N149" i="2"/>
  <c r="U149" i="2" s="1"/>
  <c r="O149" i="2"/>
  <c r="V149" i="2" s="1"/>
  <c r="AC154" i="2"/>
  <c r="AD156" i="2"/>
  <c r="AJ89" i="2"/>
  <c r="AQ89" i="2" s="1"/>
  <c r="O119" i="1"/>
  <c r="AD125" i="2"/>
  <c r="AC125" i="2"/>
  <c r="I25" i="4" s="1"/>
  <c r="AL40" i="2"/>
  <c r="AI141" i="2"/>
  <c r="AP141" i="2" s="1"/>
  <c r="B141" i="2"/>
  <c r="AF141" i="2"/>
  <c r="AM141" i="2" s="1"/>
  <c r="AK102" i="2"/>
  <c r="AR102" i="2" s="1"/>
  <c r="AJ41" i="2"/>
  <c r="AQ41" i="2" s="1"/>
  <c r="AJ239" i="2"/>
  <c r="AQ239" i="2" s="1"/>
  <c r="O306" i="1"/>
  <c r="H43" i="3"/>
  <c r="H17" i="5"/>
  <c r="N37" i="2"/>
  <c r="U37" i="2" s="1"/>
  <c r="H12" i="5"/>
  <c r="H44" i="5"/>
  <c r="I14" i="4"/>
  <c r="S37" i="2"/>
  <c r="Z37" i="2" s="1"/>
  <c r="P37" i="2"/>
  <c r="W37" i="2" s="1"/>
  <c r="I11" i="4"/>
  <c r="H42" i="3"/>
  <c r="B75" i="2"/>
  <c r="AF75" i="2"/>
  <c r="AM75" i="2" s="1"/>
  <c r="AL75" i="2"/>
  <c r="AI90" i="2"/>
  <c r="AP90" i="2" s="1"/>
  <c r="AK90" i="2"/>
  <c r="AR90" i="2" s="1"/>
  <c r="O103" i="1"/>
  <c r="AJ74" i="2"/>
  <c r="AQ74" i="2" s="1"/>
  <c r="AF69" i="2"/>
  <c r="AM69" i="2" s="1"/>
  <c r="AJ69" i="2"/>
  <c r="AQ69" i="2" s="1"/>
  <c r="AG69" i="2"/>
  <c r="AN69" i="2" s="1"/>
  <c r="AK69" i="2"/>
  <c r="AR69" i="2" s="1"/>
  <c r="H15" i="3"/>
  <c r="H25" i="5"/>
  <c r="H45" i="3"/>
  <c r="AG62" i="2"/>
  <c r="AN62" i="2" s="1"/>
  <c r="H14" i="3"/>
  <c r="I18" i="4"/>
  <c r="O170" i="1"/>
  <c r="AJ127" i="2"/>
  <c r="AQ127" i="2" s="1"/>
  <c r="AL145" i="2"/>
  <c r="H29" i="5"/>
  <c r="AF192" i="2"/>
  <c r="AM192" i="2" s="1"/>
  <c r="AI192" i="2"/>
  <c r="AP192" i="2" s="1"/>
  <c r="AL192" i="2"/>
  <c r="AH192" i="2"/>
  <c r="AO192" i="2" s="1"/>
  <c r="AL121" i="2"/>
  <c r="AG121" i="2"/>
  <c r="AN121" i="2" s="1"/>
  <c r="AF121" i="2"/>
  <c r="AM121" i="2" s="1"/>
  <c r="B121" i="2"/>
  <c r="AI121" i="2"/>
  <c r="AP121" i="2" s="1"/>
  <c r="AH121" i="2"/>
  <c r="AO121" i="2" s="1"/>
  <c r="AF134" i="2"/>
  <c r="AM134" i="2" s="1"/>
  <c r="AI134" i="2"/>
  <c r="AP134" i="2" s="1"/>
  <c r="AK134" i="2"/>
  <c r="AR134" i="2" s="1"/>
  <c r="AJ134" i="2"/>
  <c r="AQ134" i="2" s="1"/>
  <c r="B134" i="2"/>
  <c r="AH134" i="2"/>
  <c r="AO134" i="2" s="1"/>
  <c r="AF98" i="2"/>
  <c r="AM98" i="2" s="1"/>
  <c r="AH98" i="2"/>
  <c r="AO98" i="2" s="1"/>
  <c r="AK98" i="2"/>
  <c r="AR98" i="2" s="1"/>
  <c r="AG98" i="2"/>
  <c r="AN98" i="2" s="1"/>
  <c r="AC98" i="2"/>
  <c r="AD98" i="2"/>
  <c r="AI104" i="2"/>
  <c r="AP104" i="2" s="1"/>
  <c r="AL104" i="2"/>
  <c r="B104" i="2"/>
  <c r="AH104" i="2"/>
  <c r="AO104" i="2" s="1"/>
  <c r="AF104" i="2"/>
  <c r="AM104" i="2" s="1"/>
  <c r="AH117" i="2"/>
  <c r="AO117" i="2" s="1"/>
  <c r="AK117" i="2"/>
  <c r="AR117" i="2" s="1"/>
  <c r="AG117" i="2"/>
  <c r="AN117" i="2" s="1"/>
  <c r="AJ117" i="2"/>
  <c r="AQ117" i="2" s="1"/>
  <c r="B117" i="2"/>
  <c r="AI117" i="2"/>
  <c r="AP117" i="2" s="1"/>
  <c r="AF117" i="2"/>
  <c r="AM117" i="2" s="1"/>
  <c r="AL117" i="2"/>
  <c r="AG35" i="2"/>
  <c r="AN35" i="2" s="1"/>
  <c r="AI35" i="2"/>
  <c r="AP35" i="2" s="1"/>
  <c r="AL35" i="2"/>
  <c r="B35" i="2"/>
  <c r="AH35" i="2"/>
  <c r="AO35" i="2" s="1"/>
  <c r="AC101" i="2"/>
  <c r="AD101" i="2"/>
  <c r="AI37" i="2"/>
  <c r="AP37" i="2" s="1"/>
  <c r="AK37" i="2"/>
  <c r="AR37" i="2" s="1"/>
  <c r="AG37" i="2"/>
  <c r="AN37" i="2" s="1"/>
  <c r="AF37" i="2"/>
  <c r="AM37" i="2" s="1"/>
  <c r="AL37" i="2"/>
  <c r="AH57" i="2"/>
  <c r="AO57" i="2" s="1"/>
  <c r="AF57" i="2"/>
  <c r="AM57" i="2" s="1"/>
  <c r="AJ57" i="2"/>
  <c r="AQ57" i="2" s="1"/>
  <c r="AL57" i="2"/>
  <c r="AK57" i="2"/>
  <c r="AR57" i="2" s="1"/>
  <c r="AK202" i="2"/>
  <c r="AR202" i="2" s="1"/>
  <c r="AH202" i="2"/>
  <c r="AO202" i="2" s="1"/>
  <c r="AF202" i="2"/>
  <c r="AM202" i="2" s="1"/>
  <c r="AG202" i="2"/>
  <c r="AN202" i="2" s="1"/>
  <c r="B202" i="2"/>
  <c r="AI202" i="2"/>
  <c r="AP202" i="2" s="1"/>
  <c r="AJ202" i="2"/>
  <c r="AQ202" i="2" s="1"/>
  <c r="B57" i="2"/>
  <c r="AD195" i="2"/>
  <c r="AC195" i="2"/>
  <c r="H28" i="3" s="1"/>
  <c r="O151" i="1"/>
  <c r="AJ110" i="2"/>
  <c r="AQ110" i="2" s="1"/>
  <c r="O191" i="1"/>
  <c r="AJ143" i="2"/>
  <c r="AQ143" i="2" s="1"/>
  <c r="AH37" i="2"/>
  <c r="AO37" i="2" s="1"/>
  <c r="I15" i="4"/>
  <c r="AL182" i="2"/>
  <c r="AK182" i="2"/>
  <c r="AR182" i="2" s="1"/>
  <c r="B182" i="2"/>
  <c r="AI182" i="2"/>
  <c r="AP182" i="2" s="1"/>
  <c r="AH182" i="2"/>
  <c r="AO182" i="2" s="1"/>
  <c r="B118" i="2"/>
  <c r="AI118" i="2"/>
  <c r="AP118" i="2" s="1"/>
  <c r="AD110" i="2"/>
  <c r="AC110" i="2"/>
  <c r="T37" i="2"/>
  <c r="AF62" i="2"/>
  <c r="AM62" i="2" s="1"/>
  <c r="N176" i="2"/>
  <c r="U176" i="2" s="1"/>
  <c r="Q176" i="2"/>
  <c r="X176" i="2" s="1"/>
  <c r="T176" i="2"/>
  <c r="AK178" i="2"/>
  <c r="AR178" i="2" s="1"/>
  <c r="AI178" i="2"/>
  <c r="AP178" i="2" s="1"/>
  <c r="AG178" i="2"/>
  <c r="AN178" i="2" s="1"/>
  <c r="AH178" i="2"/>
  <c r="AO178" i="2" s="1"/>
  <c r="N187" i="2"/>
  <c r="U187" i="2" s="1"/>
  <c r="O187" i="2"/>
  <c r="V187" i="2" s="1"/>
  <c r="P187" i="2"/>
  <c r="W187" i="2" s="1"/>
  <c r="Q187" i="2"/>
  <c r="X187" i="2" s="1"/>
  <c r="AG109" i="2"/>
  <c r="AN109" i="2" s="1"/>
  <c r="AF109" i="2"/>
  <c r="AM109" i="2" s="1"/>
  <c r="AJ109" i="2"/>
  <c r="AQ109" i="2" s="1"/>
  <c r="AK109" i="2"/>
  <c r="AR109" i="2" s="1"/>
  <c r="B109" i="2"/>
  <c r="AH109" i="2"/>
  <c r="AO109" i="2" s="1"/>
  <c r="AL109" i="2"/>
  <c r="Q37" i="2"/>
  <c r="X37" i="2" s="1"/>
  <c r="AL134" i="2"/>
  <c r="AK35" i="2"/>
  <c r="AR35" i="2" s="1"/>
  <c r="AK121" i="2"/>
  <c r="AR121" i="2" s="1"/>
  <c r="T39" i="2"/>
  <c r="N39" i="2"/>
  <c r="U39" i="2" s="1"/>
  <c r="S39" i="2"/>
  <c r="Z39" i="2" s="1"/>
  <c r="O39" i="2"/>
  <c r="V39" i="2" s="1"/>
  <c r="Q39" i="2"/>
  <c r="X39" i="2" s="1"/>
  <c r="AH58" i="2"/>
  <c r="AO58" i="2" s="1"/>
  <c r="B58" i="2"/>
  <c r="AL58" i="2"/>
  <c r="AK58" i="2"/>
  <c r="AR58" i="2" s="1"/>
  <c r="AF58" i="2"/>
  <c r="AM58" i="2" s="1"/>
  <c r="AI58" i="2"/>
  <c r="AP58" i="2" s="1"/>
  <c r="AI96" i="2"/>
  <c r="AP96" i="2" s="1"/>
  <c r="AH96" i="2"/>
  <c r="AO96" i="2" s="1"/>
  <c r="AL96" i="2"/>
  <c r="AG96" i="2"/>
  <c r="AN96" i="2" s="1"/>
  <c r="AK96" i="2"/>
  <c r="AR96" i="2" s="1"/>
  <c r="B96" i="2"/>
  <c r="AF113" i="2"/>
  <c r="AM113" i="2" s="1"/>
  <c r="AG113" i="2"/>
  <c r="AN113" i="2" s="1"/>
  <c r="B113" i="2"/>
  <c r="AI113" i="2"/>
  <c r="AP113" i="2" s="1"/>
  <c r="AK156" i="2"/>
  <c r="AR156" i="2" s="1"/>
  <c r="AL156" i="2"/>
  <c r="B156" i="2"/>
  <c r="AF156" i="2"/>
  <c r="AM156" i="2" s="1"/>
  <c r="AH156" i="2"/>
  <c r="AO156" i="2" s="1"/>
  <c r="AI156" i="2"/>
  <c r="AP156" i="2" s="1"/>
  <c r="AJ156" i="2"/>
  <c r="AQ156" i="2" s="1"/>
  <c r="AG156" i="2"/>
  <c r="AN156" i="2" s="1"/>
  <c r="AH171" i="2"/>
  <c r="AO171" i="2" s="1"/>
  <c r="AK171" i="2"/>
  <c r="AR171" i="2" s="1"/>
  <c r="AL171" i="2"/>
  <c r="B171" i="2"/>
  <c r="AJ171" i="2"/>
  <c r="AQ171" i="2" s="1"/>
  <c r="AI171" i="2"/>
  <c r="AP171" i="2" s="1"/>
  <c r="AF171" i="2"/>
  <c r="AM171" i="2" s="1"/>
  <c r="AH62" i="2"/>
  <c r="AO62" i="2" s="1"/>
  <c r="AL62" i="2"/>
  <c r="AJ62" i="2"/>
  <c r="AQ62" i="2" s="1"/>
  <c r="AK62" i="2"/>
  <c r="AR62" i="2" s="1"/>
  <c r="B78" i="2"/>
  <c r="AL78" i="2"/>
  <c r="AH78" i="2"/>
  <c r="AO78" i="2" s="1"/>
  <c r="AK78" i="2"/>
  <c r="AR78" i="2" s="1"/>
  <c r="AG78" i="2"/>
  <c r="AN78" i="2" s="1"/>
  <c r="AI78" i="2"/>
  <c r="AP78" i="2" s="1"/>
  <c r="R144" i="2"/>
  <c r="Y144" i="2" s="1"/>
  <c r="R141" i="2"/>
  <c r="Y141" i="2" s="1"/>
  <c r="R148" i="2"/>
  <c r="Y148" i="2" s="1"/>
  <c r="R139" i="2"/>
  <c r="Y139" i="2" s="1"/>
  <c r="R151" i="2"/>
  <c r="Y151" i="2" s="1"/>
  <c r="R143" i="2"/>
  <c r="Y143" i="2" s="1"/>
  <c r="O183" i="1"/>
  <c r="R146" i="2"/>
  <c r="Y146" i="2" s="1"/>
  <c r="R152" i="2"/>
  <c r="Y152" i="2" s="1"/>
  <c r="R99" i="2"/>
  <c r="Y99" i="2" s="1"/>
  <c r="N99" i="2"/>
  <c r="U99" i="2" s="1"/>
  <c r="T99" i="2"/>
  <c r="AJ73" i="2"/>
  <c r="AQ73" i="2" s="1"/>
  <c r="I16" i="4"/>
  <c r="Q99" i="2"/>
  <c r="X99" i="2" s="1"/>
  <c r="AK22" i="2"/>
  <c r="AR22" i="2" s="1"/>
  <c r="AI22" i="2"/>
  <c r="AP22" i="2" s="1"/>
  <c r="AF22" i="2"/>
  <c r="AM22" i="2" s="1"/>
  <c r="AH22" i="2"/>
  <c r="AO22" i="2" s="1"/>
  <c r="AJ22" i="2"/>
  <c r="AQ22" i="2" s="1"/>
  <c r="AL69" i="2"/>
  <c r="R154" i="2"/>
  <c r="Y154" i="2" s="1"/>
  <c r="Q205" i="2"/>
  <c r="X205" i="2" s="1"/>
  <c r="S205" i="2"/>
  <c r="Z205" i="2" s="1"/>
  <c r="R205" i="2"/>
  <c r="Y205" i="2" s="1"/>
  <c r="T205" i="2"/>
  <c r="O205" i="2"/>
  <c r="V205" i="2" s="1"/>
  <c r="N205" i="2"/>
  <c r="U205" i="2" s="1"/>
  <c r="R203" i="2"/>
  <c r="Y203" i="2" s="1"/>
  <c r="O262" i="1"/>
  <c r="R204" i="2"/>
  <c r="Y204" i="2" s="1"/>
  <c r="AD184" i="2"/>
  <c r="AC184" i="2"/>
  <c r="AL198" i="2"/>
  <c r="AJ198" i="2"/>
  <c r="AQ198" i="2" s="1"/>
  <c r="AK198" i="2"/>
  <c r="AR198" i="2" s="1"/>
  <c r="AH145" i="2"/>
  <c r="AO145" i="2" s="1"/>
  <c r="AK145" i="2"/>
  <c r="AR145" i="2" s="1"/>
  <c r="B145" i="2"/>
  <c r="AG145" i="2"/>
  <c r="AN145" i="2" s="1"/>
  <c r="P178" i="2"/>
  <c r="W178" i="2" s="1"/>
  <c r="Q178" i="2"/>
  <c r="X178" i="2" s="1"/>
  <c r="N178" i="2"/>
  <c r="U178" i="2" s="1"/>
  <c r="AK180" i="2"/>
  <c r="AR180" i="2" s="1"/>
  <c r="AH180" i="2"/>
  <c r="AO180" i="2" s="1"/>
  <c r="AF180" i="2"/>
  <c r="AM180" i="2" s="1"/>
  <c r="AL180" i="2"/>
  <c r="AG180" i="2"/>
  <c r="AN180" i="2" s="1"/>
  <c r="AI180" i="2"/>
  <c r="AP180" i="2" s="1"/>
  <c r="AC127" i="2"/>
  <c r="AF131" i="2"/>
  <c r="AM131" i="2" s="1"/>
  <c r="AG131" i="2"/>
  <c r="AN131" i="2" s="1"/>
  <c r="AL131" i="2"/>
  <c r="AK131" i="2"/>
  <c r="AR131" i="2" s="1"/>
  <c r="AJ131" i="2"/>
  <c r="AQ131" i="2" s="1"/>
  <c r="B131" i="2"/>
  <c r="AH131" i="2"/>
  <c r="AO131" i="2" s="1"/>
  <c r="AD126" i="2"/>
  <c r="AC126" i="2"/>
  <c r="R187" i="2"/>
  <c r="Y187" i="2" s="1"/>
  <c r="S187" i="2"/>
  <c r="Z187" i="2" s="1"/>
  <c r="AI62" i="2"/>
  <c r="AP62" i="2" s="1"/>
  <c r="AF108" i="2"/>
  <c r="AM108" i="2" s="1"/>
  <c r="AK108" i="2"/>
  <c r="AR108" i="2" s="1"/>
  <c r="AJ108" i="2"/>
  <c r="AQ108" i="2" s="1"/>
  <c r="AI108" i="2"/>
  <c r="AP108" i="2" s="1"/>
  <c r="B108" i="2"/>
  <c r="AH108" i="2"/>
  <c r="AO108" i="2" s="1"/>
  <c r="AG108" i="2"/>
  <c r="AN108" i="2" s="1"/>
  <c r="AD90" i="2"/>
  <c r="P205" i="2"/>
  <c r="W205" i="2" s="1"/>
  <c r="AL202" i="2"/>
  <c r="T178" i="2"/>
  <c r="AD202" i="2"/>
  <c r="I43" i="4"/>
  <c r="H26" i="3"/>
  <c r="AL90" i="2"/>
  <c r="P92" i="2"/>
  <c r="W92" i="2" s="1"/>
  <c r="T92" i="2"/>
  <c r="S92" i="2"/>
  <c r="Z92" i="2" s="1"/>
  <c r="AD96" i="2"/>
  <c r="AC96" i="2"/>
  <c r="Q101" i="2"/>
  <c r="X101" i="2" s="1"/>
  <c r="T101" i="2"/>
  <c r="O101" i="2"/>
  <c r="V101" i="2" s="1"/>
  <c r="P101" i="2"/>
  <c r="W101" i="2" s="1"/>
  <c r="AK107" i="2"/>
  <c r="AR107" i="2" s="1"/>
  <c r="AG107" i="2"/>
  <c r="AN107" i="2" s="1"/>
  <c r="AL107" i="2"/>
  <c r="B107" i="2"/>
  <c r="AF107" i="2"/>
  <c r="AM107" i="2" s="1"/>
  <c r="AJ107" i="2"/>
  <c r="AQ107" i="2" s="1"/>
  <c r="AH101" i="2"/>
  <c r="AO101" i="2" s="1"/>
  <c r="B101" i="2"/>
  <c r="AI101" i="2"/>
  <c r="AP101" i="2" s="1"/>
  <c r="AJ101" i="2"/>
  <c r="AQ101" i="2" s="1"/>
  <c r="AG101" i="2"/>
  <c r="AN101" i="2" s="1"/>
  <c r="AK101" i="2"/>
  <c r="AR101" i="2" s="1"/>
  <c r="I31" i="4"/>
  <c r="AF9" i="2"/>
  <c r="AM9" i="2" s="1"/>
  <c r="AK9" i="2"/>
  <c r="AR9" i="2" s="1"/>
  <c r="AH9" i="2"/>
  <c r="AO9" i="2" s="1"/>
  <c r="AH103" i="2"/>
  <c r="AO103" i="2" s="1"/>
  <c r="AJ103" i="2"/>
  <c r="AQ103" i="2" s="1"/>
  <c r="AG103" i="2"/>
  <c r="AN103" i="2" s="1"/>
  <c r="AK103" i="2"/>
  <c r="AR103" i="2" s="1"/>
  <c r="R150" i="2"/>
  <c r="Y150" i="2" s="1"/>
  <c r="R149" i="2"/>
  <c r="Y149" i="2" s="1"/>
  <c r="AI215" i="2"/>
  <c r="AP215" i="2" s="1"/>
  <c r="AK215" i="2"/>
  <c r="AR215" i="2" s="1"/>
  <c r="AF215" i="2"/>
  <c r="AM215" i="2" s="1"/>
  <c r="B215" i="2"/>
  <c r="AH215" i="2"/>
  <c r="AO215" i="2" s="1"/>
  <c r="AG215" i="2"/>
  <c r="AN215" i="2" s="1"/>
  <c r="AL215" i="2"/>
  <c r="AG28" i="2"/>
  <c r="AN28" i="2" s="1"/>
  <c r="AF28" i="2"/>
  <c r="AM28" i="2" s="1"/>
  <c r="B28" i="2"/>
  <c r="AK28" i="2"/>
  <c r="AR28" i="2" s="1"/>
  <c r="AJ28" i="2"/>
  <c r="AQ28" i="2" s="1"/>
  <c r="O280" i="1"/>
  <c r="AJ214" i="2"/>
  <c r="AQ214" i="2" s="1"/>
  <c r="H21" i="5"/>
  <c r="AG57" i="2"/>
  <c r="AN57" i="2" s="1"/>
  <c r="R206" i="2"/>
  <c r="Y206" i="2" s="1"/>
  <c r="AH201" i="2"/>
  <c r="AO201" i="2" s="1"/>
  <c r="B201" i="2"/>
  <c r="AJ189" i="2"/>
  <c r="AQ189" i="2" s="1"/>
  <c r="AK189" i="2"/>
  <c r="AR189" i="2" s="1"/>
  <c r="AH189" i="2"/>
  <c r="AO189" i="2" s="1"/>
  <c r="AF189" i="2"/>
  <c r="AM189" i="2" s="1"/>
  <c r="AG189" i="2"/>
  <c r="AN189" i="2" s="1"/>
  <c r="AI189" i="2"/>
  <c r="AP189" i="2" s="1"/>
  <c r="B189" i="2"/>
  <c r="AH69" i="2"/>
  <c r="AO69" i="2" s="1"/>
  <c r="AI131" i="2"/>
  <c r="AP131" i="2" s="1"/>
  <c r="B180" i="2"/>
  <c r="AF172" i="2"/>
  <c r="AM172" i="2" s="1"/>
  <c r="AG172" i="2"/>
  <c r="AN172" i="2" s="1"/>
  <c r="AI172" i="2"/>
  <c r="AP172" i="2" s="1"/>
  <c r="B172" i="2"/>
  <c r="AL172" i="2"/>
  <c r="AJ98" i="2"/>
  <c r="AQ98" i="2" s="1"/>
  <c r="P99" i="2"/>
  <c r="W99" i="2" s="1"/>
  <c r="AF35" i="2"/>
  <c r="AM35" i="2" s="1"/>
  <c r="AF103" i="2"/>
  <c r="AM103" i="2" s="1"/>
  <c r="AJ192" i="2"/>
  <c r="AQ192" i="2" s="1"/>
  <c r="AJ68" i="2"/>
  <c r="AQ68" i="2" s="1"/>
  <c r="O97" i="1"/>
  <c r="AH29" i="2"/>
  <c r="AO29" i="2" s="1"/>
  <c r="AL29" i="2"/>
  <c r="AF29" i="2"/>
  <c r="AM29" i="2" s="1"/>
  <c r="AI29" i="2"/>
  <c r="AP29" i="2" s="1"/>
  <c r="AJ29" i="2"/>
  <c r="AQ29" i="2" s="1"/>
  <c r="AF39" i="2"/>
  <c r="AM39" i="2" s="1"/>
  <c r="AK39" i="2"/>
  <c r="AR39" i="2" s="1"/>
  <c r="B39" i="2"/>
  <c r="AH39" i="2"/>
  <c r="AO39" i="2" s="1"/>
  <c r="AG39" i="2"/>
  <c r="AN39" i="2" s="1"/>
  <c r="AF49" i="2"/>
  <c r="AM49" i="2" s="1"/>
  <c r="AJ49" i="2"/>
  <c r="AQ49" i="2" s="1"/>
  <c r="AI49" i="2"/>
  <c r="AP49" i="2" s="1"/>
  <c r="AL49" i="2"/>
  <c r="AH49" i="2"/>
  <c r="AO49" i="2" s="1"/>
  <c r="AG49" i="2"/>
  <c r="AN49" i="2" s="1"/>
  <c r="AK49" i="2"/>
  <c r="AR49" i="2" s="1"/>
  <c r="B49" i="2"/>
  <c r="AL63" i="2"/>
  <c r="AK63" i="2"/>
  <c r="AR63" i="2" s="1"/>
  <c r="AG63" i="2"/>
  <c r="AN63" i="2" s="1"/>
  <c r="AH63" i="2"/>
  <c r="AO63" i="2" s="1"/>
  <c r="AC82" i="2"/>
  <c r="H10" i="3" s="1"/>
  <c r="AD82" i="2"/>
  <c r="AK94" i="2"/>
  <c r="AR94" i="2" s="1"/>
  <c r="B94" i="2"/>
  <c r="AJ94" i="2"/>
  <c r="AQ94" i="2" s="1"/>
  <c r="AL94" i="2"/>
  <c r="AF94" i="2"/>
  <c r="AM94" i="2" s="1"/>
  <c r="R133" i="2"/>
  <c r="Y133" i="2" s="1"/>
  <c r="R136" i="2"/>
  <c r="Y136" i="2" s="1"/>
  <c r="R123" i="2"/>
  <c r="Y123" i="2" s="1"/>
  <c r="R121" i="2"/>
  <c r="Y121" i="2" s="1"/>
  <c r="R120" i="2"/>
  <c r="Y120" i="2" s="1"/>
  <c r="R118" i="2"/>
  <c r="Y118" i="2" s="1"/>
  <c r="R116" i="2"/>
  <c r="Y116" i="2" s="1"/>
  <c r="R122" i="2"/>
  <c r="Y122" i="2" s="1"/>
  <c r="T206" i="2"/>
  <c r="P206" i="2"/>
  <c r="W206" i="2" s="1"/>
  <c r="AJ188" i="2"/>
  <c r="AQ188" i="2" s="1"/>
  <c r="P147" i="2"/>
  <c r="W147" i="2" s="1"/>
  <c r="N147" i="2"/>
  <c r="U147" i="2" s="1"/>
  <c r="R147" i="2"/>
  <c r="Y147" i="2" s="1"/>
  <c r="B223" i="2"/>
  <c r="AH223" i="2"/>
  <c r="AO223" i="2" s="1"/>
  <c r="AF223" i="2"/>
  <c r="AM223" i="2" s="1"/>
  <c r="T245" i="2"/>
  <c r="Q245" i="2"/>
  <c r="X245" i="2" s="1"/>
  <c r="S245" i="2"/>
  <c r="Z245" i="2" s="1"/>
  <c r="O245" i="2"/>
  <c r="V245" i="2" s="1"/>
  <c r="AF122" i="2"/>
  <c r="AM122" i="2" s="1"/>
  <c r="H18" i="5"/>
  <c r="AI199" i="2"/>
  <c r="AP199" i="2" s="1"/>
  <c r="AJ199" i="2"/>
  <c r="AQ199" i="2" s="1"/>
  <c r="AG199" i="2"/>
  <c r="AN199" i="2" s="1"/>
  <c r="B199" i="2"/>
  <c r="N204" i="2"/>
  <c r="U204" i="2" s="1"/>
  <c r="Q204" i="2"/>
  <c r="X204" i="2" s="1"/>
  <c r="S204" i="2"/>
  <c r="Z204" i="2" s="1"/>
  <c r="O135" i="1"/>
  <c r="AJ100" i="2"/>
  <c r="AQ100" i="2" s="1"/>
  <c r="AI72" i="2"/>
  <c r="AP72" i="2" s="1"/>
  <c r="AK72" i="2"/>
  <c r="AR72" i="2" s="1"/>
  <c r="AH72" i="2"/>
  <c r="AO72" i="2" s="1"/>
  <c r="AL72" i="2"/>
  <c r="AF72" i="2"/>
  <c r="AM72" i="2" s="1"/>
  <c r="AD66" i="2"/>
  <c r="AC66" i="2"/>
  <c r="H38" i="5" s="1"/>
  <c r="AC84" i="2"/>
  <c r="AD84" i="2"/>
  <c r="AC208" i="2"/>
  <c r="AD208" i="2"/>
  <c r="AL50" i="2"/>
  <c r="AF50" i="2"/>
  <c r="AM50" i="2" s="1"/>
  <c r="AH50" i="2"/>
  <c r="AO50" i="2" s="1"/>
  <c r="AJ50" i="2"/>
  <c r="AQ50" i="2" s="1"/>
  <c r="AG50" i="2"/>
  <c r="AN50" i="2" s="1"/>
  <c r="AK50" i="2"/>
  <c r="AR50" i="2" s="1"/>
  <c r="B50" i="2"/>
  <c r="P52" i="2"/>
  <c r="W52" i="2" s="1"/>
  <c r="T52" i="2"/>
  <c r="Q52" i="2"/>
  <c r="X52" i="2" s="1"/>
  <c r="S52" i="2"/>
  <c r="Z52" i="2" s="1"/>
  <c r="Q93" i="2"/>
  <c r="X93" i="2" s="1"/>
  <c r="N93" i="2"/>
  <c r="U93" i="2" s="1"/>
  <c r="R93" i="2"/>
  <c r="Y93" i="2" s="1"/>
  <c r="R132" i="2"/>
  <c r="Y132" i="2" s="1"/>
  <c r="Q147" i="2"/>
  <c r="X147" i="2" s="1"/>
  <c r="AJ15" i="2"/>
  <c r="AQ15" i="2" s="1"/>
  <c r="O58" i="1"/>
  <c r="R61" i="2"/>
  <c r="Y61" i="2" s="1"/>
  <c r="R54" i="2"/>
  <c r="Y54" i="2" s="1"/>
  <c r="R58" i="2"/>
  <c r="Y58" i="2" s="1"/>
  <c r="R60" i="2"/>
  <c r="Y60" i="2" s="1"/>
  <c r="R55" i="2"/>
  <c r="Y55" i="2" s="1"/>
  <c r="R62" i="2"/>
  <c r="Y62" i="2" s="1"/>
  <c r="R53" i="2"/>
  <c r="Y53" i="2" s="1"/>
  <c r="O213" i="1"/>
  <c r="AJ164" i="2"/>
  <c r="AQ164" i="2" s="1"/>
  <c r="AI40" i="2"/>
  <c r="AP40" i="2" s="1"/>
  <c r="AF40" i="2"/>
  <c r="AM40" i="2" s="1"/>
  <c r="AH139" i="2"/>
  <c r="AO139" i="2" s="1"/>
  <c r="AK139" i="2"/>
  <c r="AR139" i="2" s="1"/>
  <c r="AG139" i="2"/>
  <c r="AN139" i="2" s="1"/>
  <c r="Q142" i="2"/>
  <c r="X142" i="2" s="1"/>
  <c r="R142" i="2"/>
  <c r="Y142" i="2" s="1"/>
  <c r="P142" i="2"/>
  <c r="W142" i="2" s="1"/>
  <c r="N142" i="2"/>
  <c r="U142" i="2" s="1"/>
  <c r="AJ191" i="2"/>
  <c r="AQ191" i="2" s="1"/>
  <c r="AH191" i="2"/>
  <c r="AO191" i="2" s="1"/>
  <c r="AK191" i="2"/>
  <c r="AR191" i="2" s="1"/>
  <c r="AC196" i="2"/>
  <c r="AD196" i="2"/>
  <c r="AI245" i="2"/>
  <c r="AP245" i="2" s="1"/>
  <c r="AK245" i="2"/>
  <c r="AR245" i="2" s="1"/>
  <c r="AL245" i="2"/>
  <c r="AF245" i="2"/>
  <c r="AM245" i="2" s="1"/>
  <c r="B66" i="2"/>
  <c r="AF66" i="2"/>
  <c r="AM66" i="2" s="1"/>
  <c r="R97" i="2"/>
  <c r="Y97" i="2" s="1"/>
  <c r="T97" i="2"/>
  <c r="O97" i="2"/>
  <c r="V97" i="2" s="1"/>
  <c r="S97" i="2"/>
  <c r="Z97" i="2" s="1"/>
  <c r="N97" i="2"/>
  <c r="U97" i="2" s="1"/>
  <c r="P97" i="2"/>
  <c r="W97" i="2" s="1"/>
  <c r="B99" i="2"/>
  <c r="AG99" i="2"/>
  <c r="AN99" i="2" s="1"/>
  <c r="AL99" i="2"/>
  <c r="AK99" i="2"/>
  <c r="AR99" i="2" s="1"/>
  <c r="AI99" i="2"/>
  <c r="AP99" i="2" s="1"/>
  <c r="AC217" i="2"/>
  <c r="AD217" i="2"/>
  <c r="B220" i="2"/>
  <c r="AH220" i="2"/>
  <c r="AO220" i="2" s="1"/>
  <c r="AG220" i="2"/>
  <c r="AN220" i="2" s="1"/>
  <c r="AL227" i="2"/>
  <c r="B227" i="2"/>
  <c r="S76" i="2"/>
  <c r="Z76" i="2" s="1"/>
  <c r="Q76" i="2"/>
  <c r="X76" i="2" s="1"/>
  <c r="R135" i="2"/>
  <c r="Y135" i="2" s="1"/>
  <c r="R130" i="2"/>
  <c r="Y130" i="2" s="1"/>
  <c r="AJ66" i="2"/>
  <c r="AQ66" i="2" s="1"/>
  <c r="AH66" i="2"/>
  <c r="AO66" i="2" s="1"/>
  <c r="AI238" i="2"/>
  <c r="AP238" i="2" s="1"/>
  <c r="AJ238" i="2"/>
  <c r="AQ238" i="2" s="1"/>
  <c r="AL238" i="2"/>
  <c r="AG72" i="2"/>
  <c r="AN72" i="2" s="1"/>
  <c r="AJ72" i="2"/>
  <c r="AQ72" i="2" s="1"/>
  <c r="AJ145" i="2"/>
  <c r="AQ145" i="2" s="1"/>
  <c r="AG227" i="2"/>
  <c r="AN227" i="2" s="1"/>
  <c r="AK227" i="2"/>
  <c r="AR227" i="2" s="1"/>
  <c r="AI227" i="2"/>
  <c r="AP227" i="2" s="1"/>
  <c r="AF128" i="2"/>
  <c r="AM128" i="2" s="1"/>
  <c r="L175" i="1"/>
  <c r="O226" i="1"/>
  <c r="AJ175" i="2"/>
  <c r="AQ175" i="2" s="1"/>
  <c r="AJ205" i="2"/>
  <c r="AQ205" i="2" s="1"/>
  <c r="O265" i="1"/>
  <c r="O147" i="2"/>
  <c r="V147" i="2" s="1"/>
  <c r="AF36" i="2"/>
  <c r="AM36" i="2" s="1"/>
  <c r="AG36" i="2"/>
  <c r="AN36" i="2" s="1"/>
  <c r="B36" i="2"/>
  <c r="AJ36" i="2"/>
  <c r="AQ36" i="2" s="1"/>
  <c r="AD139" i="2"/>
  <c r="AC139" i="2"/>
  <c r="AI204" i="2"/>
  <c r="AP204" i="2" s="1"/>
  <c r="AL204" i="2"/>
  <c r="AJ204" i="2"/>
  <c r="AQ204" i="2" s="1"/>
  <c r="O143" i="1"/>
  <c r="AJ105" i="2"/>
  <c r="AQ105" i="2" s="1"/>
  <c r="O252" i="1"/>
  <c r="R197" i="2"/>
  <c r="Y197" i="2" s="1"/>
  <c r="AL23" i="2"/>
  <c r="AI23" i="2"/>
  <c r="AP23" i="2" s="1"/>
  <c r="AG23" i="2"/>
  <c r="AN23" i="2" s="1"/>
  <c r="AK23" i="2"/>
  <c r="AR23" i="2" s="1"/>
  <c r="AJ23" i="2"/>
  <c r="AQ23" i="2" s="1"/>
  <c r="AH23" i="2"/>
  <c r="AO23" i="2" s="1"/>
  <c r="AG26" i="2"/>
  <c r="AN26" i="2" s="1"/>
  <c r="AF26" i="2"/>
  <c r="AM26" i="2" s="1"/>
  <c r="AL26" i="2"/>
  <c r="B32" i="2"/>
  <c r="AK32" i="2"/>
  <c r="AR32" i="2" s="1"/>
  <c r="AI32" i="2"/>
  <c r="AP32" i="2" s="1"/>
  <c r="Q42" i="2"/>
  <c r="X42" i="2" s="1"/>
  <c r="O42" i="2"/>
  <c r="V42" i="2" s="1"/>
  <c r="N42" i="2"/>
  <c r="U42" i="2" s="1"/>
  <c r="S42" i="2"/>
  <c r="Z42" i="2" s="1"/>
  <c r="AH59" i="2"/>
  <c r="AO59" i="2" s="1"/>
  <c r="AG59" i="2"/>
  <c r="AN59" i="2" s="1"/>
  <c r="AL59" i="2"/>
  <c r="AD122" i="2"/>
  <c r="AC122" i="2"/>
  <c r="Q182" i="2"/>
  <c r="X182" i="2" s="1"/>
  <c r="N182" i="2"/>
  <c r="U182" i="2" s="1"/>
  <c r="T182" i="2"/>
  <c r="AK184" i="2"/>
  <c r="AR184" i="2" s="1"/>
  <c r="AI184" i="2"/>
  <c r="AP184" i="2" s="1"/>
  <c r="AG184" i="2"/>
  <c r="AN184" i="2" s="1"/>
  <c r="AC204" i="2"/>
  <c r="AD204" i="2"/>
  <c r="AH222" i="2"/>
  <c r="AO222" i="2" s="1"/>
  <c r="AL222" i="2"/>
  <c r="AL240" i="2"/>
  <c r="AJ240" i="2"/>
  <c r="AQ240" i="2" s="1"/>
  <c r="AH240" i="2"/>
  <c r="AO240" i="2" s="1"/>
  <c r="B186" i="2"/>
  <c r="AG186" i="2"/>
  <c r="AN186" i="2" s="1"/>
  <c r="AL186" i="2"/>
  <c r="AH186" i="2"/>
  <c r="AO186" i="2" s="1"/>
  <c r="AK186" i="2"/>
  <c r="AR186" i="2" s="1"/>
  <c r="AC188" i="2"/>
  <c r="AD188" i="2"/>
  <c r="N245" i="2"/>
  <c r="U245" i="2" s="1"/>
  <c r="AG213" i="2"/>
  <c r="AN213" i="2" s="1"/>
  <c r="AF186" i="2"/>
  <c r="AM186" i="2" s="1"/>
  <c r="AJ203" i="2"/>
  <c r="AQ203" i="2" s="1"/>
  <c r="AG204" i="2"/>
  <c r="AN204" i="2" s="1"/>
  <c r="AG66" i="2"/>
  <c r="AN66" i="2" s="1"/>
  <c r="AH213" i="2"/>
  <c r="AO213" i="2" s="1"/>
  <c r="S147" i="2"/>
  <c r="Z147" i="2" s="1"/>
  <c r="R124" i="2"/>
  <c r="Y124" i="2" s="1"/>
  <c r="AL55" i="2"/>
  <c r="AG55" i="2"/>
  <c r="AN55" i="2" s="1"/>
  <c r="AH55" i="2"/>
  <c r="AO55" i="2" s="1"/>
  <c r="AG110" i="2"/>
  <c r="AN110" i="2" s="1"/>
  <c r="B110" i="2"/>
  <c r="AH110" i="2"/>
  <c r="AO110" i="2" s="1"/>
  <c r="AF110" i="2"/>
  <c r="AM110" i="2" s="1"/>
  <c r="AI158" i="2"/>
  <c r="AP158" i="2" s="1"/>
  <c r="AK158" i="2"/>
  <c r="AR158" i="2" s="1"/>
  <c r="P180" i="2"/>
  <c r="W180" i="2" s="1"/>
  <c r="T180" i="2"/>
  <c r="R180" i="2"/>
  <c r="Y180" i="2" s="1"/>
  <c r="S180" i="2"/>
  <c r="Z180" i="2" s="1"/>
  <c r="O180" i="2"/>
  <c r="V180" i="2" s="1"/>
  <c r="AG195" i="2"/>
  <c r="AN195" i="2" s="1"/>
  <c r="AH195" i="2"/>
  <c r="AO195" i="2" s="1"/>
  <c r="AI195" i="2"/>
  <c r="AP195" i="2" s="1"/>
  <c r="AK68" i="2"/>
  <c r="AR68" i="2" s="1"/>
  <c r="B68" i="2"/>
  <c r="AG68" i="2"/>
  <c r="AN68" i="2" s="1"/>
  <c r="AH68" i="2"/>
  <c r="AO68" i="2" s="1"/>
  <c r="AC99" i="2"/>
  <c r="AD99" i="2"/>
  <c r="R138" i="2"/>
  <c r="Y138" i="2" s="1"/>
  <c r="Q138" i="2"/>
  <c r="X138" i="2" s="1"/>
  <c r="P138" i="2"/>
  <c r="W138" i="2" s="1"/>
  <c r="AJ187" i="2"/>
  <c r="AQ187" i="2" s="1"/>
  <c r="B243" i="2"/>
  <c r="AI243" i="2"/>
  <c r="AP243" i="2" s="1"/>
  <c r="AH243" i="2"/>
  <c r="AO243" i="2" s="1"/>
  <c r="AJ243" i="2"/>
  <c r="AQ243" i="2" s="1"/>
  <c r="Q51" i="2"/>
  <c r="X51" i="2" s="1"/>
  <c r="AJ121" i="2"/>
  <c r="AQ121" i="2" s="1"/>
  <c r="O254" i="1"/>
  <c r="AJ196" i="2"/>
  <c r="AQ196" i="2" s="1"/>
  <c r="AK18" i="2"/>
  <c r="AR18" i="2" s="1"/>
  <c r="AH18" i="2"/>
  <c r="AO18" i="2" s="1"/>
  <c r="AF18" i="2"/>
  <c r="AM18" i="2" s="1"/>
  <c r="AK71" i="2"/>
  <c r="AR71" i="2" s="1"/>
  <c r="AG71" i="2"/>
  <c r="AN71" i="2" s="1"/>
  <c r="P95" i="2"/>
  <c r="W95" i="2" s="1"/>
  <c r="Q95" i="2"/>
  <c r="X95" i="2" s="1"/>
  <c r="O95" i="2"/>
  <c r="V95" i="2" s="1"/>
  <c r="N95" i="2"/>
  <c r="U95" i="2" s="1"/>
  <c r="AJ97" i="2"/>
  <c r="AQ97" i="2" s="1"/>
  <c r="AL97" i="2"/>
  <c r="AD129" i="2"/>
  <c r="AC129" i="2"/>
  <c r="B130" i="2"/>
  <c r="AK130" i="2"/>
  <c r="AR130" i="2" s="1"/>
  <c r="AH159" i="2"/>
  <c r="AO159" i="2" s="1"/>
  <c r="O138" i="2"/>
  <c r="V138" i="2" s="1"/>
  <c r="S51" i="2"/>
  <c r="Z51" i="2" s="1"/>
  <c r="B17" i="2"/>
  <c r="AK91" i="2"/>
  <c r="AR91" i="2" s="1"/>
  <c r="AI91" i="2"/>
  <c r="AP91" i="2" s="1"/>
  <c r="AG86" i="2"/>
  <c r="AN86" i="2" s="1"/>
  <c r="AL86" i="2"/>
  <c r="B86" i="2"/>
  <c r="AL17" i="2"/>
  <c r="AC225" i="2"/>
  <c r="AJ242" i="2"/>
  <c r="AQ242" i="2" s="1"/>
  <c r="AH15" i="2"/>
  <c r="AO15" i="2" s="1"/>
  <c r="AG15" i="2"/>
  <c r="AN15" i="2" s="1"/>
  <c r="B53" i="2"/>
  <c r="AJ53" i="2"/>
  <c r="AQ53" i="2" s="1"/>
  <c r="AF64" i="2"/>
  <c r="AM64" i="2" s="1"/>
  <c r="AI64" i="2"/>
  <c r="AP64" i="2" s="1"/>
  <c r="AJ149" i="2"/>
  <c r="AQ149" i="2" s="1"/>
  <c r="AG149" i="2"/>
  <c r="AN149" i="2" s="1"/>
  <c r="AI95" i="2"/>
  <c r="AP95" i="2" s="1"/>
  <c r="AL95" i="2"/>
  <c r="AH232" i="2"/>
  <c r="AO232" i="2" s="1"/>
  <c r="B232" i="2"/>
  <c r="S138" i="2"/>
  <c r="Z138" i="2" s="1"/>
  <c r="R51" i="2"/>
  <c r="Y51" i="2" s="1"/>
  <c r="AL243" i="2"/>
  <c r="AJ184" i="2"/>
  <c r="AQ184" i="2" s="1"/>
  <c r="O238" i="1"/>
  <c r="AJ227" i="2"/>
  <c r="AQ227" i="2" s="1"/>
  <c r="AJ210" i="2"/>
  <c r="AQ210" i="2" s="1"/>
  <c r="AG210" i="2"/>
  <c r="AN210" i="2" s="1"/>
  <c r="T149" i="2"/>
  <c r="Q149" i="2"/>
  <c r="X149" i="2" s="1"/>
  <c r="R26" i="2"/>
  <c r="Y26" i="2" s="1"/>
  <c r="AK17" i="2"/>
  <c r="AR17" i="2" s="1"/>
  <c r="AG221" i="2"/>
  <c r="AN221" i="2" s="1"/>
  <c r="T51" i="2"/>
  <c r="O216" i="1"/>
  <c r="AL187" i="2"/>
  <c r="AI67" i="2"/>
  <c r="AP67" i="2" s="1"/>
  <c r="AK67" i="2"/>
  <c r="AR67" i="2" s="1"/>
  <c r="AG67" i="2"/>
  <c r="AN67" i="2" s="1"/>
  <c r="AF67" i="2"/>
  <c r="AM67" i="2" s="1"/>
  <c r="AH115" i="2"/>
  <c r="AO115" i="2" s="1"/>
  <c r="AK115" i="2"/>
  <c r="AR115" i="2" s="1"/>
  <c r="AG115" i="2"/>
  <c r="AN115" i="2" s="1"/>
  <c r="B152" i="2"/>
  <c r="AF152" i="2"/>
  <c r="AM152" i="2" s="1"/>
  <c r="AJ152" i="2"/>
  <c r="AQ152" i="2" s="1"/>
  <c r="AD149" i="2"/>
  <c r="AC149" i="2"/>
  <c r="AD241" i="2"/>
  <c r="AC241" i="2"/>
  <c r="H7" i="5"/>
  <c r="AH4" i="2"/>
  <c r="AO4" i="2" s="1"/>
  <c r="AK219" i="2"/>
  <c r="AR219" i="2" s="1"/>
  <c r="AJ12" i="2"/>
  <c r="AQ12" i="2" s="1"/>
  <c r="AI12" i="2"/>
  <c r="AP12" i="2" s="1"/>
  <c r="AL45" i="2"/>
  <c r="AH236" i="2"/>
  <c r="AO236" i="2" s="1"/>
  <c r="AC38" i="2"/>
  <c r="AK38" i="2"/>
  <c r="AR38" i="2" s="1"/>
  <c r="AJ220" i="2"/>
  <c r="AQ220" i="2" s="1"/>
  <c r="AL6" i="2"/>
  <c r="B6" i="2"/>
  <c r="S240" i="2"/>
  <c r="Z240" i="2" s="1"/>
  <c r="N240" i="2"/>
  <c r="U240" i="2" s="1"/>
  <c r="O240" i="2"/>
  <c r="V240" i="2" s="1"/>
  <c r="AC148" i="2"/>
  <c r="AD148" i="2"/>
  <c r="AG197" i="2"/>
  <c r="AN197" i="2" s="1"/>
  <c r="B197" i="2"/>
  <c r="R77" i="2"/>
  <c r="Y77" i="2" s="1"/>
  <c r="H40" i="3"/>
  <c r="AD230" i="2"/>
  <c r="AJ183" i="2"/>
  <c r="AQ183" i="2" s="1"/>
  <c r="R225" i="2"/>
  <c r="Y225" i="2" s="1"/>
  <c r="R231" i="2"/>
  <c r="Y231" i="2" s="1"/>
  <c r="R233" i="2"/>
  <c r="Y233" i="2" s="1"/>
  <c r="R227" i="2"/>
  <c r="Y227" i="2" s="1"/>
  <c r="R174" i="2"/>
  <c r="Y174" i="2" s="1"/>
  <c r="AJ54" i="2"/>
  <c r="AQ54" i="2" s="1"/>
  <c r="R177" i="2"/>
  <c r="Y177" i="2" s="1"/>
  <c r="B166" i="2"/>
  <c r="AJ138" i="2"/>
  <c r="AQ138" i="2" s="1"/>
  <c r="AI138" i="2"/>
  <c r="AP138" i="2" s="1"/>
  <c r="AG138" i="2"/>
  <c r="AN138" i="2" s="1"/>
  <c r="AH138" i="2"/>
  <c r="AO138" i="2" s="1"/>
  <c r="AK138" i="2"/>
  <c r="AR138" i="2" s="1"/>
  <c r="B138" i="2"/>
  <c r="AF21" i="2"/>
  <c r="AM21" i="2" s="1"/>
  <c r="AJ21" i="2"/>
  <c r="AQ21" i="2" s="1"/>
  <c r="S90" i="2"/>
  <c r="Z90" i="2" s="1"/>
  <c r="Q90" i="2"/>
  <c r="X90" i="2" s="1"/>
  <c r="P90" i="2"/>
  <c r="W90" i="2" s="1"/>
  <c r="T100" i="2"/>
  <c r="R100" i="2"/>
  <c r="Y100" i="2" s="1"/>
  <c r="N100" i="2"/>
  <c r="U100" i="2" s="1"/>
  <c r="Q100" i="2"/>
  <c r="X100" i="2" s="1"/>
  <c r="AD102" i="2"/>
  <c r="AC102" i="2"/>
  <c r="AI21" i="2"/>
  <c r="AP21" i="2" s="1"/>
  <c r="R103" i="2"/>
  <c r="Y103" i="2" s="1"/>
  <c r="R104" i="2"/>
  <c r="Y104" i="2" s="1"/>
  <c r="O139" i="1"/>
  <c r="R215" i="2"/>
  <c r="Y215" i="2" s="1"/>
  <c r="R219" i="2"/>
  <c r="Y219" i="2" s="1"/>
  <c r="R213" i="2"/>
  <c r="Y213" i="2" s="1"/>
  <c r="R216" i="2"/>
  <c r="Y216" i="2" s="1"/>
  <c r="R221" i="2"/>
  <c r="Y221" i="2" s="1"/>
  <c r="R217" i="2"/>
  <c r="Y217" i="2" s="1"/>
  <c r="R214" i="2"/>
  <c r="Y214" i="2" s="1"/>
  <c r="H5" i="3"/>
  <c r="I41" i="4"/>
  <c r="H6" i="5"/>
  <c r="N76" i="2"/>
  <c r="U76" i="2" s="1"/>
  <c r="I36" i="4"/>
  <c r="H41" i="5"/>
  <c r="H16" i="5"/>
  <c r="I24" i="4"/>
  <c r="H27" i="3"/>
  <c r="H38" i="3"/>
  <c r="H21" i="3"/>
  <c r="H20" i="3"/>
  <c r="H35" i="5"/>
  <c r="I5" i="4"/>
  <c r="I33" i="4"/>
  <c r="H34" i="5"/>
  <c r="H17" i="3"/>
  <c r="H11" i="3"/>
  <c r="I21" i="4"/>
  <c r="H24" i="3"/>
  <c r="I34" i="4"/>
  <c r="H23" i="3"/>
  <c r="I30" i="4"/>
  <c r="H15" i="5"/>
  <c r="H33" i="5"/>
  <c r="H30" i="3"/>
  <c r="I29" i="4"/>
  <c r="H27" i="5"/>
  <c r="H22" i="3"/>
  <c r="AH65" i="2"/>
  <c r="AO65" i="2" s="1"/>
  <c r="AK65" i="2"/>
  <c r="AR65" i="2" s="1"/>
  <c r="AF65" i="2"/>
  <c r="AM65" i="2" s="1"/>
  <c r="AG65" i="2"/>
  <c r="AN65" i="2" s="1"/>
  <c r="B65" i="2"/>
  <c r="AL65" i="2"/>
  <c r="AI65" i="2"/>
  <c r="AP65" i="2" s="1"/>
  <c r="AJ65" i="2"/>
  <c r="AQ65" i="2" s="1"/>
  <c r="N90" i="2"/>
  <c r="U90" i="2" s="1"/>
  <c r="I37" i="4"/>
  <c r="AD79" i="2"/>
  <c r="AC79" i="2"/>
  <c r="AI208" i="2"/>
  <c r="AP208" i="2" s="1"/>
  <c r="B208" i="2"/>
  <c r="AG208" i="2"/>
  <c r="AN208" i="2" s="1"/>
  <c r="AL208" i="2"/>
  <c r="AK208" i="2"/>
  <c r="AR208" i="2" s="1"/>
  <c r="AI231" i="2"/>
  <c r="AP231" i="2" s="1"/>
  <c r="B231" i="2"/>
  <c r="AH231" i="2"/>
  <c r="AO231" i="2" s="1"/>
  <c r="AJ231" i="2"/>
  <c r="AQ231" i="2" s="1"/>
  <c r="AK231" i="2"/>
  <c r="AR231" i="2" s="1"/>
  <c r="O90" i="2"/>
  <c r="V90" i="2" s="1"/>
  <c r="AG88" i="2"/>
  <c r="AN88" i="2" s="1"/>
  <c r="AJ144" i="2"/>
  <c r="AQ144" i="2" s="1"/>
  <c r="O82" i="1"/>
  <c r="AJ60" i="2"/>
  <c r="AQ60" i="2" s="1"/>
  <c r="O209" i="1"/>
  <c r="AJ160" i="2"/>
  <c r="AQ160" i="2" s="1"/>
  <c r="AC68" i="2"/>
  <c r="AD68" i="2"/>
  <c r="AH71" i="2"/>
  <c r="AO71" i="2" s="1"/>
  <c r="AI71" i="2"/>
  <c r="AP71" i="2" s="1"/>
  <c r="AJ71" i="2"/>
  <c r="AQ71" i="2" s="1"/>
  <c r="AL71" i="2"/>
  <c r="B71" i="2"/>
  <c r="AF71" i="2"/>
  <c r="AM71" i="2" s="1"/>
  <c r="AG226" i="2"/>
  <c r="AN226" i="2" s="1"/>
  <c r="AH226" i="2"/>
  <c r="AO226" i="2" s="1"/>
  <c r="AC231" i="2"/>
  <c r="AD231" i="2"/>
  <c r="Q98" i="2"/>
  <c r="X98" i="2" s="1"/>
  <c r="AK56" i="2"/>
  <c r="AR56" i="2" s="1"/>
  <c r="AG56" i="2"/>
  <c r="AN56" i="2" s="1"/>
  <c r="AH56" i="2"/>
  <c r="AO56" i="2" s="1"/>
  <c r="B56" i="2"/>
  <c r="AI56" i="2"/>
  <c r="AP56" i="2" s="1"/>
  <c r="AC159" i="2"/>
  <c r="AD159" i="2"/>
  <c r="AJ222" i="2"/>
  <c r="AQ222" i="2" s="1"/>
  <c r="P181" i="2"/>
  <c r="W181" i="2" s="1"/>
  <c r="R35" i="2"/>
  <c r="Y35" i="2" s="1"/>
  <c r="R33" i="2"/>
  <c r="Y33" i="2" s="1"/>
  <c r="R36" i="2"/>
  <c r="Y36" i="2" s="1"/>
  <c r="R34" i="2"/>
  <c r="Y34" i="2" s="1"/>
  <c r="T155" i="2"/>
  <c r="R155" i="2"/>
  <c r="Y155" i="2" s="1"/>
  <c r="S155" i="2"/>
  <c r="Z155" i="2" s="1"/>
  <c r="O155" i="2"/>
  <c r="V155" i="2" s="1"/>
  <c r="H45" i="5"/>
  <c r="I9" i="4"/>
  <c r="AF76" i="2"/>
  <c r="AM76" i="2" s="1"/>
  <c r="AF208" i="2"/>
  <c r="AM208" i="2" s="1"/>
  <c r="AH198" i="2"/>
  <c r="AO198" i="2" s="1"/>
  <c r="AH187" i="2"/>
  <c r="AO187" i="2" s="1"/>
  <c r="B226" i="2"/>
  <c r="AC133" i="2"/>
  <c r="AJ47" i="2"/>
  <c r="AQ47" i="2" s="1"/>
  <c r="AF47" i="2"/>
  <c r="AM47" i="2" s="1"/>
  <c r="AG47" i="2"/>
  <c r="AN47" i="2" s="1"/>
  <c r="AH47" i="2"/>
  <c r="AO47" i="2" s="1"/>
  <c r="AK51" i="2"/>
  <c r="AR51" i="2" s="1"/>
  <c r="AF51" i="2"/>
  <c r="AM51" i="2" s="1"/>
  <c r="B51" i="2"/>
  <c r="AG51" i="2"/>
  <c r="AN51" i="2" s="1"/>
  <c r="AJ51" i="2"/>
  <c r="AQ51" i="2" s="1"/>
  <c r="AI55" i="2"/>
  <c r="AP55" i="2" s="1"/>
  <c r="AK55" i="2"/>
  <c r="AR55" i="2" s="1"/>
  <c r="B55" i="2"/>
  <c r="AF55" i="2"/>
  <c r="AM55" i="2" s="1"/>
  <c r="R145" i="2"/>
  <c r="Y145" i="2" s="1"/>
  <c r="N145" i="2"/>
  <c r="U145" i="2" s="1"/>
  <c r="AD147" i="2"/>
  <c r="AC147" i="2"/>
  <c r="B163" i="2"/>
  <c r="AF163" i="2"/>
  <c r="AM163" i="2" s="1"/>
  <c r="AG163" i="2"/>
  <c r="AN163" i="2" s="1"/>
  <c r="AK163" i="2"/>
  <c r="AR163" i="2" s="1"/>
  <c r="T179" i="2"/>
  <c r="P179" i="2"/>
  <c r="W179" i="2" s="1"/>
  <c r="R179" i="2"/>
  <c r="Y179" i="2" s="1"/>
  <c r="S179" i="2"/>
  <c r="Z179" i="2" s="1"/>
  <c r="AF183" i="2"/>
  <c r="AM183" i="2" s="1"/>
  <c r="AH183" i="2"/>
  <c r="AO183" i="2" s="1"/>
  <c r="AI183" i="2"/>
  <c r="AP183" i="2" s="1"/>
  <c r="AK183" i="2"/>
  <c r="AR183" i="2" s="1"/>
  <c r="Q155" i="2"/>
  <c r="X155" i="2" s="1"/>
  <c r="H35" i="3"/>
  <c r="B76" i="2"/>
  <c r="AJ42" i="2"/>
  <c r="AQ42" i="2" s="1"/>
  <c r="AJ137" i="2"/>
  <c r="AQ137" i="2" s="1"/>
  <c r="AK137" i="2"/>
  <c r="AR137" i="2" s="1"/>
  <c r="AH137" i="2"/>
  <c r="AO137" i="2" s="1"/>
  <c r="B137" i="2"/>
  <c r="AL137" i="2"/>
  <c r="AG137" i="2"/>
  <c r="AN137" i="2" s="1"/>
  <c r="S140" i="2"/>
  <c r="Z140" i="2" s="1"/>
  <c r="O140" i="2"/>
  <c r="V140" i="2" s="1"/>
  <c r="R140" i="2"/>
  <c r="Y140" i="2" s="1"/>
  <c r="N140" i="2"/>
  <c r="U140" i="2" s="1"/>
  <c r="AC78" i="2"/>
  <c r="AD78" i="2"/>
  <c r="H18" i="3"/>
  <c r="O302" i="1"/>
  <c r="AJ237" i="2"/>
  <c r="AQ237" i="2" s="1"/>
  <c r="O94" i="2"/>
  <c r="V94" i="2" s="1"/>
  <c r="T94" i="2"/>
  <c r="S94" i="2"/>
  <c r="Z94" i="2" s="1"/>
  <c r="Q94" i="2"/>
  <c r="X94" i="2" s="1"/>
  <c r="R94" i="2"/>
  <c r="Y94" i="2" s="1"/>
  <c r="R200" i="2"/>
  <c r="Y200" i="2" s="1"/>
  <c r="R201" i="2"/>
  <c r="Y201" i="2" s="1"/>
  <c r="R202" i="2"/>
  <c r="Y202" i="2" s="1"/>
  <c r="T181" i="2"/>
  <c r="N181" i="2"/>
  <c r="U181" i="2" s="1"/>
  <c r="Q181" i="2"/>
  <c r="X181" i="2" s="1"/>
  <c r="R181" i="2"/>
  <c r="Y181" i="2" s="1"/>
  <c r="S181" i="2"/>
  <c r="Z181" i="2" s="1"/>
  <c r="O220" i="1"/>
  <c r="H16" i="3"/>
  <c r="N155" i="2"/>
  <c r="U155" i="2" s="1"/>
  <c r="AF222" i="2"/>
  <c r="AM222" i="2" s="1"/>
  <c r="AC246" i="2"/>
  <c r="AH51" i="2"/>
  <c r="AO51" i="2" s="1"/>
  <c r="AF20" i="2"/>
  <c r="AM20" i="2" s="1"/>
  <c r="AG20" i="2"/>
  <c r="AN20" i="2" s="1"/>
  <c r="AK20" i="2"/>
  <c r="AR20" i="2" s="1"/>
  <c r="AJ20" i="2"/>
  <c r="AQ20" i="2" s="1"/>
  <c r="AJ46" i="2"/>
  <c r="AQ46" i="2" s="1"/>
  <c r="AI46" i="2"/>
  <c r="AP46" i="2" s="1"/>
  <c r="AH46" i="2"/>
  <c r="AO46" i="2" s="1"/>
  <c r="N153" i="2"/>
  <c r="U153" i="2" s="1"/>
  <c r="Q153" i="2"/>
  <c r="X153" i="2" s="1"/>
  <c r="T153" i="2"/>
  <c r="R153" i="2"/>
  <c r="Y153" i="2" s="1"/>
  <c r="AD155" i="2"/>
  <c r="AC155" i="2"/>
  <c r="R37" i="2"/>
  <c r="Y37" i="2" s="1"/>
  <c r="O49" i="1"/>
  <c r="O253" i="1"/>
  <c r="AJ195" i="2"/>
  <c r="AQ195" i="2" s="1"/>
  <c r="AI88" i="2"/>
  <c r="AP88" i="2" s="1"/>
  <c r="B21" i="2"/>
  <c r="O272" i="1"/>
  <c r="O289" i="1"/>
  <c r="AJ224" i="2"/>
  <c r="AQ224" i="2" s="1"/>
  <c r="AL21" i="2"/>
  <c r="B198" i="2"/>
  <c r="AG198" i="2"/>
  <c r="AN198" i="2" s="1"/>
  <c r="AI198" i="2"/>
  <c r="AP198" i="2" s="1"/>
  <c r="AD226" i="2"/>
  <c r="AC226" i="2"/>
  <c r="B187" i="2"/>
  <c r="AF187" i="2"/>
  <c r="AM187" i="2" s="1"/>
  <c r="AK187" i="2"/>
  <c r="AR187" i="2" s="1"/>
  <c r="AG187" i="2"/>
  <c r="AN187" i="2" s="1"/>
  <c r="H28" i="5"/>
  <c r="H42" i="5"/>
  <c r="AL88" i="2"/>
  <c r="R107" i="2"/>
  <c r="Y107" i="2" s="1"/>
  <c r="O146" i="1"/>
  <c r="R64" i="2"/>
  <c r="Y64" i="2" s="1"/>
  <c r="R65" i="2"/>
  <c r="Y65" i="2" s="1"/>
  <c r="AJ234" i="2"/>
  <c r="AQ234" i="2" s="1"/>
  <c r="H24" i="5"/>
  <c r="I6" i="4"/>
  <c r="B222" i="2"/>
  <c r="AI187" i="2"/>
  <c r="AP187" i="2" s="1"/>
  <c r="P76" i="2"/>
  <c r="W76" i="2" s="1"/>
  <c r="AJ163" i="2"/>
  <c r="AQ163" i="2" s="1"/>
  <c r="AJ5" i="2"/>
  <c r="AQ5" i="2" s="1"/>
  <c r="O17" i="1"/>
  <c r="R28" i="2"/>
  <c r="Y28" i="2" s="1"/>
  <c r="R27" i="2"/>
  <c r="Y27" i="2" s="1"/>
  <c r="R25" i="2"/>
  <c r="Y25" i="2" s="1"/>
  <c r="R29" i="2"/>
  <c r="Y29" i="2" s="1"/>
  <c r="R23" i="2"/>
  <c r="Y23" i="2" s="1"/>
  <c r="O47" i="1"/>
  <c r="AJ35" i="2"/>
  <c r="AQ35" i="2" s="1"/>
  <c r="AC198" i="2"/>
  <c r="AD198" i="2"/>
  <c r="AI222" i="2"/>
  <c r="AP222" i="2" s="1"/>
  <c r="AK222" i="2"/>
  <c r="AR222" i="2" s="1"/>
  <c r="I42" i="4"/>
  <c r="P155" i="2"/>
  <c r="W155" i="2" s="1"/>
  <c r="I40" i="4"/>
  <c r="AJ226" i="2"/>
  <c r="AQ226" i="2" s="1"/>
  <c r="AG222" i="2"/>
  <c r="AN222" i="2" s="1"/>
  <c r="AI47" i="2"/>
  <c r="AP47" i="2" s="1"/>
  <c r="AG132" i="2"/>
  <c r="AN132" i="2" s="1"/>
  <c r="AL132" i="2"/>
  <c r="AF132" i="2"/>
  <c r="AM132" i="2" s="1"/>
  <c r="AK132" i="2"/>
  <c r="AR132" i="2" s="1"/>
  <c r="AJ132" i="2"/>
  <c r="AQ132" i="2" s="1"/>
  <c r="AI132" i="2"/>
  <c r="AP132" i="2" s="1"/>
  <c r="AH132" i="2"/>
  <c r="AO132" i="2" s="1"/>
  <c r="T148" i="2"/>
  <c r="P148" i="2"/>
  <c r="W148" i="2" s="1"/>
  <c r="AD114" i="2"/>
  <c r="AC114" i="2"/>
  <c r="R211" i="2"/>
  <c r="Y211" i="2" s="1"/>
  <c r="P94" i="2"/>
  <c r="W94" i="2" s="1"/>
  <c r="O154" i="1"/>
  <c r="AJ113" i="2"/>
  <c r="AQ113" i="2" s="1"/>
  <c r="P100" i="2"/>
  <c r="W100" i="2" s="1"/>
  <c r="AC192" i="2"/>
  <c r="AD192" i="2"/>
  <c r="AJ206" i="2"/>
  <c r="AQ206" i="2" s="1"/>
  <c r="AG206" i="2"/>
  <c r="AN206" i="2" s="1"/>
  <c r="B206" i="2"/>
  <c r="AF206" i="2"/>
  <c r="AM206" i="2" s="1"/>
  <c r="AH206" i="2"/>
  <c r="AO206" i="2" s="1"/>
  <c r="AC218" i="2"/>
  <c r="AD218" i="2"/>
  <c r="AJ233" i="2"/>
  <c r="AQ233" i="2" s="1"/>
  <c r="AF226" i="2"/>
  <c r="AM226" i="2" s="1"/>
  <c r="H33" i="3"/>
  <c r="I39" i="4"/>
  <c r="AJ25" i="2"/>
  <c r="AQ25" i="2" s="1"/>
  <c r="AF25" i="2"/>
  <c r="AM25" i="2" s="1"/>
  <c r="AK25" i="2"/>
  <c r="AR25" i="2" s="1"/>
  <c r="AG25" i="2"/>
  <c r="AN25" i="2" s="1"/>
  <c r="AI25" i="2"/>
  <c r="AP25" i="2" s="1"/>
  <c r="B25" i="2"/>
  <c r="AH25" i="2"/>
  <c r="AO25" i="2" s="1"/>
  <c r="R76" i="2"/>
  <c r="Y76" i="2" s="1"/>
  <c r="I22" i="4"/>
  <c r="H20" i="5"/>
  <c r="AH163" i="2"/>
  <c r="AO163" i="2" s="1"/>
  <c r="AF138" i="2"/>
  <c r="AM138" i="2" s="1"/>
  <c r="O100" i="2"/>
  <c r="V100" i="2" s="1"/>
  <c r="AJ244" i="2"/>
  <c r="AQ244" i="2" s="1"/>
  <c r="O311" i="1"/>
  <c r="AJ24" i="2"/>
  <c r="AQ24" i="2" s="1"/>
  <c r="AH24" i="2"/>
  <c r="AO24" i="2" s="1"/>
  <c r="AL24" i="2"/>
  <c r="B24" i="2"/>
  <c r="AK24" i="2"/>
  <c r="AR24" i="2" s="1"/>
  <c r="AG24" i="2"/>
  <c r="AN24" i="2" s="1"/>
  <c r="AD80" i="2"/>
  <c r="AC80" i="2"/>
  <c r="AD118" i="2"/>
  <c r="AC118" i="2"/>
  <c r="O271" i="1"/>
  <c r="R210" i="2"/>
  <c r="Y210" i="2" s="1"/>
  <c r="AI24" i="2"/>
  <c r="AP24" i="2" s="1"/>
  <c r="O300" i="1"/>
  <c r="AJ235" i="2"/>
  <c r="AQ235" i="2" s="1"/>
  <c r="H19" i="5"/>
  <c r="AJ88" i="2"/>
  <c r="AQ88" i="2" s="1"/>
  <c r="AK88" i="2"/>
  <c r="AR88" i="2" s="1"/>
  <c r="B88" i="2"/>
  <c r="AH88" i="2"/>
  <c r="AO88" i="2" s="1"/>
  <c r="N98" i="2"/>
  <c r="U98" i="2" s="1"/>
  <c r="O98" i="2"/>
  <c r="V98" i="2" s="1"/>
  <c r="S98" i="2"/>
  <c r="Z98" i="2" s="1"/>
  <c r="R98" i="2"/>
  <c r="Y98" i="2" s="1"/>
  <c r="R38" i="2"/>
  <c r="Y38" i="2" s="1"/>
  <c r="H12" i="3"/>
  <c r="AH21" i="2"/>
  <c r="AO21" i="2" s="1"/>
  <c r="AK76" i="2"/>
  <c r="AR76" i="2" s="1"/>
  <c r="AL76" i="2"/>
  <c r="AJ76" i="2"/>
  <c r="AQ76" i="2" s="1"/>
  <c r="AI76" i="2"/>
  <c r="AP76" i="2" s="1"/>
  <c r="AH208" i="2"/>
  <c r="AO208" i="2" s="1"/>
  <c r="T90" i="2"/>
  <c r="O157" i="1"/>
  <c r="AJ115" i="2"/>
  <c r="AQ115" i="2" s="1"/>
  <c r="AI206" i="2"/>
  <c r="AP206" i="2" s="1"/>
  <c r="AC164" i="2"/>
  <c r="AD164" i="2"/>
  <c r="R90" i="2"/>
  <c r="Y90" i="2" s="1"/>
  <c r="AG21" i="2"/>
  <c r="AN21" i="2" s="1"/>
  <c r="H5" i="5"/>
  <c r="O131" i="1"/>
  <c r="AJ96" i="2"/>
  <c r="AQ96" i="2" s="1"/>
  <c r="H36" i="3"/>
  <c r="AH76" i="2"/>
  <c r="AO76" i="2" s="1"/>
  <c r="R222" i="2"/>
  <c r="Y222" i="2" s="1"/>
  <c r="H22" i="5"/>
  <c r="T76" i="2"/>
  <c r="AC71" i="2"/>
  <c r="H26" i="5"/>
  <c r="AJ172" i="2"/>
  <c r="AQ172" i="2" s="1"/>
  <c r="R220" i="2"/>
  <c r="Y220" i="2" s="1"/>
  <c r="AL163" i="2"/>
  <c r="O76" i="2"/>
  <c r="V76" i="2" s="1"/>
  <c r="AJ208" i="2"/>
  <c r="AQ208" i="2" s="1"/>
  <c r="R39" i="2"/>
  <c r="Y39" i="2" s="1"/>
  <c r="O285" i="1"/>
  <c r="AJ219" i="2"/>
  <c r="AQ219" i="2" s="1"/>
  <c r="AH114" i="2"/>
  <c r="AO114" i="2" s="1"/>
  <c r="AK114" i="2"/>
  <c r="AR114" i="2" s="1"/>
  <c r="AG114" i="2"/>
  <c r="AN114" i="2" s="1"/>
  <c r="AJ114" i="2"/>
  <c r="AQ114" i="2" s="1"/>
  <c r="B114" i="2"/>
  <c r="AI114" i="2"/>
  <c r="AP114" i="2" s="1"/>
  <c r="AF118" i="2"/>
  <c r="AM118" i="2" s="1"/>
  <c r="AH118" i="2"/>
  <c r="AO118" i="2" s="1"/>
  <c r="AJ118" i="2"/>
  <c r="AQ118" i="2" s="1"/>
  <c r="AL118" i="2"/>
  <c r="AL122" i="2"/>
  <c r="AJ122" i="2"/>
  <c r="AQ122" i="2" s="1"/>
  <c r="AK122" i="2"/>
  <c r="AR122" i="2" s="1"/>
  <c r="AI122" i="2"/>
  <c r="AP122" i="2" s="1"/>
  <c r="AG136" i="2"/>
  <c r="AN136" i="2" s="1"/>
  <c r="AL136" i="2"/>
  <c r="B136" i="2"/>
  <c r="AI136" i="2"/>
  <c r="AP136" i="2" s="1"/>
  <c r="AF136" i="2"/>
  <c r="AM136" i="2" s="1"/>
  <c r="AJ148" i="2"/>
  <c r="AQ148" i="2" s="1"/>
  <c r="B148" i="2"/>
  <c r="AI148" i="2"/>
  <c r="AP148" i="2" s="1"/>
  <c r="AL148" i="2"/>
  <c r="AF148" i="2"/>
  <c r="AM148" i="2" s="1"/>
  <c r="AH148" i="2"/>
  <c r="AO148" i="2" s="1"/>
  <c r="P177" i="2"/>
  <c r="W177" i="2" s="1"/>
  <c r="AC100" i="2"/>
  <c r="AD181" i="2"/>
  <c r="AC181" i="2"/>
  <c r="AC185" i="2"/>
  <c r="AD185" i="2"/>
  <c r="AL9" i="2"/>
  <c r="AJ201" i="2"/>
  <c r="AQ201" i="2" s="1"/>
  <c r="AG190" i="2"/>
  <c r="AN190" i="2" s="1"/>
  <c r="S177" i="2"/>
  <c r="Z177" i="2" s="1"/>
  <c r="AC35" i="2"/>
  <c r="AF73" i="2"/>
  <c r="AM73" i="2" s="1"/>
  <c r="AH73" i="2"/>
  <c r="AO73" i="2" s="1"/>
  <c r="B73" i="2"/>
  <c r="AK73" i="2"/>
  <c r="AR73" i="2" s="1"/>
  <c r="AG90" i="2"/>
  <c r="AN90" i="2" s="1"/>
  <c r="B90" i="2"/>
  <c r="AH90" i="2"/>
  <c r="AO90" i="2" s="1"/>
  <c r="AF90" i="2"/>
  <c r="AM90" i="2" s="1"/>
  <c r="AI92" i="2"/>
  <c r="AP92" i="2" s="1"/>
  <c r="AG92" i="2"/>
  <c r="AN92" i="2" s="1"/>
  <c r="AH92" i="2"/>
  <c r="AO92" i="2" s="1"/>
  <c r="AL112" i="2"/>
  <c r="AJ112" i="2"/>
  <c r="AQ112" i="2" s="1"/>
  <c r="AG112" i="2"/>
  <c r="AN112" i="2" s="1"/>
  <c r="B112" i="2"/>
  <c r="AK135" i="2"/>
  <c r="AR135" i="2" s="1"/>
  <c r="AH135" i="2"/>
  <c r="AO135" i="2" s="1"/>
  <c r="AF135" i="2"/>
  <c r="AM135" i="2" s="1"/>
  <c r="AJ141" i="2"/>
  <c r="AQ141" i="2" s="1"/>
  <c r="AH141" i="2"/>
  <c r="AO141" i="2" s="1"/>
  <c r="N175" i="2"/>
  <c r="U175" i="2" s="1"/>
  <c r="S175" i="2"/>
  <c r="Z175" i="2" s="1"/>
  <c r="O175" i="2"/>
  <c r="V175" i="2" s="1"/>
  <c r="AI177" i="2"/>
  <c r="AP177" i="2" s="1"/>
  <c r="AH177" i="2"/>
  <c r="AO177" i="2" s="1"/>
  <c r="AJ179" i="2"/>
  <c r="AQ179" i="2" s="1"/>
  <c r="AF179" i="2"/>
  <c r="AM179" i="2" s="1"/>
  <c r="R75" i="2"/>
  <c r="Y75" i="2" s="1"/>
  <c r="AJ9" i="2"/>
  <c r="AQ9" i="2" s="1"/>
  <c r="B9" i="2"/>
  <c r="S139" i="2"/>
  <c r="Z139" i="2" s="1"/>
  <c r="AG141" i="2"/>
  <c r="AN141" i="2" s="1"/>
  <c r="AI26" i="2"/>
  <c r="AP26" i="2" s="1"/>
  <c r="AJ135" i="2"/>
  <c r="AQ135" i="2" s="1"/>
  <c r="O163" i="1"/>
  <c r="AI44" i="2"/>
  <c r="AP44" i="2" s="1"/>
  <c r="AD117" i="2"/>
  <c r="AJ173" i="2"/>
  <c r="AQ173" i="2" s="1"/>
  <c r="B173" i="2"/>
  <c r="AI173" i="2"/>
  <c r="AP173" i="2" s="1"/>
  <c r="AC221" i="2"/>
  <c r="AD221" i="2"/>
  <c r="R73" i="2"/>
  <c r="Y73" i="2" s="1"/>
  <c r="R69" i="2"/>
  <c r="Y69" i="2" s="1"/>
  <c r="I17" i="4"/>
  <c r="AL190" i="2"/>
  <c r="Q175" i="2"/>
  <c r="X175" i="2" s="1"/>
  <c r="AL179" i="2"/>
  <c r="AF92" i="2"/>
  <c r="AM92" i="2" s="1"/>
  <c r="R41" i="2"/>
  <c r="Y41" i="2" s="1"/>
  <c r="O55" i="1"/>
  <c r="AJ45" i="2"/>
  <c r="AQ45" i="2" s="1"/>
  <c r="AI31" i="2"/>
  <c r="AP31" i="2" s="1"/>
  <c r="AK31" i="2"/>
  <c r="AR31" i="2" s="1"/>
  <c r="T42" i="2"/>
  <c r="P42" i="2"/>
  <c r="W42" i="2" s="1"/>
  <c r="O52" i="2"/>
  <c r="V52" i="2" s="1"/>
  <c r="R52" i="2"/>
  <c r="Y52" i="2" s="1"/>
  <c r="N52" i="2"/>
  <c r="U52" i="2" s="1"/>
  <c r="AH83" i="2"/>
  <c r="AO83" i="2" s="1"/>
  <c r="AI83" i="2"/>
  <c r="AP83" i="2" s="1"/>
  <c r="AL87" i="2"/>
  <c r="AI87" i="2"/>
  <c r="AP87" i="2" s="1"/>
  <c r="AK87" i="2"/>
  <c r="AR87" i="2" s="1"/>
  <c r="AH87" i="2"/>
  <c r="AO87" i="2" s="1"/>
  <c r="AG87" i="2"/>
  <c r="AN87" i="2" s="1"/>
  <c r="AI175" i="2"/>
  <c r="AP175" i="2" s="1"/>
  <c r="AF175" i="2"/>
  <c r="AM175" i="2" s="1"/>
  <c r="AK175" i="2"/>
  <c r="AR175" i="2" s="1"/>
  <c r="AH203" i="2"/>
  <c r="AO203" i="2" s="1"/>
  <c r="AI203" i="2"/>
  <c r="AP203" i="2" s="1"/>
  <c r="AH105" i="2"/>
  <c r="AO105" i="2" s="1"/>
  <c r="AK105" i="2"/>
  <c r="AR105" i="2" s="1"/>
  <c r="AI193" i="2"/>
  <c r="AP193" i="2" s="1"/>
  <c r="AK193" i="2"/>
  <c r="AR193" i="2" s="1"/>
  <c r="AH190" i="2"/>
  <c r="AO190" i="2" s="1"/>
  <c r="H44" i="3"/>
  <c r="AG45" i="2"/>
  <c r="AN45" i="2" s="1"/>
  <c r="H39" i="3"/>
  <c r="I32" i="4"/>
  <c r="AI43" i="2"/>
  <c r="AP43" i="2" s="1"/>
  <c r="AK43" i="2"/>
  <c r="AR43" i="2" s="1"/>
  <c r="AL43" i="2"/>
  <c r="AH43" i="2"/>
  <c r="AO43" i="2" s="1"/>
  <c r="AI69" i="2"/>
  <c r="AP69" i="2" s="1"/>
  <c r="B69" i="2"/>
  <c r="AH75" i="2"/>
  <c r="AO75" i="2" s="1"/>
  <c r="AJ75" i="2"/>
  <c r="AQ75" i="2" s="1"/>
  <c r="AG75" i="2"/>
  <c r="AN75" i="2" s="1"/>
  <c r="AK75" i="2"/>
  <c r="AR75" i="2" s="1"/>
  <c r="AI75" i="2"/>
  <c r="AP75" i="2" s="1"/>
  <c r="S186" i="2"/>
  <c r="Z186" i="2" s="1"/>
  <c r="R186" i="2"/>
  <c r="Y186" i="2" s="1"/>
  <c r="AD205" i="2"/>
  <c r="AC205" i="2"/>
  <c r="AC207" i="2"/>
  <c r="I7" i="4" s="1"/>
  <c r="AD207" i="2"/>
  <c r="AI181" i="2"/>
  <c r="AP181" i="2" s="1"/>
  <c r="AJ181" i="2"/>
  <c r="AQ181" i="2" s="1"/>
  <c r="AH181" i="2"/>
  <c r="AO181" i="2" s="1"/>
  <c r="AG105" i="2"/>
  <c r="AN105" i="2" s="1"/>
  <c r="R72" i="2"/>
  <c r="Y72" i="2" s="1"/>
  <c r="AI9" i="2"/>
  <c r="AP9" i="2" s="1"/>
  <c r="R175" i="2"/>
  <c r="Y175" i="2" s="1"/>
  <c r="AG179" i="2"/>
  <c r="AN179" i="2" s="1"/>
  <c r="B92" i="2"/>
  <c r="AL92" i="2"/>
  <c r="AC39" i="2"/>
  <c r="AD39" i="2"/>
  <c r="AD75" i="2"/>
  <c r="AC75" i="2"/>
  <c r="S142" i="2"/>
  <c r="Z142" i="2" s="1"/>
  <c r="P96" i="2"/>
  <c r="W96" i="2" s="1"/>
  <c r="S96" i="2"/>
  <c r="Z96" i="2" s="1"/>
  <c r="O96" i="2"/>
  <c r="V96" i="2" s="1"/>
  <c r="AI201" i="2"/>
  <c r="AP201" i="2" s="1"/>
  <c r="AG201" i="2"/>
  <c r="AN201" i="2" s="1"/>
  <c r="B190" i="2"/>
  <c r="AF44" i="2"/>
  <c r="AM44" i="2" s="1"/>
  <c r="B44" i="2"/>
  <c r="AJ44" i="2"/>
  <c r="AQ44" i="2" s="1"/>
  <c r="AJ10" i="2"/>
  <c r="AQ10" i="2" s="1"/>
  <c r="AG193" i="2"/>
  <c r="AF193" i="2"/>
  <c r="AM193" i="2" s="1"/>
  <c r="AJ92" i="2"/>
  <c r="AQ92" i="2" s="1"/>
  <c r="AL201" i="2"/>
  <c r="AH44" i="2"/>
  <c r="AO44" i="2" s="1"/>
  <c r="AH45" i="2"/>
  <c r="AO45" i="2" s="1"/>
  <c r="O177" i="1"/>
  <c r="N177" i="2"/>
  <c r="U177" i="2" s="1"/>
  <c r="AJ177" i="2"/>
  <c r="AQ177" i="2" s="1"/>
  <c r="AF78" i="2"/>
  <c r="AM78" i="2" s="1"/>
  <c r="AJ78" i="2"/>
  <c r="AQ78" i="2" s="1"/>
  <c r="AD183" i="2"/>
  <c r="AC183" i="2"/>
  <c r="AG9" i="2"/>
  <c r="AN9" i="2" s="1"/>
  <c r="R67" i="2"/>
  <c r="Y67" i="2" s="1"/>
  <c r="O93" i="1"/>
  <c r="AC243" i="2"/>
  <c r="AD243" i="2"/>
  <c r="AF45" i="2"/>
  <c r="AM45" i="2" s="1"/>
  <c r="AK45" i="2"/>
  <c r="AR45" i="2" s="1"/>
  <c r="AJ26" i="2"/>
  <c r="AQ26" i="2" s="1"/>
  <c r="AK44" i="2"/>
  <c r="AR44" i="2" s="1"/>
  <c r="AJ193" i="2"/>
  <c r="AQ193" i="2" s="1"/>
  <c r="R178" i="2"/>
  <c r="Y178" i="2" s="1"/>
  <c r="AF112" i="2"/>
  <c r="AM112" i="2" s="1"/>
  <c r="Q96" i="2"/>
  <c r="X96" i="2" s="1"/>
  <c r="AL44" i="2"/>
  <c r="AF54" i="2"/>
  <c r="AM54" i="2" s="1"/>
  <c r="Q177" i="2"/>
  <c r="X177" i="2" s="1"/>
  <c r="B54" i="2"/>
  <c r="AJ119" i="2"/>
  <c r="AQ119" i="2" s="1"/>
  <c r="R196" i="2"/>
  <c r="Y196" i="2" s="1"/>
  <c r="R199" i="2"/>
  <c r="Y199" i="2" s="1"/>
  <c r="AJ37" i="2"/>
  <c r="AQ37" i="2" s="1"/>
  <c r="AC172" i="2"/>
  <c r="AD172" i="2"/>
  <c r="AI5" i="2"/>
  <c r="AP5" i="2" s="1"/>
  <c r="AH5" i="2"/>
  <c r="AO5" i="2" s="1"/>
  <c r="AH82" i="2"/>
  <c r="AO82" i="2" s="1"/>
  <c r="AJ82" i="2"/>
  <c r="AQ82" i="2" s="1"/>
  <c r="AI15" i="2"/>
  <c r="AP15" i="2" s="1"/>
  <c r="AJ18" i="2"/>
  <c r="AQ18" i="2" s="1"/>
  <c r="AI18" i="2"/>
  <c r="AP18" i="2" s="1"/>
  <c r="AI28" i="2"/>
  <c r="AP28" i="2" s="1"/>
  <c r="AL28" i="2"/>
  <c r="AK229" i="2"/>
  <c r="AR229" i="2" s="1"/>
  <c r="AJ229" i="2"/>
  <c r="AQ229" i="2" s="1"/>
  <c r="AG58" i="2"/>
  <c r="AN58" i="2" s="1"/>
  <c r="AJ58" i="2"/>
  <c r="AQ58" i="2" s="1"/>
  <c r="R176" i="2"/>
  <c r="Y176" i="2" s="1"/>
  <c r="AD89" i="2"/>
  <c r="AC89" i="2"/>
  <c r="AK8" i="2"/>
  <c r="AR8" i="2" s="1"/>
  <c r="AH8" i="2"/>
  <c r="AO8" i="2" s="1"/>
  <c r="AG133" i="2"/>
  <c r="AN133" i="2" s="1"/>
  <c r="AK133" i="2"/>
  <c r="AR133" i="2" s="1"/>
  <c r="AL133" i="2"/>
  <c r="B161" i="2"/>
  <c r="AG161" i="2"/>
  <c r="AN161" i="2" s="1"/>
  <c r="B37" i="2"/>
  <c r="AJ182" i="2"/>
  <c r="AQ182" i="2" s="1"/>
  <c r="AI200" i="2"/>
  <c r="AP200" i="2" s="1"/>
  <c r="AJ125" i="2"/>
  <c r="AQ125" i="2" s="1"/>
  <c r="T185" i="2"/>
  <c r="N185" i="2"/>
  <c r="U185" i="2" s="1"/>
  <c r="AJ213" i="2"/>
  <c r="AQ213" i="2" s="1"/>
  <c r="AC94" i="2"/>
  <c r="AD94" i="2"/>
  <c r="AD222" i="2"/>
  <c r="H23" i="5" l="1"/>
  <c r="H29" i="3"/>
  <c r="H32" i="5"/>
  <c r="H41" i="3"/>
  <c r="H32" i="3"/>
  <c r="I10" i="4"/>
  <c r="I26" i="4"/>
  <c r="H8" i="3"/>
  <c r="I35" i="4"/>
  <c r="H37" i="5"/>
  <c r="I28" i="4"/>
  <c r="H19" i="3"/>
  <c r="H14" i="5"/>
  <c r="I8" i="4"/>
  <c r="H34" i="3"/>
  <c r="H11" i="5"/>
  <c r="I19" i="4"/>
  <c r="O175" i="1"/>
  <c r="AJ128" i="2"/>
  <c r="AQ128" i="2" s="1"/>
  <c r="I27" i="4"/>
  <c r="H39" i="5"/>
  <c r="H9" i="3"/>
  <c r="H3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Mery Brigeth Melguizo Baez</author>
    <author/>
    <author>Familia Saavedra</author>
  </authors>
  <commentList>
    <comment ref="H15" authorId="0" shapeId="0" xr:uid="{00000000-0006-0000-0300-00000100000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xr:uid="{00000000-0006-0000-0300-00000200000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xr:uid="{00000000-0006-0000-0300-00000300000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xr:uid="{00000000-0006-0000-0300-00000400000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xr:uid="{00000000-0006-0000-0300-000005000000}">
      <text>
        <r>
          <rPr>
            <sz val="11"/>
            <color rgb="FF000000"/>
            <rFont val="Calibri"/>
            <family val="2"/>
          </rPr>
          <t>Implementación Cárceles para la paz nacional</t>
        </r>
      </text>
    </comment>
    <comment ref="G56" authorId="1" shapeId="0" xr:uid="{00000000-0006-0000-0300-000006000000}">
      <text>
        <r>
          <rPr>
            <sz val="11"/>
            <color rgb="FF000000"/>
            <rFont val="Calibri"/>
            <family val="2"/>
          </rPr>
          <t xml:space="preserve">Que correponde a 830000 de </t>
        </r>
      </text>
    </comment>
    <comment ref="E63" authorId="1" shapeId="0" xr:uid="{00000000-0006-0000-0300-000007000000}">
      <text>
        <r>
          <rPr>
            <sz val="11"/>
            <color rgb="FF000000"/>
            <rFont val="Calibri"/>
            <family val="2"/>
          </rPr>
          <t xml:space="preserve">planean en sisipec </t>
        </r>
      </text>
    </comment>
    <comment ref="D106" authorId="1" shapeId="0" xr:uid="{00000000-0006-0000-0300-00000800000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xr:uid="{00000000-0006-0000-0300-00000900000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shapeId="0" xr:uid="{00000000-0006-0000-0300-00000A000000}">
      <text>
        <r>
          <rPr>
            <b/>
            <sz val="9"/>
            <color indexed="81"/>
            <rFont val="Tahoma"/>
            <family val="2"/>
          </rPr>
          <t>Familia Saavedra:</t>
        </r>
        <r>
          <rPr>
            <sz val="9"/>
            <color indexed="81"/>
            <rFont val="Tahoma"/>
            <family val="2"/>
          </rPr>
          <t xml:space="preserve">
Se modifica meta de 2 a 1, teniendo encuenta la periodicidad.</t>
        </r>
      </text>
    </comment>
    <comment ref="I190" authorId="1" shapeId="0" xr:uid="{00000000-0006-0000-0300-00000B000000}">
      <text>
        <r>
          <rPr>
            <sz val="11"/>
            <color rgb="FF000000"/>
            <rFont val="Calibri"/>
            <family val="2"/>
          </rPr>
          <t>Que corresponde a la elaboración de un diagnostico y los compromisos del nivel directivo de la entidad con respecto a el servicio al ciudadano.</t>
        </r>
      </text>
    </comment>
    <comment ref="I215" authorId="1" shapeId="0" xr:uid="{00000000-0006-0000-0300-00000C00000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shapeId="0" xr:uid="{00000000-0006-0000-0300-00000D000000}">
      <text>
        <r>
          <rPr>
            <sz val="11"/>
            <color rgb="FF000000"/>
            <rFont val="Calibri"/>
            <family val="2"/>
          </rPr>
          <t>Por incumplimiento de la meta, esta se traslada para el año 2016</t>
        </r>
      </text>
    </comment>
    <comment ref="I273" authorId="1" shapeId="0" xr:uid="{00000000-0006-0000-0300-00000E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shapeId="0" xr:uid="{00000000-0006-0000-0300-00000F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shapeId="0" xr:uid="{00000000-0006-0000-0300-000010000000}">
      <text>
        <r>
          <rPr>
            <sz val="11"/>
            <color rgb="FF000000"/>
            <rFont val="Calibri"/>
            <family val="2"/>
          </rPr>
          <t>Mery Brigeth Melguizo Baez:
Se ajusta nombre requerimiento OFIS 9/03/2016</t>
        </r>
      </text>
    </comment>
    <comment ref="D307" authorId="1" shapeId="0" xr:uid="{00000000-0006-0000-0300-000011000000}">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Mery Brigeth Melguizo Baez</author>
    <author/>
    <author>Familia Saavedra</author>
  </authors>
  <commentList>
    <comment ref="H15" authorId="0" shapeId="0" xr:uid="{00000000-0006-0000-0400-00000100000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xr:uid="{00000000-0006-0000-0400-00000200000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xr:uid="{00000000-0006-0000-0400-00000300000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xr:uid="{00000000-0006-0000-0400-00000400000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xr:uid="{00000000-0006-0000-0400-000005000000}">
      <text>
        <r>
          <rPr>
            <sz val="11"/>
            <color rgb="FF000000"/>
            <rFont val="Calibri"/>
            <family val="2"/>
          </rPr>
          <t>Implementación Cárceles para la paz nacional</t>
        </r>
      </text>
    </comment>
    <comment ref="G56" authorId="1" shapeId="0" xr:uid="{00000000-0006-0000-0400-000006000000}">
      <text>
        <r>
          <rPr>
            <sz val="11"/>
            <color rgb="FF000000"/>
            <rFont val="Calibri"/>
            <family val="2"/>
          </rPr>
          <t xml:space="preserve">Que correponde a 830000 de </t>
        </r>
      </text>
    </comment>
    <comment ref="E63" authorId="1" shapeId="0" xr:uid="{00000000-0006-0000-0400-000007000000}">
      <text>
        <r>
          <rPr>
            <sz val="11"/>
            <color rgb="FF000000"/>
            <rFont val="Calibri"/>
            <family val="2"/>
          </rPr>
          <t xml:space="preserve">planean en sisipec </t>
        </r>
      </text>
    </comment>
    <comment ref="D106" authorId="1" shapeId="0" xr:uid="{00000000-0006-0000-0400-00000800000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xr:uid="{00000000-0006-0000-0400-00000900000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shapeId="0" xr:uid="{00000000-0006-0000-0400-00000A000000}">
      <text>
        <r>
          <rPr>
            <b/>
            <sz val="9"/>
            <color indexed="81"/>
            <rFont val="Tahoma"/>
            <family val="2"/>
          </rPr>
          <t>Familia Saavedra:</t>
        </r>
        <r>
          <rPr>
            <sz val="9"/>
            <color indexed="81"/>
            <rFont val="Tahoma"/>
            <family val="2"/>
          </rPr>
          <t xml:space="preserve">
Se modifica meta de 2 a 1, teniendo encuenta la periodicidad.</t>
        </r>
      </text>
    </comment>
    <comment ref="I189" authorId="1" shapeId="0" xr:uid="{00000000-0006-0000-0400-00000B000000}">
      <text>
        <r>
          <rPr>
            <sz val="11"/>
            <color rgb="FF000000"/>
            <rFont val="Calibri"/>
            <family val="2"/>
          </rPr>
          <t>Que corresponde a la elaboración de un diagnostico y los compromisos del nivel directivo de la entidad con respecto a el servicio al ciudadano.</t>
        </r>
      </text>
    </comment>
    <comment ref="I214" authorId="1" shapeId="0" xr:uid="{00000000-0006-0000-0400-00000C00000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shapeId="0" xr:uid="{00000000-0006-0000-0400-00000D000000}">
      <text>
        <r>
          <rPr>
            <sz val="11"/>
            <color rgb="FF000000"/>
            <rFont val="Calibri"/>
            <family val="2"/>
          </rPr>
          <t>Por incumplimiento de la meta, esta se traslada para el año 2016</t>
        </r>
      </text>
    </comment>
    <comment ref="I272" authorId="1" shapeId="0" xr:uid="{00000000-0006-0000-0400-00000E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shapeId="0" xr:uid="{00000000-0006-0000-0400-00000F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shapeId="0" xr:uid="{00000000-0006-0000-0400-000010000000}">
      <text>
        <r>
          <rPr>
            <sz val="11"/>
            <color rgb="FF000000"/>
            <rFont val="Calibri"/>
            <family val="2"/>
          </rPr>
          <t>Mery Brigeth Melguizo Baez:
Se ajusta nombre requerimiento OFIS 9/03/2016</t>
        </r>
      </text>
    </comment>
    <comment ref="D306" authorId="1" shapeId="0" xr:uid="{00000000-0006-0000-0400-000011000000}">
      <text>
        <r>
          <rPr>
            <sz val="11"/>
            <color rgb="FF000000"/>
            <rFont val="Calibri"/>
            <family val="2"/>
          </rPr>
          <t>Mery Brigeth Melguizo Baez:
Cambia nombre requerimiento OFISI 09/03/2016</t>
        </r>
      </text>
    </comment>
  </commentList>
</comments>
</file>

<file path=xl/sharedStrings.xml><?xml version="1.0" encoding="utf-8"?>
<sst xmlns="http://schemas.openxmlformats.org/spreadsheetml/2006/main" count="9051" uniqueCount="1793">
  <si>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</si>
  <si>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</si>
  <si>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</si>
  <si>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</si>
  <si>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</si>
  <si>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</si>
  <si>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</si>
  <si>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</si>
  <si>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</si>
  <si>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</si>
  <si>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</si>
  <si>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</si>
  <si>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</si>
  <si>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</si>
  <si>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</si>
  <si>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</si>
  <si>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</si>
  <si>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</si>
  <si>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</si>
  <si>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</si>
  <si>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</si>
  <si>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</si>
  <si>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</si>
  <si>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</si>
  <si>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</si>
  <si>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</si>
  <si>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</si>
  <si>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</si>
  <si>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</si>
  <si>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</si>
  <si>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</si>
  <si>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</si>
  <si>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</si>
  <si>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</si>
  <si>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</si>
  <si>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</si>
  <si>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</si>
  <si>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</si>
  <si>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</si>
  <si>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</si>
  <si>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</si>
  <si>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</si>
  <si>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</si>
  <si>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</si>
  <si>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</si>
  <si>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</si>
  <si>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</si>
  <si>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</si>
  <si>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</si>
  <si>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</si>
  <si>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</si>
  <si>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</si>
  <si>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</si>
  <si>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</si>
  <si>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</si>
  <si>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</si>
  <si>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</si>
  <si>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</si>
  <si>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</si>
  <si>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</si>
  <si>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</si>
  <si>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</si>
  <si>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</si>
  <si>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</si>
  <si>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</si>
  <si>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</si>
  <si>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</si>
  <si>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</si>
  <si>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</si>
  <si>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</si>
  <si>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</si>
  <si>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</si>
  <si>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</si>
  <si>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</si>
  <si>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</si>
  <si>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</si>
  <si>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</si>
  <si>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</si>
  <si>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</si>
  <si>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</si>
  <si>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</si>
  <si>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</si>
  <si>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</si>
  <si>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</si>
  <si>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</si>
  <si>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</si>
  <si>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</si>
  <si>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</si>
  <si>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</si>
  <si>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</si>
  <si>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</si>
  <si>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</si>
  <si>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</si>
  <si>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</si>
  <si>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</si>
  <si>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</si>
  <si>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</si>
  <si>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</si>
  <si>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</si>
  <si>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</si>
  <si>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</si>
  <si>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</si>
  <si>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</si>
  <si>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</si>
  <si>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</si>
  <si>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</si>
  <si>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</si>
  <si>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</si>
  <si>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</si>
  <si>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</si>
  <si>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</si>
  <si>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</si>
  <si>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</si>
  <si>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</si>
  <si>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</si>
  <si>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</si>
  <si>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</si>
  <si>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</si>
  <si>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</si>
  <si>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</si>
  <si>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</si>
  <si>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</si>
  <si>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</si>
  <si>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</si>
  <si>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</si>
  <si>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</si>
  <si>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</si>
  <si>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</si>
  <si>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</si>
  <si>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</si>
  <si>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</si>
  <si>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</si>
  <si>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</si>
  <si>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</si>
  <si>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</si>
  <si>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</si>
  <si>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</si>
  <si>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</si>
  <si>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</si>
  <si>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</si>
  <si>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</si>
  <si>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</si>
  <si>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</si>
  <si>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</si>
  <si>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</si>
  <si>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</si>
  <si>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</si>
  <si>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</si>
  <si>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</si>
  <si>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</si>
  <si>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</si>
  <si>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</si>
  <si>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</si>
  <si>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</si>
  <si>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</si>
  <si>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</si>
  <si>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</si>
  <si>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</si>
  <si>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</si>
  <si>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</si>
  <si>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</si>
  <si>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</si>
  <si>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</si>
  <si>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</si>
  <si>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</si>
  <si>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</si>
  <si>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</si>
  <si>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</si>
  <si>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</si>
  <si>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</si>
  <si>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</si>
  <si>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</si>
  <si>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</si>
  <si>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</si>
  <si>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</si>
  <si>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</si>
  <si>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</si>
  <si>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</si>
  <si>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</si>
  <si>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</si>
  <si>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</si>
  <si>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</si>
  <si>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</si>
  <si>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</si>
  <si>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</si>
  <si>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</si>
  <si>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</si>
  <si>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</si>
  <si>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</si>
  <si>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</si>
  <si>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</si>
  <si>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</si>
  <si>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</si>
  <si>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</si>
  <si>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</si>
  <si>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</si>
  <si>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</si>
  <si>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</si>
  <si>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</si>
  <si>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</si>
  <si>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</si>
  <si>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</si>
  <si>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</si>
  <si>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</si>
  <si>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</si>
  <si>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</si>
  <si>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</si>
  <si>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</si>
  <si>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</si>
  <si>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</si>
  <si>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</si>
  <si>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</si>
  <si>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</si>
  <si>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</si>
  <si>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</si>
  <si>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</si>
  <si>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</si>
  <si>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</si>
  <si>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</si>
  <si>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</si>
  <si>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</si>
  <si>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</si>
  <si>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</si>
  <si>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</si>
  <si>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</si>
  <si>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</si>
  <si>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</si>
  <si>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</si>
  <si>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</si>
  <si>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</si>
  <si>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</si>
  <si>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</si>
  <si>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</si>
  <si>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</si>
  <si>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</si>
  <si>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</si>
  <si>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</si>
  <si>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</si>
  <si>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</si>
  <si>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</si>
  <si>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</si>
  <si>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</si>
  <si>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</si>
  <si>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</si>
  <si>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</si>
  <si>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</si>
  <si>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</si>
  <si>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</si>
  <si>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</si>
  <si>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</si>
  <si>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</si>
  <si>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</si>
  <si>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</si>
  <si>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</si>
  <si>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</si>
  <si>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</si>
  <si>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</si>
  <si>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</si>
  <si>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</si>
  <si>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</si>
  <si>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</si>
  <si>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</si>
  <si>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</si>
  <si>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</si>
  <si>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</si>
  <si>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</si>
  <si>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</si>
  <si>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</si>
  <si>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</si>
  <si>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</si>
  <si>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</si>
  <si>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</si>
  <si>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</si>
  <si>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</si>
  <si>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</si>
  <si>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</si>
  <si>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</si>
  <si>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</si>
  <si>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</si>
  <si>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</si>
  <si>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</si>
  <si>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</si>
  <si>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</si>
  <si>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</si>
  <si>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</si>
  <si>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</si>
  <si>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</si>
  <si>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</si>
  <si>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</si>
  <si>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</si>
  <si>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</si>
  <si>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</si>
  <si>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</si>
  <si>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</si>
  <si>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</si>
  <si>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</si>
  <si>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</si>
  <si>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</si>
  <si>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</si>
  <si>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</si>
  <si>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</si>
  <si>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</si>
  <si>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</si>
  <si>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</si>
  <si>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</si>
  <si>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</si>
  <si>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</si>
  <si>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</si>
  <si>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</si>
  <si>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</si>
  <si>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</si>
  <si>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</si>
  <si>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</si>
  <si>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</si>
  <si>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</si>
  <si>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</si>
  <si>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</si>
  <si>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</si>
  <si>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</si>
  <si>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</si>
  <si>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</si>
  <si>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</si>
  <si>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</si>
  <si>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</si>
  <si>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</si>
  <si>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</si>
  <si>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</si>
  <si>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</si>
  <si>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</si>
  <si>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</si>
  <si>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</si>
  <si>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</si>
  <si>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</si>
  <si>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</si>
  <si>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</si>
  <si>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</si>
  <si>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</si>
  <si>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</si>
  <si>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</si>
  <si>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</si>
  <si>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</si>
  <si>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</si>
  <si>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</si>
  <si>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</si>
  <si>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</si>
  <si>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</si>
  <si>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</si>
  <si>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</si>
  <si>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</si>
  <si>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</si>
  <si>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</si>
  <si>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</si>
  <si>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</si>
  <si>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</si>
  <si>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</si>
  <si>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</si>
  <si>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</si>
  <si>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</si>
  <si>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</si>
  <si>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</si>
  <si>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</si>
  <si>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</si>
  <si>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</si>
  <si>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</si>
  <si>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</si>
  <si>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</si>
  <si>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</si>
  <si>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</si>
  <si>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</si>
  <si>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</si>
  <si>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</si>
  <si>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</si>
  <si>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</si>
  <si>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</si>
  <si>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</si>
  <si>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</si>
  <si>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</si>
  <si>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</si>
  <si>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</si>
  <si>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</si>
  <si>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</si>
  <si>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</si>
  <si>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</si>
  <si>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</si>
  <si>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</si>
  <si>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</si>
  <si>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</si>
  <si>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</si>
  <si>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</si>
  <si>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</si>
  <si>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</si>
  <si>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</si>
  <si>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</si>
  <si>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</si>
  <si>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</si>
  <si>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</si>
  <si>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</si>
  <si>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</si>
  <si>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</si>
  <si>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</si>
  <si>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</si>
  <si>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</si>
  <si>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</si>
  <si>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</si>
  <si>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</si>
  <si>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</si>
  <si>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</si>
  <si>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</si>
  <si>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</si>
  <si>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</si>
  <si>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</si>
  <si>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</si>
  <si>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</si>
  <si>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</si>
  <si>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</si>
  <si>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</si>
  <si>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</si>
  <si>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</si>
  <si>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</si>
  <si>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</si>
  <si>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</si>
  <si>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</si>
  <si>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</si>
  <si>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</si>
  <si>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</si>
  <si>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</si>
  <si>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</si>
  <si>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</si>
  <si>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</si>
  <si>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</si>
  <si>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</si>
  <si>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</si>
  <si>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</si>
  <si>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</si>
  <si>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</si>
  <si>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</si>
  <si>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</si>
  <si>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</si>
  <si>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</si>
  <si>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</si>
  <si>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</si>
  <si>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</si>
  <si>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</si>
  <si>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</si>
  <si>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</si>
  <si>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</si>
  <si>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</si>
  <si>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</si>
  <si>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</si>
  <si>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</si>
  <si>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</si>
  <si>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</si>
  <si>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</si>
  <si>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</si>
  <si>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</si>
  <si>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</si>
  <si>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</si>
  <si>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</si>
  <si>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</si>
  <si>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</si>
  <si>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</si>
  <si>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</si>
  <si>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</si>
  <si>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</si>
  <si>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</si>
  <si>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</si>
  <si>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</si>
  <si>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</si>
  <si>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</si>
  <si>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</si>
  <si>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</si>
  <si>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</si>
  <si>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</si>
  <si>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</si>
  <si>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</si>
  <si>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</si>
  <si>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</si>
  <si>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</si>
  <si>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</si>
  <si>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</si>
  <si>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</si>
  <si>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</si>
  <si>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</si>
  <si>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</si>
  <si>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</si>
  <si>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</si>
  <si>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</si>
  <si>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</si>
  <si>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</si>
  <si>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</si>
  <si>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</si>
  <si>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</si>
  <si>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</si>
  <si>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</si>
  <si>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</si>
  <si>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</si>
  <si>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</si>
  <si>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</si>
  <si>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</si>
  <si>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</si>
  <si>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</si>
  <si>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</si>
  <si>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</si>
  <si>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</si>
  <si>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</si>
  <si>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</si>
  <si>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</si>
  <si>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</si>
  <si>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</si>
  <si>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</si>
  <si>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</si>
  <si>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</si>
  <si>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</si>
  <si>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</si>
  <si>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</si>
  <si>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</si>
  <si>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</si>
  <si>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</si>
  <si>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</si>
  <si>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</si>
  <si>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</si>
  <si>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</si>
  <si>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</si>
  <si>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</si>
  <si>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</si>
  <si>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</si>
  <si>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</si>
  <si>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</si>
  <si>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</si>
  <si>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</si>
  <si>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</si>
  <si>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</si>
  <si>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</si>
  <si>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</si>
  <si>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</si>
  <si>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</si>
  <si>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</si>
  <si>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</si>
  <si>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</si>
  <si>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</si>
  <si>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</si>
  <si>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</si>
  <si>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</si>
  <si>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</si>
  <si>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</si>
  <si>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</si>
  <si>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</si>
  <si>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</si>
  <si>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</si>
  <si>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</si>
  <si>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</si>
  <si>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</si>
  <si>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</si>
  <si>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</si>
  <si>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</si>
  <si>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</si>
  <si>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</si>
  <si>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</si>
  <si>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</si>
  <si>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</si>
  <si>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</si>
  <si>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</si>
  <si>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</si>
  <si>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</si>
  <si>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</si>
  <si>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</si>
  <si>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</si>
  <si>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</si>
  <si>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</si>
  <si>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</si>
  <si>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</si>
  <si>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</si>
  <si>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</si>
  <si>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</si>
  <si>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</si>
  <si>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</si>
  <si>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</si>
  <si>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</si>
  <si>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</si>
  <si>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</si>
  <si>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</si>
  <si>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</si>
  <si>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</si>
  <si>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</si>
  <si>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</si>
  <si>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</si>
  <si>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</si>
  <si>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</si>
  <si>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</si>
  <si>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</si>
  <si>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</si>
  <si>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</si>
  <si>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</si>
  <si>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</si>
  <si>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</si>
  <si>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</si>
  <si>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</si>
  <si>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</si>
  <si>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</si>
  <si>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</si>
  <si>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</si>
  <si>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</si>
  <si>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</si>
  <si>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</si>
  <si>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</si>
  <si>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</si>
  <si>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</si>
  <si>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</si>
  <si>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</si>
  <si>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</si>
  <si>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</si>
  <si>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</si>
  <si>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</si>
  <si>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</si>
  <si>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</si>
  <si>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</si>
  <si>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</si>
  <si>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</si>
  <si>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</si>
  <si>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</si>
  <si>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</si>
  <si>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</si>
  <si>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</si>
  <si>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</si>
  <si>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</si>
  <si>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</si>
  <si>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</si>
  <si>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</si>
  <si>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</si>
  <si>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</si>
  <si>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</si>
  <si>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</si>
  <si>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</si>
  <si>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</si>
  <si>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</si>
  <si>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</si>
  <si>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</si>
  <si>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</si>
  <si>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</si>
  <si>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</si>
  <si>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</si>
  <si>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</si>
  <si>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</si>
  <si>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</si>
  <si>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</si>
  <si>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</si>
  <si>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</si>
  <si>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</si>
  <si>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</si>
  <si>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</si>
  <si>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</si>
  <si>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</si>
  <si>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</si>
  <si>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</si>
  <si>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</si>
  <si>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</si>
  <si>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</si>
  <si>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</si>
  <si>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</si>
  <si>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</si>
  <si>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</si>
  <si>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</si>
  <si>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</si>
  <si>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</si>
  <si>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</si>
  <si>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</si>
  <si>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</si>
  <si>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</si>
  <si>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</si>
  <si>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</si>
  <si>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</si>
  <si>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</si>
  <si>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</si>
  <si>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</si>
  <si>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</si>
  <si>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</si>
  <si>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</si>
  <si>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</si>
  <si>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</si>
  <si>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</si>
  <si>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</si>
  <si>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</si>
  <si>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</si>
  <si>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</si>
  <si>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</si>
  <si>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</si>
  <si>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</si>
  <si>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</si>
  <si>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</si>
  <si>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</si>
  <si>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</si>
  <si>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</si>
  <si>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</si>
  <si>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</si>
  <si>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</si>
  <si>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</si>
  <si>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</si>
  <si>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</si>
  <si>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</si>
  <si>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</si>
  <si>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</si>
  <si>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</si>
  <si>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</si>
  <si>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</si>
  <si>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</si>
  <si>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</si>
  <si>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</si>
  <si>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</si>
  <si>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</si>
  <si>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</si>
  <si>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</si>
  <si>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</si>
  <si>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</si>
  <si>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</si>
  <si>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</si>
  <si>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</si>
  <si>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</si>
  <si>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</si>
  <si>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</si>
  <si>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</si>
  <si>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</si>
  <si>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</si>
  <si>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</si>
  <si>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</si>
  <si>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</si>
  <si>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</si>
  <si>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</si>
  <si>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</si>
  <si>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</si>
  <si>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</si>
  <si>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</si>
  <si>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</si>
  <si>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</si>
  <si>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</si>
  <si>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</si>
  <si>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</si>
  <si>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</si>
  <si>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</si>
  <si>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</si>
  <si>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</si>
  <si>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</si>
  <si>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</si>
  <si>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</si>
  <si>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</si>
  <si>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</si>
  <si>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</si>
  <si>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</si>
  <si>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</si>
  <si>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</si>
  <si>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</si>
  <si>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</si>
  <si>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</si>
  <si>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</si>
  <si>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</si>
  <si>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</si>
  <si>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</si>
  <si>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</si>
  <si>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</si>
  <si>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</si>
  <si>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</si>
  <si>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</si>
  <si>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</si>
  <si>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</si>
  <si>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</si>
  <si>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</si>
  <si>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</si>
  <si>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</si>
  <si>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</si>
  <si>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</si>
  <si>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</si>
  <si>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</si>
  <si>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</si>
  <si>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</si>
  <si>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</si>
  <si>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</si>
  <si>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</si>
  <si>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</si>
  <si>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</si>
  <si>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</si>
  <si>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</si>
  <si>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</si>
  <si>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</si>
  <si>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</si>
  <si>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</si>
  <si>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</si>
  <si>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</si>
  <si>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</si>
  <si>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</si>
  <si>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</si>
  <si>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</si>
  <si>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</si>
  <si>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</si>
  <si>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</si>
  <si>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</si>
  <si>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</si>
  <si>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</si>
  <si>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</si>
  <si>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</si>
  <si>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</si>
  <si>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</si>
  <si>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</si>
  <si>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</si>
  <si>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</si>
  <si>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</si>
  <si>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</si>
  <si>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</si>
  <si>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</si>
  <si>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</si>
  <si>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</si>
  <si>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</si>
  <si>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</si>
  <si>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</si>
  <si>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</si>
  <si>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</si>
  <si>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</si>
  <si>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</si>
  <si>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</si>
  <si>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</si>
  <si>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</si>
  <si>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</si>
  <si>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</si>
  <si>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</si>
  <si>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</si>
  <si>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</si>
  <si>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</si>
  <si>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</si>
  <si>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</si>
  <si>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</si>
  <si>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</si>
  <si>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</si>
  <si>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</si>
  <si>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</si>
  <si>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</si>
  <si>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</si>
  <si>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</si>
  <si>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</si>
  <si>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</si>
  <si>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</si>
  <si>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</si>
  <si>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</si>
  <si>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</si>
  <si>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</si>
  <si>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</si>
  <si>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</si>
  <si>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</si>
  <si>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</si>
  <si>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</si>
  <si>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</si>
  <si>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</si>
  <si>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</si>
  <si>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</si>
  <si>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</si>
  <si>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</si>
  <si>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</si>
  <si>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</si>
  <si>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</si>
  <si>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</si>
  <si>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</si>
  <si>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</si>
  <si>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</si>
  <si>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</si>
  <si>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</si>
  <si>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</si>
  <si>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</si>
  <si>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</si>
  <si>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</si>
  <si>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</si>
  <si>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</si>
  <si>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</si>
  <si>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</si>
  <si>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</si>
  <si>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</si>
  <si>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</si>
  <si>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</si>
  <si>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</si>
  <si>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</si>
  <si>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</si>
  <si>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</si>
  <si>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</si>
  <si>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</si>
  <si>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</si>
  <si>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</si>
  <si>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</si>
  <si>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</si>
  <si>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</si>
  <si>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</si>
  <si>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</si>
  <si>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</si>
  <si>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</si>
  <si>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</si>
  <si>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</si>
  <si>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</si>
  <si>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</si>
  <si>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</si>
  <si>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</si>
  <si>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</si>
  <si>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</si>
  <si>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</si>
  <si>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</si>
  <si>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</si>
  <si>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</si>
  <si>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</si>
  <si>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</si>
  <si>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</si>
  <si>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</si>
  <si>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</si>
  <si>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</si>
  <si>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</si>
  <si>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</si>
  <si>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</si>
  <si>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</si>
  <si>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</si>
  <si>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</si>
  <si>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</si>
  <si>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</si>
  <si>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</si>
  <si>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</si>
  <si>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</si>
  <si>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</si>
  <si>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</si>
  <si>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</si>
  <si>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</si>
  <si>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</si>
  <si>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</si>
  <si>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</si>
  <si>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</si>
  <si>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</si>
  <si>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</si>
  <si>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</si>
  <si>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</si>
  <si>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</si>
  <si>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CÓDIGO</t>
  </si>
  <si>
    <t>INDICADORES ESTRATÉGICOS</t>
  </si>
  <si>
    <t>CONVENCIONES DE INDICADORES</t>
  </si>
  <si>
    <t>1. DIMENSIÓN ESTRATÉGICA:</t>
  </si>
  <si>
    <t>D1</t>
  </si>
  <si>
    <t>PSICOSOCIAL</t>
  </si>
  <si>
    <t>ATENCIÓN SOCIAL</t>
  </si>
  <si>
    <t>OD1</t>
  </si>
  <si>
    <t>APOYO ESPIRITUAL</t>
  </si>
  <si>
    <t>EDUCACIÓN</t>
  </si>
  <si>
    <t>EDUCACIÓN PENITENCIARIA Y CARCELARIA</t>
  </si>
  <si>
    <t>CULTURA DEPORTE Y RECREACIÓN</t>
  </si>
  <si>
    <t>ACTIVIDADES PRODUCTIVAS</t>
  </si>
  <si>
    <t>DESARROLLO DE HABILIDADES  PRODUCTIVAS</t>
  </si>
  <si>
    <t>ACTIVIDADES OCUPACIONALES</t>
  </si>
  <si>
    <t>GESTIÓN COMERCIAL</t>
  </si>
  <si>
    <t>ASEGURAMIENTO EN SALUD</t>
  </si>
  <si>
    <t>SALUD PÚBLICA</t>
  </si>
  <si>
    <t>SERVICIOS DE SALUD</t>
  </si>
  <si>
    <t>OBJETIVOS INTERMEDIOS</t>
  </si>
  <si>
    <t>SEGURIDAD PENITENCIARIA</t>
  </si>
  <si>
    <t>TALENTO HUMANO</t>
  </si>
  <si>
    <t>PLANEACIÓN DEL RECURSO HUMANO</t>
  </si>
  <si>
    <t>INGRESO DEL TALENTO HUMANO</t>
  </si>
  <si>
    <t>RETIRO DEL TALENTO HUMANO</t>
  </si>
  <si>
    <t>PLANEACIÓN INSTITUCIONAL</t>
  </si>
  <si>
    <t>ESTADISTICA</t>
  </si>
  <si>
    <t>DEFENSA JURÍDICA</t>
  </si>
  <si>
    <t>EVALUACIÓN DE RESULTADOS</t>
  </si>
  <si>
    <t>GESTIÓN DOCUMENTAL</t>
  </si>
  <si>
    <t>CONTROL INTERNO</t>
  </si>
  <si>
    <t>EVALUACIÓN A LA GESTIÓN DEL RIESGO</t>
  </si>
  <si>
    <t xml:space="preserve">Promover en los servidores penitenciarios un cambio cultural, tendiente a la gestión integra, responsable y transparente de lo público. </t>
  </si>
  <si>
    <t xml:space="preserve">Aplicar el conocimiento normativo y del entorno en la Gestión del Talento Humano. </t>
  </si>
  <si>
    <t xml:space="preserve">Actualizar los registros de información acorde al sector de ingreso. </t>
  </si>
  <si>
    <t>Asegurar la igualdad en el acceso a la función pública asignando empleos  por mérito.</t>
  </si>
  <si>
    <t>OBJETIVO ESTRATEGICO</t>
  </si>
  <si>
    <t>1.1.1.SECTOR:</t>
  </si>
  <si>
    <t>1.1.2 SECTOR:</t>
  </si>
  <si>
    <t>1.1.3 SECTOR:</t>
  </si>
  <si>
    <t>1.1.4 SECTOR:</t>
  </si>
  <si>
    <t>DESARROLLO DEL TALENTO HUMANO</t>
  </si>
  <si>
    <t>Realizar Reinducción a todos los funcionarios activos cada 2 años</t>
  </si>
  <si>
    <t xml:space="preserve">Actualizar los registros de información acorde al sector desarrollo. </t>
  </si>
  <si>
    <t xml:space="preserve">Estructurar el diagnóstico de necesidades de aprendizaje organizacional. </t>
  </si>
  <si>
    <t xml:space="preserve">Actualizar los  registros de información acorde con el sector retiro. </t>
  </si>
  <si>
    <t>Efectuar desvinculación asistida a los funcionarios en proceso de retiro.</t>
  </si>
  <si>
    <t xml:space="preserve">Generar mecanismos para transferir el conocimiento de los servidores que se retiran de la entidad a quienes continúan vinculados. </t>
  </si>
  <si>
    <t>META DE PRODUCTO :</t>
  </si>
  <si>
    <t>META DE PRODUCTO:</t>
  </si>
  <si>
    <t xml:space="preserve">META DE PRODUCTO: </t>
  </si>
  <si>
    <t>1.2.1.SECTOR:</t>
  </si>
  <si>
    <t>CÓDIGO DE INTEGRIDAD</t>
  </si>
  <si>
    <t>Formar y capacitar a los servidores públicos del Instituto y de las otras entidades, en el campo penitenciario y carcelario, con el fin de desarrollar competencias que les permitan desempeñarse en su puesto de trabajo.</t>
  </si>
  <si>
    <t>DIRECCIÓN ESCUELA PENITENCIARIA</t>
  </si>
  <si>
    <t>Integrantes del Cuerpo de Custodia y Vigilancia formados para desempeñar los cargos de oficial y suboficial en el marco de las convocatorias de la CNSC.</t>
  </si>
  <si>
    <t>Aspirantes al Cuerpo de Custodia y Vigilancia formados para desempeñar el cargo de dragoneante, en el marco de las convocatorias de la CNSC.</t>
  </si>
  <si>
    <t>Bachilleres con instrucción para prestar el servicio militar en el INPEC.</t>
  </si>
  <si>
    <t>Funcionarios del INPEC capacitados a través de la Red de Apoyo.</t>
  </si>
  <si>
    <t>Funcionarios del INPEC capacitados mediante cursos virtuales diseñados y desarrollados por la EPN.</t>
  </si>
  <si>
    <t>Profesionales formados para desempeñar los cargos de Director y Subdirector de ERON, acorde con las solicitudes de SUTAH.</t>
  </si>
  <si>
    <t>Funcionarios con formación en Derechos Humanos.</t>
  </si>
  <si>
    <t>Personal del Cuerpo de Custodia y Vigilancia, Fuerzas Armadas y de Policía, actualizados y reentrenados.</t>
  </si>
  <si>
    <t>Programas de formación académica o laboral evaluados de acuerdo con los lineamientos definidos en el Manual de Evaluación de la DIRES.</t>
  </si>
  <si>
    <t>INDICADOR DEL SECTOR</t>
  </si>
  <si>
    <t>INDICADOR ESTRATÉGICO</t>
  </si>
  <si>
    <t>1.1.5 SECTOR:</t>
  </si>
  <si>
    <t>D2</t>
  </si>
  <si>
    <t>OD2</t>
  </si>
  <si>
    <t>2. DIMENSIÓN ESTRATÉGICA:</t>
  </si>
  <si>
    <t>PLANEACIÓN ESTRATÉGICA</t>
  </si>
  <si>
    <t>GESTIÓN PRESUPUESTAL</t>
  </si>
  <si>
    <t>3. DIMENSIÓN ESTRATÉGICA:</t>
  </si>
  <si>
    <t>D3</t>
  </si>
  <si>
    <t>OD3</t>
  </si>
  <si>
    <t>OFICINA SISTEMAS DE INFORMACIÓN</t>
  </si>
  <si>
    <t>2.1.1.SECTOR:</t>
  </si>
  <si>
    <t>2.2.1.SECTOR:</t>
  </si>
  <si>
    <t>3.1.1.SECTOR:</t>
  </si>
  <si>
    <t>3.1.2.SECTOR:</t>
  </si>
  <si>
    <t>3.2.1.SECTOR:</t>
  </si>
  <si>
    <t>3.2.3.SECTOR:</t>
  </si>
  <si>
    <t>3.2.4.SECTOR:</t>
  </si>
  <si>
    <t>3.2.5.SECTOR:</t>
  </si>
  <si>
    <t>OE9</t>
  </si>
  <si>
    <t>OE1</t>
  </si>
  <si>
    <t>OE2</t>
  </si>
  <si>
    <t>OE3</t>
  </si>
  <si>
    <t>OE4</t>
  </si>
  <si>
    <t>OE5</t>
  </si>
  <si>
    <t>OE6</t>
  </si>
  <si>
    <t>OE7</t>
  </si>
  <si>
    <t>OE12</t>
  </si>
  <si>
    <t>OE13</t>
  </si>
  <si>
    <t>S31</t>
  </si>
  <si>
    <t>S32</t>
  </si>
  <si>
    <t>S33</t>
  </si>
  <si>
    <t>OE14</t>
  </si>
  <si>
    <t>OE15</t>
  </si>
  <si>
    <t>S34</t>
  </si>
  <si>
    <t>S35</t>
  </si>
  <si>
    <t>4. DIMENSIÓN ESTRATÉGICA:</t>
  </si>
  <si>
    <t>4.1.1.SECTOR:</t>
  </si>
  <si>
    <t>S36</t>
  </si>
  <si>
    <t>S37</t>
  </si>
  <si>
    <t>S38</t>
  </si>
  <si>
    <t>D4</t>
  </si>
  <si>
    <t>OD4</t>
  </si>
  <si>
    <t>5. DIMENSIÓN ESTRATÉGICA:</t>
  </si>
  <si>
    <t>S39</t>
  </si>
  <si>
    <t>5.1.1.SECTOR:</t>
  </si>
  <si>
    <t>S40</t>
  </si>
  <si>
    <t xml:space="preserve">COMUNICACIÓN ORGANIZACIONAL Y MEDIOS INSTITUCIONALES </t>
  </si>
  <si>
    <t>6.1.1.SECTOR:</t>
  </si>
  <si>
    <t>OE18</t>
  </si>
  <si>
    <t xml:space="preserve">OBJETIVO ESTRATÉGICO DE LA DIMENSIÓN </t>
  </si>
  <si>
    <t xml:space="preserve">INVESTIGACIÓN PENITENCIARIA Y CARCELARIA </t>
  </si>
  <si>
    <t>SEGUIMIENTO Y EVALUACIÓN DEL DESEMPEÑO INSTITUCIONAL</t>
  </si>
  <si>
    <t>S41</t>
  </si>
  <si>
    <t>D6</t>
  </si>
  <si>
    <t>OD7</t>
  </si>
  <si>
    <t>D5</t>
  </si>
  <si>
    <t>OD5</t>
  </si>
  <si>
    <t>OD6</t>
  </si>
  <si>
    <t>7. DIMENSIÓN ESTRATÉGICA:</t>
  </si>
  <si>
    <t>D7</t>
  </si>
  <si>
    <t>S42</t>
  </si>
  <si>
    <t>S43</t>
  </si>
  <si>
    <t>8. DIMENSIÓN ESTRATÉGICA:</t>
  </si>
  <si>
    <t xml:space="preserve"> OBJETIVO ESTRATÉGICO DE LA DIMENSIÓN </t>
  </si>
  <si>
    <t>8.1.1 SECTOR:</t>
  </si>
  <si>
    <t>8.2.1 SECTOR:</t>
  </si>
  <si>
    <t>8.2.2 SECTOR:</t>
  </si>
  <si>
    <t>D8</t>
  </si>
  <si>
    <t>9.1.1 SECTOR:</t>
  </si>
  <si>
    <t>10. DIMENSIÓN ESTRATÉGICA:</t>
  </si>
  <si>
    <t>GRUPO DERECHOS HUMANOS</t>
  </si>
  <si>
    <t>3.1.3.SECTOR:</t>
  </si>
  <si>
    <t>OFICINA DE CONTROL INTERNO</t>
  </si>
  <si>
    <t>Porcentual</t>
  </si>
  <si>
    <t>Establecer estrategias encaminadas al acceso y vigilancia de los servicios en salud y alimentación a la población a cargo del INPEC</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</si>
  <si>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</si>
  <si>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Promover  los recursos de información  y comunicación en pro de  la imagen institucional.  </t>
  </si>
  <si>
    <t xml:space="preserve">Implementar el Programa de Gestión Documental del Instituto </t>
  </si>
  <si>
    <t xml:space="preserve">Seguimiento al Programa de Gestión Documental - PGD </t>
  </si>
  <si>
    <t xml:space="preserve">4.1 COMPONENTE </t>
  </si>
  <si>
    <t xml:space="preserve">5.1 COMPONENTE </t>
  </si>
  <si>
    <t xml:space="preserve">6.1 COMPONENTE </t>
  </si>
  <si>
    <t xml:space="preserve">7.1 COMPONENTE </t>
  </si>
  <si>
    <t xml:space="preserve">8.1 COMPONENTE </t>
  </si>
  <si>
    <t xml:space="preserve">9.1 COMPONENTE </t>
  </si>
  <si>
    <t xml:space="preserve">10.1 COMPONENTE </t>
  </si>
  <si>
    <t xml:space="preserve">1.1 COMPONENTE </t>
  </si>
  <si>
    <t xml:space="preserve">1.2 COMPONENTE </t>
  </si>
  <si>
    <t xml:space="preserve">2.1 COMPONENTE </t>
  </si>
  <si>
    <t xml:space="preserve">2.2 COMPONENTE </t>
  </si>
  <si>
    <t xml:space="preserve">3.1 COMPONENTE </t>
  </si>
  <si>
    <t xml:space="preserve">3.2 COMPONENTE </t>
  </si>
  <si>
    <t>SEGURIDAD PENITENCIARIA Y CARCELARIA</t>
  </si>
  <si>
    <t>Establecer la planta del Cuerpo de Custodia de cada establecimiento de acuerdo a sus puestos de servicio</t>
  </si>
  <si>
    <t xml:space="preserve">PROYECCIÓN CUERPO DE CUSTODIA
</t>
  </si>
  <si>
    <t>INFORMACIÓN PENITENCIARIA Y CARCELARIA</t>
  </si>
  <si>
    <t>Planeación presupuestal viable y sostenible</t>
  </si>
  <si>
    <t>RACIONALIZACIÓN DE TRAMITE</t>
  </si>
  <si>
    <t>MEJORA NORMATIVA</t>
  </si>
  <si>
    <t>RELACIÓN -ESTADO CIUDADANO</t>
  </si>
  <si>
    <t>DE LA VENTANILLA HACIA ADENTRO</t>
  </si>
  <si>
    <t>3.1.4. SECTOR:</t>
  </si>
  <si>
    <t>3.1.5.SECTOR:</t>
  </si>
  <si>
    <t xml:space="preserve">SEGURIDAD DIGITAL </t>
  </si>
  <si>
    <t>C9</t>
  </si>
  <si>
    <t>6.1.2.SECTOR:</t>
  </si>
  <si>
    <t>C11</t>
  </si>
  <si>
    <t>C12</t>
  </si>
  <si>
    <t>C13</t>
  </si>
  <si>
    <t>C16</t>
  </si>
  <si>
    <t>C17</t>
  </si>
  <si>
    <t>C18</t>
  </si>
  <si>
    <t>Fortalecer la comunidad penitenciaria y su relación con el Instituto en un entorno confiable que permita la apertura y el aprovechamiento de los datos públicos.</t>
  </si>
  <si>
    <t>Eficacia de la participación ciudadana para mejorar la gestión institucional</t>
  </si>
  <si>
    <t>Mejorar el funcionamiento Institucional y su relación con otras entidades públicas.</t>
  </si>
  <si>
    <t xml:space="preserve">Eficacia del análisis de datos para mejorar la gestión institucional </t>
  </si>
  <si>
    <t>Porcentaje de Ejecución Presupuestal</t>
  </si>
  <si>
    <t>Promover al Instituto el seguimiento a la gestión y su desempeño</t>
  </si>
  <si>
    <t>Eficacia del seguimiento a la gestión institucional y la evaluación de los resultados obtenidos</t>
  </si>
  <si>
    <t>Productos de investigación que generan nuevo conocimiento en el sector penitenciario y carcelario.</t>
  </si>
  <si>
    <t>Promover el Mejoramiento Continuo del Instituto</t>
  </si>
  <si>
    <t>OFICINA ASESORA JURÍDICA</t>
  </si>
  <si>
    <t>Ejecutar la planeación institucional en el marco de los valores del servicio público.</t>
  </si>
  <si>
    <t>Conocer los avances en la consecución de resultados previstos en su marco estratégico.</t>
  </si>
  <si>
    <t>6. DIMENSIÓN ESTRATÉGICA:</t>
  </si>
  <si>
    <t>Información estadística de la PPL elaborada y publicada</t>
  </si>
  <si>
    <t>OFICINA CONTROL UNICO DISCIPLINARIO</t>
  </si>
  <si>
    <t>IE1</t>
  </si>
  <si>
    <t>IE2</t>
  </si>
  <si>
    <t>IE3</t>
  </si>
  <si>
    <t>IE4</t>
  </si>
  <si>
    <t>IE5</t>
  </si>
  <si>
    <t>IE6</t>
  </si>
  <si>
    <t>IE8</t>
  </si>
  <si>
    <t>IE9</t>
  </si>
  <si>
    <t>IE12</t>
  </si>
  <si>
    <t>IE13</t>
  </si>
  <si>
    <t>IE14</t>
  </si>
  <si>
    <t>IE15</t>
  </si>
  <si>
    <t>IE16</t>
  </si>
  <si>
    <t>IE17</t>
  </si>
  <si>
    <t>IE18</t>
  </si>
  <si>
    <t>IE19</t>
  </si>
  <si>
    <t>IE20</t>
  </si>
  <si>
    <t>IS1</t>
  </si>
  <si>
    <t>IS2</t>
  </si>
  <si>
    <t>IS3</t>
  </si>
  <si>
    <t>IS4</t>
  </si>
  <si>
    <t>IS5</t>
  </si>
  <si>
    <t>IS6</t>
  </si>
  <si>
    <t>IS7</t>
  </si>
  <si>
    <t>IS8</t>
  </si>
  <si>
    <t>IS9</t>
  </si>
  <si>
    <t>IS10</t>
  </si>
  <si>
    <t>IS11</t>
  </si>
  <si>
    <t>IS13</t>
  </si>
  <si>
    <t>IS14</t>
  </si>
  <si>
    <t>IS15</t>
  </si>
  <si>
    <t>IS16</t>
  </si>
  <si>
    <t>IS17</t>
  </si>
  <si>
    <t>IS18</t>
  </si>
  <si>
    <t>IS19</t>
  </si>
  <si>
    <t>IS20</t>
  </si>
  <si>
    <t>IS21</t>
  </si>
  <si>
    <t>IS22</t>
  </si>
  <si>
    <t>IS23</t>
  </si>
  <si>
    <t>IS24</t>
  </si>
  <si>
    <t>IS25</t>
  </si>
  <si>
    <t>IS26</t>
  </si>
  <si>
    <t>IS27</t>
  </si>
  <si>
    <t>IS29</t>
  </si>
  <si>
    <t>IS30</t>
  </si>
  <si>
    <t>IS32</t>
  </si>
  <si>
    <t>IS33</t>
  </si>
  <si>
    <t>IS34</t>
  </si>
  <si>
    <t>IS35</t>
  </si>
  <si>
    <t>IS36</t>
  </si>
  <si>
    <t>IS37</t>
  </si>
  <si>
    <t>IS38</t>
  </si>
  <si>
    <t>IS39</t>
  </si>
  <si>
    <t>IS40</t>
  </si>
  <si>
    <t>IS41</t>
  </si>
  <si>
    <t>IS42</t>
  </si>
  <si>
    <t>IS43</t>
  </si>
  <si>
    <t>IS44</t>
  </si>
  <si>
    <t>IS45</t>
  </si>
  <si>
    <t>IS46</t>
  </si>
  <si>
    <t>IS51</t>
  </si>
  <si>
    <t>IS52</t>
  </si>
  <si>
    <t>IS53</t>
  </si>
  <si>
    <t>IS55</t>
  </si>
  <si>
    <t>IS56</t>
  </si>
  <si>
    <t>IS57</t>
  </si>
  <si>
    <t>IS58</t>
  </si>
  <si>
    <t>IS59</t>
  </si>
  <si>
    <t>IS60</t>
  </si>
  <si>
    <t>IS61</t>
  </si>
  <si>
    <t>IS62</t>
  </si>
  <si>
    <t>IS63</t>
  </si>
  <si>
    <t>IS64</t>
  </si>
  <si>
    <t>IS65</t>
  </si>
  <si>
    <t>IS66</t>
  </si>
  <si>
    <t>IS67</t>
  </si>
  <si>
    <t>IS68</t>
  </si>
  <si>
    <t>IS70</t>
  </si>
  <si>
    <t>IS74</t>
  </si>
  <si>
    <t>IS78</t>
  </si>
  <si>
    <t>IS79</t>
  </si>
  <si>
    <t>IS80</t>
  </si>
  <si>
    <t>IS81</t>
  </si>
  <si>
    <t>IS82</t>
  </si>
  <si>
    <t>IS83</t>
  </si>
  <si>
    <t>IS84</t>
  </si>
  <si>
    <t>IS85</t>
  </si>
  <si>
    <t>IS86</t>
  </si>
  <si>
    <t>IS90</t>
  </si>
  <si>
    <t>IS91</t>
  </si>
  <si>
    <t>IS92</t>
  </si>
  <si>
    <t>IS93</t>
  </si>
  <si>
    <t>IS94</t>
  </si>
  <si>
    <t>IS95</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</si>
  <si>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</si>
  <si>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Actualizar los registros de información acorde al sector planeación.</t>
  </si>
  <si>
    <t>OE8</t>
  </si>
  <si>
    <t xml:space="preserve">Porcentaje de cumplimiento del ciclo del servidor público (planeación, ingreso, desarrollo y retiro) aplicado en la gestión del talento humano. </t>
  </si>
  <si>
    <t>Promover la construcción de una cultura de análisis y retroalimentación para el mejoramiento continuo.</t>
  </si>
  <si>
    <t>IS47</t>
  </si>
  <si>
    <t>Generar la captura y distribución del conocimiento.</t>
  </si>
  <si>
    <t>OE16</t>
  </si>
  <si>
    <t>9. DIMENSIÓN ESTRATÉGICA:</t>
  </si>
  <si>
    <t>D9</t>
  </si>
  <si>
    <t>OD9</t>
  </si>
  <si>
    <t>OD10</t>
  </si>
  <si>
    <t>OE20</t>
  </si>
  <si>
    <t xml:space="preserve">Porcentaje de cumplimiento en la implementación y apropiación de los servidores penitenciarios de la Política de Integridad en el ejercicio público. </t>
  </si>
  <si>
    <t>IE7</t>
  </si>
  <si>
    <t>IE10</t>
  </si>
  <si>
    <t xml:space="preserve">Planes Institucionales formulados y aprobados </t>
  </si>
  <si>
    <t>Plan Anticorrupción y Atención al Ciudadano formulado y monitoreado</t>
  </si>
  <si>
    <t>GRUPO DE RELACIONES INTERNACIONALES Y PROTOCOLO</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</si>
  <si>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</si>
  <si>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GRUPO ASUNTOS PENITENCIARIOS</t>
  </si>
  <si>
    <t>Presupuesto formulado para la vigencia acorde con los lineamientos emitidos desde el Ministerio de Hacienda y Crédito Público y el Departamento Nacional de Planeación</t>
  </si>
  <si>
    <t>OE11</t>
  </si>
  <si>
    <t>Fortalecer la gestión de la información contable con calidad proveniente de las subunidades ejecutoras o de otros procesos como resultado final del ejercicio financiero.</t>
  </si>
  <si>
    <t>Coordinar en materia administrativa el seguimiento que  involucre, los servicios públicos,  las necesidades de infraestructura de los ERON las cuales se presentan a la USPEC y necesidades de la Dirección General y Direcciones Regionales.</t>
  </si>
  <si>
    <t>Desarrollar los procedimientos administrativos para el cumplimiento de la ejecución del plan anual de caja</t>
  </si>
  <si>
    <t xml:space="preserve">Propender por la eficiente administración de los Recursos Físicos y específicamente de los Bienes Muebles y semovientes caninos del Instituto Nacional Penitenciario y Carcelario INPEC. </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</si>
  <si>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</si>
  <si>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Diseñar e implementar programas de tratamiento penitenciario y de atención social eficaces beneficiando a la ppl y facilitando su proceso de prisionalización</t>
  </si>
  <si>
    <t xml:space="preserve">Porcentual </t>
  </si>
  <si>
    <t>Evaluar la actuación laboral y el rendimiento o logro de resultados de los gerentes públicos y servidores de carrera administrativa. (AG y EDL)</t>
  </si>
  <si>
    <t xml:space="preserve">Gestionar e implementar actividades de la caja de herramientas del Código de Integridad de acuerdo al plan de trabajo aprobado por Comité. </t>
  </si>
  <si>
    <t>Diseñar la ruta estratégica con miras a fortalecer la confianza ciudadana y la legitimidad.</t>
  </si>
  <si>
    <t>Tramitar los lineamientos para la adquisición de las pólizas y su cobertura de acuerdo a las necesidades que presente el INPEC</t>
  </si>
  <si>
    <t xml:space="preserve">Realizar las acciones para adelantar la gestión contractual  en todo su ciclo de acuerdo con las normas de contratación vigentes. </t>
  </si>
  <si>
    <t>Promover el mejoramiento continuo del Instituto mediante métodos, procedimientos de control y gestión de riesgos, así como mecanismos de prevención y evaluación de este.</t>
  </si>
  <si>
    <t>Garantizar un adecuado flujo de información tanto interna  como externa</t>
  </si>
  <si>
    <t>IS12</t>
  </si>
  <si>
    <t>P64</t>
  </si>
  <si>
    <t>P74</t>
  </si>
  <si>
    <t>P91</t>
  </si>
  <si>
    <t>P92</t>
  </si>
  <si>
    <t>P107</t>
  </si>
  <si>
    <t>IS28</t>
  </si>
  <si>
    <t>P114</t>
  </si>
  <si>
    <t>P117</t>
  </si>
  <si>
    <t>P118</t>
  </si>
  <si>
    <t>P119</t>
  </si>
  <si>
    <t>P129</t>
  </si>
  <si>
    <t>P135</t>
  </si>
  <si>
    <t>P136</t>
  </si>
  <si>
    <t>P137</t>
  </si>
  <si>
    <t>P176</t>
  </si>
  <si>
    <t>IS48</t>
  </si>
  <si>
    <t>P182</t>
  </si>
  <si>
    <t>IS49</t>
  </si>
  <si>
    <t>IS50</t>
  </si>
  <si>
    <t>IE11</t>
  </si>
  <si>
    <t>IS54</t>
  </si>
  <si>
    <t>P196</t>
  </si>
  <si>
    <t>P208</t>
  </si>
  <si>
    <t>OE21</t>
  </si>
  <si>
    <t>OE22</t>
  </si>
  <si>
    <t>OE24</t>
  </si>
  <si>
    <t>P262</t>
  </si>
  <si>
    <t>P263</t>
  </si>
  <si>
    <t>P264</t>
  </si>
  <si>
    <t>P265</t>
  </si>
  <si>
    <t>P266</t>
  </si>
  <si>
    <t>OE25</t>
  </si>
  <si>
    <t>IS96</t>
  </si>
  <si>
    <t>P272</t>
  </si>
  <si>
    <t>P273</t>
  </si>
  <si>
    <t>P274</t>
  </si>
  <si>
    <t>P275</t>
  </si>
  <si>
    <t>P276</t>
  </si>
  <si>
    <t>P277</t>
  </si>
  <si>
    <t>P278</t>
  </si>
  <si>
    <t>OE26</t>
  </si>
  <si>
    <t>P281</t>
  </si>
  <si>
    <t>P282</t>
  </si>
  <si>
    <t>DOCUMENTAL</t>
  </si>
  <si>
    <t xml:space="preserve">Realizar el seguimiento de la ejecución presupuestal dando cumplimiento a las metas establecidas para tal fin en el plan de Acción, para aprovechar los recursos asignados con eficiencia y eficacia. </t>
  </si>
  <si>
    <t>OE27</t>
  </si>
  <si>
    <t>Consolidar la información respecto a la identificación e idoneidad del recurso canino</t>
  </si>
  <si>
    <t>Realizar el análisis mensual de los indicadores de seguridad</t>
  </si>
  <si>
    <t>IS87</t>
  </si>
  <si>
    <t>IS88</t>
  </si>
  <si>
    <t>IS89</t>
  </si>
  <si>
    <t>INDICADORES DEL SECTOR</t>
  </si>
  <si>
    <t>Gestionar un talento humano idóneo, comprometido y transparente, que contribuya al cumplimiento de la misión institucional, los fines del Estado, y alcance su propio desarrollo personal y laboral.</t>
  </si>
  <si>
    <t>Porcentaje de cumplimiento Decreto 612 del 2018</t>
  </si>
  <si>
    <t>Porcentaje de avance en el cumplimiento de las acciones de la planeación estratégica de Talento humano</t>
  </si>
  <si>
    <t>Porcentaje de servidores públicos del Instituto formados y capacitados</t>
  </si>
  <si>
    <t xml:space="preserve">Porcentaje de avance  de la implementación  de la caja de herramientas. </t>
  </si>
  <si>
    <t>Porcentaje de cumplimiento de demanda de eventos Y/o logística institucional organizados</t>
  </si>
  <si>
    <t>Número de Seguimientos  a las subunidades ejecutoras en cumplimiento de la información contable</t>
  </si>
  <si>
    <t xml:space="preserve">Porcentaje de apropiación definitiva del presupuesto </t>
  </si>
  <si>
    <t>Porcentaje de la eficacia del buen uso y aprovechamiento de la infraestructura tecnológica del Instituto</t>
  </si>
  <si>
    <t>Porcentaje de cumplimiento de Seguimientos oportunos de tramites  reportados en el aplicativo</t>
  </si>
  <si>
    <t xml:space="preserve">Porcentaje de  Decisiones de fondo de los Procesos activos, quejas e informes  </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</si>
  <si>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</si>
  <si>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</si>
  <si>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Porcentaje  del cumplimiento al seguimiento del plan institucional Nacional</t>
  </si>
  <si>
    <t>Porcentaje  del cumplimiento al seguimiento del plan institucional Dirección Regional</t>
  </si>
  <si>
    <t>Porcentaje  del cumplimiento al seguimiento del plan institucional Establecimiento de reclusión</t>
  </si>
  <si>
    <t>Número de Productos de investigación formulados y diseñados  en la vigencia.</t>
  </si>
  <si>
    <t>Evaluación de la implementación de la estrategia  de aplicación del Código de Integridad realizada</t>
  </si>
  <si>
    <t>Porcentaje de cumplimiento de las VIVIF  programadas</t>
  </si>
  <si>
    <t>Número operativos realizados por el GROPE</t>
  </si>
  <si>
    <t>Número de auxiliares Bachilleres incorporados conforme al convenio interadministrativo vigente</t>
  </si>
  <si>
    <t xml:space="preserve"> Porcentaje  de asistencias efectuadas por parte de los lideres espirituales de acuerdo a su culto  religiosa</t>
  </si>
  <si>
    <t xml:space="preserve">Porcentaje de cumplimiento convalidación de las TVD del Instituto por el AGN </t>
  </si>
  <si>
    <t xml:space="preserve">Porcentaje de Implementación TRD en las sedes del Instituto </t>
  </si>
  <si>
    <t xml:space="preserve">Porcentaje de Implementación  TVD en las sedes del Instituto </t>
  </si>
  <si>
    <t xml:space="preserve">Porcentaje de cumplimiento de las transferencias documentales programadas ejecutadas </t>
  </si>
  <si>
    <t xml:space="preserve">Porcentaje de cumplimiento de las acciones de actualización aplicativo GESDOC </t>
  </si>
  <si>
    <t xml:space="preserve">Número de estrategias establecidas  priorizadas para el mejoramiento de la prestación de servicios de salud y alimentación </t>
  </si>
  <si>
    <t>Porcentaje de cumplimiento reporte noticioso (noticas favorables, negativas y neutras)</t>
  </si>
  <si>
    <t>Porcentaje de cumplimiento de estrategias de comunicación diseñadas e implementadas</t>
  </si>
  <si>
    <t>Porcentaje de cumplimiento de Avisos de Siniestros reportados  Presentados a los Corredores de Seguros</t>
  </si>
  <si>
    <t>Porcentaje de cumplimiento de quejas, reclamos, sugerencias y  denuncias recepcionadas tramitadas</t>
  </si>
  <si>
    <t xml:space="preserve">Porcentaje de cumplimiento en el tramite de las quejas recepcionadas </t>
  </si>
  <si>
    <t>Porcentaje de cumplimiento de las Actividades de capacitación programadas sobre  la ley 1952 de 2019  realizadas</t>
  </si>
  <si>
    <t>GESTIÓN ESTRATÉGICA DEL TALENTO HUMANO</t>
  </si>
  <si>
    <t xml:space="preserve">INTEGRIDAD </t>
  </si>
  <si>
    <t>DIRECCIONAMIENTO ESTRATÉGICO Y PLANEACIÓN</t>
  </si>
  <si>
    <t xml:space="preserve">GESTIÓN DEL CONOCIMIENTO </t>
  </si>
  <si>
    <t>INDICADORES SINERGIA</t>
  </si>
  <si>
    <t>Número de Mujeres atendidas con hijos menores de tres años en Establecimientos de Reclusión de Orden Nacional (ERON)</t>
  </si>
  <si>
    <t xml:space="preserve"> Porcentaje  de atenciones y orientaciones  demandadas Atendidas</t>
  </si>
  <si>
    <t>Estándares para la reacreditación de la Academia con ACA con cumplimiento al 100%</t>
  </si>
  <si>
    <t>Programas académicos implementados en el marco del Plan Institucional de Capacitación.</t>
  </si>
  <si>
    <t>Plan de Bienestar e Incentivos elaborado, socializado y publicado</t>
  </si>
  <si>
    <t>Plan anual de vacantes implementado</t>
  </si>
  <si>
    <t>Porcentaje de cumplimiento de Ingreso proyectado</t>
  </si>
  <si>
    <t>IS31</t>
  </si>
  <si>
    <t>Fortalecimiento en la prestación del servicio de formación virtual al cuerpo de custodia y vigilancia del inpec a nivel nacional</t>
  </si>
  <si>
    <t xml:space="preserve">PLAN INDICATIVO DEL DIRECCIONAMIENTO ESTRATEGICO 2023-2026" </t>
  </si>
  <si>
    <t xml:space="preserve"> </t>
  </si>
  <si>
    <t xml:space="preserve">Realizar las gestiones para  el ajuste del Manual de Funciones y Competencias Laborales. </t>
  </si>
  <si>
    <t xml:space="preserve">Facilitar la integración  de los nuevos servidores públicos a la cultura del Instituto aplicando el programa de inducción. </t>
  </si>
  <si>
    <t xml:space="preserve">Estructurar y ejecutar actividades de bienestar e incentivos que contribuyan al mejoramiento de la calidad de vida y protección de protección y servicios sociales </t>
  </si>
  <si>
    <t xml:space="preserve">Tasa anual de aprobación </t>
  </si>
  <si>
    <t>Programas de formación académica o laboral radicados ante la autoridad educativa competente para registro o renovación</t>
  </si>
  <si>
    <t xml:space="preserve">Autoevaluación de la gestión institucional de la DIRES realizada de acuerdo con los lineamientos definidos en el Manual de Evaluación </t>
  </si>
  <si>
    <t>Funcionarios del INPEC capacitados en valores del servidor público - código de integridad institucional en el marco de la política de transparencia y lucha contra la corrupción</t>
  </si>
  <si>
    <t>Funcionarios del INPEC capacitados en enfoque diferencial</t>
  </si>
  <si>
    <t>Funcionarios del INPEC que laboran en reclusiones de mujeres capacitados en equidad para la mujer</t>
  </si>
  <si>
    <t>Elaboración del modelo de digitalización de la EPN (EPNDIGITAL)</t>
  </si>
  <si>
    <t>Creación del CRAI (Centro de Recursos para el Aprendizaje y la Investigación)</t>
  </si>
  <si>
    <t>Elaboración de los módulos de respeto por el enfoque diferencial</t>
  </si>
  <si>
    <t>Encuentros académicos realizados para la divulgación y retroalimentación del conocimiento penitenciario a nivel nacional.</t>
  </si>
  <si>
    <t xml:space="preserve">Porcentaje de documentos actualizados del proceso de seguridad </t>
  </si>
  <si>
    <t>Número de instrucciones de las novedades de seguridad de los ERON</t>
  </si>
  <si>
    <t>Porcentaje de cumplimiento de denuncias radicadas ante la FGN</t>
  </si>
  <si>
    <t>Planificar y realizar la actualización de los documentos del proceso</t>
  </si>
  <si>
    <t>Realizar operativos de intervención del GROPE en los establecimientos de reclusión</t>
  </si>
  <si>
    <t>Identificar, analizar y tramitar los requerimiento de los ERON en la consulta de la base de datos Registraduría Nacional del Estado Civil para identificación e individualización de personas</t>
  </si>
  <si>
    <t>Desarrollar las actividades correspondientes para la realización de los cursos de las diferentes especialidades del personal de Cuerpo de Custodia y Vigilancia</t>
  </si>
  <si>
    <t>Establecer  las actividades necesarias para fortalecer la planta de semovientes caninos para cubrir las necesidades en los ERON</t>
  </si>
  <si>
    <t>Formular las tablas de organización del personal del cuerpo de custodia y vigilancia de acuerdo a las necesidades de los servicios de seguridad en cada ERON</t>
  </si>
  <si>
    <t>Determinar la cantidad de funcionarios del Cuerpo de Custodia y Vigilancia para los puestos de servicio definidos para cada ERON</t>
  </si>
  <si>
    <t>Controlar los puestos de servicio de los funcionarios del CCV de acuerdo a los puestos de servicio definidos</t>
  </si>
  <si>
    <t>Desarrollar las actividades relacionadas con la incorporación, la administración y el licenciamiento del servicio militar de los auxiliares del Cuerpo de Custodia</t>
  </si>
  <si>
    <t>Adelantar las actividades correspondientes para llevar a cabo el encuentro de comandantes de centros de instrucción</t>
  </si>
  <si>
    <t>Porcentaje de cumplimiento de los  ERON con puestos de servicio definidos para el personal del CCV</t>
  </si>
  <si>
    <t>Porcentaje de PPL a los que se les cumple la política y procedimientos de alimentación</t>
  </si>
  <si>
    <t xml:space="preserve">Porcentaje total de población a cargo del INPEC con cobertura o asegurada a un sistema de salud en Colombia </t>
  </si>
  <si>
    <t xml:space="preserve">Mantener al 100% el aseguramiento en salud de la población privada de la libertad </t>
  </si>
  <si>
    <t>Porcentaje de cobertura de PPL participantes en la IEC</t>
  </si>
  <si>
    <t>Porcentaje  total de   PPL con EMI realizados por el prestador de salud Intramural en el mes.</t>
  </si>
  <si>
    <t>Orientar  acciones de Información, Educación y Comunicación IEC, enfocadas a la salud pública para la PPL</t>
  </si>
  <si>
    <t>Vigilar la realización del EMI por parte del prestador de salud en los ERON</t>
  </si>
  <si>
    <t>Analizar y evaluar de manera permanente la información consolidada, generando la ruta para una eficaz toma de decisiones.</t>
  </si>
  <si>
    <t>Ejecutar el Cronograma de implementación del Programa de Gestión Documental-PGD</t>
  </si>
  <si>
    <t>Cumplir con las actividades que conforma el Sistema Integrado de Conservación-SIC</t>
  </si>
  <si>
    <t xml:space="preserve">Desarrollar la actividades de la Política de Gestión de Documentos Electrónicos conforme al cronograma contemplado </t>
  </si>
  <si>
    <t>Cumplir con el cronograma anual de seguimiento a la Política de eficiencia administrativa y cero papel</t>
  </si>
  <si>
    <t>Orientar a nivel nacional sobre la aplicación del Manual de Gestión Documental.</t>
  </si>
  <si>
    <t xml:space="preserve">Actualizar el aplicativo GESDOC -Sistema de radicación de comunicaciones oficiales Externas e Internas y seguimiento a su utilización </t>
  </si>
  <si>
    <t>Implementar y socializar la Guía de prevención de emergencias y atención de desastres en archivos.</t>
  </si>
  <si>
    <t xml:space="preserve">Porcentaje de recursos programados en el PAA para ejecutar en el periodo  ejecutados        </t>
  </si>
  <si>
    <t>Fortalecer la integridad de la información reportada en las actas COSAL en los ERON</t>
  </si>
  <si>
    <t>Fortalecer  el cumplimiento de la normatividad sanitaria en las actividades productivas relacionadas con alimentos.</t>
  </si>
  <si>
    <t xml:space="preserve">Porcentaje total de citas de medicina general  y odontología programadas cumplidas  x mes </t>
  </si>
  <si>
    <t>Coordinar con la USPEC la priorización e intervención a la infraestructura penitenciaria.</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</si>
  <si>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</si>
  <si>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Garantizar que las Subunidades ejecutoras cuenten con el cupo PAC requerido, el cual debe ser gestionado ante la Dirección General de Crédito Publico y Tesoro Nacional del Ministerio de Hacienda y Crédito Público.</t>
  </si>
  <si>
    <t>Cumplir con las obligaciones financieras a cargo del Instituto de acuerdo al PAC aprobado y  atendiendo los lineamientos de la Dirección General de Crédito Publico y Tesoro Nacional.</t>
  </si>
  <si>
    <t>Realizar seguimiento a los recursos por concepto de ingresos propios del Instituto</t>
  </si>
  <si>
    <t>Verificar que las unidades ejecutoras realicen los movimientos de manera oportuna en el aplicativo PCT para el manejo eficiente de los inventarios del Instituto</t>
  </si>
  <si>
    <t>Mantener el Registro actualizado de los ejemplares caninos adquiridos por el Instituto en las diferentes modalidades.</t>
  </si>
  <si>
    <t>Efectuar control y seguimiento de los bienes muebles que son susceptibles para dar de baja en cada una de las unidades ejecutoras del Instituto</t>
  </si>
  <si>
    <t xml:space="preserve">Administrar y verificar el control del parque automotor del instituto </t>
  </si>
  <si>
    <t xml:space="preserve">Administrar y controlar los bienes muebles de las unidades ejecutoras de propiedad del Instituto </t>
  </si>
  <si>
    <t>Proveer el suministro de material defensa y municiones a los establecimientos carcelarios, centros de instrucción y grupos especiales-GROPES.</t>
  </si>
  <si>
    <t xml:space="preserve">Garantizar la entrega de la dotación de intendencia a los establecimientos carcelarios, centros de instrucción y grupos especiales-GROPES que es adquirida mediante la contratación estatal </t>
  </si>
  <si>
    <t>Administrar y tramitar oportunamente los informes de reclamación de siniestros presentados por los servidores públicos del INPEC</t>
  </si>
  <si>
    <t>Realizar la eficiente y oportuna adquisición de los bienes y servicios programados en el Plan Anual de Adquisiciones para la vigencia</t>
  </si>
  <si>
    <t>Asegurar la eficiente y oportuna función de supervisión a la ejecución contractual</t>
  </si>
  <si>
    <t>Tramitar hasta su culminación los procesos sancionatorios y /o elaboración de actas de liquidación</t>
  </si>
  <si>
    <t>Controlar, analizar y hacer seguimiento a la ejecución presupuestal de gastos de los diferentes rubros que la conforman, con el propósito de optimizar y aprovechar los recursos asignados al Instituto.</t>
  </si>
  <si>
    <t>Apoyar a la Dirección de Atención y Tratamiento en la preparación y presentación de los recursos propios generados en los establecimientos de reclusión.</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</si>
  <si>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</si>
  <si>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 xml:space="preserve">Número </t>
  </si>
  <si>
    <t>porcentual</t>
  </si>
  <si>
    <t>Proyectar las resoluciones con liquidación que ordenan el pago de sentencias y  conciliaciones, previa disponibilidad presupuestal y hasta agotar el presupuesto de la vigencia fiscal asignado por el Ministerio de Hacienda y Crédito Público, respetando la ley de Turnos, tomando en consideración las excepciones constitucionales que se presenten.</t>
  </si>
  <si>
    <t xml:space="preserve">Realizar las solicitudes de conciliación prejudicial, judicial  estudiarlas y presentarlas al comité </t>
  </si>
  <si>
    <t>Presentar  las ordenes de pago  al comité  de conciliaciones y defensa judicial del INPEC.</t>
  </si>
  <si>
    <t>Presentar  el estado de los procesos judiciales para efectos de la conciliación entre el  GRUDE OFAJU  y  GOCON para efectos del saneamiento Contable.</t>
  </si>
  <si>
    <t>Realizar Seguimiento y promover el cumplimiento  de las actividades establecidas en la Política de prevención del daño antijurídico.</t>
  </si>
  <si>
    <t>Coadyuvar a superar el estado de cosas inconstitucionales.</t>
  </si>
  <si>
    <t>Proyectar y presentar las decisiones de segunda instancia dentro de los procesos disciplinarios que se surten en contra de los servidores públicos.</t>
  </si>
  <si>
    <t>Revisar los actos administrativos proyectados por las dependencias y otorgar el respectivo control de Legalidad a aquellos que lo ameritan.</t>
  </si>
  <si>
    <t xml:space="preserve">Porcentaje  de reportes de armamento de los ERON elaborado </t>
  </si>
  <si>
    <t>Realizar Seguimiento a la prestación  de los servicios de salud</t>
  </si>
  <si>
    <t>Porcentaje PPL Accede al tratamiento penitenciario / total ppl condenada</t>
  </si>
  <si>
    <t>Porcentaje PPL Beneficiada en los programas de atención social / ppl Intramural</t>
  </si>
  <si>
    <t>Porcentaje de participación de la PPL en el programa de prevención del consumo de sustancias psicoactivas</t>
  </si>
  <si>
    <t xml:space="preserve">Porcentaje de participación de la PPL en acciones de prevención de la conducta suicida. </t>
  </si>
  <si>
    <t xml:space="preserve">Porcentaje de la PPL con enfoque diferencial e interseccional identificada participando en actividades psicosociales del programa. </t>
  </si>
  <si>
    <t>Mejorar la accesibilidad a elementos básicas para la población privada de la libertad Intramural</t>
  </si>
  <si>
    <t>Mejorar el acceso a la Estrategia de VIVIF para la población solicitante.</t>
  </si>
  <si>
    <t>Mejorar el acceso a atención psicológica en la población privada de la libertad.</t>
  </si>
  <si>
    <t>Aumentar la cobertura de PPL que participan en el programa de prevención del consumo de SPA</t>
  </si>
  <si>
    <t>Fortalecer las acciones de prevención de las conductas suicidas.</t>
  </si>
  <si>
    <t>Mejorar la cobertura de participación los programas dirigidos a la población reconocida con enfoque diferencial e interseccional</t>
  </si>
  <si>
    <t>Modernización  del programa de atención  niños RM Bogotá</t>
  </si>
  <si>
    <t>Asignar a la PPL condenada a programas ocupacionales de trabajo, estudio y enseñanza  en los ERON.</t>
  </si>
  <si>
    <t>Vincular a la PPL condenada a los programas psicosociales con fines  de Tratamiento Penitenciario implementados en los ERON de acuerdo al perfil delictivo.</t>
  </si>
  <si>
    <t>Asegurar la accesibilidad con miras a garantizar el derecho fundamental a la libertad religiosa y de cultos de la Población Privada de la Libertad, mediante la identificación de su credo religioso.</t>
  </si>
  <si>
    <t>Aplicar el censo religioso a la Población Privada de la Libertad, en los Establecimientos de Reclusión del Orden Nacional.</t>
  </si>
  <si>
    <t>Realizar seguimiento al cumplimiento de la normativa vigente de libertad religiosa y de cultos a la población privada de libertad.</t>
  </si>
  <si>
    <t>Formular, diseñar, implementar y evaluar los lineamientos y programas orientados principalmente a la asistencia espiritual de la población privada de la libertad.</t>
  </si>
  <si>
    <t xml:space="preserve">Seguimiento y orientación a las acciones que realicen las Entidades Religiosas a través de los líderes espirituales o voluntarios. </t>
  </si>
  <si>
    <t>Coordinar el apoyo de asistencia espiritual de la PPL y sus Familias con entidades externas, públicas o privadas, para la ejecución de los programas y proyectos.</t>
  </si>
  <si>
    <t>Porcentaje de ERON desarrollando programas de educación formal para adultos</t>
  </si>
  <si>
    <t xml:space="preserve">Porcentaje de ERON vinculando a PPL en los programas de educación para el trabajo y  desarrollo humano </t>
  </si>
  <si>
    <t>Porcentaje de demanda atendida en programas de educación, cultura, deporte y recreación</t>
  </si>
  <si>
    <t xml:space="preserve">Ampliación de la oferta de educación por medio de modelos educativos flexibles. </t>
  </si>
  <si>
    <t>Ampliación de oferta de programas de educación superior</t>
  </si>
  <si>
    <t>Ampliación de la participación de la Población privada de la libertad a la oferta educativa desarrollada por el Sena</t>
  </si>
  <si>
    <t xml:space="preserve">Porcentaje de ERON  con programas culturales, deportivos y recreativos implementados </t>
  </si>
  <si>
    <t>Promover el desarrollo de trabajo penitenciario y la comercialización de los productos elaborados por las personas privadas de la libertad.</t>
  </si>
  <si>
    <t>Mantener los cupos asignados en actividades de trabajo penitenciario</t>
  </si>
  <si>
    <t>Número total de actividades productivas fortalecidas</t>
  </si>
  <si>
    <t>Fortalecer o crear actividades productivas bajo la modalidad de administración directa, de carácter industrial, agropecuario, comercial y de servicios.</t>
  </si>
  <si>
    <t>Implementación y/o fortalecimiento de puntos de venta identificados con la marca institucional Libera Colombia ®.</t>
  </si>
  <si>
    <t>Gestionar alianzas estratégicas para el fortalecimiento de la gestión comercial y participación en ferias y eventos, con el fin de posicionar los productos elaborados por la PPL y la marca institucional Libera Colombia</t>
  </si>
  <si>
    <t>Fortalecer el proceso de resocialización en los ERON a nivel Nacional (Proyecto de Inversión)</t>
  </si>
  <si>
    <t>Porcentaje de privados de la libertad con plan de tratamiento penitenciario formulado acordes con las necesidades de cada privado de la libertad.</t>
  </si>
  <si>
    <t>Procesos disciplinarios con decisión de fondo en etapa de juzgamiento</t>
  </si>
  <si>
    <t>Procesos disciplinarios con decisión de fondo en etapa de instrucción</t>
  </si>
  <si>
    <t>Quejas e informes disciplinarios recibidos y evaluados</t>
  </si>
  <si>
    <t xml:space="preserve">Prevenir conductas que afecten la disciplina al interior de la Institución.    </t>
  </si>
  <si>
    <t>IS69</t>
  </si>
  <si>
    <t xml:space="preserve">Número de solicitudes de amenaza contra la vida e integridad de las PPL atendidas y tramitadas </t>
  </si>
  <si>
    <t>Porcentaje de cumplimiento de los ERON con puestos de servicio definidos para el personal del CCV</t>
  </si>
  <si>
    <t>Atender y tramitar las amenazas contra la vida e integridad personal de los funcionarios del instituto ante las autoridades competentes</t>
  </si>
  <si>
    <t>Atender y tramitar las amenazas contra la vida e integridad personal de las Personas Privadas de la Libertad para poner en cocimiento a las autoridades competentes</t>
  </si>
  <si>
    <r>
      <t xml:space="preserve">Registrar y actualizar trámites  y otros procedimientos administrativos en el SUIT frente a al Tramite de solicitud de los diferentes medios de comunicación para el desarrollo de sus actividades periodísticas con la población de internos  </t>
    </r>
    <r>
      <rPr>
        <sz val="11"/>
        <color theme="1"/>
        <rFont val="Calibri"/>
        <family val="2"/>
      </rPr>
      <t>(Instrumentos gestión de la información</t>
    </r>
    <r>
      <rPr>
        <sz val="11"/>
        <rFont val="Calibri"/>
        <family val="2"/>
      </rPr>
      <t xml:space="preserve"> )</t>
    </r>
  </si>
  <si>
    <t>Implementar herramientas de comunicación en la página web, sección 'sala de prensa' y socializar Boletines Internos a través del correo comunicacionorganizacional@inpec.gov.co</t>
  </si>
  <si>
    <t xml:space="preserve">Realizar la edición y socialización de podcast con temas generales del Instituto. </t>
  </si>
  <si>
    <t>Realizar el diseño adecuado y efectivo del componente Información y Comunicación</t>
  </si>
  <si>
    <t>Realizar Acciones que permitan conocer la efectividad de los canales de comunicación (Página Web institucional (sección 'sala de prensa'),  Boletines Internos,  Notinpec, correo masivo y Redes Sociales )</t>
  </si>
  <si>
    <t>Programar el presupuesto del Instituto acorde con los lineamientos emitidos desde el Ministerio de Hacienda y Crédito Público y el Departamento Nacional de Planeación</t>
  </si>
  <si>
    <t xml:space="preserve">Formular el Programa Anual Mensualizado de Caja -PAC </t>
  </si>
  <si>
    <t xml:space="preserve">Formulación y publicación del Plan Anual de Adquisiciones </t>
  </si>
  <si>
    <t>Evaluación y Seguimiento a la Ejecución Presupuestal realizada</t>
  </si>
  <si>
    <t>Plan Institucional de Capacitación elaborado, aprobado, ejecutado y evaluado, acorde con los lineamientos definidos por el DAFP.</t>
  </si>
  <si>
    <t>Plan de Previsión de recursos Humanos elaborado, socializado y publicado</t>
  </si>
  <si>
    <t>Rediseño cuadros de salida de información estadística de la PPL para el tablero virtual.</t>
  </si>
  <si>
    <t>Elaborar y publicar mensualmente boletín estadístico con información sociodemográfica de la PPL.</t>
  </si>
  <si>
    <t>Porcentaje de cumplimiento de Alianzas estratégicas nacionales e internacionales acordadas</t>
  </si>
  <si>
    <t xml:space="preserve">Requerimientos asociados a eventos y/o logística que conlleven a mejorar la percepción de la comunidad y la potencialización de la imagen de la entidad ante los grupos de interés, atendidos.  </t>
  </si>
  <si>
    <t xml:space="preserve">Fomentar las relaciones institucionales del INPEC con organismos y entidades Internacionales,  y con entidades Nacionales. </t>
  </si>
  <si>
    <t>Coordinar el ingreso del Cuerpo Consular  y/o Agentes Diplomáticos en misión oficial a los Establecimientos del Orden Nacional.</t>
  </si>
  <si>
    <t>Promover y coordinar el desarrollo de eventos académicos y programas de formación encaminados al conocimiento y análisis de las nuevas tendencias en el Sistema Penitenciario y Carcelario con expertos Nacionales e Internacionales.</t>
  </si>
  <si>
    <t>Realización  del Encuentro Anual de Cónsules Acreditados en Colombia con la Dirección General.</t>
  </si>
  <si>
    <t xml:space="preserve">Coordinar la Recepción y Atención de las visitas de las diferentes delegaciones extranjeras mediante las gestiones administrativas, logísticas y protocolarias en procura de mantener la imagen del instituto  </t>
  </si>
  <si>
    <t>Fortalecer la  evaluación y  tramites de quejas , reclamos  e informes CRAET, a nivel nacional en el  comité de atención en los cuales  se tome acciones preventivas y correctivas  de las quejas  que afectan la imagen del Instituto.</t>
  </si>
  <si>
    <t>Hacer seguimiento y control a las respuestas de las PQRSD a través del  tablero de  control- módulo Gesdoc - PQRSD  correspondiente a las dependencias del Instituto,</t>
  </si>
  <si>
    <t>Realizar el Tramite de los requerimientos de remisiones de la población privada de la libertad, atendidos siguiendo las directrices, criterios y procedimientos de conformidad con la ley</t>
  </si>
  <si>
    <t xml:space="preserve">Realizar el Tramite de los requerimientos de  traslados  de la población privada de la libertad,  atendidos siguiendo las directrices, criterios y procedimientos de conformidad con la ley </t>
  </si>
  <si>
    <t>Número de estrategias implementadas en favor de algunas poblaciones con enfoque diferencial</t>
  </si>
  <si>
    <t>Generar estrategias de fortalecimiento del rol de Cónsul de Derechos Humanos de Direcciones Regionales y ERON</t>
  </si>
  <si>
    <t>Formular la política institucional de enfoque diferencial respecto de las poblaciones LGBTIQ+, indígenas y mujer.</t>
  </si>
  <si>
    <t>Generar y participar en espacios donde se aborden acciones positivas en favor de poblaciones con enfoque diferencial LGBTIQ+, indígenas y mujer.</t>
  </si>
  <si>
    <t>Garantizar el respeto, promoción, protección y defensa de los derechos humanos en el sistema penitenciario y carcelario</t>
  </si>
  <si>
    <t xml:space="preserve"> Realizar Encuentros regionales de Atención al Ciudadano en las seis (6) regionales y ERON a Nivel Nacional con el fin de socializar la importancia del servicio al Ciudadano en el INPEC (fortaleciendo el módulo PQRSD, el buen uso y mayor conocimiento de temas que son recurrentes en las PQRSD ). </t>
  </si>
  <si>
    <t>Socializar el manual y protocolo de atención al ciudadano dirigido a los funcionarios CCV y administrativos</t>
  </si>
  <si>
    <t xml:space="preserve">Actualizar la caracterización del ciudadano de acuerdo a la guía del DNP y normatividad vigente </t>
  </si>
  <si>
    <t xml:space="preserve">Atender la demanda de  los requerimientos allegados por los diferentes canales de atención a la ciudadanía respecto al desarrollo de la Rdc. </t>
  </si>
  <si>
    <t>Realizar Actividad lúdica de estímulo para la gestión de rendición de cuentas dirigida a servidores penitenciarios</t>
  </si>
  <si>
    <t xml:space="preserve">Incrementar la percepción al valor agregador por parte de la oficina de control interno </t>
  </si>
  <si>
    <t>Evaluación al cumplimiento de los planes de mejoramiento producto de las auditorias realizadas</t>
  </si>
  <si>
    <t xml:space="preserve">Evaluación porcentual de las campañas preventivas a realizar </t>
  </si>
  <si>
    <t>Evaluación de la eficacia de la estrategia implementada por el INPEC para promover la aplicación del Código de Integridad.</t>
  </si>
  <si>
    <t>Numero de seguimientos y evaluaciones a realizar</t>
  </si>
  <si>
    <t>Realizar en los informes de auditoría un apartado que incluya un análisis obre las causas de los problemas identificados en la auditoría y recomendaciones a los líderes de proceso a adoptar las medidas correctivas necesarias</t>
  </si>
  <si>
    <t xml:space="preserve">Realizar talleres a nivel operativo  en temas transversales al  sistema de control interno, administración de riesgos con énfasis en controles,   planes de mejoramiento, y evaluación de programas  buscando la  implantación de un lenguaje común en el instituto. </t>
  </si>
  <si>
    <t xml:space="preserve">Ajustar y presentar a la Oficina Asesora Jurídica los proyectos de resolución producto de las mesas de trabajo con los dueños de procesos para desarrollar la Estructura Orgánica y funciones  Nivel central, Regional y de ERON </t>
  </si>
  <si>
    <t>Proyectar para firma de la Dirección General los actos administrativos de reclasificación, denominación  y destinación de los pabellones de los ERON (previa autorización de DINPE .Parágrafo 2 art. 20 Resol.6349 /16)</t>
  </si>
  <si>
    <t>Presentar previo requerimiento de Minjusticia o DINPE estudios para la reforma o rediseño de la Estructura del Instituto (cumplimiento Directiva Presidencial 019/2018)</t>
  </si>
  <si>
    <t>Actualizar los documentos asociados al proceso Planificación Institucional de acuerdo a las necesidades.</t>
  </si>
  <si>
    <t xml:space="preserve">Informar a la Dirección General anualmente el desempeño de  Gestión del sistema de Gestión de la Calidad y sobre las oportunidades de mejora </t>
  </si>
  <si>
    <t>LÍNEA DE BASE 31/12/2022</t>
  </si>
  <si>
    <t>IS71</t>
  </si>
  <si>
    <t>IS72</t>
  </si>
  <si>
    <t>IS73</t>
  </si>
  <si>
    <t>IS75</t>
  </si>
  <si>
    <t>IS76</t>
  </si>
  <si>
    <t>IS77</t>
  </si>
  <si>
    <t xml:space="preserve">Plan Institucional de Archivos PINAR elaborado, socializado y publicado, con su seguimiento </t>
  </si>
  <si>
    <t xml:space="preserve">Número  de planes ocupacionales actualizados en actividades de trabajo penitenciario </t>
  </si>
  <si>
    <t xml:space="preserve">Fortalecimiento a la gestión comercial de la marca Libera Colombia, en actividades como ferias, eventos, espacios comerciales, puntos de venta en ERON y alianzas estratégicas para la comercialización de los productos elaborados por la Población Privada de la Libertad. </t>
  </si>
  <si>
    <t>Plan Anual de Trabajo de Seguridad y Salud en el Trabajo implementado.</t>
  </si>
  <si>
    <t>Establecer  los avances  en la implementación y fortalecimiento del  relacionamiento  Estado  Ciudadano institucional.</t>
  </si>
  <si>
    <t>Formulación y Aprobación Plan de Direccionamiento estratégico  en concordancia con el Plan Nacional de Desarrollo, El plan Decenal de justica y el Plan Sectorial</t>
  </si>
  <si>
    <t>Integración y aprobación de los planes institucionales y estratégicos  al plan de acción del Instituto</t>
  </si>
  <si>
    <t>Administrar el modulo de la planeación estratégica del Instituto</t>
  </si>
  <si>
    <t>Formulación y Actualización de los proyectos de Inversión del Instituto</t>
  </si>
  <si>
    <t>Formulación y Aprobación de las acciones para el fortalecimiento del Modelo Integrado de Planeación y Gestión</t>
  </si>
  <si>
    <t>Asesorar la formulación de los planes de mejoramiento por parte de entidades Externas CGR</t>
  </si>
  <si>
    <t>Generar espacios de participación de la ciudadanía para identificar acciones de mejora y posibilidades de racionalización de trámites.</t>
  </si>
  <si>
    <t>Actualización y monitoreo de los trámites y servicios del Instituto en el Sistema Único de Información de Trámites – SUIT.</t>
  </si>
  <si>
    <t>Hacer seguimiento al registro trimestralmente en el modulo gestión datos de operación del SUIT, información de uso de trámites que realizan los dueños de los trámites</t>
  </si>
  <si>
    <t xml:space="preserve"> Implementación de la etapa de seguimiento y evaluación  para la rendición de cuentas</t>
  </si>
  <si>
    <t xml:space="preserve">Realizar seguimiento anual al Plan de Direccionamiento estratégico. </t>
  </si>
  <si>
    <t>Realizar seguimiento Trimestral al Plan de Acción.</t>
  </si>
  <si>
    <t>Realizar seguimiento Trimestral al modelo integrado de planeación y gestión</t>
  </si>
  <si>
    <t>Realizar seguimiento trimestral a los planes de acción de las Direcciones Regionales y establecimientos de reclusión.</t>
  </si>
  <si>
    <t>Seguimiento mensual de los indicadores, (físico, producto y financiero) de los proyectos de inversión activos</t>
  </si>
  <si>
    <t>Realizar el ejercicio piloto de un mapeo de conocimiento e innovación de acuerdo a los lineamientos del MIPG</t>
  </si>
  <si>
    <t>Diseñar la tipología de investigación de impacto para el instituto.</t>
  </si>
  <si>
    <t>Realizar las investigaciones aprobadas a medir el impacto institucional</t>
  </si>
  <si>
    <t>Riesgos de corrupción identificados y valorados por cada proceso, de acuerdo con la metodología para la administración del riesgo</t>
  </si>
  <si>
    <t>Participación de la ciudadanía en la construcción del mapa de riesgos de corrupción</t>
  </si>
  <si>
    <t>Mapa de riesgos de corrupción definido y documentado por cada proceso institucional</t>
  </si>
  <si>
    <t>Mapa de riesgos de corrupción publicado en el portal web institucional</t>
  </si>
  <si>
    <t>Liderar actuaciones de comunicación se vinculen Responsabilidades a gerentes públicos y líderes de proceso (primera Línea de defensa)</t>
  </si>
  <si>
    <t>Implementación de la etapa de ejecución para la rendición de cuentas.</t>
  </si>
  <si>
    <t>Operativizar el modulo  Rendición de Cuentas  ISOLUCION de acuerdo a los lineamientos del DAFP</t>
  </si>
  <si>
    <t>Mapa de riesgos de corrupción divulgado por mínimo dos canales de comunicación</t>
  </si>
  <si>
    <t>Informes de monitoreo al mapa de riesgos institucional vigente, con base en la información reportada por los dueños de proceso y según lo establecido en la Política de Administración del Riesgo</t>
  </si>
  <si>
    <t>Aumentar en un 10% por año, la participación en los diferentes espacios de diálogo de RDC para mejorar la gestión institucional.</t>
  </si>
  <si>
    <t>Formulación aprobación y publicación en la WEB del plan Anticorrupción y de Atención al Ciudadano Institucional p programa de transparencia y ética pública, según sea el caso.</t>
  </si>
  <si>
    <t>Formulación, aprobación y publicación del Plan de tratamiento de riesgos de seguridad y privacidad de la información</t>
  </si>
  <si>
    <t>Formulación, aprobación y publicación del  Plan de seguridad y privacidad de la información</t>
  </si>
  <si>
    <t>Formulación, aprobación y publicación del Plan Estratégico de Tecnologías de la Información PETI</t>
  </si>
  <si>
    <t xml:space="preserve">Porcentaje de disponibilidad en los servicios conectividad de red de comunicaciones </t>
  </si>
  <si>
    <t>Porcentaje de cumplimiento soporte técnico de las herramientas Ofimáticas implementadas en la sede central y anexos tramitados</t>
  </si>
  <si>
    <t>Información Institucional actualizada y disponible a través de medios físicos y electrónicos de acuerdo al articulo  9 de la ley 1712 de 2014.</t>
  </si>
  <si>
    <t>Modernización Integral de las Capacidades Tecnológicas del INPEC a Nivel Nacional (Proyecto de Inversión)</t>
  </si>
  <si>
    <t>Porcentaje de implementación de la Política de Gobierno Digital establecida por MINTIC</t>
  </si>
  <si>
    <t>Implementación de la Política de Gobierno Digital</t>
  </si>
  <si>
    <t>Implementación Plan Estratégico de Tecnologías de la Información - PETI</t>
  </si>
  <si>
    <t>Implementación del Plan de seguridad y privacidad de la información</t>
  </si>
  <si>
    <t>Implementación del Plan de tratamiento de riesgos de seguridad y privacidad de la información</t>
  </si>
  <si>
    <t>Declaración de aplicabilidad para el Sistema de Gestión de Seguridad de la Información SGSI</t>
  </si>
  <si>
    <t>P197</t>
  </si>
  <si>
    <t>P225</t>
  </si>
  <si>
    <t>P244</t>
  </si>
  <si>
    <t>P267</t>
  </si>
  <si>
    <t>P268</t>
  </si>
  <si>
    <t>P269</t>
  </si>
  <si>
    <t>P270</t>
  </si>
  <si>
    <t>P271</t>
  </si>
  <si>
    <t>P279</t>
  </si>
  <si>
    <t>P280</t>
  </si>
  <si>
    <t>Porcentaje de POSPENADOS atendidas en programas del servicio pospenitenciario  a nivel nacional</t>
  </si>
  <si>
    <t>Fortalecer el tratamiento integral para la PPL con consumo problemático de sustancias psicoactivas en los ERON</t>
  </si>
  <si>
    <t>Porcentaje de cumplimiento de actas de toma física de las unidades ejecutoras del instituto</t>
  </si>
  <si>
    <t>Adquirir las pólizas del Programa Generales de Seguros.</t>
  </si>
  <si>
    <t>Incluir o excluir de las Pólizas los bienes muebles e inmuebles conforme a la relación presentada por el Grupo de Manejo de Bienes Muebles, Grupo Logístico y Grupo de Vehículos del INPEC.</t>
  </si>
  <si>
    <t>Porcentaje de las herramientas Tics implementadas en el Instituto con difusión y entrenamiento</t>
  </si>
  <si>
    <t>Reportar oportunamente al Ministerio Público las decisiones del comité  de conciliaciones y defensa jurídica del INPEC y las  acciones de repetición.</t>
  </si>
  <si>
    <t>Contestar en términos y registrar en el aplicativo SIJUR  las Acciones de Tutela notificadas.</t>
  </si>
  <si>
    <t>Fortalecimiento del nuevo Código General Disciplinario Ley 1952 de enero del 2019</t>
  </si>
  <si>
    <t>Resolver en términos  los Conceptos jurídicos en materia de régimen penitenciario y carcelario, administrativo y legal.</t>
  </si>
  <si>
    <t xml:space="preserve">Tramitar y resolver en términos y conforme a la normatividad aplicable  las solicitudes relacionadas con Casa de contravenciones por delitos culposos. </t>
  </si>
  <si>
    <t>Número de encuentros académicos realizados para la divulgación y retroalimentación del conocimiento penitenciario.</t>
  </si>
  <si>
    <t>Número de  Investigaciones a identificar el impacto en lo institucional</t>
  </si>
  <si>
    <t xml:space="preserve">Porcentaje de cumplimiento de la población intramural  atendida por atención psicológica que solicita atención </t>
  </si>
  <si>
    <t xml:space="preserve">Porcentaje de niños menores de tres (3) años hijos de la mujeres privadas de la libertad atendidos en el programa </t>
  </si>
  <si>
    <t>Porcentaje  de la población intramural  condenada asignada a actividades ocupacionales TEE acordes con el plan de tratamiento</t>
  </si>
  <si>
    <t xml:space="preserve">Porcentaje  de la población intramural condenada  que participan en programas psicosociales con fines de tratamiento conforme al perfil delictivo </t>
  </si>
  <si>
    <t>Número  de espacios de tratamientos integral para la PPL con abuso problemático en los ERON  en funcionamiento a nivel nacional</t>
  </si>
  <si>
    <t>Fortalecer los centros de referenciación a nivel nacional para la adecuada implementación del servicio de atención postpenitenciaria</t>
  </si>
  <si>
    <t xml:space="preserve">Asegurar la oferta en formación: académica, deportiva, recreativa y cultural de calidad, suficiente y pertinente para la población privada de la libertad, en pro de fortalecer su proyecto de vida en libertad. </t>
  </si>
  <si>
    <t>Ampliación de la cobertura de PPL en la presentación de pruebas de estado ICFES (Validación, Saber 11, Saber Pry, Ty T)</t>
  </si>
  <si>
    <t xml:space="preserve"> ERON  con dotación de elementos  para deporte, recreación y cultura. </t>
  </si>
  <si>
    <t xml:space="preserve">Gestionar y optimizar los planes ocupacionales área laboral por demanda de los ERON.  </t>
  </si>
  <si>
    <t>Llevar a cabo la planificación del proyecto de inversión "Fortalecimiento de la Industria Penitenciaria a Nivel Nacional"</t>
  </si>
  <si>
    <t>Porcentaje  de ERON que cumple la meta de búsqueda de sintomáticos respiratorios</t>
  </si>
  <si>
    <t>Porcentaje de cumplimiento de los ERON con la planta ideal de semovientes y logística</t>
  </si>
  <si>
    <t>Administrar ante la Fiscalía General de la Nación denuncias por delitos ocurridos al interior de los ERON</t>
  </si>
  <si>
    <t>Implementar y mantener el funcionamiento de la unidad investigativa de Policía Judicial del INPEC</t>
  </si>
  <si>
    <t>Diagnosticar la planta de semovientes caninos y la logística necesaria para su adecuado funcionamiento por cada ERON</t>
  </si>
  <si>
    <t>Porcentaje de ERON con información estadística consolidada</t>
  </si>
  <si>
    <t>Consolidar la información estadística reportada por los ERON de acuerdo a los parámetros estadísticos establecidos</t>
  </si>
  <si>
    <t>Implementar estrategias de monitoreo de los Derechos Humanos de las Personas Privadas de la Libertad y la aplicación del enfoque diferencial</t>
  </si>
  <si>
    <t>Número de estrategias implementadas para el monitoreo de los Derechos Humanos y la aplicación del enfoque diferencial</t>
  </si>
  <si>
    <t>Número de estrategias implementadas para fortalecer el monitoreo de los Derechos Humanos de las personas privadas de la libertad.</t>
  </si>
  <si>
    <t>Presentar informes sobre el monitoreo de huelgas de hambre, medidas de aislamiento, irregularidades en el uso de la fuerza y violencia sexual con la información que se obtenga en el ejercicio de monitoreo que realizarán los Cónsules</t>
  </si>
  <si>
    <t>Transmisión de  Facebook Live para exponer temas de resocialización a los diferentes  públicos de interés.</t>
  </si>
  <si>
    <t>Realizar el empoderamiento de la imagen institucional a través de Videos Institucionales elaborados y editados.</t>
  </si>
  <si>
    <t>Plan Anual de trabajo anual en seguridad y salud en el trabajo elaborado, socializado y publicado</t>
  </si>
  <si>
    <t>Plan Anual de Vacantes elaborado, socializado y publicado</t>
  </si>
  <si>
    <t>Plan Estratégico de Talento Humano elaborado, socializado y publicado</t>
  </si>
  <si>
    <t>Formulación y Aprobación Plan de  Acción Institucional a partir del Direccionamiento Estratégico Aprobado</t>
  </si>
  <si>
    <t>Medir la calidad del servicio que prestan los servidores penitenciarios en las  oficina de atención al ciudadano a nivel nacional</t>
  </si>
  <si>
    <t xml:space="preserve">Analizar  la información estadística  de las PQRSD y orientaciones mas recurrentes solicitadas por los ciudadanos  recibidas por los  diferentes canales  de atención  recepcionadas a través del  modulo Gesdoc PQRSD  </t>
  </si>
  <si>
    <t xml:space="preserve"> Verificar el cumplimiento en la implementación de las herramientas tecnológicas e infraestructura física entregadas a los ERON y la finalidad del servicio al ciudadano en el instituto. </t>
  </si>
  <si>
    <t xml:space="preserve">Realizar el Tramite de los 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 </t>
  </si>
  <si>
    <t>Difusión y divulgación de los lineamientos  sobre  la atención preferencial  y/o prioritario en las oficinas de atención al  ciudadano del Instituto, para  mejorar  la  calidad y  eficiencia en la  prestación del servicio    de acuerdo a  la NTC 6047 DE 2013</t>
  </si>
  <si>
    <t xml:space="preserve">Establecer incentivos y estímulos para el personal de servicio al ciudadano, de acuerdo con lo previsto en el marco normativo vigente </t>
  </si>
  <si>
    <t>Realizar la publicación y difusión de  la carta del trato digno al ciudadano en otras lenguas</t>
  </si>
  <si>
    <t>Porcentaje de satisfacción frente a la temática y metodología de la audiencia pública de  rendición de cuentas, con relación al numero de participantes de la evaluación de la audiencia.</t>
  </si>
  <si>
    <t>Generar  espacios de participación con ciudadanía y demás grupos de valor (Ferias de servicio),  llevando a cabo la difusión de la oferta pública de servicios del Instituto.</t>
  </si>
  <si>
    <t>Llevar a cabo incentivos para la participación ciudadana (capacitaciones, reconocimientos, premios a ciudadanos o grupos de interés).</t>
  </si>
  <si>
    <t xml:space="preserve">Generar  espacios con veedurías ciudadanas con el fin de dar a conocer los programas y proyectos del instituto  </t>
  </si>
  <si>
    <t xml:space="preserve">Porcentaje de actualización e  Implementación   del  Modelo MIPG en el Aplicativo ISOLUCION  </t>
  </si>
  <si>
    <t>Hacer seguimiento y reportar los documentos  de los Dueños de Procesos en estado APROBADO que hacen parte del SGI y son cargados en el aplicativo Isolucion.</t>
  </si>
  <si>
    <t>Aumentar la cobertura en el uso de la herramienta Isolucion en el instituto  de acuerdo al presupuesto asignado</t>
  </si>
  <si>
    <t xml:space="preserve">Reforzar y capacitar a los integrantes del equipo operativo calidad MECI en el modulo de documentación de la herramienta Isolucion  de acuerdo a requerimientos presentados a la OFPLA por los dueños de proceso </t>
  </si>
  <si>
    <t>Realizar capacitación sobre el manejo y funcionamiento de las dimensiones del MIPG por procesos en el aplicativo Isolucion con la finalidad de crear una línea base para el instituto.</t>
  </si>
  <si>
    <t>Controlar de manera oportuna el mantenimiento y reparaciones locativas, de infraestructura y enseres asignados a las dependencias de las sedes administrativas del Instituto.</t>
  </si>
  <si>
    <t>Controlar los trámites tendientes a la legalización de los bienes inmuebles destinados al instituto y la actualización de la información de los bienes fiscales denominados Alojamientos (Casa, apartamento, habitación y/o dormitorios) de propiedad y/o a cargo del Instituto Nacional Penitenciario y carcelario (INPEC)</t>
  </si>
  <si>
    <t>Estructurar documento Hoja de vida de los ERON</t>
  </si>
  <si>
    <t>Verificar el cumplimiento de la meta de búsqueda de sintomáticos respiratorios en los ERON</t>
  </si>
  <si>
    <t>Controlar  el pago  de los servicios públicos trimestralmente a nivel nacional a cargo del Instituto</t>
  </si>
  <si>
    <t>Propender por la prestación de los servicios generales y de vigilancia privada requerida para el óptimo funcionamiento administrativo en el instituto.</t>
  </si>
  <si>
    <t>Realizar la actualización de la políticas y procedimientos contables,  para fortalecimiento y la razonabilidad del proceso contable, reflejado en los Estados Financieros del Instituto.</t>
  </si>
  <si>
    <t>Realizar seguimiento al Plan Institucional de Archivos PINAR.</t>
  </si>
  <si>
    <t>Mejorar el acceso a las rutas de atención de la PPL que presenta casos de inobservancia en sus hijos menores de 18 años</t>
  </si>
  <si>
    <t xml:space="preserve">ERON, con programas  deportivos, recreativos y programas culturales y artísticos. </t>
  </si>
  <si>
    <t>Formular los planes de tratamiento penitenciario para la PPL condenada clasificada en fases de Tratamiento Penitenciario en los ERON.</t>
  </si>
  <si>
    <t xml:space="preserve">Realizar seguimiento anual a las políticas de las dimensiones del modelo  MIPG  que manejan los diferentes Dueños de Procesos en el aplicativo Isolucion. </t>
  </si>
  <si>
    <t>Llevar y documentar el pilotaje ideal de Tratamiento Penitenciario en un establecimiento de Reclusión en conjunto con la Dirección de Atención y Tratamiento</t>
  </si>
  <si>
    <t>P283</t>
  </si>
  <si>
    <t>P284</t>
  </si>
  <si>
    <t>Llevar y documentar el pilotaje de buenas practicas a nivel regional en conjunto con las direcciones Regionales</t>
  </si>
  <si>
    <t>Implementación de la etapa de preparación y diseño para la rendición de cuentas.</t>
  </si>
  <si>
    <t>Realizar el diseño y medición del indicador del nivel de criticidad del plan de mejoramiento Institucional</t>
  </si>
  <si>
    <t xml:space="preserve">Realizar Seguimiento mensual a los indicadores, aprobados en SINERGIA </t>
  </si>
  <si>
    <t>Realizar Seguimiento anual a los indicadores, Estratégicos  y operativos</t>
  </si>
  <si>
    <t>Realizar Seguimiento  semestral a los indicadores, de los procesos</t>
  </si>
  <si>
    <t>Certificar al Inpec en la Norma técnica del Proceso Estadístico NTC PE 1000
2020</t>
  </si>
  <si>
    <t>Número de seguimientos realizados a la ejecución de recursos de servicios públicos</t>
  </si>
  <si>
    <t>Realizar el Seguimiento trimestral de inversión en la política de Equidad de la mujer</t>
  </si>
  <si>
    <t>Realizar la medición impacto institucional para cada vigencia "Índices de Impacto"</t>
  </si>
  <si>
    <t>Realizar acciones de socialización y difusión de la Política de Administración del riesgo con líderes y responsables de proceso ejecutadas en mínimo dos canales de comunicación institucional.</t>
  </si>
  <si>
    <t>Realizar Implementación de la etapa de aprestamiento para la rendición de cuentas.  Evaluación estrategia rendición de cuentas vigencia anterior.</t>
  </si>
  <si>
    <t xml:space="preserve">2.3 COMPONENTE </t>
  </si>
  <si>
    <t>Difusión y fortalecimiento de la dimensión de control interno MIPG en su segunda línea de defensa</t>
  </si>
  <si>
    <t xml:space="preserve">COMPRAS Y CONTRATACIÓN PÚBLICA </t>
  </si>
  <si>
    <t>CONTRATOS</t>
  </si>
  <si>
    <t>C19</t>
  </si>
  <si>
    <t>OE28</t>
  </si>
  <si>
    <t>IE21</t>
  </si>
  <si>
    <t>S44</t>
  </si>
  <si>
    <t xml:space="preserve"> PARTICIPACIÓN CIUDADANA EN LA GESTIÓN PÚBLICA</t>
  </si>
  <si>
    <t>TRANSPARENCIA Y ACCESO A LA INFORMACIÓN PÚBLICA Y LUCHA CONTRA LA CORRUPCIÓN</t>
  </si>
  <si>
    <t>GOBIERNO DIGITAL TIC PARA LA SOCIEDAD</t>
  </si>
  <si>
    <t>GESTIÓN PRESUPUESTAL "EFICIENCIA DEL GASTO PÚBLICO"</t>
  </si>
  <si>
    <t>GOBIERNO DIGITAL "TIC PARA EL ESTADO"</t>
  </si>
  <si>
    <t>C8</t>
  </si>
  <si>
    <t>C10</t>
  </si>
  <si>
    <t>C14</t>
  </si>
  <si>
    <t>C15</t>
  </si>
  <si>
    <t>OD8</t>
  </si>
  <si>
    <t>OE17</t>
  </si>
  <si>
    <t>OE19</t>
  </si>
  <si>
    <t>OE23</t>
  </si>
  <si>
    <t>OE10</t>
  </si>
  <si>
    <t>IE22</t>
  </si>
  <si>
    <t>GESTIÓN DE LA INFORMACIÓN ESTADSITICA</t>
  </si>
  <si>
    <t>C20</t>
  </si>
  <si>
    <t>Mejorar la calidad, uso y aprovechamiento estadístico de los registros administrativos del Instituto.</t>
  </si>
  <si>
    <t>MONITOREO Y SUPERVISIÓN</t>
  </si>
  <si>
    <t>AMBIENTE DE CONTROL</t>
  </si>
  <si>
    <t>ACTIVIDADES DE CONTROL</t>
  </si>
  <si>
    <t>Mapa de Riesgo Institucional publicado y comunicado</t>
  </si>
  <si>
    <t>IS97</t>
  </si>
  <si>
    <t>S45</t>
  </si>
  <si>
    <t>S46</t>
  </si>
  <si>
    <t>D10</t>
  </si>
  <si>
    <t>INNOVACIÓN PENITENCIARIA</t>
  </si>
  <si>
    <t>IS98</t>
  </si>
  <si>
    <t>Número de Buenas prácticas implementadas</t>
  </si>
  <si>
    <t xml:space="preserve">Número de solicitudes de amenaza contra la vida e integridad de los funcionarios de instituto atendidas y tramitadas </t>
  </si>
  <si>
    <t>IS99</t>
  </si>
  <si>
    <t>2.3.1.SECTOR:</t>
  </si>
  <si>
    <t>Porcentaje de la población intramural con entrega de kits de aseo en marzo, junio, septiembre y diciembre.</t>
  </si>
  <si>
    <t>IS100</t>
  </si>
  <si>
    <t>IS101</t>
  </si>
  <si>
    <t>IS102</t>
  </si>
  <si>
    <t>IS103</t>
  </si>
  <si>
    <t>Porcentaje de cumplimiento de los trámites de  tutelas recibidas en la  entidad.</t>
  </si>
  <si>
    <t>Porcentaje de ejecución  presupuestal  por pago de sentencias y conciliaciones.</t>
  </si>
  <si>
    <t>Porcentaje de cumplimiento de los trámites relacionados con casas de contraventores por delitos culposo.</t>
  </si>
  <si>
    <t>Porcentaje de cumplimiento de los procesos demandados a contratar</t>
  </si>
  <si>
    <t>Nivel de Implementación de la Politica Estadistica</t>
  </si>
  <si>
    <t>P285</t>
  </si>
  <si>
    <t xml:space="preserve">Realizar la edición y socialización de ABC temas generales del Instituto  de interes para los grupos de inters como de valor </t>
  </si>
  <si>
    <t>Cumplir el Plan de comunicaciones de acuerdo al Diseño e implementación de la estrategia de rendición de cuentas de la vigencia.</t>
  </si>
  <si>
    <t xml:space="preserve">Capacitar y orientar a la Alta Dirección y líderes de procesos en temas relacionados con el sistema de control interno. </t>
  </si>
  <si>
    <t xml:space="preserve">Dar respuesta oportuna a los procesos que requieran acompañamiento en temas técnicos,  y estratégicos relacionados  con control interno </t>
  </si>
  <si>
    <t xml:space="preserve">Realizar medición Trimestral de percepción a los ciudadanos respecto a la calidad y accesibilidad a los servicios implementando acciones de mejora </t>
  </si>
  <si>
    <t>Catalogo de servicios de tecnología de la información.</t>
  </si>
  <si>
    <t xml:space="preserve">Adelantar los procesos de jurisdicción coactiva por obligaciones económicas que estén dispuestas en títulos ejecutivos a favor del Instituto Nacional Penitenciario y Carcelario INPEC, en los términos del Estatuto Tributario Nacional y el CPACA.  </t>
  </si>
  <si>
    <t>DIRECCION DE ATENCION Y TRATAMIENTO</t>
  </si>
  <si>
    <t>Porcentaje de cumplimiento de las acciones relacionadas con el ciclo de ingreso del talento humano</t>
  </si>
  <si>
    <t xml:space="preserve">Porcentaje de cumplimiento de las acciones relacionadas con el ciclo de desarrollo del talento humano. </t>
  </si>
  <si>
    <t>Porcentaje de cumplimiento de las acciones de retiro del servidor público realizadas.</t>
  </si>
  <si>
    <t>Número de Programas de formación académica o laboral
ofertados aprobados por la autoridad educativa
correspondiente.</t>
  </si>
  <si>
    <t>FORMACIÓN PENITENCIARIA Y CARCELARIA</t>
  </si>
  <si>
    <t>Presupuesto formulado para la vigencia acorde con los
lineamientos emitidos desde el Min Hacienda y DNP</t>
  </si>
  <si>
    <t xml:space="preserve"> Número de solicitudes ajuste presupuesto demandadas tramitadas</t>
  </si>
  <si>
    <t>Número de Seguimientos a las necesidades prioritarias de infraestructura subsanadas por la USPEC e institucionales</t>
  </si>
  <si>
    <t>Porcentaje cumplimiento, de Traslados, remisiones y
fijaciones según solicitudes.</t>
  </si>
  <si>
    <t>ATENCIÓN AL CIUDADANO</t>
  </si>
  <si>
    <t>FORTALECIMIENTO ORGANIZACIONAL  Y SIMPLIFICACIÓN  POR PROCESOS</t>
  </si>
  <si>
    <t>Porcentaje de cumplimiento de la convalidación de las TRD del Instituto por el AGN</t>
  </si>
  <si>
    <t xml:space="preserve">Numero requerimientos demográficos poblacional demandados tramitados </t>
  </si>
  <si>
    <t>SEGUIMIENTO Y EVALUACIÓN DE LA GESTIÓN Y DESEMPEÑO INSTITUCIONAL</t>
  </si>
  <si>
    <t>IS104</t>
  </si>
  <si>
    <r>
      <t xml:space="preserve">Elaborar y publicar la información sociodemográfica de la PPL de la vigencia </t>
    </r>
    <r>
      <rPr>
        <b/>
        <sz val="11"/>
        <rFont val="Calibri"/>
        <family val="2"/>
      </rPr>
      <t>2022-2025</t>
    </r>
  </si>
  <si>
    <t>Formulación de los planes de acción institucional</t>
  </si>
  <si>
    <t xml:space="preserve">Actualizar  contenidos en las  redes sociales oficiales y vigentes y efectuar análisis  de la incidencia  sobre el impacto de las publicaciones efectuadas sobre la gestión institucional. </t>
  </si>
  <si>
    <t>Elaboración y Ejecución del programa anual de auditorias en concordancia con los objetivos, características y elementos del sistema de control interno</t>
  </si>
  <si>
    <t>Evaluación al cumplimiento de los diferentes informes de ley a cargo del grupo</t>
  </si>
  <si>
    <t>Porcentaje de cumplimiento de los soportes técnicos del
sistema de información misional SISIPEC.</t>
  </si>
  <si>
    <t>Verificar la plena identidad de PPL a cargo del INPEC  mediante  cotejo de huellas dactilares a través del sistema INTERAFIS para tal fìn</t>
  </si>
  <si>
    <r>
      <t xml:space="preserve">Diseñar e implementar </t>
    </r>
    <r>
      <rPr>
        <sz val="11"/>
        <color theme="1"/>
        <rFont val="Calibri"/>
        <family val="2"/>
      </rPr>
      <t>la estrategia</t>
    </r>
    <r>
      <rPr>
        <sz val="11"/>
        <color rgb="FF000000"/>
        <rFont val="Calibri"/>
        <family val="2"/>
      </rPr>
      <t xml:space="preserve"> de monitoreo a los Derechos de la Población Privada de la Libertad en casos de: 1.huelgas de hambre, 2. medidas de aislamiento , 3. irregularidades en el uso de la fuerza y 4. violencia sexual</t>
    </r>
  </si>
  <si>
    <r>
      <t>Impulsar la implementación de planes de mediación en las 6 regionales, que atiendan la problemática más frecuente evidenciada en los diagnósticos de Derechos Humanos de las vigencias</t>
    </r>
    <r>
      <rPr>
        <b/>
        <sz val="11"/>
        <color rgb="FF000000"/>
        <rFont val="Calibri"/>
        <family val="2"/>
      </rPr>
      <t xml:space="preserve"> </t>
    </r>
    <r>
      <rPr>
        <sz val="11"/>
        <color rgb="FF000000"/>
        <rFont val="Calibri"/>
        <family val="2"/>
      </rPr>
      <t>2019-2021</t>
    </r>
  </si>
  <si>
    <t>Cumplimiento PAAC por parte de l a OFICI</t>
  </si>
  <si>
    <t>Porcentaje de solicitudes de conciliaciónes y ordenes de pago presentadas al Comité de Defensa Judicial, en terminos de oportunidad frente a la Defensa Judicial Institucional.</t>
  </si>
  <si>
    <t>Prevención del Daño antijurìdico y reporte estudios procedencia medio de control de repetición al Ministerio Pùblico.</t>
  </si>
  <si>
    <t xml:space="preserve">GARANTÍA DE LOS DERECHOS HUMANOS DE LA POBLACIÓN PRIVADA DE LA LIBERTAD
</t>
  </si>
  <si>
    <r>
      <t>Porcentaje de acciones realizadas a</t>
    </r>
    <r>
      <rPr>
        <sz val="9"/>
        <rFont val="Arial Narrow"/>
        <family val="2"/>
      </rPr>
      <t xml:space="preserve"> mejorar</t>
    </r>
    <r>
      <rPr>
        <sz val="9"/>
        <color rgb="FF000000"/>
        <rFont val="Arial Narrow"/>
        <family val="2"/>
      </rPr>
      <t xml:space="preserve">  y fortalecer la imagen institucional </t>
    </r>
  </si>
  <si>
    <t>GESTIÓN CON VALORES PARA RESULTADOS</t>
  </si>
  <si>
    <t>Porcentaje de cumplimiento a nivel nacional de las atenciones realizadas por Medicina Interna,Familiar,Cirugia general y Ortopedia,con relación al total de atenciones ordenadas en la plataforma de salud 360 de las mismas especialidades con un rango de atenciòn de tres meses posteriores al ordenamiento</t>
  </si>
  <si>
    <t>Mejorar la oportunidad a la prestación de los servicios de salud de los privados de libertad a nivel intramural, en los servicios de medicina y odontología general,  por medio de la identificación de las  barreras de acceso, producto del seguimiento realizado en  el sistema de informacion "plataforma 360" SUBAS</t>
  </si>
  <si>
    <t>L</t>
  </si>
  <si>
    <t>Fortalecimiento de las áreas laborales de la PPL, en cuanto a la adquisición de maquinaria, equipo, herramientas,  servicio de mantenimiento, señalización,  elementos de protección personal, extintores, camillas , botiquines e insumos.</t>
  </si>
  <si>
    <t>N/A Inactivar</t>
  </si>
  <si>
    <t>3.2.2.SECTOR:</t>
  </si>
  <si>
    <t xml:space="preserve">5.2 COMPONENTE </t>
  </si>
  <si>
    <t>5.2.1.SECTOR:</t>
  </si>
  <si>
    <t xml:space="preserve">5.3 COMPONENTE </t>
  </si>
  <si>
    <t>5.3.1.SECTOR:</t>
  </si>
  <si>
    <t>7.1.1.SECTOR:</t>
  </si>
  <si>
    <t>7.1.2.SECTOR:</t>
  </si>
  <si>
    <t>7.1.3.SECTOR:</t>
  </si>
  <si>
    <t>7.1.4.SECTOR:</t>
  </si>
  <si>
    <t>7.1.5.SECTOR:</t>
  </si>
  <si>
    <t>8.1.2 SECTOR:</t>
  </si>
  <si>
    <t>8.1.3 SECTOR:</t>
  </si>
  <si>
    <t xml:space="preserve">8.2  COMPONENTE </t>
  </si>
  <si>
    <t xml:space="preserve">8.3  COMPONENTE </t>
  </si>
  <si>
    <t>8.3.1 SECTOR:</t>
  </si>
  <si>
    <t>8.3.2. SECTOR:</t>
  </si>
  <si>
    <t>8.3.3 SECTOR:</t>
  </si>
  <si>
    <t xml:space="preserve">8.4  COMPONENTE </t>
  </si>
  <si>
    <t>8.4.1 SECTOR:</t>
  </si>
  <si>
    <t>8.4.2 SECTOR:</t>
  </si>
  <si>
    <t>8.4.3 SECTOR:</t>
  </si>
  <si>
    <t>8.4.4 SECTOR:</t>
  </si>
  <si>
    <t xml:space="preserve">9.2 COMPONENTE </t>
  </si>
  <si>
    <t>9.2.1 SECTOR:</t>
  </si>
  <si>
    <t>9.2.2 SECTOR:</t>
  </si>
  <si>
    <t>10.1.1 SECTOR: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</si>
</sst>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 #,##0.00_);_(&quot;$&quot;\ * \(#,##0.00\);_(&quot;$&quot;\ * &quot;-&quot;??_);_(@_)"/>
    <numFmt numFmtId="165" formatCode="_(* #,##0.00_);_(* \(#,##0.00\);_(* &quot;-&quot;??_);_(@_)"/>
    <numFmt numFmtId="166" formatCode="&quot;$&quot;\ #,##0.00"/>
    <numFmt numFmtId="167" formatCode="_(* #,##0_);_(* \(#,##0\);_(* &quot;-&quot;??_);_(@_)"/>
    <numFmt numFmtId="168" formatCode="0.0%"/>
    <numFmt numFmtId="169" formatCode="_-* #,##0_-;\-* #,##0_-;_-* &quot;-&quot;_-;_-@"/>
    <numFmt numFmtId="170" formatCode="0.0"/>
    <numFmt numFmtId="171" formatCode="0.000%"/>
  </numFmts>
  <fonts count="78"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b/>
      <sz val="14"/>
      <color rgb="FF00435A"/>
      <name val="Arial Narrow"/>
      <family val="2"/>
    </font>
    <font>
      <sz val="14"/>
      <color rgb="FF00435A"/>
      <name val="Arial Narrow"/>
      <family val="2"/>
    </font>
    <font>
      <b/>
      <sz val="11"/>
      <color theme="0"/>
      <name val="Arial Narrow"/>
      <family val="2"/>
    </font>
    <font>
      <b/>
      <sz val="9"/>
      <color theme="1"/>
      <name val="Arial Narrow"/>
      <family val="2"/>
    </font>
    <font>
      <sz val="11"/>
      <name val="Calibri"/>
      <family val="2"/>
    </font>
    <font>
      <sz val="11"/>
      <color theme="1"/>
      <name val="Calibri"/>
      <family val="2"/>
    </font>
    <font>
      <b/>
      <sz val="8"/>
      <color rgb="FF000000"/>
      <name val="Arial Narrow"/>
      <family val="2"/>
    </font>
    <font>
      <sz val="11"/>
      <color theme="1"/>
      <name val="Arial Narrow"/>
      <family val="2"/>
    </font>
    <font>
      <b/>
      <sz val="11"/>
      <color rgb="FFFF0000"/>
      <name val="Arial Narrow"/>
      <family val="2"/>
    </font>
    <font>
      <sz val="11"/>
      <color rgb="FF000000"/>
      <name val="Arial Narrow"/>
      <family val="2"/>
    </font>
    <font>
      <b/>
      <sz val="11"/>
      <color rgb="FF000000"/>
      <name val="Arial Narrow"/>
      <family val="2"/>
    </font>
    <font>
      <b/>
      <sz val="12"/>
      <color theme="0"/>
      <name val="Rockwell"/>
      <family val="1"/>
    </font>
    <font>
      <b/>
      <sz val="9"/>
      <name val="Rockwell"/>
      <family val="1"/>
    </font>
    <font>
      <b/>
      <sz val="14"/>
      <name val="Arial"/>
      <family val="2"/>
    </font>
    <font>
      <b/>
      <sz val="12"/>
      <color theme="0"/>
      <name val="Arial Narrow"/>
      <family val="2"/>
    </font>
    <font>
      <b/>
      <sz val="10"/>
      <name val="Arial Narrow"/>
      <family val="2"/>
    </font>
    <font>
      <b/>
      <sz val="12"/>
      <name val="Arial Narrow"/>
      <family val="2"/>
    </font>
    <font>
      <b/>
      <sz val="11"/>
      <color rgb="FFFF0000"/>
      <name val="Sylfaen"/>
      <family val="1"/>
    </font>
    <font>
      <sz val="11"/>
      <color theme="1"/>
      <name val="Sylfaen"/>
      <family val="1"/>
    </font>
    <font>
      <b/>
      <sz val="11"/>
      <name val="Sylfaen"/>
      <family val="1"/>
    </font>
    <font>
      <b/>
      <sz val="11"/>
      <color theme="1"/>
      <name val="Sylfaen"/>
      <family val="1"/>
    </font>
    <font>
      <b/>
      <sz val="11"/>
      <color rgb="FFC00000"/>
      <name val="Sylfaen"/>
      <family val="1"/>
    </font>
    <font>
      <b/>
      <sz val="14"/>
      <color theme="0"/>
      <name val="Arial Narrow"/>
      <family val="2"/>
    </font>
    <font>
      <sz val="11"/>
      <name val="Calibri"/>
      <family val="2"/>
      <scheme val="minor"/>
    </font>
    <font>
      <sz val="11"/>
      <name val="Arial Narrow"/>
      <family val="2"/>
    </font>
    <font>
      <sz val="8"/>
      <name val="Calibri"/>
      <family val="2"/>
    </font>
    <font>
      <b/>
      <sz val="11"/>
      <color theme="1"/>
      <name val="Arial Narrow"/>
      <family val="2"/>
    </font>
    <font>
      <b/>
      <sz val="11"/>
      <name val="Arial Narrow"/>
      <family val="2"/>
    </font>
    <font>
      <sz val="9"/>
      <color theme="1"/>
      <name val="Arial Narrow"/>
      <family val="2"/>
    </font>
    <font>
      <b/>
      <sz val="10"/>
      <color theme="1"/>
      <name val="Arial Narrow"/>
      <family val="2"/>
    </font>
    <font>
      <sz val="10"/>
      <color theme="1"/>
      <name val="Arial Narrow"/>
      <family val="2"/>
    </font>
    <font>
      <sz val="10"/>
      <color rgb="FF000000"/>
      <name val="Arial Narrow"/>
      <family val="2"/>
    </font>
    <font>
      <b/>
      <sz val="14"/>
      <name val="Arial Narrow"/>
      <family val="2"/>
    </font>
    <font>
      <sz val="14"/>
      <name val="Arial Narrow"/>
      <family val="2"/>
    </font>
    <font>
      <b/>
      <sz val="12"/>
      <color theme="1"/>
      <name val="Arial Narrow"/>
      <family val="2"/>
    </font>
    <font>
      <sz val="11"/>
      <name val="Calibri"/>
      <family val="2"/>
    </font>
    <font>
      <b/>
      <sz val="10"/>
      <color theme="1"/>
      <name val="Arial Narrow"/>
      <family val="2"/>
    </font>
    <font>
      <sz val="10"/>
      <color theme="1"/>
      <name val="Arial Narrow"/>
      <family val="2"/>
    </font>
    <font>
      <sz val="10"/>
      <name val="Arial"/>
      <family val="2"/>
    </font>
    <font>
      <b/>
      <u/>
      <sz val="9"/>
      <color theme="1"/>
      <name val="Arial Narrow"/>
      <family val="2"/>
    </font>
    <font>
      <b/>
      <sz val="11"/>
      <color rgb="FF000000"/>
      <name val="Calibri"/>
      <family val="2"/>
    </font>
    <font>
      <b/>
      <sz val="11"/>
      <name val="Calibri"/>
      <family val="2"/>
    </font>
    <font>
      <sz val="11"/>
      <color rgb="FFFF0000"/>
      <name val="Arial Narrow"/>
      <family val="2"/>
    </font>
    <font>
      <b/>
      <u/>
      <sz val="11"/>
      <name val="Arial Narrow"/>
      <family val="2"/>
    </font>
    <font>
      <b/>
      <sz val="11"/>
      <color theme="0"/>
      <name val="Rockwell"/>
      <family val="1"/>
    </font>
    <font>
      <sz val="11"/>
      <color rgb="FFFF0000"/>
      <name val="Calibri"/>
      <family val="2"/>
      <scheme val="minor"/>
    </font>
  </fonts>
  <fills count="125">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00435A"/>
        <bgColor indexed="64"/>
      </patternFill>
    </fill>
    <fill>
      <patternFill patternType="solid">
        <fgColor rgb="FFFFFF81"/>
        <bgColor rgb="FFFFFF00"/>
      </patternFill>
    </fill>
    <fill>
      <patternFill patternType="solid">
        <fgColor rgb="FFFFFF81"/>
        <bgColor indexed="64"/>
      </patternFill>
    </fill>
    <fill>
      <patternFill patternType="solid">
        <fgColor rgb="FF99CCFF"/>
        <bgColor rgb="FFADB9CA"/>
      </patternFill>
    </fill>
    <fill>
      <patternFill patternType="solid">
        <fgColor rgb="FF99CCFF"/>
        <bgColor rgb="FFDEEAF6"/>
      </patternFill>
    </fill>
    <fill>
      <patternFill patternType="solid">
        <fgColor theme="5" tint="0.39997558519241921"/>
        <bgColor rgb="FFFFFF00"/>
      </patternFill>
    </fill>
    <fill>
      <patternFill patternType="solid">
        <fgColor rgb="FFF0F8FA"/>
        <bgColor indexed="64"/>
      </patternFill>
    </fill>
    <fill>
      <patternFill patternType="solid">
        <fgColor rgb="FFFFCC00"/>
        <bgColor indexed="64"/>
      </patternFill>
    </fill>
    <fill>
      <patternFill patternType="solid">
        <fgColor theme="7" tint="0.39997558519241921"/>
        <bgColor indexed="64"/>
      </patternFill>
    </fill>
    <fill>
      <patternFill patternType="solid">
        <fgColor rgb="FF00465A"/>
        <bgColor indexed="64"/>
      </patternFill>
    </fill>
    <fill>
      <patternFill patternType="solid">
        <fgColor rgb="FFFFFF81"/>
        <bgColor rgb="FFFFFF81"/>
      </patternFill>
    </fill>
    <fill>
      <patternFill patternType="solid">
        <fgColor rgb="FFF4B083"/>
        <bgColor rgb="FFF4B083"/>
      </patternFill>
    </fill>
    <fill>
      <patternFill patternType="solid">
        <fgColor theme="0"/>
        <bgColor theme="0"/>
      </patternFill>
    </fill>
    <fill>
      <patternFill patternType="solid">
        <fgColor rgb="FFF0F8FA"/>
        <bgColor rgb="FFF0F8FA"/>
      </patternFill>
    </fill>
    <fill>
      <patternFill patternType="solid">
        <fgColor rgb="FFFFFF81"/>
        <bgColor rgb="FFFFFFFF"/>
      </patternFill>
    </fill>
    <fill>
      <patternFill patternType="solid">
        <fgColor rgb="FF00465A"/>
        <bgColor rgb="FF0070C0"/>
      </patternFill>
    </fill>
    <fill>
      <patternFill patternType="solid">
        <fgColor theme="8" tint="0.59999389629810485"/>
        <bgColor rgb="FFDEEAF6"/>
      </patternFill>
    </fill>
    <fill>
      <patternFill patternType="solid">
        <fgColor theme="8" tint="0.59999389629810485"/>
        <bgColor rgb="FFFFFF00"/>
      </patternFill>
    </fill>
    <fill>
      <patternFill patternType="solid">
        <fgColor theme="9" tint="0.59999389629810485"/>
        <bgColor rgb="FFD8D8D8"/>
      </patternFill>
    </fill>
    <fill>
      <patternFill patternType="solid">
        <fgColor theme="9" tint="0.59999389629810485"/>
        <bgColor rgb="FFADB9CA"/>
      </patternFill>
    </fill>
    <fill>
      <patternFill patternType="solid">
        <fgColor theme="9" tint="0.59999389629810485"/>
        <bgColor rgb="FFFFFFFF"/>
      </patternFill>
    </fill>
    <fill>
      <patternFill patternType="solid">
        <fgColor theme="9" tint="0.59999389629810485"/>
        <bgColor indexed="64"/>
      </patternFill>
    </fill>
    <fill>
      <patternFill patternType="solid">
        <fgColor theme="9" tint="0.59999389629810485"/>
        <bgColor rgb="FFD0CECE"/>
      </patternFill>
    </fill>
    <fill>
      <patternFill patternType="solid">
        <fgColor theme="9" tint="0.59999389629810485"/>
        <bgColor rgb="FFFFFF00"/>
      </patternFill>
    </fill>
    <fill>
      <patternFill patternType="solid">
        <fgColor rgb="FFC6E0B4"/>
        <bgColor rgb="FFADB9CA"/>
      </patternFill>
    </fill>
    <fill>
      <patternFill patternType="solid">
        <fgColor rgb="FFC6E0B4"/>
        <bgColor rgb="FFD8D8D8"/>
      </patternFill>
    </fill>
    <fill>
      <patternFill patternType="solid">
        <fgColor rgb="FFFFFF81"/>
        <bgColor rgb="FFE2EFD9"/>
      </patternFill>
    </fill>
    <fill>
      <patternFill patternType="solid">
        <fgColor rgb="FFB4C6E7"/>
        <bgColor rgb="FFDEEAF6"/>
      </patternFill>
    </fill>
    <fill>
      <patternFill patternType="solid">
        <fgColor rgb="FFB4C6E7"/>
        <bgColor rgb="FFFFFF00"/>
      </patternFill>
    </fill>
    <fill>
      <patternFill patternType="solid">
        <fgColor rgb="FF99CCFF"/>
        <bgColor indexed="64"/>
      </patternFill>
    </fill>
    <fill>
      <patternFill patternType="solid">
        <fgColor rgb="FF99CCFF"/>
        <bgColor rgb="FFD8D8D8"/>
      </patternFill>
    </fill>
    <fill>
      <patternFill patternType="solid">
        <fgColor rgb="FFFFFF81"/>
        <bgColor rgb="FFADB9CA"/>
      </patternFill>
    </fill>
    <fill>
      <patternFill patternType="solid">
        <fgColor rgb="FFB4C6E7"/>
        <bgColor rgb="FFADB9CA"/>
      </patternFill>
    </fill>
    <fill>
      <patternFill patternType="solid">
        <fgColor rgb="FFB4C6E7"/>
        <bgColor indexed="64"/>
      </patternFill>
    </fill>
    <fill>
      <patternFill patternType="solid">
        <fgColor rgb="FFFFFF81"/>
        <bgColor rgb="FFD8D8D8"/>
      </patternFill>
    </fill>
    <fill>
      <patternFill patternType="solid">
        <fgColor rgb="FFB4C6E7"/>
        <bgColor rgb="FFD8D8D8"/>
      </patternFill>
    </fill>
    <fill>
      <patternFill patternType="solid">
        <fgColor rgb="FFFFFF81"/>
        <bgColor rgb="FFD0CECE"/>
      </patternFill>
    </fill>
    <fill>
      <patternFill patternType="solid">
        <fgColor rgb="FFFFFF81"/>
        <bgColor rgb="FFD9E2F3"/>
      </patternFill>
    </fill>
    <fill>
      <patternFill patternType="solid">
        <fgColor rgb="FFB4C6E7"/>
        <bgColor rgb="FFD0CECE"/>
      </patternFill>
    </fill>
    <fill>
      <patternFill patternType="solid">
        <fgColor rgb="FFB4C6E7"/>
        <bgColor rgb="FF92D050"/>
      </patternFill>
    </fill>
    <fill>
      <patternFill patternType="solid">
        <fgColor rgb="FFB4C6E7"/>
        <bgColor rgb="FFD9E2F3"/>
      </patternFill>
    </fill>
    <fill>
      <patternFill patternType="solid">
        <fgColor theme="8" tint="0.59999389629810485"/>
        <bgColor rgb="FF002060"/>
      </patternFill>
    </fill>
    <fill>
      <patternFill patternType="solid">
        <fgColor theme="8" tint="0.59999389629810485"/>
        <bgColor indexed="64"/>
      </patternFill>
    </fill>
    <fill>
      <patternFill patternType="solid">
        <fgColor rgb="FFB4C6E7"/>
        <bgColor rgb="FF002060"/>
      </patternFill>
    </fill>
    <fill>
      <patternFill patternType="solid">
        <fgColor rgb="FFB4C6E7"/>
        <bgColor rgb="FFFFFFFF"/>
      </patternFill>
    </fill>
    <fill>
      <patternFill patternType="solid">
        <fgColor theme="8" tint="0.59999389629810485"/>
        <bgColor rgb="FF99CCFF"/>
      </patternFill>
    </fill>
  </fills>
  <borders count="123">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3"/>
      </left>
      <right style="double">
        <color theme="3"/>
      </right>
      <top/>
      <bottom/>
      <diagonal/>
    </border>
    <border>
      <left style="double">
        <color theme="3"/>
      </left>
      <right style="double">
        <color theme="3"/>
      </right>
      <top style="double">
        <color theme="3"/>
      </top>
      <bottom/>
      <diagonal/>
    </border>
    <border>
      <left style="double">
        <color theme="8" tint="-0.499984740745262"/>
      </left>
      <right style="double">
        <color theme="8" tint="-0.499984740745262"/>
      </right>
      <top style="double">
        <color theme="8" tint="-0.499984740745262"/>
      </top>
      <bottom style="double">
        <color theme="8" tint="-0.499984740745262"/>
      </bottom>
      <diagonal/>
    </border>
    <border>
      <left style="double">
        <color theme="3"/>
      </left>
      <right/>
      <top style="double">
        <color theme="3"/>
      </top>
      <bottom/>
      <diagonal/>
    </border>
    <border>
      <left/>
      <right style="double">
        <color theme="3"/>
      </right>
      <top style="double">
        <color theme="3"/>
      </top>
      <bottom/>
      <diagonal/>
    </border>
    <border>
      <left style="double">
        <color theme="0"/>
      </left>
      <right/>
      <top style="double">
        <color theme="0"/>
      </top>
      <bottom/>
      <diagonal/>
    </border>
    <border>
      <left/>
      <right style="double">
        <color theme="0"/>
      </right>
      <top style="double">
        <color theme="0"/>
      </top>
      <bottom/>
      <diagonal/>
    </border>
    <border>
      <left style="double">
        <color theme="0"/>
      </left>
      <right/>
      <top/>
      <bottom/>
      <diagonal/>
    </border>
    <border>
      <left/>
      <right style="double">
        <color theme="0"/>
      </right>
      <top/>
      <bottom/>
      <diagonal/>
    </border>
    <border>
      <left style="double">
        <color theme="0"/>
      </left>
      <right/>
      <top/>
      <bottom style="double">
        <color theme="0"/>
      </bottom>
      <diagonal/>
    </border>
    <border>
      <left/>
      <right style="double">
        <color theme="0"/>
      </right>
      <top/>
      <bottom style="double">
        <color theme="0"/>
      </bottom>
      <diagonal/>
    </border>
    <border>
      <left style="double">
        <color theme="0"/>
      </left>
      <right/>
      <top style="double">
        <color theme="0"/>
      </top>
      <bottom style="double">
        <color theme="0"/>
      </bottom>
      <diagonal/>
    </border>
    <border>
      <left/>
      <right style="double">
        <color theme="0"/>
      </right>
      <top style="double">
        <color theme="0"/>
      </top>
      <bottom style="double">
        <color theme="0"/>
      </bottom>
      <diagonal/>
    </border>
    <border>
      <left style="double">
        <color theme="8" tint="-0.499984740745262"/>
      </left>
      <right/>
      <top style="double">
        <color theme="3"/>
      </top>
      <bottom/>
      <diagonal/>
    </border>
    <border>
      <left/>
      <right/>
      <top style="double">
        <color theme="3"/>
      </top>
      <bottom/>
      <diagonal/>
    </border>
    <border>
      <left style="double">
        <color theme="3"/>
      </left>
      <right/>
      <top style="double">
        <color theme="8" tint="-0.499984740745262"/>
      </top>
      <bottom style="double">
        <color theme="3"/>
      </bottom>
      <diagonal/>
    </border>
    <border>
      <left/>
      <right style="double">
        <color theme="3"/>
      </right>
      <top style="double">
        <color theme="8" tint="-0.499984740745262"/>
      </top>
      <bottom style="double">
        <color theme="3"/>
      </bottom>
      <diagonal/>
    </border>
    <border>
      <left/>
      <right style="double">
        <color theme="3"/>
      </right>
      <top/>
      <bottom/>
      <diagonal/>
    </border>
    <border>
      <left style="double">
        <color theme="3"/>
      </left>
      <right style="double">
        <color theme="8" tint="-0.499984740745262"/>
      </right>
      <top style="double">
        <color theme="3"/>
      </top>
      <bottom/>
      <diagonal/>
    </border>
    <border>
      <left style="double">
        <color theme="3"/>
      </left>
      <right style="double">
        <color theme="8" tint="-0.499984740745262"/>
      </right>
      <top/>
      <bottom/>
      <diagonal/>
    </border>
    <border>
      <left style="double">
        <color theme="3"/>
      </left>
      <right style="double">
        <color theme="8" tint="-0.499984740745262"/>
      </right>
      <top/>
      <bottom style="double">
        <color theme="3"/>
      </bottom>
      <diagonal/>
    </border>
    <border>
      <left/>
      <right/>
      <top style="double">
        <color theme="8" tint="-0.499984740745262"/>
      </top>
      <bottom style="double">
        <color theme="3"/>
      </bottom>
      <diagonal/>
    </border>
    <border>
      <left/>
      <right/>
      <top style="double">
        <color theme="0"/>
      </top>
      <bottom style="double">
        <color theme="0"/>
      </bottom>
      <diagonal/>
    </border>
    <border>
      <left/>
      <right/>
      <top style="double">
        <color theme="0"/>
      </top>
      <bottom/>
      <diagonal/>
    </border>
    <border>
      <left/>
      <right/>
      <top/>
      <bottom style="double">
        <color theme="0"/>
      </bottom>
      <diagonal/>
    </border>
    <border>
      <left style="double">
        <color theme="3"/>
      </left>
      <right style="double">
        <color theme="3"/>
      </right>
      <top style="double">
        <color theme="8" tint="-0.499984740745262"/>
      </top>
      <bottom style="double">
        <color theme="3"/>
      </bottom>
      <diagonal/>
    </border>
    <border>
      <left style="double">
        <color theme="3"/>
      </left>
      <right style="double">
        <color theme="3"/>
      </right>
      <top style="double">
        <color theme="8" tint="-0.499984740745262"/>
      </top>
      <bottom/>
      <diagonal/>
    </border>
    <border>
      <left style="double">
        <color theme="8" tint="-0.499984740745262"/>
      </left>
      <right style="double">
        <color theme="8" tint="-0.499984740745262"/>
      </right>
      <top style="double">
        <color theme="8" tint="-0.499984740745262"/>
      </top>
      <bottom/>
      <diagonal/>
    </border>
    <border>
      <left style="double">
        <color theme="8" tint="-0.499984740745262"/>
      </left>
      <right style="double">
        <color theme="8" tint="-0.499984740745262"/>
      </right>
      <top/>
      <bottom/>
      <diagonal/>
    </border>
    <border>
      <left style="double">
        <color theme="8" tint="-0.499984740745262"/>
      </left>
      <right style="double">
        <color theme="8" tint="-0.499984740745262"/>
      </right>
      <top/>
      <bottom style="double">
        <color theme="8" tint="-0.499984740745262"/>
      </bottom>
      <diagonal/>
    </border>
    <border>
      <left/>
      <right style="double">
        <color theme="8" tint="-0.499984740745262"/>
      </right>
      <top style="double">
        <color theme="3"/>
      </top>
      <bottom style="double">
        <color theme="3"/>
      </bottom>
      <diagonal/>
    </border>
    <border>
      <left style="double">
        <color theme="8" tint="-0.499984740745262"/>
      </left>
      <right style="double">
        <color theme="3"/>
      </right>
      <top style="double">
        <color theme="3"/>
      </top>
      <bottom/>
      <diagonal/>
    </border>
    <border>
      <left style="double">
        <color theme="8" tint="-0.499984740745262"/>
      </left>
      <right style="double">
        <color theme="8" tint="-0.499984740745262"/>
      </right>
      <top/>
      <bottom style="double">
        <color theme="3"/>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thin">
        <color indexed="64"/>
      </bottom>
      <diagonal/>
    </border>
    <border>
      <left style="double">
        <color theme="3"/>
      </left>
      <right/>
      <top/>
      <bottom/>
      <diagonal/>
    </border>
    <border>
      <left style="double">
        <color theme="8" tint="-0.499984740745262"/>
      </left>
      <right/>
      <top style="double">
        <color theme="3"/>
      </top>
      <bottom style="double">
        <color theme="8" tint="-0.499984740745262"/>
      </bottom>
      <diagonal/>
    </border>
    <border>
      <left/>
      <right/>
      <top style="double">
        <color theme="3"/>
      </top>
      <bottom style="double">
        <color theme="8" tint="-0.499984740745262"/>
      </bottom>
      <diagonal/>
    </border>
    <border>
      <left/>
      <right style="double">
        <color theme="3"/>
      </right>
      <top style="double">
        <color theme="3"/>
      </top>
      <bottom style="double">
        <color theme="8" tint="-0.499984740745262"/>
      </bottom>
      <diagonal/>
    </border>
    <border>
      <left style="double">
        <color theme="3"/>
      </left>
      <right/>
      <top style="double">
        <color theme="8" tint="-0.499984740745262"/>
      </top>
      <bottom/>
      <diagonal/>
    </border>
    <border>
      <left/>
      <right style="double">
        <color theme="3"/>
      </right>
      <top style="double">
        <color theme="8" tint="-0.499984740745262"/>
      </top>
      <bottom/>
      <diagonal/>
    </border>
    <border>
      <left style="double">
        <color theme="8" tint="-0.499984740745262"/>
      </left>
      <right/>
      <top/>
      <bottom/>
      <diagonal/>
    </border>
    <border>
      <left style="double">
        <color theme="8" tint="-0.499984740745262"/>
      </left>
      <right/>
      <top style="double">
        <color theme="3"/>
      </top>
      <bottom style="double">
        <color theme="3"/>
      </bottom>
      <diagonal/>
    </border>
    <border>
      <left style="double">
        <color theme="8" tint="-0.499984740745262"/>
      </left>
      <right/>
      <top style="double">
        <color theme="8" tint="-0.499984740745262"/>
      </top>
      <bottom style="double">
        <color theme="8" tint="-0.499984740745262"/>
      </bottom>
      <diagonal/>
    </border>
    <border>
      <left/>
      <right/>
      <top style="double">
        <color theme="8" tint="-0.499984740745262"/>
      </top>
      <bottom style="double">
        <color theme="8" tint="-0.499984740745262"/>
      </bottom>
      <diagonal/>
    </border>
    <border>
      <left style="double">
        <color rgb="FF1F3864"/>
      </left>
      <right style="double">
        <color rgb="FF1F3864"/>
      </right>
      <top style="double">
        <color rgb="FF1F3864"/>
      </top>
      <bottom style="double">
        <color rgb="FF1F3864"/>
      </bottom>
      <diagonal/>
    </border>
    <border>
      <left/>
      <right/>
      <top/>
      <bottom style="double">
        <color rgb="FF44546A"/>
      </bottom>
      <diagonal/>
    </border>
    <border>
      <left style="double">
        <color rgb="FF1F3864"/>
      </left>
      <right/>
      <top style="double">
        <color rgb="FF44546A"/>
      </top>
      <bottom/>
      <diagonal/>
    </border>
    <border>
      <left/>
      <right/>
      <top style="double">
        <color rgb="FF44546A"/>
      </top>
      <bottom/>
      <diagonal/>
    </border>
    <border>
      <left style="double">
        <color rgb="FF1F3864"/>
      </left>
      <right/>
      <top style="double">
        <color rgb="FF44546A"/>
      </top>
      <bottom style="double">
        <color rgb="FF1F3864"/>
      </bottom>
      <diagonal/>
    </border>
    <border>
      <left/>
      <right/>
      <top style="double">
        <color rgb="FF44546A"/>
      </top>
      <bottom style="double">
        <color rgb="FF1F3864"/>
      </bottom>
      <diagonal/>
    </border>
    <border>
      <left style="double">
        <color theme="0"/>
      </left>
      <right/>
      <top style="thin">
        <color indexed="64"/>
      </top>
      <bottom/>
      <diagonal/>
    </border>
    <border>
      <left style="double">
        <color theme="0"/>
      </left>
      <right/>
      <top/>
      <bottom style="double">
        <color theme="3"/>
      </bottom>
      <diagonal/>
    </border>
    <border>
      <left style="double">
        <color theme="8" tint="-0.499984740745262"/>
      </left>
      <right/>
      <top style="double">
        <color theme="8" tint="-0.499984740745262"/>
      </top>
      <bottom style="thin">
        <color indexed="64"/>
      </bottom>
      <diagonal/>
    </border>
    <border>
      <left/>
      <right/>
      <top style="double">
        <color theme="8" tint="-0.499984740745262"/>
      </top>
      <bottom style="thin">
        <color indexed="64"/>
      </bottom>
      <diagonal/>
    </border>
    <border>
      <left style="double">
        <color theme="3"/>
      </left>
      <right/>
      <top/>
      <bottom style="double">
        <color rgb="FF44546A"/>
      </bottom>
      <diagonal/>
    </border>
    <border>
      <left style="double">
        <color theme="3"/>
      </left>
      <right style="double">
        <color theme="3"/>
      </right>
      <top/>
      <bottom style="double">
        <color rgb="FF44546A"/>
      </bottom>
      <diagonal/>
    </border>
    <border>
      <left style="double">
        <color theme="3"/>
      </left>
      <right/>
      <top style="double">
        <color theme="8" tint="-0.499984740745262"/>
      </top>
      <bottom style="double">
        <color theme="8" tint="-0.499984740745262"/>
      </bottom>
      <diagonal/>
    </border>
    <border>
      <left style="double">
        <color theme="3"/>
      </left>
      <right/>
      <top style="double">
        <color theme="8" tint="-0.499984740745262"/>
      </top>
      <bottom style="double">
        <color indexed="64"/>
      </bottom>
      <diagonal/>
    </border>
    <border>
      <left/>
      <right/>
      <top style="double">
        <color theme="8" tint="-0.499984740745262"/>
      </top>
      <bottom style="double">
        <color indexed="64"/>
      </bottom>
      <diagonal/>
    </border>
    <border>
      <left/>
      <right style="double">
        <color theme="3"/>
      </right>
      <top/>
      <bottom style="double">
        <color rgb="FF44546A"/>
      </bottom>
      <diagonal/>
    </border>
    <border>
      <left/>
      <right style="double">
        <color theme="3"/>
      </right>
      <top style="double">
        <color theme="8" tint="-0.499984740745262"/>
      </top>
      <bottom style="double">
        <color theme="8" tint="-0.499984740745262"/>
      </bottom>
      <diagonal/>
    </border>
    <border>
      <left style="double">
        <color theme="3"/>
      </left>
      <right style="double">
        <color theme="8" tint="-0.499984740745262"/>
      </right>
      <top style="double">
        <color theme="3"/>
      </top>
      <bottom style="double">
        <color theme="3"/>
      </bottom>
      <diagonal/>
    </border>
    <border>
      <left style="double">
        <color theme="8" tint="-0.499984740745262"/>
      </left>
      <right style="double">
        <color theme="8" tint="-0.499984740745262"/>
      </right>
      <top style="double">
        <color theme="3"/>
      </top>
      <bottom style="double">
        <color theme="8" tint="-0.499984740745262"/>
      </bottom>
      <diagonal/>
    </border>
    <border>
      <left/>
      <right style="double">
        <color theme="8" tint="-0.499984740745262"/>
      </right>
      <top/>
      <bottom/>
      <diagonal/>
    </border>
    <border>
      <left/>
      <right/>
      <top style="double">
        <color theme="8" tint="-0.499984740745262"/>
      </top>
      <bottom/>
      <diagonal/>
    </border>
    <border>
      <left style="double">
        <color theme="8" tint="-0.499984740745262"/>
      </left>
      <right style="double">
        <color theme="3"/>
      </right>
      <top style="double">
        <color theme="8" tint="-0.499984740745262"/>
      </top>
      <bottom/>
      <diagonal/>
    </border>
    <border>
      <left style="double">
        <color theme="8" tint="-0.499984740745262"/>
      </left>
      <right style="double">
        <color theme="3"/>
      </right>
      <top/>
      <bottom/>
      <diagonal/>
    </border>
    <border>
      <left style="double">
        <color theme="8" tint="-0.499984740745262"/>
      </left>
      <right style="double">
        <color theme="3"/>
      </right>
      <top/>
      <bottom style="double">
        <color theme="3"/>
      </bottom>
      <diagonal/>
    </border>
    <border>
      <left/>
      <right style="double">
        <color theme="3"/>
      </right>
      <top style="double">
        <color theme="8" tint="-0.499984740745262"/>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theme="3"/>
      </left>
      <right/>
      <top style="double">
        <color rgb="FF44546A"/>
      </top>
      <bottom style="double">
        <color indexed="64"/>
      </bottom>
      <diagonal/>
    </border>
    <border>
      <left/>
      <right/>
      <top style="double">
        <color rgb="FF44546A"/>
      </top>
      <bottom style="double">
        <color indexed="64"/>
      </bottom>
      <diagonal/>
    </border>
    <border>
      <left/>
      <right style="double">
        <color theme="3"/>
      </right>
      <top style="double">
        <color rgb="FF44546A"/>
      </top>
      <bottom style="double">
        <color indexed="64"/>
      </bottom>
      <diagonal/>
    </border>
    <border>
      <left style="double">
        <color indexed="64"/>
      </left>
      <right style="double">
        <color theme="3"/>
      </right>
      <top style="double">
        <color theme="3"/>
      </top>
      <bottom style="double">
        <color theme="3"/>
      </bottom>
      <diagonal/>
    </border>
    <border>
      <left style="double">
        <color rgb="FF44546A"/>
      </left>
      <right style="double">
        <color indexed="64"/>
      </right>
      <top style="double">
        <color theme="8" tint="-0.499984740745262"/>
      </top>
      <bottom style="double">
        <color rgb="FF44546A"/>
      </bottom>
      <diagonal/>
    </border>
    <border>
      <left style="double">
        <color indexed="64"/>
      </left>
      <right style="double">
        <color theme="3"/>
      </right>
      <top style="double">
        <color theme="3"/>
      </top>
      <bottom style="double">
        <color indexed="64"/>
      </bottom>
      <diagonal/>
    </border>
    <border>
      <left style="double">
        <color indexed="64"/>
      </left>
      <right style="double">
        <color theme="3"/>
      </right>
      <top style="double">
        <color indexed="64"/>
      </top>
      <bottom style="double">
        <color theme="3"/>
      </bottom>
      <diagonal/>
    </border>
  </borders>
  <cellStyleXfs count="8">
    <xf numFmtId="0" fontId="0" fillId="0" borderId="0"/>
    <xf numFmtId="0" fontId="3" fillId="0" borderId="0" applyNumberFormat="0" applyFill="0" applyBorder="0" applyAlignment="0" applyProtection="0"/>
    <xf numFmtId="9" fontId="9" fillId="0" borderId="0" applyFont="0" applyFill="0" applyBorder="0" applyAlignment="0" applyProtection="0"/>
    <xf numFmtId="0" fontId="6" fillId="0" borderId="0"/>
    <xf numFmtId="0" fontId="5" fillId="0" borderId="0"/>
    <xf numFmtId="0" fontId="4" fillId="0" borderId="0"/>
    <xf numFmtId="9" fontId="8" fillId="0" borderId="0" applyFont="0" applyFill="0" applyBorder="0" applyAlignment="0" applyProtection="0"/>
    <xf numFmtId="0" fontId="8" fillId="0" borderId="0"/>
  </cellStyleXfs>
  <cellXfs count="1313">
    <xf numFmtId="0" fontId="0" fillId="0" borderId="0" xfId="0" applyFont="1" applyAlignment="1"/>
    <xf numFmtId="9" fontId="0" fillId="0" borderId="29" xfId="2" applyFont="1" applyBorder="1" applyAlignment="1">
      <alignment horizontal="center" vertical="top" wrapText="1"/>
    </xf>
    <xf numFmtId="0" fontId="0" fillId="0" borderId="0" xfId="0" applyFont="1" applyAlignment="1">
      <alignment vertical="top" wrapText="1"/>
    </xf>
    <xf numFmtId="0" fontId="0" fillId="0" borderId="17" xfId="0" applyFont="1" applyBorder="1" applyAlignment="1">
      <alignment vertical="top" wrapText="1"/>
    </xf>
    <xf numFmtId="9" fontId="0" fillId="0" borderId="17" xfId="2"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2"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8" fillId="0" borderId="17" xfId="0" applyFont="1" applyBorder="1" applyAlignment="1">
      <alignment vertical="top" wrapText="1"/>
    </xf>
    <xf numFmtId="0" fontId="10" fillId="23" borderId="23" xfId="0" applyFont="1" applyFill="1" applyBorder="1" applyAlignment="1">
      <alignment horizontal="center" vertical="center" wrapText="1"/>
    </xf>
    <xf numFmtId="0" fontId="10"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2" applyFont="1" applyBorder="1" applyAlignment="1">
      <alignment vertical="top" wrapText="1"/>
    </xf>
    <xf numFmtId="9" fontId="0" fillId="0" borderId="17" xfId="0" applyNumberFormat="1" applyFont="1" applyBorder="1" applyAlignment="1">
      <alignment vertical="top" wrapText="1"/>
    </xf>
    <xf numFmtId="0" fontId="8"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8" fontId="0" fillId="0" borderId="17" xfId="2" applyNumberFormat="1" applyFont="1" applyBorder="1" applyAlignment="1">
      <alignment vertical="top" wrapText="1"/>
    </xf>
    <xf numFmtId="9" fontId="0" fillId="0" borderId="25" xfId="2" applyFont="1" applyBorder="1" applyAlignment="1">
      <alignment vertical="top" wrapText="1"/>
    </xf>
    <xf numFmtId="10" fontId="8" fillId="0" borderId="17" xfId="0" applyNumberFormat="1" applyFont="1" applyBorder="1" applyAlignment="1">
      <alignment vertical="top" wrapText="1"/>
    </xf>
    <xf numFmtId="9" fontId="0" fillId="25" borderId="17" xfId="2" applyFont="1" applyFill="1" applyBorder="1" applyAlignment="1">
      <alignment vertical="top" wrapText="1"/>
    </xf>
    <xf numFmtId="9" fontId="8" fillId="0" borderId="25" xfId="2" applyFont="1" applyBorder="1" applyAlignment="1">
      <alignment vertical="top" wrapText="1"/>
    </xf>
    <xf numFmtId="9" fontId="8" fillId="0" borderId="17" xfId="2" applyFont="1" applyBorder="1" applyAlignment="1">
      <alignment vertical="top" wrapText="1"/>
    </xf>
    <xf numFmtId="9" fontId="8" fillId="0" borderId="20" xfId="2" applyFont="1" applyBorder="1" applyAlignment="1">
      <alignment vertical="top" wrapText="1"/>
    </xf>
    <xf numFmtId="0" fontId="8" fillId="0" borderId="22" xfId="0" applyFont="1" applyBorder="1" applyAlignment="1">
      <alignment vertical="top" wrapText="1"/>
    </xf>
    <xf numFmtId="9" fontId="8" fillId="0" borderId="22" xfId="2" applyFont="1" applyBorder="1" applyAlignment="1">
      <alignment vertical="top" wrapText="1"/>
    </xf>
    <xf numFmtId="9" fontId="0" fillId="26" borderId="22" xfId="2"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8" fillId="26" borderId="22" xfId="2" applyFont="1" applyFill="1" applyBorder="1" applyAlignment="1">
      <alignment vertical="top" wrapText="1"/>
    </xf>
    <xf numFmtId="9" fontId="0" fillId="26" borderId="17" xfId="2" applyFont="1" applyFill="1" applyBorder="1" applyAlignment="1">
      <alignment vertical="top" wrapText="1"/>
    </xf>
    <xf numFmtId="0" fontId="0" fillId="26" borderId="18" xfId="0" applyFont="1" applyFill="1" applyBorder="1" applyAlignment="1">
      <alignment vertical="top" wrapText="1"/>
    </xf>
    <xf numFmtId="0" fontId="8"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2"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8" fillId="26" borderId="25" xfId="2" applyFont="1" applyFill="1" applyBorder="1" applyAlignment="1">
      <alignment vertical="top" wrapText="1"/>
    </xf>
    <xf numFmtId="9" fontId="8" fillId="26" borderId="17" xfId="2" applyFont="1" applyFill="1" applyBorder="1" applyAlignment="1">
      <alignment vertical="top" wrapText="1"/>
    </xf>
    <xf numFmtId="9" fontId="0" fillId="26" borderId="20" xfId="2" applyFont="1" applyFill="1" applyBorder="1" applyAlignment="1">
      <alignment vertical="top" wrapText="1"/>
    </xf>
    <xf numFmtId="0" fontId="0" fillId="26" borderId="19" xfId="0" applyFont="1" applyFill="1" applyBorder="1" applyAlignment="1">
      <alignment vertical="top" wrapText="1"/>
    </xf>
    <xf numFmtId="0" fontId="8"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2" applyFont="1" applyFill="1" applyBorder="1" applyAlignment="1">
      <alignment vertical="top" wrapText="1"/>
    </xf>
    <xf numFmtId="9" fontId="0" fillId="27" borderId="17" xfId="2" applyFont="1" applyFill="1" applyBorder="1" applyAlignment="1">
      <alignment vertical="top" wrapText="1"/>
    </xf>
    <xf numFmtId="9" fontId="8" fillId="25" borderId="17" xfId="2" applyFont="1" applyFill="1" applyBorder="1" applyAlignment="1">
      <alignment vertical="top" wrapText="1"/>
    </xf>
    <xf numFmtId="0" fontId="0" fillId="28" borderId="17" xfId="0" applyFont="1" applyFill="1" applyBorder="1" applyAlignment="1">
      <alignment vertical="top" wrapText="1"/>
    </xf>
    <xf numFmtId="9" fontId="8" fillId="27" borderId="17" xfId="2" applyFont="1" applyFill="1" applyBorder="1" applyAlignment="1">
      <alignment vertical="top" wrapText="1"/>
    </xf>
    <xf numFmtId="0" fontId="13" fillId="0" borderId="0" xfId="0" applyFont="1"/>
    <xf numFmtId="0" fontId="14" fillId="0" borderId="1" xfId="0" applyFont="1" applyBorder="1" applyAlignment="1">
      <alignment horizontal="center"/>
    </xf>
    <xf numFmtId="0" fontId="15" fillId="0" borderId="1" xfId="0" applyFont="1" applyBorder="1" applyAlignment="1">
      <alignment horizontal="center"/>
    </xf>
    <xf numFmtId="0" fontId="14" fillId="0" borderId="1"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9" fontId="15" fillId="0" borderId="5" xfId="0" applyNumberFormat="1" applyFont="1" applyBorder="1" applyAlignment="1">
      <alignment horizontal="center" vertical="center" wrapText="1"/>
    </xf>
    <xf numFmtId="0" fontId="15" fillId="0" borderId="7" xfId="0" applyFont="1" applyBorder="1" applyAlignment="1">
      <alignment horizontal="center" vertical="center" wrapText="1"/>
    </xf>
    <xf numFmtId="0" fontId="15" fillId="2"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3" fontId="15" fillId="2" borderId="5" xfId="0" applyNumberFormat="1" applyFont="1" applyFill="1" applyBorder="1" applyAlignment="1">
      <alignment horizontal="center" vertical="center" wrapText="1"/>
    </xf>
    <xf numFmtId="0" fontId="15" fillId="0" borderId="9" xfId="0" applyFont="1" applyBorder="1" applyAlignment="1">
      <alignment horizontal="center" vertical="center" wrapText="1"/>
    </xf>
    <xf numFmtId="0" fontId="16" fillId="2" borderId="5" xfId="0" applyFont="1" applyFill="1" applyBorder="1" applyAlignment="1">
      <alignment horizontal="center" vertical="center"/>
    </xf>
    <xf numFmtId="0" fontId="16" fillId="3" borderId="10"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5" fillId="0" borderId="0" xfId="0" applyFont="1"/>
    <xf numFmtId="0" fontId="18" fillId="4" borderId="5" xfId="0" applyFont="1" applyFill="1" applyBorder="1" applyAlignment="1">
      <alignment vertical="center" wrapText="1"/>
    </xf>
    <xf numFmtId="0" fontId="18" fillId="4" borderId="5" xfId="0" applyFont="1" applyFill="1" applyBorder="1" applyAlignment="1">
      <alignment horizontal="center" vertical="center" wrapText="1"/>
    </xf>
    <xf numFmtId="0" fontId="15" fillId="6" borderId="5" xfId="0" applyFont="1" applyFill="1" applyBorder="1" applyAlignment="1">
      <alignment horizontal="left" vertical="center" wrapText="1"/>
    </xf>
    <xf numFmtId="0" fontId="15" fillId="6" borderId="2" xfId="0" applyFont="1" applyFill="1" applyBorder="1" applyAlignment="1">
      <alignment horizontal="left" vertical="center" wrapText="1"/>
    </xf>
    <xf numFmtId="0" fontId="15" fillId="6" borderId="5" xfId="0" applyFont="1" applyFill="1" applyBorder="1" applyAlignment="1">
      <alignment horizontal="center" vertical="center" wrapText="1"/>
    </xf>
    <xf numFmtId="166" fontId="18" fillId="6" borderId="5" xfId="0" applyNumberFormat="1" applyFont="1" applyFill="1" applyBorder="1" applyAlignment="1">
      <alignment horizontal="center" vertical="center" wrapText="1"/>
    </xf>
    <xf numFmtId="0" fontId="15" fillId="0" borderId="0" xfId="0" applyFont="1" applyAlignment="1">
      <alignment horizontal="left" vertical="center" wrapText="1"/>
    </xf>
    <xf numFmtId="0" fontId="15" fillId="7" borderId="5" xfId="0" applyFont="1" applyFill="1" applyBorder="1" applyAlignment="1">
      <alignment horizontal="left" vertical="center" wrapText="1"/>
    </xf>
    <xf numFmtId="0" fontId="15" fillId="7" borderId="5" xfId="0" applyFont="1" applyFill="1" applyBorder="1" applyAlignment="1">
      <alignment horizontal="center" vertical="center" wrapText="1"/>
    </xf>
    <xf numFmtId="0" fontId="19" fillId="7" borderId="5" xfId="0" applyFont="1" applyFill="1" applyBorder="1" applyAlignment="1">
      <alignment horizontal="center" vertical="center"/>
    </xf>
    <xf numFmtId="0" fontId="13" fillId="7" borderId="5" xfId="0" applyFont="1" applyFill="1" applyBorder="1" applyAlignment="1">
      <alignment horizontal="center" vertical="center"/>
    </xf>
    <xf numFmtId="0" fontId="13" fillId="7" borderId="5" xfId="0" applyFont="1" applyFill="1" applyBorder="1"/>
    <xf numFmtId="0" fontId="16" fillId="0" borderId="0" xfId="0" applyFont="1" applyAlignment="1">
      <alignment horizontal="center" vertical="center"/>
    </xf>
    <xf numFmtId="0" fontId="16" fillId="0" borderId="0" xfId="0" applyFont="1" applyAlignment="1">
      <alignment horizontal="center" vertical="center" wrapText="1"/>
    </xf>
    <xf numFmtId="0" fontId="15" fillId="8" borderId="5" xfId="0" applyFont="1" applyFill="1" applyBorder="1" applyAlignment="1">
      <alignment horizontal="left" vertical="center" wrapText="1"/>
    </xf>
    <xf numFmtId="0" fontId="15" fillId="8" borderId="5" xfId="0" applyFont="1" applyFill="1" applyBorder="1" applyAlignment="1">
      <alignment horizontal="center" vertical="center" wrapText="1"/>
    </xf>
    <xf numFmtId="0" fontId="19" fillId="8" borderId="5" xfId="0" applyFont="1" applyFill="1" applyBorder="1" applyAlignment="1">
      <alignment horizontal="center" vertical="center"/>
    </xf>
    <xf numFmtId="0" fontId="13" fillId="8" borderId="5" xfId="0" applyFont="1" applyFill="1" applyBorder="1" applyAlignment="1">
      <alignment horizontal="center" vertical="center"/>
    </xf>
    <xf numFmtId="0" fontId="13" fillId="8" borderId="5" xfId="0" applyFont="1" applyFill="1" applyBorder="1"/>
    <xf numFmtId="0" fontId="16" fillId="0" borderId="0" xfId="0" applyFont="1" applyAlignment="1">
      <alignment vertical="center" wrapText="1"/>
    </xf>
    <xf numFmtId="0" fontId="15" fillId="9" borderId="5" xfId="0" applyFont="1" applyFill="1" applyBorder="1" applyAlignment="1">
      <alignment horizontal="left" vertical="center"/>
    </xf>
    <xf numFmtId="0" fontId="19" fillId="9" borderId="5" xfId="0" applyFont="1" applyFill="1" applyBorder="1" applyAlignment="1">
      <alignment horizontal="center" vertical="center"/>
    </xf>
    <xf numFmtId="0" fontId="15" fillId="24" borderId="5" xfId="0" applyFont="1" applyFill="1" applyBorder="1" applyAlignment="1">
      <alignment horizontal="center" vertical="center"/>
    </xf>
    <xf numFmtId="0" fontId="13" fillId="9" borderId="5" xfId="0" applyFont="1" applyFill="1" applyBorder="1" applyAlignment="1">
      <alignment horizontal="center" vertical="center"/>
    </xf>
    <xf numFmtId="0" fontId="13" fillId="9" borderId="5" xfId="0" applyFont="1" applyFill="1" applyBorder="1"/>
    <xf numFmtId="9" fontId="20" fillId="0" borderId="0" xfId="0" applyNumberFormat="1" applyFont="1" applyAlignment="1">
      <alignment vertical="center" wrapText="1"/>
    </xf>
    <xf numFmtId="0" fontId="20" fillId="0" borderId="0" xfId="0" applyFont="1" applyAlignment="1">
      <alignment vertical="center" wrapText="1"/>
    </xf>
    <xf numFmtId="0" fontId="13" fillId="11" borderId="0" xfId="0" applyFont="1" applyFill="1" applyBorder="1"/>
    <xf numFmtId="0" fontId="15" fillId="11" borderId="5" xfId="0" applyFont="1" applyFill="1" applyBorder="1" applyAlignment="1">
      <alignment horizontal="left" vertical="center"/>
    </xf>
    <xf numFmtId="0" fontId="19" fillId="11" borderId="5" xfId="0" applyFont="1" applyFill="1" applyBorder="1" applyAlignment="1">
      <alignment horizontal="center" vertical="center"/>
    </xf>
    <xf numFmtId="0" fontId="16" fillId="11" borderId="5" xfId="0" applyFont="1" applyFill="1" applyBorder="1" applyAlignment="1">
      <alignment horizontal="center" vertical="center"/>
    </xf>
    <xf numFmtId="0" fontId="13" fillId="11" borderId="5" xfId="0" applyFont="1" applyFill="1" applyBorder="1"/>
    <xf numFmtId="0" fontId="19" fillId="11" borderId="0" xfId="0" applyFont="1" applyFill="1" applyBorder="1" applyAlignment="1">
      <alignment horizontal="center" vertical="center"/>
    </xf>
    <xf numFmtId="9" fontId="14" fillId="11" borderId="0" xfId="0" applyNumberFormat="1" applyFont="1" applyFill="1" applyBorder="1" applyAlignment="1">
      <alignment horizontal="center" vertical="center"/>
    </xf>
    <xf numFmtId="0" fontId="14" fillId="11" borderId="0" xfId="0" applyFont="1" applyFill="1" applyBorder="1" applyAlignment="1">
      <alignment horizontal="center" vertical="center"/>
    </xf>
    <xf numFmtId="9" fontId="19" fillId="11" borderId="0" xfId="0" applyNumberFormat="1" applyFont="1" applyFill="1" applyBorder="1" applyAlignment="1">
      <alignment horizontal="center" vertical="center"/>
    </xf>
    <xf numFmtId="0" fontId="13" fillId="2" borderId="0" xfId="0" applyFont="1" applyFill="1" applyBorder="1"/>
    <xf numFmtId="0" fontId="15" fillId="2" borderId="5" xfId="0" applyFont="1" applyFill="1" applyBorder="1" applyAlignment="1">
      <alignment horizontal="left" vertical="center"/>
    </xf>
    <xf numFmtId="0" fontId="19" fillId="2" borderId="5" xfId="0" applyFont="1" applyFill="1" applyBorder="1" applyAlignment="1">
      <alignment horizontal="center" vertical="center"/>
    </xf>
    <xf numFmtId="0" fontId="13" fillId="2" borderId="5" xfId="0" applyFont="1" applyFill="1" applyBorder="1"/>
    <xf numFmtId="0" fontId="19" fillId="2" borderId="0" xfId="0" applyFont="1" applyFill="1" applyBorder="1" applyAlignment="1">
      <alignment horizontal="center" vertical="center"/>
    </xf>
    <xf numFmtId="9" fontId="14" fillId="2" borderId="0" xfId="0" applyNumberFormat="1" applyFont="1" applyFill="1" applyBorder="1" applyAlignment="1">
      <alignment horizontal="center" vertical="center"/>
    </xf>
    <xf numFmtId="0" fontId="14" fillId="2" borderId="0" xfId="0" applyFont="1" applyFill="1" applyBorder="1" applyAlignment="1">
      <alignment horizontal="center" vertical="center"/>
    </xf>
    <xf numFmtId="9" fontId="19" fillId="2" borderId="0" xfId="0" applyNumberFormat="1" applyFont="1" applyFill="1" applyBorder="1" applyAlignment="1">
      <alignment horizontal="center" vertical="center"/>
    </xf>
    <xf numFmtId="0" fontId="14" fillId="12" borderId="5" xfId="0" applyFont="1" applyFill="1" applyBorder="1" applyAlignment="1">
      <alignment horizontal="center" vertical="center" wrapText="1"/>
    </xf>
    <xf numFmtId="9" fontId="19" fillId="9" borderId="5" xfId="0" applyNumberFormat="1" applyFont="1" applyFill="1" applyBorder="1" applyAlignment="1">
      <alignment horizontal="center" vertical="center"/>
    </xf>
    <xf numFmtId="9" fontId="16" fillId="9" borderId="5" xfId="0" applyNumberFormat="1" applyFont="1" applyFill="1" applyBorder="1" applyAlignment="1">
      <alignment horizontal="center" vertical="center"/>
    </xf>
    <xf numFmtId="9" fontId="16" fillId="13" borderId="5" xfId="0" applyNumberFormat="1" applyFont="1" applyFill="1" applyBorder="1" applyAlignment="1">
      <alignment horizontal="center" vertical="center"/>
    </xf>
    <xf numFmtId="9" fontId="19" fillId="13" borderId="5" xfId="0" applyNumberFormat="1" applyFont="1" applyFill="1" applyBorder="1" applyAlignment="1">
      <alignment horizontal="center" vertical="center"/>
    </xf>
    <xf numFmtId="0" fontId="19" fillId="0" borderId="0" xfId="0" applyFont="1" applyAlignment="1">
      <alignment horizontal="center" vertical="center"/>
    </xf>
    <xf numFmtId="0" fontId="15" fillId="2" borderId="5" xfId="0" applyFont="1" applyFill="1" applyBorder="1" applyAlignment="1">
      <alignment horizontal="left" vertical="center" wrapText="1"/>
    </xf>
    <xf numFmtId="9" fontId="19" fillId="2" borderId="5" xfId="0" applyNumberFormat="1" applyFont="1" applyFill="1" applyBorder="1" applyAlignment="1">
      <alignment horizontal="center" vertical="center"/>
    </xf>
    <xf numFmtId="9" fontId="16" fillId="2" borderId="5" xfId="0" applyNumberFormat="1" applyFont="1" applyFill="1" applyBorder="1" applyAlignment="1">
      <alignment horizontal="center" vertical="center"/>
    </xf>
    <xf numFmtId="9" fontId="14" fillId="0" borderId="0" xfId="0" applyNumberFormat="1" applyFont="1" applyAlignment="1">
      <alignment horizontal="center" vertical="center"/>
    </xf>
    <xf numFmtId="9" fontId="19" fillId="0" borderId="0" xfId="0" applyNumberFormat="1" applyFont="1" applyAlignment="1">
      <alignment horizontal="center" vertical="center"/>
    </xf>
    <xf numFmtId="0" fontId="14" fillId="0" borderId="0" xfId="0" applyFont="1" applyAlignment="1">
      <alignment horizontal="center" vertical="center"/>
    </xf>
    <xf numFmtId="0" fontId="15" fillId="11" borderId="5" xfId="0" applyFont="1" applyFill="1" applyBorder="1" applyAlignment="1">
      <alignment horizontal="left" vertical="center" wrapText="1"/>
    </xf>
    <xf numFmtId="165" fontId="19" fillId="2" borderId="5" xfId="0" applyNumberFormat="1" applyFont="1" applyFill="1" applyBorder="1" applyAlignment="1">
      <alignment horizontal="center" vertical="center"/>
    </xf>
    <xf numFmtId="165" fontId="16" fillId="2" borderId="5" xfId="0" applyNumberFormat="1" applyFont="1" applyFill="1" applyBorder="1" applyAlignment="1">
      <alignment horizontal="center" vertical="center"/>
    </xf>
    <xf numFmtId="0" fontId="22" fillId="2" borderId="5" xfId="0" applyFont="1" applyFill="1" applyBorder="1" applyAlignment="1">
      <alignment horizontal="center" vertical="center"/>
    </xf>
    <xf numFmtId="0" fontId="23" fillId="2" borderId="5" xfId="0" applyFont="1" applyFill="1" applyBorder="1" applyAlignment="1">
      <alignment horizontal="center" vertical="center"/>
    </xf>
    <xf numFmtId="0" fontId="24" fillId="9" borderId="5" xfId="0" applyFont="1" applyFill="1" applyBorder="1" applyAlignment="1">
      <alignment horizontal="center" vertical="center"/>
    </xf>
    <xf numFmtId="0" fontId="15" fillId="5" borderId="2" xfId="0" applyFont="1" applyFill="1" applyBorder="1" applyAlignment="1">
      <alignment horizontal="left" vertical="center"/>
    </xf>
    <xf numFmtId="9" fontId="16" fillId="11" borderId="5" xfId="0" applyNumberFormat="1" applyFont="1" applyFill="1" applyBorder="1" applyAlignment="1">
      <alignment horizontal="center" vertical="center"/>
    </xf>
    <xf numFmtId="9" fontId="19" fillId="11" borderId="5" xfId="0" applyNumberFormat="1" applyFont="1" applyFill="1" applyBorder="1" applyAlignment="1">
      <alignment horizontal="center" vertical="center"/>
    </xf>
    <xf numFmtId="0" fontId="15" fillId="14" borderId="5" xfId="0" applyFont="1" applyFill="1" applyBorder="1" applyAlignment="1">
      <alignment horizontal="left" vertical="center" wrapText="1"/>
    </xf>
    <xf numFmtId="0" fontId="19" fillId="14" borderId="5" xfId="0" applyFont="1" applyFill="1" applyBorder="1" applyAlignment="1">
      <alignment horizontal="center" vertical="center"/>
    </xf>
    <xf numFmtId="9" fontId="15" fillId="5" borderId="5" xfId="0" applyNumberFormat="1" applyFont="1" applyFill="1" applyBorder="1" applyAlignment="1">
      <alignment horizontal="center" vertical="center"/>
    </xf>
    <xf numFmtId="9" fontId="16" fillId="14" borderId="5" xfId="0" applyNumberFormat="1" applyFont="1" applyFill="1" applyBorder="1" applyAlignment="1">
      <alignment horizontal="center" vertical="center"/>
    </xf>
    <xf numFmtId="9" fontId="19" fillId="14" borderId="5" xfId="0" applyNumberFormat="1" applyFont="1" applyFill="1" applyBorder="1" applyAlignment="1">
      <alignment horizontal="center" vertical="center"/>
    </xf>
    <xf numFmtId="0" fontId="13" fillId="14" borderId="5" xfId="0" applyFont="1" applyFill="1" applyBorder="1"/>
    <xf numFmtId="0" fontId="15" fillId="9" borderId="5" xfId="0" applyFont="1" applyFill="1" applyBorder="1" applyAlignment="1">
      <alignment horizontal="left" vertical="center" wrapText="1"/>
    </xf>
    <xf numFmtId="0" fontId="15" fillId="9" borderId="5" xfId="0" applyFont="1" applyFill="1" applyBorder="1" applyAlignment="1">
      <alignment horizontal="center" vertical="center" wrapText="1"/>
    </xf>
    <xf numFmtId="9" fontId="13" fillId="0" borderId="0" xfId="0" applyNumberFormat="1" applyFont="1" applyAlignment="1">
      <alignment horizontal="center" vertical="center"/>
    </xf>
    <xf numFmtId="9" fontId="18" fillId="0" borderId="0" xfId="0" applyNumberFormat="1" applyFont="1" applyAlignment="1">
      <alignment horizontal="center" vertical="center"/>
    </xf>
    <xf numFmtId="0" fontId="14" fillId="10" borderId="5" xfId="0" applyFont="1" applyFill="1" applyBorder="1" applyAlignment="1">
      <alignment horizontal="center" vertical="center" wrapText="1"/>
    </xf>
    <xf numFmtId="9" fontId="16" fillId="16" borderId="5" xfId="0" applyNumberFormat="1" applyFont="1" applyFill="1" applyBorder="1" applyAlignment="1">
      <alignment horizontal="center" vertical="center"/>
    </xf>
    <xf numFmtId="9" fontId="19" fillId="16" borderId="5" xfId="0" applyNumberFormat="1" applyFont="1" applyFill="1" applyBorder="1" applyAlignment="1">
      <alignment horizontal="center" vertical="center"/>
    </xf>
    <xf numFmtId="0" fontId="16" fillId="9" borderId="5" xfId="0" applyFont="1" applyFill="1" applyBorder="1" applyAlignment="1">
      <alignment horizontal="center" vertical="center"/>
    </xf>
    <xf numFmtId="0" fontId="15" fillId="14" borderId="5" xfId="0" applyFont="1" applyFill="1" applyBorder="1" applyAlignment="1">
      <alignment horizontal="left" vertical="center"/>
    </xf>
    <xf numFmtId="0" fontId="15" fillId="9" borderId="6" xfId="0" applyFont="1" applyFill="1" applyBorder="1" applyAlignment="1">
      <alignment horizontal="center" vertical="center"/>
    </xf>
    <xf numFmtId="0" fontId="15" fillId="9" borderId="6"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6" fillId="14" borderId="5" xfId="0" applyFont="1" applyFill="1" applyBorder="1" applyAlignment="1">
      <alignment horizontal="center" vertical="center"/>
    </xf>
    <xf numFmtId="168" fontId="16" fillId="9" borderId="5" xfId="0" applyNumberFormat="1" applyFont="1" applyFill="1" applyBorder="1" applyAlignment="1">
      <alignment horizontal="center" vertical="center"/>
    </xf>
    <xf numFmtId="10" fontId="19" fillId="0" borderId="0" xfId="0" applyNumberFormat="1" applyFont="1" applyAlignment="1">
      <alignment horizontal="center" vertical="center"/>
    </xf>
    <xf numFmtId="0" fontId="19" fillId="19" borderId="5" xfId="0" applyFont="1" applyFill="1" applyBorder="1" applyAlignment="1">
      <alignment horizontal="center" vertical="center"/>
    </xf>
    <xf numFmtId="0" fontId="13" fillId="19" borderId="5" xfId="0" applyFont="1" applyFill="1" applyBorder="1" applyAlignment="1">
      <alignment horizontal="center" vertical="center"/>
    </xf>
    <xf numFmtId="167" fontId="16" fillId="2" borderId="5" xfId="0" applyNumberFormat="1" applyFont="1" applyFill="1" applyBorder="1" applyAlignment="1">
      <alignment horizontal="center" vertical="center"/>
    </xf>
    <xf numFmtId="169" fontId="16" fillId="2" borderId="5" xfId="0" applyNumberFormat="1" applyFont="1" applyFill="1" applyBorder="1" applyAlignment="1">
      <alignment horizontal="center" vertical="center"/>
    </xf>
    <xf numFmtId="169" fontId="19" fillId="2" borderId="5" xfId="0" applyNumberFormat="1" applyFont="1" applyFill="1" applyBorder="1" applyAlignment="1">
      <alignment horizontal="center" vertical="center"/>
    </xf>
    <xf numFmtId="167" fontId="19" fillId="9" borderId="5" xfId="0" applyNumberFormat="1" applyFont="1" applyFill="1" applyBorder="1" applyAlignment="1">
      <alignment horizontal="center" vertical="center"/>
    </xf>
    <xf numFmtId="165" fontId="19" fillId="9" borderId="5" xfId="0" applyNumberFormat="1" applyFont="1" applyFill="1" applyBorder="1" applyAlignment="1">
      <alignment horizontal="center" vertical="center"/>
    </xf>
    <xf numFmtId="165" fontId="16" fillId="9" borderId="5" xfId="0" applyNumberFormat="1" applyFont="1" applyFill="1" applyBorder="1" applyAlignment="1">
      <alignment horizontal="center" vertical="center"/>
    </xf>
    <xf numFmtId="0" fontId="14" fillId="17" borderId="5" xfId="0" applyFont="1" applyFill="1" applyBorder="1" applyAlignment="1">
      <alignment horizontal="center" vertical="center" wrapText="1"/>
    </xf>
    <xf numFmtId="0" fontId="15" fillId="10" borderId="5" xfId="0" applyFont="1" applyFill="1" applyBorder="1" applyAlignment="1">
      <alignment horizontal="center" vertical="center" wrapText="1"/>
    </xf>
    <xf numFmtId="165" fontId="19" fillId="10" borderId="5" xfId="0" applyNumberFormat="1" applyFont="1" applyFill="1" applyBorder="1" applyAlignment="1">
      <alignment horizontal="center" vertical="center"/>
    </xf>
    <xf numFmtId="165" fontId="16" fillId="10" borderId="5" xfId="0" applyNumberFormat="1" applyFont="1" applyFill="1" applyBorder="1" applyAlignment="1">
      <alignment horizontal="center" vertical="center"/>
    </xf>
    <xf numFmtId="9" fontId="16" fillId="10" borderId="5" xfId="0" applyNumberFormat="1" applyFont="1" applyFill="1" applyBorder="1" applyAlignment="1">
      <alignment horizontal="center" vertical="center"/>
    </xf>
    <xf numFmtId="0" fontId="13" fillId="10" borderId="5" xfId="0" applyFont="1" applyFill="1" applyBorder="1" applyAlignment="1">
      <alignment horizontal="center" vertical="center"/>
    </xf>
    <xf numFmtId="0" fontId="13" fillId="10" borderId="5" xfId="0" applyFont="1" applyFill="1" applyBorder="1"/>
    <xf numFmtId="0" fontId="13" fillId="10" borderId="0" xfId="0" applyFont="1" applyFill="1" applyBorder="1"/>
    <xf numFmtId="9" fontId="19" fillId="10" borderId="0" xfId="0" applyNumberFormat="1" applyFont="1" applyFill="1" applyBorder="1" applyAlignment="1">
      <alignment horizontal="center" vertical="center"/>
    </xf>
    <xf numFmtId="9" fontId="14" fillId="10" borderId="0" xfId="0" applyNumberFormat="1" applyFont="1" applyFill="1" applyBorder="1" applyAlignment="1">
      <alignment horizontal="center" vertical="center"/>
    </xf>
    <xf numFmtId="0" fontId="15" fillId="9" borderId="5" xfId="0" applyFont="1" applyFill="1" applyBorder="1" applyAlignment="1">
      <alignment horizontal="center" vertical="center"/>
    </xf>
    <xf numFmtId="168" fontId="19" fillId="9" borderId="5" xfId="0" applyNumberFormat="1" applyFont="1" applyFill="1" applyBorder="1" applyAlignment="1">
      <alignment horizontal="center" vertical="center"/>
    </xf>
    <xf numFmtId="9" fontId="16" fillId="5" borderId="5" xfId="0" applyNumberFormat="1" applyFont="1" applyFill="1" applyBorder="1" applyAlignment="1">
      <alignment horizontal="center" vertical="center"/>
    </xf>
    <xf numFmtId="9" fontId="18" fillId="2" borderId="0" xfId="0" applyNumberFormat="1" applyFont="1" applyFill="1" applyBorder="1" applyAlignment="1">
      <alignment horizontal="center" vertical="center"/>
    </xf>
    <xf numFmtId="0" fontId="15" fillId="9" borderId="6" xfId="0" applyFont="1" applyFill="1" applyBorder="1" applyAlignment="1">
      <alignment vertical="center" wrapText="1"/>
    </xf>
    <xf numFmtId="0" fontId="16" fillId="0" borderId="5" xfId="0" applyFont="1" applyBorder="1" applyAlignment="1">
      <alignment horizontal="center" vertical="center"/>
    </xf>
    <xf numFmtId="10" fontId="19" fillId="0" borderId="5" xfId="0" applyNumberFormat="1" applyFont="1" applyBorder="1" applyAlignment="1">
      <alignment horizontal="center" vertical="center"/>
    </xf>
    <xf numFmtId="10" fontId="15" fillId="0" borderId="5" xfId="0" applyNumberFormat="1" applyFont="1" applyBorder="1" applyAlignment="1">
      <alignment horizontal="center" vertical="center"/>
    </xf>
    <xf numFmtId="9" fontId="13" fillId="2" borderId="5" xfId="0" applyNumberFormat="1" applyFont="1" applyFill="1" applyBorder="1" applyAlignment="1">
      <alignment horizontal="center" vertical="center"/>
    </xf>
    <xf numFmtId="0" fontId="13" fillId="2" borderId="5" xfId="0" applyFont="1" applyFill="1" applyBorder="1" applyAlignment="1">
      <alignment horizontal="center" vertical="center"/>
    </xf>
    <xf numFmtId="9" fontId="18" fillId="11" borderId="0" xfId="0" applyNumberFormat="1" applyFont="1" applyFill="1" applyBorder="1" applyAlignment="1">
      <alignment horizontal="center" vertical="center"/>
    </xf>
    <xf numFmtId="9" fontId="19" fillId="5" borderId="5" xfId="0" applyNumberFormat="1" applyFont="1" applyFill="1" applyBorder="1" applyAlignment="1">
      <alignment horizontal="center" vertical="center"/>
    </xf>
    <xf numFmtId="168" fontId="19" fillId="5" borderId="5" xfId="0" applyNumberFormat="1" applyFont="1" applyFill="1" applyBorder="1" applyAlignment="1">
      <alignment horizontal="center" vertical="center"/>
    </xf>
    <xf numFmtId="0" fontId="14" fillId="16" borderId="5"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25" fillId="8" borderId="5" xfId="0" applyFont="1" applyFill="1" applyBorder="1" applyAlignment="1">
      <alignment horizontal="center" vertical="center" wrapText="1"/>
    </xf>
    <xf numFmtId="9" fontId="23" fillId="2" borderId="5" xfId="0" applyNumberFormat="1" applyFont="1" applyFill="1" applyBorder="1" applyAlignment="1">
      <alignment horizontal="center" vertical="center"/>
    </xf>
    <xf numFmtId="9" fontId="22" fillId="2" borderId="5" xfId="0" applyNumberFormat="1" applyFont="1" applyFill="1" applyBorder="1" applyAlignment="1">
      <alignment horizontal="center" vertical="center"/>
    </xf>
    <xf numFmtId="0" fontId="13" fillId="0" borderId="0" xfId="0" applyFont="1" applyAlignment="1">
      <alignment horizontal="left" vertical="center"/>
    </xf>
    <xf numFmtId="0" fontId="13" fillId="0" borderId="0" xfId="0" applyFont="1" applyAlignment="1">
      <alignment horizontal="center" vertical="center" wrapText="1"/>
    </xf>
    <xf numFmtId="0" fontId="15" fillId="6" borderId="2"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0" borderId="2" xfId="0" applyFont="1" applyBorder="1" applyAlignment="1">
      <alignment horizontal="center" vertical="center"/>
    </xf>
    <xf numFmtId="0" fontId="17" fillId="4" borderId="2" xfId="0" applyFont="1" applyFill="1" applyBorder="1" applyAlignment="1">
      <alignment horizontal="center" vertical="center" wrapText="1"/>
    </xf>
    <xf numFmtId="166" fontId="18" fillId="4" borderId="2" xfId="0" applyNumberFormat="1" applyFont="1" applyFill="1" applyBorder="1" applyAlignment="1">
      <alignment horizontal="center" vertical="center" wrapText="1"/>
    </xf>
    <xf numFmtId="166" fontId="18" fillId="6" borderId="2" xfId="0" applyNumberFormat="1" applyFont="1" applyFill="1" applyBorder="1" applyAlignment="1">
      <alignment horizontal="center" vertical="center" wrapText="1"/>
    </xf>
    <xf numFmtId="0" fontId="13" fillId="7" borderId="2" xfId="0" applyFont="1" applyFill="1" applyBorder="1"/>
    <xf numFmtId="0" fontId="13" fillId="8" borderId="2" xfId="0" applyFont="1" applyFill="1" applyBorder="1"/>
    <xf numFmtId="167" fontId="16" fillId="9" borderId="2" xfId="0" applyNumberFormat="1" applyFont="1" applyFill="1" applyBorder="1" applyAlignment="1">
      <alignment horizontal="center" vertical="center"/>
    </xf>
    <xf numFmtId="0" fontId="16" fillId="30" borderId="0" xfId="0" applyFont="1" applyFill="1" applyAlignment="1">
      <alignment horizontal="center" vertical="center" wrapText="1"/>
    </xf>
    <xf numFmtId="0" fontId="13" fillId="0" borderId="17" xfId="0" applyFont="1" applyBorder="1" applyAlignment="1">
      <alignment horizontal="center" vertical="center" wrapText="1"/>
    </xf>
    <xf numFmtId="0" fontId="15" fillId="0" borderId="17" xfId="0" applyFont="1" applyBorder="1" applyAlignment="1">
      <alignment wrapText="1"/>
    </xf>
    <xf numFmtId="0" fontId="13" fillId="11" borderId="17" xfId="0" applyFont="1" applyFill="1" applyBorder="1" applyAlignment="1">
      <alignment horizontal="center" vertical="center" wrapText="1"/>
    </xf>
    <xf numFmtId="0" fontId="13" fillId="2" borderId="17" xfId="0" applyFont="1" applyFill="1" applyBorder="1" applyAlignment="1">
      <alignment horizontal="center" vertical="center" wrapText="1"/>
    </xf>
    <xf numFmtId="9" fontId="13" fillId="0" borderId="17" xfId="0" applyNumberFormat="1" applyFont="1" applyBorder="1" applyAlignment="1">
      <alignment horizontal="center" vertical="center" wrapText="1"/>
    </xf>
    <xf numFmtId="0" fontId="13" fillId="0" borderId="17" xfId="0" applyFont="1" applyBorder="1" applyAlignment="1">
      <alignment wrapText="1"/>
    </xf>
    <xf numFmtId="9" fontId="13" fillId="2" borderId="17" xfId="0" applyNumberFormat="1" applyFont="1" applyFill="1" applyBorder="1" applyAlignment="1">
      <alignment horizontal="center" vertical="center" wrapText="1"/>
    </xf>
    <xf numFmtId="9" fontId="13" fillId="11" borderId="17" xfId="0" applyNumberFormat="1" applyFont="1" applyFill="1" applyBorder="1" applyAlignment="1">
      <alignment horizontal="center" vertical="center" wrapText="1"/>
    </xf>
    <xf numFmtId="0" fontId="13" fillId="0" borderId="0" xfId="0" applyFont="1" applyAlignment="1">
      <alignment wrapText="1"/>
    </xf>
    <xf numFmtId="0" fontId="13" fillId="30" borderId="17" xfId="0" applyFont="1" applyFill="1" applyBorder="1" applyAlignment="1">
      <alignment horizontal="center" vertical="center" wrapText="1"/>
    </xf>
    <xf numFmtId="0" fontId="13" fillId="0" borderId="0" xfId="0" applyFont="1" applyFill="1" applyBorder="1"/>
    <xf numFmtId="0" fontId="15" fillId="0" borderId="5" xfId="0" applyFont="1" applyFill="1" applyBorder="1" applyAlignment="1">
      <alignment horizontal="left" vertical="center"/>
    </xf>
    <xf numFmtId="0" fontId="19" fillId="0" borderId="5" xfId="0" applyFont="1" applyFill="1" applyBorder="1" applyAlignment="1">
      <alignment horizontal="center" vertical="center"/>
    </xf>
    <xf numFmtId="9" fontId="16" fillId="0" borderId="5" xfId="0" applyNumberFormat="1" applyFont="1" applyFill="1" applyBorder="1" applyAlignment="1">
      <alignment horizontal="center" vertical="center"/>
    </xf>
    <xf numFmtId="9" fontId="19" fillId="0" borderId="5" xfId="0" applyNumberFormat="1" applyFont="1" applyFill="1" applyBorder="1" applyAlignment="1">
      <alignment horizontal="center" vertical="center"/>
    </xf>
    <xf numFmtId="0" fontId="13" fillId="0" borderId="5" xfId="0" applyFont="1" applyFill="1" applyBorder="1"/>
    <xf numFmtId="0" fontId="15" fillId="0" borderId="2" xfId="0" applyFont="1" applyFill="1" applyBorder="1" applyAlignment="1">
      <alignment horizontal="center" vertical="center"/>
    </xf>
    <xf numFmtId="0" fontId="16" fillId="0" borderId="5" xfId="0" applyFont="1" applyFill="1" applyBorder="1" applyAlignment="1">
      <alignment horizontal="center" vertical="center"/>
    </xf>
    <xf numFmtId="0" fontId="13" fillId="29" borderId="17" xfId="0" applyFont="1" applyFill="1" applyBorder="1" applyAlignment="1">
      <alignment horizontal="center" vertical="center" wrapText="1"/>
    </xf>
    <xf numFmtId="0" fontId="15" fillId="0" borderId="5" xfId="0" applyFont="1" applyFill="1" applyBorder="1" applyAlignment="1">
      <alignment horizontal="left" vertical="center" wrapText="1"/>
    </xf>
    <xf numFmtId="0" fontId="13" fillId="0" borderId="17" xfId="0" applyFont="1" applyFill="1" applyBorder="1" applyAlignment="1">
      <alignment horizontal="center" vertical="center" wrapText="1"/>
    </xf>
    <xf numFmtId="0" fontId="19" fillId="0" borderId="0" xfId="0" applyFont="1" applyFill="1" applyBorder="1" applyAlignment="1">
      <alignment horizontal="center" vertical="center"/>
    </xf>
    <xf numFmtId="0" fontId="14" fillId="0" borderId="0" xfId="0" applyFont="1" applyFill="1" applyBorder="1" applyAlignment="1">
      <alignment horizontal="center" vertical="center"/>
    </xf>
    <xf numFmtId="9" fontId="14" fillId="0" borderId="0" xfId="0" applyNumberFormat="1" applyFont="1" applyFill="1" applyBorder="1" applyAlignment="1">
      <alignment horizontal="center" vertical="center"/>
    </xf>
    <xf numFmtId="9" fontId="19" fillId="0" borderId="0" xfId="0" applyNumberFormat="1" applyFont="1" applyFill="1" applyBorder="1" applyAlignment="1">
      <alignment horizontal="center" vertical="center"/>
    </xf>
    <xf numFmtId="0" fontId="13" fillId="0" borderId="0" xfId="0" applyFont="1" applyFill="1"/>
    <xf numFmtId="0" fontId="13" fillId="0" borderId="0" xfId="0" applyFont="1" applyFill="1" applyAlignment="1"/>
    <xf numFmtId="0" fontId="15" fillId="0" borderId="2" xfId="0" applyFont="1" applyFill="1" applyBorder="1" applyAlignment="1">
      <alignment horizontal="center" vertical="center" wrapText="1"/>
    </xf>
    <xf numFmtId="0" fontId="15" fillId="31" borderId="5" xfId="0" applyFont="1" applyFill="1" applyBorder="1" applyAlignment="1">
      <alignment horizontal="left" vertical="center"/>
    </xf>
    <xf numFmtId="0" fontId="15" fillId="31" borderId="2" xfId="0" applyFont="1" applyFill="1" applyBorder="1" applyAlignment="1">
      <alignment horizontal="center" vertical="center"/>
    </xf>
    <xf numFmtId="0" fontId="15" fillId="32" borderId="5" xfId="0" applyFont="1" applyFill="1" applyBorder="1" applyAlignment="1">
      <alignment horizontal="center" vertical="center" wrapText="1"/>
    </xf>
    <xf numFmtId="0" fontId="19" fillId="31" borderId="5" xfId="0" applyFont="1" applyFill="1" applyBorder="1" applyAlignment="1">
      <alignment horizontal="center" vertical="center"/>
    </xf>
    <xf numFmtId="9" fontId="16" fillId="31" borderId="5" xfId="0" applyNumberFormat="1" applyFont="1" applyFill="1" applyBorder="1" applyAlignment="1">
      <alignment horizontal="center" vertical="center"/>
    </xf>
    <xf numFmtId="0" fontId="13" fillId="33" borderId="5" xfId="0" applyFont="1" applyFill="1" applyBorder="1" applyAlignment="1">
      <alignment horizontal="center" vertical="center"/>
    </xf>
    <xf numFmtId="0" fontId="13" fillId="31" borderId="5" xfId="0" applyFont="1" applyFill="1" applyBorder="1"/>
    <xf numFmtId="167" fontId="16" fillId="33" borderId="2" xfId="0" applyNumberFormat="1" applyFont="1" applyFill="1" applyBorder="1" applyAlignment="1">
      <alignment horizontal="center" vertical="center"/>
    </xf>
    <xf numFmtId="167" fontId="16" fillId="0" borderId="2" xfId="0" applyNumberFormat="1" applyFont="1" applyFill="1" applyBorder="1" applyAlignment="1">
      <alignment horizontal="center" vertical="center"/>
    </xf>
    <xf numFmtId="167" fontId="16" fillId="27" borderId="5" xfId="0" applyNumberFormat="1" applyFont="1" applyFill="1" applyBorder="1" applyAlignment="1">
      <alignment horizontal="center" vertical="center"/>
    </xf>
    <xf numFmtId="167" fontId="19" fillId="31" borderId="6" xfId="0" applyNumberFormat="1" applyFont="1" applyFill="1" applyBorder="1" applyAlignment="1">
      <alignment horizontal="center" vertical="center"/>
    </xf>
    <xf numFmtId="0" fontId="15" fillId="0" borderId="0" xfId="0" applyFont="1" applyFill="1" applyBorder="1" applyAlignment="1">
      <alignment horizontal="left" vertical="center" wrapText="1"/>
    </xf>
    <xf numFmtId="0" fontId="15" fillId="27" borderId="5" xfId="0" applyFont="1" applyFill="1" applyBorder="1" applyAlignment="1">
      <alignment horizontal="left" vertical="center"/>
    </xf>
    <xf numFmtId="0" fontId="19" fillId="27" borderId="5" xfId="0" applyFont="1" applyFill="1" applyBorder="1" applyAlignment="1">
      <alignment horizontal="center" vertical="center"/>
    </xf>
    <xf numFmtId="0" fontId="16" fillId="27" borderId="5" xfId="0" applyFont="1" applyFill="1" applyBorder="1" applyAlignment="1">
      <alignment horizontal="center" vertical="center"/>
    </xf>
    <xf numFmtId="0" fontId="13" fillId="27" borderId="5" xfId="0" applyFont="1" applyFill="1" applyBorder="1"/>
    <xf numFmtId="0" fontId="15" fillId="0" borderId="0" xfId="0" applyFont="1" applyAlignment="1">
      <alignment horizontal="left" wrapText="1"/>
    </xf>
    <xf numFmtId="0" fontId="15" fillId="0" borderId="0" xfId="0" applyFont="1" applyAlignment="1">
      <alignment wrapText="1"/>
    </xf>
    <xf numFmtId="0" fontId="15" fillId="0" borderId="15" xfId="0" applyFont="1" applyBorder="1" applyAlignment="1">
      <alignment wrapText="1"/>
    </xf>
    <xf numFmtId="0" fontId="18" fillId="4" borderId="6" xfId="0" applyFont="1" applyFill="1" applyBorder="1" applyAlignment="1">
      <alignment horizontal="center" vertical="center" wrapText="1"/>
    </xf>
    <xf numFmtId="0" fontId="14" fillId="0" borderId="5" xfId="0" applyFont="1" applyBorder="1" applyAlignment="1">
      <alignment horizontal="center" vertical="center" wrapText="1"/>
    </xf>
    <xf numFmtId="0" fontId="15" fillId="14" borderId="2" xfId="0" applyFont="1" applyFill="1" applyBorder="1" applyAlignment="1">
      <alignment horizontal="left" vertical="center" wrapText="1"/>
    </xf>
    <xf numFmtId="0" fontId="15" fillId="7" borderId="2" xfId="0" applyFont="1" applyFill="1" applyBorder="1" applyAlignment="1">
      <alignment vertical="center" wrapText="1"/>
    </xf>
    <xf numFmtId="0" fontId="15" fillId="8" borderId="2" xfId="0" applyFont="1" applyFill="1" applyBorder="1" applyAlignment="1">
      <alignment vertical="center" wrapText="1"/>
    </xf>
    <xf numFmtId="0" fontId="15" fillId="10" borderId="5" xfId="0" applyFont="1" applyFill="1" applyBorder="1" applyAlignment="1">
      <alignment horizontal="left" vertical="center" wrapText="1"/>
    </xf>
    <xf numFmtId="167" fontId="15" fillId="0" borderId="2" xfId="0" applyNumberFormat="1" applyFont="1" applyBorder="1" applyAlignment="1">
      <alignment horizontal="right" vertical="center" wrapText="1"/>
    </xf>
    <xf numFmtId="167" fontId="19" fillId="0" borderId="5" xfId="0" applyNumberFormat="1" applyFont="1" applyBorder="1" applyAlignment="1">
      <alignment horizontal="right" vertical="center" wrapText="1"/>
    </xf>
    <xf numFmtId="167" fontId="16" fillId="0" borderId="5" xfId="0" applyNumberFormat="1" applyFont="1" applyBorder="1" applyAlignment="1">
      <alignment horizontal="right" vertical="center" wrapText="1"/>
    </xf>
    <xf numFmtId="0" fontId="13" fillId="0" borderId="11" xfId="0" applyFont="1" applyBorder="1" applyAlignment="1">
      <alignment horizontal="left" vertical="center" wrapText="1"/>
    </xf>
    <xf numFmtId="167" fontId="13" fillId="0" borderId="11" xfId="0" applyNumberFormat="1" applyFont="1" applyBorder="1" applyAlignment="1">
      <alignment vertical="center" wrapText="1"/>
    </xf>
    <xf numFmtId="167" fontId="13" fillId="0" borderId="16" xfId="0" applyNumberFormat="1" applyFont="1" applyBorder="1" applyAlignment="1">
      <alignment vertical="center" wrapText="1"/>
    </xf>
    <xf numFmtId="0" fontId="15" fillId="8" borderId="8" xfId="0" applyFont="1" applyFill="1" applyBorder="1" applyAlignment="1">
      <alignment vertical="center" wrapText="1"/>
    </xf>
    <xf numFmtId="0" fontId="15" fillId="12" borderId="5" xfId="0" applyFont="1" applyFill="1" applyBorder="1" applyAlignment="1">
      <alignment horizontal="left" vertical="center" wrapText="1"/>
    </xf>
    <xf numFmtId="9" fontId="15" fillId="0" borderId="2" xfId="0" applyNumberFormat="1" applyFont="1" applyBorder="1" applyAlignment="1">
      <alignment horizontal="right" vertical="center" wrapText="1"/>
    </xf>
    <xf numFmtId="9" fontId="19" fillId="0" borderId="5" xfId="0" applyNumberFormat="1" applyFont="1" applyBorder="1" applyAlignment="1">
      <alignment horizontal="right" vertical="center" wrapText="1"/>
    </xf>
    <xf numFmtId="9" fontId="16" fillId="0" borderId="5" xfId="0" applyNumberFormat="1" applyFont="1" applyBorder="1" applyAlignment="1">
      <alignment horizontal="right" vertical="center" wrapText="1"/>
    </xf>
    <xf numFmtId="0" fontId="13" fillId="0" borderId="11" xfId="0" applyFont="1" applyBorder="1" applyAlignment="1">
      <alignment vertical="center" wrapText="1"/>
    </xf>
    <xf numFmtId="165" fontId="19" fillId="0" borderId="5" xfId="0" applyNumberFormat="1" applyFont="1" applyBorder="1" applyAlignment="1">
      <alignment horizontal="right" vertical="center" wrapText="1"/>
    </xf>
    <xf numFmtId="165" fontId="16" fillId="0" borderId="5" xfId="0" applyNumberFormat="1" applyFont="1" applyBorder="1" applyAlignment="1">
      <alignment horizontal="right" vertical="center" wrapText="1"/>
    </xf>
    <xf numFmtId="165" fontId="13" fillId="0" borderId="11" xfId="0" applyNumberFormat="1" applyFont="1" applyBorder="1" applyAlignment="1">
      <alignment vertical="center" wrapText="1"/>
    </xf>
    <xf numFmtId="0" fontId="21" fillId="0" borderId="5" xfId="0" applyFont="1" applyBorder="1" applyAlignment="1">
      <alignment horizontal="center" vertical="center" wrapText="1"/>
    </xf>
    <xf numFmtId="0" fontId="25" fillId="0" borderId="5" xfId="0" applyFont="1" applyBorder="1" applyAlignment="1">
      <alignment horizontal="center" vertical="center" wrapText="1"/>
    </xf>
    <xf numFmtId="167" fontId="22" fillId="0" borderId="5" xfId="0" applyNumberFormat="1" applyFont="1" applyBorder="1" applyAlignment="1">
      <alignment horizontal="right" vertical="center" wrapText="1"/>
    </xf>
    <xf numFmtId="167" fontId="23" fillId="0" borderId="5" xfId="0" applyNumberFormat="1" applyFont="1" applyBorder="1" applyAlignment="1">
      <alignment horizontal="right" vertical="center" wrapText="1"/>
    </xf>
    <xf numFmtId="0" fontId="24" fillId="0" borderId="11" xfId="0" applyFont="1" applyBorder="1" applyAlignment="1">
      <alignment horizontal="left" vertical="center" wrapText="1"/>
    </xf>
    <xf numFmtId="167" fontId="24" fillId="0" borderId="11" xfId="0" applyNumberFormat="1" applyFont="1" applyBorder="1" applyAlignment="1">
      <alignment vertical="center" wrapText="1"/>
    </xf>
    <xf numFmtId="0" fontId="15" fillId="16" borderId="5" xfId="0" applyFont="1" applyFill="1" applyBorder="1" applyAlignment="1">
      <alignment horizontal="left" vertical="center" wrapText="1"/>
    </xf>
    <xf numFmtId="0" fontId="15" fillId="2" borderId="9" xfId="0" applyFont="1" applyFill="1" applyBorder="1" applyAlignment="1">
      <alignment horizontal="left" vertical="center" wrapText="1"/>
    </xf>
    <xf numFmtId="0" fontId="15" fillId="9" borderId="9" xfId="0" applyFont="1" applyFill="1" applyBorder="1" applyAlignment="1">
      <alignment vertical="center" wrapText="1"/>
    </xf>
    <xf numFmtId="0" fontId="15" fillId="9" borderId="10" xfId="0" applyFont="1" applyFill="1" applyBorder="1" applyAlignment="1">
      <alignment vertical="center" wrapText="1"/>
    </xf>
    <xf numFmtId="0" fontId="15" fillId="6" borderId="2" xfId="0" applyFont="1" applyFill="1" applyBorder="1" applyAlignment="1">
      <alignment vertical="center" wrapText="1"/>
    </xf>
    <xf numFmtId="10" fontId="15" fillId="0" borderId="2" xfId="0" applyNumberFormat="1" applyFont="1" applyBorder="1" applyAlignment="1">
      <alignment horizontal="right" vertical="center" wrapText="1"/>
    </xf>
    <xf numFmtId="165" fontId="15" fillId="0" borderId="2"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2" borderId="2"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5" fillId="5" borderId="5" xfId="0" applyFont="1" applyFill="1" applyBorder="1" applyAlignment="1">
      <alignment horizontal="left" vertical="center" wrapText="1"/>
    </xf>
    <xf numFmtId="0" fontId="14" fillId="5" borderId="5"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11" borderId="2" xfId="0" applyFont="1" applyFill="1" applyBorder="1" applyAlignment="1">
      <alignment horizontal="left" vertical="center" wrapText="1"/>
    </xf>
    <xf numFmtId="9" fontId="13" fillId="0" borderId="11" xfId="0" applyNumberFormat="1" applyFont="1" applyBorder="1" applyAlignment="1">
      <alignment horizontal="left" vertical="center" wrapText="1"/>
    </xf>
    <xf numFmtId="0" fontId="15" fillId="22" borderId="5" xfId="0" applyFont="1" applyFill="1" applyBorder="1" applyAlignment="1">
      <alignment horizontal="left" vertical="center" wrapText="1"/>
    </xf>
    <xf numFmtId="0" fontId="14" fillId="0" borderId="11" xfId="0" applyFont="1" applyBorder="1" applyAlignment="1">
      <alignment horizontal="left" vertical="top" wrapText="1"/>
    </xf>
    <xf numFmtId="0" fontId="15" fillId="0" borderId="2" xfId="0" applyFont="1" applyBorder="1" applyAlignment="1">
      <alignment vertical="center" wrapText="1"/>
    </xf>
    <xf numFmtId="0" fontId="15" fillId="2" borderId="6" xfId="0" applyFont="1" applyFill="1" applyBorder="1" applyAlignment="1">
      <alignment horizontal="center" vertical="center" wrapText="1"/>
    </xf>
    <xf numFmtId="0" fontId="15" fillId="15" borderId="5" xfId="0" applyFont="1" applyFill="1" applyBorder="1" applyAlignment="1">
      <alignment horizontal="left" vertical="center" wrapText="1"/>
    </xf>
    <xf numFmtId="0" fontId="15" fillId="0" borderId="2" xfId="0" applyFont="1" applyBorder="1" applyAlignment="1">
      <alignment horizontal="left" vertical="center" wrapText="1"/>
    </xf>
    <xf numFmtId="0" fontId="14" fillId="11" borderId="2" xfId="0" applyFont="1" applyFill="1" applyBorder="1" applyAlignment="1">
      <alignment vertical="center" wrapText="1"/>
    </xf>
    <xf numFmtId="0" fontId="13" fillId="0" borderId="0" xfId="0" applyFont="1" applyAlignment="1">
      <alignment horizontal="left" vertical="center" wrapText="1"/>
    </xf>
    <xf numFmtId="0" fontId="19" fillId="0" borderId="0" xfId="0" applyFont="1" applyAlignment="1">
      <alignment horizontal="center" vertical="center" wrapText="1"/>
    </xf>
    <xf numFmtId="2" fontId="19" fillId="0" borderId="5" xfId="0" applyNumberFormat="1" applyFont="1" applyFill="1" applyBorder="1" applyAlignment="1">
      <alignment horizontal="center" vertical="center"/>
    </xf>
    <xf numFmtId="9" fontId="16" fillId="27" borderId="5" xfId="0" applyNumberFormat="1" applyFont="1" applyFill="1" applyBorder="1" applyAlignment="1">
      <alignment horizontal="center" vertical="center"/>
    </xf>
    <xf numFmtId="167" fontId="16" fillId="0" borderId="5" xfId="0" applyNumberFormat="1" applyFont="1" applyFill="1" applyBorder="1" applyAlignment="1">
      <alignment horizontal="center" vertical="center"/>
    </xf>
    <xf numFmtId="165" fontId="16" fillId="0" borderId="5" xfId="0" applyNumberFormat="1" applyFont="1" applyFill="1" applyBorder="1" applyAlignment="1">
      <alignment horizontal="center" vertical="center"/>
    </xf>
    <xf numFmtId="167" fontId="19" fillId="0" borderId="5" xfId="0" applyNumberFormat="1" applyFont="1" applyFill="1" applyBorder="1" applyAlignment="1">
      <alignment horizontal="center" vertical="center"/>
    </xf>
    <xf numFmtId="9" fontId="19" fillId="0" borderId="0" xfId="0" applyNumberFormat="1" applyFont="1" applyFill="1" applyAlignment="1">
      <alignment horizontal="center" vertical="center"/>
    </xf>
    <xf numFmtId="9" fontId="13" fillId="0" borderId="17" xfId="0" applyNumberFormat="1" applyFont="1" applyFill="1" applyBorder="1" applyAlignment="1">
      <alignment horizontal="center" vertical="center" wrapText="1"/>
    </xf>
    <xf numFmtId="0" fontId="13" fillId="0" borderId="17" xfId="0" applyFont="1" applyFill="1" applyBorder="1" applyAlignment="1">
      <alignment wrapText="1"/>
    </xf>
    <xf numFmtId="0" fontId="19" fillId="0" borderId="5" xfId="0" applyNumberFormat="1" applyFont="1" applyFill="1" applyBorder="1" applyAlignment="1">
      <alignment horizontal="center" vertical="center"/>
    </xf>
    <xf numFmtId="0" fontId="16" fillId="0" borderId="5" xfId="0" applyNumberFormat="1" applyFont="1" applyFill="1" applyBorder="1" applyAlignment="1">
      <alignment horizontal="center" vertical="center"/>
    </xf>
    <xf numFmtId="9" fontId="19" fillId="2" borderId="5" xfId="2" applyFont="1" applyFill="1" applyBorder="1" applyAlignment="1">
      <alignment horizontal="center" vertical="center"/>
    </xf>
    <xf numFmtId="9" fontId="16" fillId="0" borderId="5" xfId="2" applyFont="1" applyFill="1" applyBorder="1" applyAlignment="1">
      <alignment horizontal="center" vertical="center"/>
    </xf>
    <xf numFmtId="0" fontId="15" fillId="0" borderId="6" xfId="0" applyFont="1" applyFill="1" applyBorder="1" applyAlignment="1">
      <alignment horizontal="left" vertical="center"/>
    </xf>
    <xf numFmtId="0" fontId="19" fillId="2" borderId="5" xfId="0" applyNumberFormat="1" applyFont="1" applyFill="1" applyBorder="1" applyAlignment="1">
      <alignment horizontal="center" vertical="center"/>
    </xf>
    <xf numFmtId="0" fontId="16" fillId="2" borderId="5" xfId="0" applyNumberFormat="1" applyFont="1" applyFill="1" applyBorder="1" applyAlignment="1">
      <alignment horizontal="center" vertical="center"/>
    </xf>
    <xf numFmtId="0" fontId="24" fillId="0" borderId="5" xfId="0" applyFont="1" applyFill="1" applyBorder="1"/>
    <xf numFmtId="167" fontId="23" fillId="0" borderId="2" xfId="0" applyNumberFormat="1" applyFont="1" applyFill="1" applyBorder="1" applyAlignment="1">
      <alignment horizontal="center" vertical="center"/>
    </xf>
    <xf numFmtId="10" fontId="16" fillId="0" borderId="5" xfId="0" applyNumberFormat="1" applyFont="1" applyFill="1" applyBorder="1" applyAlignment="1">
      <alignment horizontal="center" vertical="center"/>
    </xf>
    <xf numFmtId="0" fontId="13" fillId="2" borderId="0" xfId="0" applyFont="1" applyFill="1" applyBorder="1" applyAlignment="1">
      <alignment wrapText="1"/>
    </xf>
    <xf numFmtId="0" fontId="15" fillId="2" borderId="2"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3" fillId="2" borderId="5" xfId="0" applyFont="1" applyFill="1" applyBorder="1" applyAlignment="1">
      <alignment wrapText="1"/>
    </xf>
    <xf numFmtId="167" fontId="16" fillId="9" borderId="2" xfId="0" applyNumberFormat="1" applyFont="1" applyFill="1" applyBorder="1" applyAlignment="1">
      <alignment horizontal="center" vertical="center" wrapText="1"/>
    </xf>
    <xf numFmtId="9" fontId="14" fillId="0" borderId="0" xfId="0" applyNumberFormat="1" applyFont="1" applyAlignment="1">
      <alignment horizontal="center" vertical="center" wrapText="1"/>
    </xf>
    <xf numFmtId="9" fontId="19" fillId="0" borderId="0" xfId="0" applyNumberFormat="1" applyFont="1" applyAlignment="1">
      <alignment horizontal="center" vertical="center" wrapText="1"/>
    </xf>
    <xf numFmtId="9" fontId="19" fillId="2" borderId="5" xfId="0" applyNumberFormat="1" applyFont="1" applyFill="1" applyBorder="1" applyAlignment="1">
      <alignment horizontal="center" vertical="center" wrapText="1"/>
    </xf>
    <xf numFmtId="9" fontId="15" fillId="2" borderId="5" xfId="0" applyNumberFormat="1" applyFont="1" applyFill="1" applyBorder="1" applyAlignment="1">
      <alignment horizontal="center" vertical="center" wrapText="1"/>
    </xf>
    <xf numFmtId="0" fontId="13" fillId="0" borderId="0" xfId="0" applyFont="1" applyFill="1" applyBorder="1" applyAlignment="1">
      <alignment wrapText="1"/>
    </xf>
    <xf numFmtId="0" fontId="19"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3" fillId="0" borderId="5" xfId="0" applyFont="1" applyFill="1" applyBorder="1" applyAlignment="1">
      <alignment wrapText="1"/>
    </xf>
    <xf numFmtId="9" fontId="18" fillId="0" borderId="0" xfId="0" applyNumberFormat="1" applyFont="1" applyAlignment="1">
      <alignment horizontal="center" vertical="center" wrapText="1"/>
    </xf>
    <xf numFmtId="0" fontId="19" fillId="8" borderId="5"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5" xfId="0" applyFont="1" applyFill="1" applyBorder="1" applyAlignment="1">
      <alignment wrapText="1"/>
    </xf>
    <xf numFmtId="9" fontId="19" fillId="9" borderId="5" xfId="0" applyNumberFormat="1" applyFont="1" applyFill="1" applyBorder="1" applyAlignment="1">
      <alignment horizontal="center" vertical="center" wrapText="1"/>
    </xf>
    <xf numFmtId="9" fontId="16" fillId="9" borderId="5" xfId="0" applyNumberFormat="1" applyFont="1" applyFill="1" applyBorder="1" applyAlignment="1">
      <alignment horizontal="center" vertical="center" wrapText="1"/>
    </xf>
    <xf numFmtId="0" fontId="13" fillId="9" borderId="5" xfId="0" applyFont="1" applyFill="1" applyBorder="1" applyAlignment="1">
      <alignment wrapText="1"/>
    </xf>
    <xf numFmtId="0" fontId="13" fillId="11" borderId="0" xfId="0" applyFont="1" applyFill="1" applyBorder="1" applyAlignment="1">
      <alignment wrapText="1"/>
    </xf>
    <xf numFmtId="9" fontId="16" fillId="2" borderId="5" xfId="0" applyNumberFormat="1" applyFont="1" applyFill="1" applyBorder="1" applyAlignment="1">
      <alignment horizontal="center" vertical="center" wrapText="1"/>
    </xf>
    <xf numFmtId="0" fontId="13" fillId="11" borderId="5" xfId="0" applyFont="1" applyFill="1" applyBorder="1" applyAlignment="1">
      <alignment wrapText="1"/>
    </xf>
    <xf numFmtId="0" fontId="19" fillId="2" borderId="0" xfId="0" applyFont="1" applyFill="1" applyBorder="1" applyAlignment="1">
      <alignment horizontal="center" vertical="center" wrapText="1"/>
    </xf>
    <xf numFmtId="9" fontId="14" fillId="2" borderId="0" xfId="0" applyNumberFormat="1" applyFont="1" applyFill="1" applyBorder="1" applyAlignment="1">
      <alignment horizontal="center" vertical="center" wrapText="1"/>
    </xf>
    <xf numFmtId="9" fontId="19" fillId="2" borderId="0" xfId="0" applyNumberFormat="1" applyFont="1" applyFill="1" applyBorder="1" applyAlignment="1">
      <alignment horizontal="center" vertical="center" wrapText="1"/>
    </xf>
    <xf numFmtId="0" fontId="19" fillId="11" borderId="5" xfId="0"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6" fillId="34" borderId="5" xfId="0" applyFont="1" applyFill="1" applyBorder="1" applyAlignment="1">
      <alignment horizontal="center" vertical="center"/>
    </xf>
    <xf numFmtId="0" fontId="13" fillId="35" borderId="0" xfId="0" applyFont="1" applyFill="1" applyBorder="1"/>
    <xf numFmtId="0" fontId="15" fillId="36" borderId="0" xfId="0" applyFont="1" applyFill="1" applyBorder="1" applyAlignment="1">
      <alignment horizontal="left" vertical="center" wrapText="1"/>
    </xf>
    <xf numFmtId="0" fontId="13" fillId="0" borderId="5" xfId="0" applyFont="1" applyFill="1" applyBorder="1" applyAlignment="1">
      <alignment horizontal="center" vertical="center"/>
    </xf>
    <xf numFmtId="10" fontId="19" fillId="0" borderId="5" xfId="0" applyNumberFormat="1" applyFont="1" applyFill="1" applyBorder="1" applyAlignment="1">
      <alignment horizontal="center" vertical="center"/>
    </xf>
    <xf numFmtId="168" fontId="16" fillId="0" borderId="5" xfId="0" applyNumberFormat="1" applyFont="1" applyFill="1" applyBorder="1" applyAlignment="1">
      <alignment horizontal="center" vertical="center"/>
    </xf>
    <xf numFmtId="168" fontId="19" fillId="0" borderId="5" xfId="0" applyNumberFormat="1" applyFont="1" applyFill="1" applyBorder="1" applyAlignment="1">
      <alignment horizontal="center" vertical="center"/>
    </xf>
    <xf numFmtId="0" fontId="14" fillId="0" borderId="1" xfId="0" applyFont="1" applyBorder="1" applyAlignment="1">
      <alignment horizontal="justify" vertical="center"/>
    </xf>
    <xf numFmtId="0" fontId="15" fillId="0" borderId="5" xfId="0" applyFont="1" applyBorder="1" applyAlignment="1">
      <alignment horizontal="justify" vertical="center" wrapText="1"/>
    </xf>
    <xf numFmtId="0" fontId="17" fillId="4" borderId="5" xfId="0" applyFont="1" applyFill="1" applyBorder="1" applyAlignment="1">
      <alignment horizontal="justify" vertical="center" wrapText="1"/>
    </xf>
    <xf numFmtId="0" fontId="15" fillId="9" borderId="5" xfId="0" applyFont="1" applyFill="1" applyBorder="1" applyAlignment="1">
      <alignment horizontal="justify" vertical="center"/>
    </xf>
    <xf numFmtId="0" fontId="15" fillId="9" borderId="6" xfId="0" applyFont="1" applyFill="1" applyBorder="1" applyAlignment="1">
      <alignment horizontal="justify" vertical="center" wrapText="1"/>
    </xf>
    <xf numFmtId="0" fontId="13" fillId="0" borderId="0" xfId="0" applyFont="1" applyAlignment="1">
      <alignment horizontal="justify" vertical="center"/>
    </xf>
    <xf numFmtId="0" fontId="13" fillId="0" borderId="0" xfId="0" applyFont="1" applyAlignment="1">
      <alignment horizontal="justify"/>
    </xf>
    <xf numFmtId="0" fontId="14" fillId="12" borderId="5" xfId="0" applyFont="1" applyFill="1" applyBorder="1" applyAlignment="1">
      <alignment horizontal="justify" vertical="center" wrapText="1"/>
    </xf>
    <xf numFmtId="0" fontId="14" fillId="10" borderId="5" xfId="0" applyFont="1" applyFill="1" applyBorder="1" applyAlignment="1">
      <alignment horizontal="justify" vertical="center" wrapText="1"/>
    </xf>
    <xf numFmtId="0" fontId="14" fillId="30" borderId="5" xfId="0" applyFont="1" applyFill="1" applyBorder="1" applyAlignment="1">
      <alignment horizontal="justify" vertical="center" wrapText="1"/>
    </xf>
    <xf numFmtId="0" fontId="14" fillId="37" borderId="5" xfId="0" applyFont="1" applyFill="1" applyBorder="1" applyAlignment="1">
      <alignment horizontal="justify" vertical="center" wrapText="1"/>
    </xf>
    <xf numFmtId="0" fontId="14" fillId="25" borderId="5" xfId="0" applyFont="1" applyFill="1" applyBorder="1" applyAlignment="1">
      <alignment horizontal="justify" vertical="center" wrapText="1"/>
    </xf>
    <xf numFmtId="0" fontId="14" fillId="21" borderId="5" xfId="0" applyFont="1" applyFill="1" applyBorder="1" applyAlignment="1">
      <alignment horizontal="justify" vertical="center" wrapText="1"/>
    </xf>
    <xf numFmtId="0" fontId="13" fillId="10" borderId="11" xfId="0" applyFont="1" applyFill="1" applyBorder="1" applyAlignment="1">
      <alignment horizontal="justify" vertical="center" wrapText="1"/>
    </xf>
    <xf numFmtId="0" fontId="16" fillId="25" borderId="5" xfId="0" applyFont="1" applyFill="1" applyBorder="1" applyAlignment="1">
      <alignment horizontal="center" vertical="center"/>
    </xf>
    <xf numFmtId="0" fontId="19" fillId="25" borderId="5" xfId="0" applyFont="1" applyFill="1" applyBorder="1" applyAlignment="1">
      <alignment horizontal="center" vertical="center"/>
    </xf>
    <xf numFmtId="0" fontId="15" fillId="38" borderId="5" xfId="0" applyFont="1" applyFill="1" applyBorder="1" applyAlignment="1">
      <alignment horizontal="left" vertical="center"/>
    </xf>
    <xf numFmtId="0" fontId="14" fillId="20" borderId="5" xfId="0" applyFont="1" applyFill="1" applyBorder="1" applyAlignment="1">
      <alignment horizontal="justify" vertical="center" wrapText="1"/>
    </xf>
    <xf numFmtId="0" fontId="14" fillId="17" borderId="5" xfId="0" applyFont="1" applyFill="1" applyBorder="1" applyAlignment="1">
      <alignment horizontal="justify" vertical="center" wrapText="1"/>
    </xf>
    <xf numFmtId="0" fontId="15" fillId="39" borderId="9" xfId="0" applyFont="1" applyFill="1" applyBorder="1" applyAlignment="1">
      <alignment horizontal="center" vertical="center"/>
    </xf>
    <xf numFmtId="0" fontId="15" fillId="35" borderId="5" xfId="0" applyFont="1" applyFill="1" applyBorder="1" applyAlignment="1">
      <alignment horizontal="left" vertical="center"/>
    </xf>
    <xf numFmtId="0" fontId="15" fillId="38" borderId="6" xfId="0" applyFont="1" applyFill="1" applyBorder="1" applyAlignment="1">
      <alignment horizontal="left" vertical="center"/>
    </xf>
    <xf numFmtId="0" fontId="15" fillId="9" borderId="6" xfId="0" applyFont="1" applyFill="1" applyBorder="1" applyAlignment="1">
      <alignment horizontal="left" vertical="center"/>
    </xf>
    <xf numFmtId="0" fontId="15" fillId="9" borderId="9" xfId="0" applyFont="1" applyFill="1" applyBorder="1" applyAlignment="1">
      <alignment horizontal="left" vertical="center"/>
    </xf>
    <xf numFmtId="1" fontId="13" fillId="2" borderId="5" xfId="0" applyNumberFormat="1" applyFont="1" applyFill="1" applyBorder="1" applyAlignment="1">
      <alignment horizontal="center" vertical="center"/>
    </xf>
    <xf numFmtId="0" fontId="14" fillId="16" borderId="5" xfId="0" applyFont="1" applyFill="1" applyBorder="1" applyAlignment="1">
      <alignment horizontal="justify" vertical="center" wrapText="1"/>
    </xf>
    <xf numFmtId="0" fontId="15" fillId="25" borderId="5" xfId="0" applyFont="1" applyFill="1" applyBorder="1" applyAlignment="1">
      <alignment horizontal="left" vertical="center"/>
    </xf>
    <xf numFmtId="0" fontId="13" fillId="0" borderId="0" xfId="0" applyFont="1" applyAlignment="1">
      <alignment horizontal="center"/>
    </xf>
    <xf numFmtId="167" fontId="16" fillId="25" borderId="5" xfId="0" applyNumberFormat="1" applyFont="1" applyFill="1" applyBorder="1" applyAlignment="1">
      <alignment horizontal="center" vertical="center"/>
    </xf>
    <xf numFmtId="165" fontId="16" fillId="41" borderId="5" xfId="0" applyNumberFormat="1" applyFont="1" applyFill="1" applyBorder="1" applyAlignment="1">
      <alignment horizontal="center" vertical="center"/>
    </xf>
    <xf numFmtId="169" fontId="16" fillId="38" borderId="5" xfId="0" applyNumberFormat="1" applyFont="1" applyFill="1" applyBorder="1" applyAlignment="1">
      <alignment horizontal="center" vertical="center"/>
    </xf>
    <xf numFmtId="167" fontId="19" fillId="38" borderId="6" xfId="0" applyNumberFormat="1" applyFont="1" applyFill="1" applyBorder="1" applyAlignment="1">
      <alignment horizontal="center" vertical="center"/>
    </xf>
    <xf numFmtId="9" fontId="19" fillId="38" borderId="5" xfId="0" applyNumberFormat="1" applyFont="1" applyFill="1" applyBorder="1" applyAlignment="1">
      <alignment horizontal="center" vertical="center"/>
    </xf>
    <xf numFmtId="0" fontId="13" fillId="47" borderId="0" xfId="0" applyFont="1" applyFill="1" applyBorder="1"/>
    <xf numFmtId="0" fontId="19" fillId="47" borderId="0" xfId="0" applyFont="1" applyFill="1" applyBorder="1" applyAlignment="1">
      <alignment horizontal="center" vertical="center"/>
    </xf>
    <xf numFmtId="0" fontId="14" fillId="47" borderId="0" xfId="0" applyFont="1" applyFill="1" applyBorder="1" applyAlignment="1">
      <alignment horizontal="center" vertical="center"/>
    </xf>
    <xf numFmtId="9" fontId="14" fillId="47" borderId="0" xfId="0" applyNumberFormat="1" applyFont="1" applyFill="1" applyBorder="1" applyAlignment="1">
      <alignment horizontal="center" vertical="center"/>
    </xf>
    <xf numFmtId="9" fontId="19" fillId="47" borderId="0" xfId="0" applyNumberFormat="1" applyFont="1" applyFill="1" applyBorder="1" applyAlignment="1">
      <alignment horizontal="center" vertical="center"/>
    </xf>
    <xf numFmtId="0" fontId="13" fillId="34" borderId="0" xfId="0" applyFont="1" applyFill="1"/>
    <xf numFmtId="0" fontId="13" fillId="34" borderId="0" xfId="0" applyFont="1" applyFill="1" applyAlignment="1"/>
    <xf numFmtId="0" fontId="19" fillId="34" borderId="0" xfId="0" applyFont="1" applyFill="1" applyAlignment="1">
      <alignment horizontal="center" vertical="center"/>
    </xf>
    <xf numFmtId="0" fontId="14" fillId="34" borderId="0" xfId="0" applyFont="1" applyFill="1" applyAlignment="1">
      <alignment horizontal="center" vertical="center"/>
    </xf>
    <xf numFmtId="9" fontId="14" fillId="34" borderId="0" xfId="0" applyNumberFormat="1" applyFont="1" applyFill="1" applyAlignment="1">
      <alignment horizontal="center" vertical="center"/>
    </xf>
    <xf numFmtId="9" fontId="19" fillId="34" borderId="0" xfId="0" applyNumberFormat="1" applyFont="1" applyFill="1" applyAlignment="1">
      <alignment horizontal="center" vertical="center"/>
    </xf>
    <xf numFmtId="0" fontId="13" fillId="34" borderId="0" xfId="0" applyFont="1" applyFill="1" applyBorder="1"/>
    <xf numFmtId="9" fontId="18" fillId="34" borderId="0" xfId="0" applyNumberFormat="1" applyFont="1" applyFill="1" applyAlignment="1">
      <alignment horizontal="center" vertical="center"/>
    </xf>
    <xf numFmtId="0" fontId="14" fillId="34" borderId="1" xfId="0" applyFont="1" applyFill="1" applyBorder="1" applyAlignment="1">
      <alignment horizontal="center"/>
    </xf>
    <xf numFmtId="0" fontId="14" fillId="34" borderId="1" xfId="0" applyFont="1" applyFill="1" applyBorder="1" applyAlignment="1">
      <alignment horizontal="center" vertical="center"/>
    </xf>
    <xf numFmtId="0" fontId="15" fillId="47" borderId="5" xfId="0" applyFont="1" applyFill="1" applyBorder="1" applyAlignment="1">
      <alignment horizontal="center" vertical="center" wrapText="1"/>
    </xf>
    <xf numFmtId="0" fontId="16" fillId="59" borderId="8" xfId="0" applyFont="1" applyFill="1" applyBorder="1" applyAlignment="1">
      <alignment horizontal="center" vertical="center" wrapText="1"/>
    </xf>
    <xf numFmtId="3" fontId="15" fillId="47" borderId="5" xfId="0" applyNumberFormat="1" applyFont="1" applyFill="1" applyBorder="1" applyAlignment="1">
      <alignment horizontal="center" vertical="center" wrapText="1"/>
    </xf>
    <xf numFmtId="0" fontId="16" fillId="47" borderId="5" xfId="0" applyFont="1" applyFill="1" applyBorder="1" applyAlignment="1">
      <alignment horizontal="center" vertical="center"/>
    </xf>
    <xf numFmtId="0" fontId="16" fillId="59" borderId="10" xfId="0" applyFont="1" applyFill="1" applyBorder="1" applyAlignment="1">
      <alignment horizontal="center" vertical="center" wrapText="1"/>
    </xf>
    <xf numFmtId="0" fontId="13" fillId="34" borderId="0" xfId="0" applyFont="1" applyFill="1" applyAlignment="1">
      <alignment horizontal="center" vertical="center"/>
    </xf>
    <xf numFmtId="0" fontId="13" fillId="34" borderId="0" xfId="0" applyFont="1" applyFill="1" applyAlignment="1">
      <alignment horizontal="center"/>
    </xf>
    <xf numFmtId="0" fontId="15" fillId="0" borderId="31" xfId="0" applyFont="1" applyBorder="1" applyAlignment="1">
      <alignment wrapText="1"/>
    </xf>
    <xf numFmtId="0" fontId="13" fillId="0" borderId="31" xfId="0" applyFont="1" applyBorder="1" applyAlignment="1">
      <alignment horizontal="center" vertical="center" wrapText="1"/>
    </xf>
    <xf numFmtId="0" fontId="13" fillId="0" borderId="31"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30" borderId="31" xfId="0" applyFont="1" applyFill="1" applyBorder="1" applyAlignment="1">
      <alignment horizontal="center" vertical="center" wrapText="1"/>
    </xf>
    <xf numFmtId="0" fontId="13" fillId="11" borderId="31" xfId="0" applyFont="1" applyFill="1" applyBorder="1" applyAlignment="1">
      <alignment horizontal="center" vertical="center" wrapText="1"/>
    </xf>
    <xf numFmtId="0" fontId="13" fillId="47" borderId="31" xfId="0" applyFont="1" applyFill="1" applyBorder="1" applyAlignment="1">
      <alignment horizontal="center" vertical="center" wrapText="1"/>
    </xf>
    <xf numFmtId="0" fontId="13" fillId="29" borderId="31" xfId="0" applyFont="1" applyFill="1" applyBorder="1" applyAlignment="1">
      <alignment horizontal="center" vertical="center" wrapText="1"/>
    </xf>
    <xf numFmtId="0" fontId="13" fillId="34" borderId="31" xfId="0" applyFont="1" applyFill="1" applyBorder="1" applyAlignment="1">
      <alignment horizontal="center" vertical="center" wrapText="1"/>
    </xf>
    <xf numFmtId="9" fontId="13" fillId="0" borderId="31" xfId="0" applyNumberFormat="1" applyFont="1" applyBorder="1" applyAlignment="1">
      <alignment horizontal="center" vertical="center" wrapText="1"/>
    </xf>
    <xf numFmtId="9" fontId="13" fillId="0" borderId="31" xfId="0" applyNumberFormat="1" applyFont="1" applyFill="1" applyBorder="1" applyAlignment="1">
      <alignment horizontal="center" vertical="center" wrapText="1"/>
    </xf>
    <xf numFmtId="0" fontId="13" fillId="0" borderId="31" xfId="0" applyFont="1" applyFill="1" applyBorder="1" applyAlignment="1">
      <alignment wrapText="1"/>
    </xf>
    <xf numFmtId="9" fontId="13" fillId="2" borderId="31" xfId="0" applyNumberFormat="1" applyFont="1" applyFill="1" applyBorder="1" applyAlignment="1">
      <alignment horizontal="center" vertical="center" wrapText="1"/>
    </xf>
    <xf numFmtId="9" fontId="13" fillId="11" borderId="31" xfId="0" applyNumberFormat="1" applyFont="1" applyFill="1" applyBorder="1" applyAlignment="1">
      <alignment horizontal="center" vertical="center" wrapText="1"/>
    </xf>
    <xf numFmtId="0" fontId="13" fillId="0" borderId="31" xfId="0" applyFont="1" applyBorder="1" applyAlignment="1">
      <alignment wrapText="1"/>
    </xf>
    <xf numFmtId="0" fontId="17" fillId="4" borderId="6" xfId="0" applyFont="1" applyFill="1" applyBorder="1" applyAlignment="1">
      <alignment horizontal="center" vertical="center" wrapText="1"/>
    </xf>
    <xf numFmtId="0" fontId="17" fillId="4" borderId="6" xfId="0" applyFont="1" applyFill="1" applyBorder="1" applyAlignment="1">
      <alignment horizontal="justify" vertical="center" wrapText="1"/>
    </xf>
    <xf numFmtId="0" fontId="17" fillId="60" borderId="6" xfId="0" applyFont="1" applyFill="1" applyBorder="1" applyAlignment="1">
      <alignment horizontal="center" vertical="center" wrapText="1"/>
    </xf>
    <xf numFmtId="0" fontId="17" fillId="60" borderId="8" xfId="0" applyFont="1" applyFill="1" applyBorder="1" applyAlignment="1">
      <alignment horizontal="center" vertical="center" wrapText="1"/>
    </xf>
    <xf numFmtId="0" fontId="18" fillId="4" borderId="32" xfId="0" applyFont="1" applyFill="1" applyBorder="1" applyAlignment="1">
      <alignment horizontal="center" vertical="center" wrapText="1"/>
    </xf>
    <xf numFmtId="0" fontId="18" fillId="4" borderId="32" xfId="0" applyFont="1" applyFill="1" applyBorder="1" applyAlignment="1">
      <alignment vertical="center" wrapText="1"/>
    </xf>
    <xf numFmtId="0" fontId="18" fillId="60" borderId="32" xfId="0" applyFont="1" applyFill="1" applyBorder="1" applyAlignment="1">
      <alignment horizontal="center" vertical="center" wrapText="1"/>
    </xf>
    <xf numFmtId="166" fontId="18" fillId="60" borderId="32" xfId="0" applyNumberFormat="1" applyFont="1" applyFill="1" applyBorder="1" applyAlignment="1">
      <alignment horizontal="center" vertical="center" wrapText="1"/>
    </xf>
    <xf numFmtId="0" fontId="26" fillId="6" borderId="32" xfId="0" applyFont="1" applyFill="1" applyBorder="1" applyAlignment="1">
      <alignment horizontal="left" vertical="center" wrapText="1"/>
    </xf>
    <xf numFmtId="0" fontId="26" fillId="6" borderId="32" xfId="0" applyFont="1" applyFill="1" applyBorder="1" applyAlignment="1">
      <alignment horizontal="center" vertical="center" wrapText="1"/>
    </xf>
    <xf numFmtId="0" fontId="26" fillId="6" borderId="32" xfId="0" applyFont="1" applyFill="1" applyBorder="1" applyAlignment="1">
      <alignment horizontal="center" vertical="center" wrapText="1"/>
    </xf>
    <xf numFmtId="0" fontId="15" fillId="6" borderId="32" xfId="0" applyFont="1" applyFill="1" applyBorder="1" applyAlignment="1">
      <alignment horizontal="left" vertical="center" wrapText="1"/>
    </xf>
    <xf numFmtId="0" fontId="15" fillId="6" borderId="32" xfId="0" applyFont="1" applyFill="1" applyBorder="1" applyAlignment="1">
      <alignment horizontal="center" vertical="center" wrapText="1"/>
    </xf>
    <xf numFmtId="166" fontId="18" fillId="6" borderId="32" xfId="0" applyNumberFormat="1" applyFont="1" applyFill="1" applyBorder="1" applyAlignment="1">
      <alignment horizontal="center" vertical="center" wrapText="1"/>
    </xf>
    <xf numFmtId="0" fontId="15" fillId="58" borderId="32" xfId="0" applyFont="1" applyFill="1" applyBorder="1" applyAlignment="1">
      <alignment horizontal="center" vertical="center" wrapText="1"/>
    </xf>
    <xf numFmtId="0" fontId="19" fillId="58" borderId="32" xfId="0" applyFont="1" applyFill="1" applyBorder="1" applyAlignment="1">
      <alignment horizontal="center" vertical="center"/>
    </xf>
    <xf numFmtId="0" fontId="13" fillId="58" borderId="32" xfId="0" applyFont="1" applyFill="1" applyBorder="1" applyAlignment="1">
      <alignment horizontal="center" vertical="center"/>
    </xf>
    <xf numFmtId="0" fontId="13" fillId="58" borderId="32" xfId="0" applyFont="1" applyFill="1" applyBorder="1"/>
    <xf numFmtId="0" fontId="15" fillId="54" borderId="32" xfId="0" applyFont="1" applyFill="1" applyBorder="1" applyAlignment="1">
      <alignment horizontal="center" vertical="center" wrapText="1"/>
    </xf>
    <xf numFmtId="0" fontId="15" fillId="57" borderId="32" xfId="0" applyFont="1" applyFill="1" applyBorder="1" applyAlignment="1">
      <alignment horizontal="center" vertical="center" wrapText="1"/>
    </xf>
    <xf numFmtId="0" fontId="19" fillId="54" borderId="32" xfId="0" applyFont="1" applyFill="1" applyBorder="1" applyAlignment="1">
      <alignment horizontal="center" vertical="center"/>
    </xf>
    <xf numFmtId="0" fontId="13" fillId="54" borderId="32" xfId="0" applyFont="1" applyFill="1" applyBorder="1" applyAlignment="1">
      <alignment horizontal="center" vertical="center"/>
    </xf>
    <xf numFmtId="0" fontId="13" fillId="54" borderId="32" xfId="0" applyFont="1" applyFill="1" applyBorder="1"/>
    <xf numFmtId="0" fontId="15" fillId="9" borderId="32" xfId="0" applyFont="1" applyFill="1" applyBorder="1" applyAlignment="1">
      <alignment horizontal="center" vertical="center"/>
    </xf>
    <xf numFmtId="0" fontId="15" fillId="43" borderId="32" xfId="0" applyFont="1" applyFill="1" applyBorder="1" applyAlignment="1">
      <alignment horizontal="center" vertical="center" wrapText="1"/>
    </xf>
    <xf numFmtId="0" fontId="15" fillId="42" borderId="32" xfId="0" applyFont="1" applyFill="1" applyBorder="1" applyAlignment="1">
      <alignment horizontal="center" vertical="center"/>
    </xf>
    <xf numFmtId="0" fontId="13" fillId="10" borderId="32" xfId="0" applyFont="1" applyFill="1" applyBorder="1" applyAlignment="1">
      <alignment horizontal="justify" vertical="center" wrapText="1"/>
    </xf>
    <xf numFmtId="0" fontId="19" fillId="42" borderId="32" xfId="0" applyFont="1" applyFill="1" applyBorder="1" applyAlignment="1">
      <alignment horizontal="center" vertical="center"/>
    </xf>
    <xf numFmtId="0" fontId="13" fillId="42" borderId="32" xfId="0" applyFont="1" applyFill="1" applyBorder="1" applyAlignment="1">
      <alignment horizontal="center" vertical="center"/>
    </xf>
    <xf numFmtId="167" fontId="16" fillId="42" borderId="32" xfId="0" applyNumberFormat="1" applyFont="1" applyFill="1" applyBorder="1" applyAlignment="1">
      <alignment horizontal="center" vertical="center"/>
    </xf>
    <xf numFmtId="0" fontId="15" fillId="0" borderId="32" xfId="0" applyFont="1" applyFill="1" applyBorder="1" applyAlignment="1">
      <alignment horizontal="left" vertical="center"/>
    </xf>
    <xf numFmtId="0" fontId="15" fillId="2" borderId="32" xfId="0" applyFont="1" applyFill="1" applyBorder="1" applyAlignment="1">
      <alignment horizontal="center" vertical="center"/>
    </xf>
    <xf numFmtId="0" fontId="19" fillId="34" borderId="32" xfId="0" applyFont="1" applyFill="1" applyBorder="1" applyAlignment="1">
      <alignment horizontal="center" vertical="center"/>
    </xf>
    <xf numFmtId="0" fontId="13" fillId="39" borderId="32" xfId="0" applyFont="1" applyFill="1" applyBorder="1" applyAlignment="1">
      <alignment horizontal="center" vertical="center"/>
    </xf>
    <xf numFmtId="167" fontId="16" fillId="34" borderId="32" xfId="0" applyNumberFormat="1" applyFont="1" applyFill="1" applyBorder="1" applyAlignment="1">
      <alignment horizontal="center" vertical="center"/>
    </xf>
    <xf numFmtId="0" fontId="15" fillId="2" borderId="32" xfId="0" applyFont="1" applyFill="1" applyBorder="1" applyAlignment="1">
      <alignment horizontal="left" vertical="center"/>
    </xf>
    <xf numFmtId="0" fontId="19" fillId="47" borderId="32" xfId="0" applyFont="1" applyFill="1" applyBorder="1" applyAlignment="1">
      <alignment horizontal="center" vertical="center"/>
    </xf>
    <xf numFmtId="0" fontId="14" fillId="12" borderId="32" xfId="0" applyFont="1" applyFill="1" applyBorder="1" applyAlignment="1">
      <alignment horizontal="center" vertical="center" wrapText="1"/>
    </xf>
    <xf numFmtId="0" fontId="15" fillId="2" borderId="32" xfId="0" applyFont="1" applyFill="1" applyBorder="1" applyAlignment="1">
      <alignment horizontal="left" vertical="center" wrapText="1"/>
    </xf>
    <xf numFmtId="9" fontId="19" fillId="47" borderId="32" xfId="0" applyNumberFormat="1" applyFont="1" applyFill="1" applyBorder="1" applyAlignment="1">
      <alignment horizontal="center" vertical="center"/>
    </xf>
    <xf numFmtId="0" fontId="19" fillId="47" borderId="32" xfId="0" applyNumberFormat="1" applyFont="1" applyFill="1" applyBorder="1" applyAlignment="1">
      <alignment horizontal="center" vertical="center"/>
    </xf>
    <xf numFmtId="0" fontId="19" fillId="35" borderId="32" xfId="0" applyFont="1" applyFill="1" applyBorder="1" applyAlignment="1">
      <alignment horizontal="center" vertical="center"/>
    </xf>
    <xf numFmtId="0" fontId="15" fillId="0" borderId="32" xfId="0" applyFont="1" applyFill="1" applyBorder="1" applyAlignment="1">
      <alignment horizontal="center" vertical="center"/>
    </xf>
    <xf numFmtId="9" fontId="19" fillId="35" borderId="32" xfId="0" applyNumberFormat="1" applyFont="1" applyFill="1" applyBorder="1" applyAlignment="1">
      <alignment horizontal="center" vertical="center"/>
    </xf>
    <xf numFmtId="0" fontId="19" fillId="48" borderId="32" xfId="0" applyFont="1" applyFill="1" applyBorder="1" applyAlignment="1">
      <alignment horizontal="center" vertical="center"/>
    </xf>
    <xf numFmtId="9" fontId="19" fillId="48" borderId="32" xfId="0" applyNumberFormat="1" applyFont="1" applyFill="1" applyBorder="1" applyAlignment="1">
      <alignment horizontal="center" vertical="center"/>
    </xf>
    <xf numFmtId="0" fontId="13" fillId="34" borderId="32" xfId="0" applyFont="1" applyFill="1" applyBorder="1" applyAlignment="1">
      <alignment horizontal="center" vertical="center"/>
    </xf>
    <xf numFmtId="167" fontId="23" fillId="34" borderId="32" xfId="0" applyNumberFormat="1" applyFont="1" applyFill="1" applyBorder="1" applyAlignment="1">
      <alignment horizontal="center" vertical="center"/>
    </xf>
    <xf numFmtId="0" fontId="15" fillId="9" borderId="32" xfId="0" applyFont="1" applyFill="1" applyBorder="1" applyAlignment="1">
      <alignment horizontal="center" vertical="center" wrapText="1"/>
    </xf>
    <xf numFmtId="0" fontId="14" fillId="12" borderId="32" xfId="0" applyFont="1" applyFill="1" applyBorder="1" applyAlignment="1">
      <alignment horizontal="justify" vertical="center" wrapText="1"/>
    </xf>
    <xf numFmtId="167" fontId="16" fillId="39" borderId="32" xfId="0" applyNumberFormat="1" applyFont="1" applyFill="1" applyBorder="1" applyAlignment="1">
      <alignment horizontal="center" vertical="center"/>
    </xf>
    <xf numFmtId="0" fontId="15" fillId="0" borderId="32" xfId="0" applyFont="1" applyFill="1" applyBorder="1" applyAlignment="1">
      <alignment horizontal="left" vertical="center" wrapText="1"/>
    </xf>
    <xf numFmtId="0" fontId="14" fillId="10" borderId="32" xfId="0" applyFont="1" applyFill="1" applyBorder="1" applyAlignment="1">
      <alignment horizontal="justify" vertical="center" wrapText="1"/>
    </xf>
    <xf numFmtId="9" fontId="19" fillId="62" borderId="32" xfId="0" applyNumberFormat="1" applyFont="1" applyFill="1" applyBorder="1" applyAlignment="1">
      <alignment horizontal="center" vertical="center"/>
    </xf>
    <xf numFmtId="9" fontId="19" fillId="34" borderId="32" xfId="0" applyNumberFormat="1" applyFont="1" applyFill="1" applyBorder="1" applyAlignment="1">
      <alignment horizontal="center" vertical="center"/>
    </xf>
    <xf numFmtId="0" fontId="15" fillId="7" borderId="32" xfId="0" applyFont="1" applyFill="1" applyBorder="1" applyAlignment="1">
      <alignment horizontal="center" vertical="center" wrapText="1"/>
    </xf>
    <xf numFmtId="0" fontId="15" fillId="8" borderId="32"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9" fillId="39" borderId="32" xfId="0" applyFont="1" applyFill="1" applyBorder="1" applyAlignment="1">
      <alignment horizontal="center" vertical="center"/>
    </xf>
    <xf numFmtId="0" fontId="15" fillId="47" borderId="32" xfId="0" applyFont="1" applyFill="1" applyBorder="1" applyAlignment="1">
      <alignment horizontal="left" vertical="center"/>
    </xf>
    <xf numFmtId="0" fontId="15" fillId="34" borderId="32" xfId="0" applyFont="1" applyFill="1" applyBorder="1" applyAlignment="1">
      <alignment horizontal="left" vertical="center"/>
    </xf>
    <xf numFmtId="0" fontId="15" fillId="48" borderId="32" xfId="0" applyFont="1" applyFill="1" applyBorder="1" applyAlignment="1">
      <alignment horizontal="left" vertical="center" wrapText="1"/>
    </xf>
    <xf numFmtId="0" fontId="15" fillId="48" borderId="32" xfId="0" applyFont="1" applyFill="1" applyBorder="1" applyAlignment="1">
      <alignment horizontal="left" vertical="center"/>
    </xf>
    <xf numFmtId="0" fontId="15" fillId="47" borderId="32" xfId="0" applyFont="1" applyFill="1" applyBorder="1" applyAlignment="1">
      <alignment horizontal="center" vertical="center"/>
    </xf>
    <xf numFmtId="0" fontId="15" fillId="9" borderId="32" xfId="0" applyFont="1" applyFill="1" applyBorder="1" applyAlignment="1">
      <alignment horizontal="left" vertical="center"/>
    </xf>
    <xf numFmtId="0" fontId="15" fillId="0" borderId="32" xfId="0" applyFont="1" applyFill="1" applyBorder="1" applyAlignment="1">
      <alignment horizontal="center" vertical="center" wrapText="1"/>
    </xf>
    <xf numFmtId="0" fontId="15" fillId="35" borderId="32" xfId="0" applyFont="1" applyFill="1" applyBorder="1" applyAlignment="1">
      <alignment horizontal="left" vertical="center"/>
    </xf>
    <xf numFmtId="0" fontId="26" fillId="53" borderId="32" xfId="0" applyFont="1" applyFill="1" applyBorder="1" applyAlignment="1">
      <alignment horizontal="center" vertical="center" wrapText="1"/>
    </xf>
    <xf numFmtId="167" fontId="16" fillId="63" borderId="32" xfId="0" applyNumberFormat="1" applyFont="1" applyFill="1" applyBorder="1" applyAlignment="1">
      <alignment horizontal="center" vertical="center"/>
    </xf>
    <xf numFmtId="167" fontId="16" fillId="68" borderId="32" xfId="0" applyNumberFormat="1" applyFont="1" applyFill="1" applyBorder="1" applyAlignment="1">
      <alignment horizontal="center" vertical="center"/>
    </xf>
    <xf numFmtId="167" fontId="16" fillId="67" borderId="32" xfId="0" applyNumberFormat="1" applyFont="1" applyFill="1" applyBorder="1" applyAlignment="1">
      <alignment horizontal="center" vertical="center"/>
    </xf>
    <xf numFmtId="0" fontId="15" fillId="39" borderId="32" xfId="0" applyFont="1" applyFill="1" applyBorder="1" applyAlignment="1">
      <alignment horizontal="left" vertical="center"/>
    </xf>
    <xf numFmtId="0" fontId="19" fillId="34" borderId="32" xfId="0" applyNumberFormat="1" applyFont="1" applyFill="1" applyBorder="1" applyAlignment="1">
      <alignment horizontal="center" vertical="center"/>
    </xf>
    <xf numFmtId="10" fontId="19" fillId="34" borderId="32" xfId="0" applyNumberFormat="1" applyFont="1" applyFill="1" applyBorder="1" applyAlignment="1">
      <alignment horizontal="center" vertical="center"/>
    </xf>
    <xf numFmtId="9" fontId="13" fillId="47" borderId="32" xfId="0" applyNumberFormat="1" applyFont="1" applyFill="1" applyBorder="1" applyAlignment="1">
      <alignment horizontal="center" vertical="center"/>
    </xf>
    <xf numFmtId="0" fontId="13" fillId="47" borderId="32" xfId="0" applyFont="1" applyFill="1" applyBorder="1" applyAlignment="1">
      <alignment horizontal="center" vertical="center"/>
    </xf>
    <xf numFmtId="9" fontId="19" fillId="61" borderId="32" xfId="0" applyNumberFormat="1" applyFont="1" applyFill="1" applyBorder="1" applyAlignment="1">
      <alignment horizontal="center" vertical="center"/>
    </xf>
    <xf numFmtId="1" fontId="13" fillId="47" borderId="32" xfId="0" applyNumberFormat="1" applyFont="1" applyFill="1" applyBorder="1" applyAlignment="1">
      <alignment horizontal="center" vertical="center"/>
    </xf>
    <xf numFmtId="0" fontId="15" fillId="2" borderId="32" xfId="0" applyFont="1" applyFill="1" applyBorder="1" applyAlignment="1">
      <alignment horizontal="center" vertical="center" wrapText="1"/>
    </xf>
    <xf numFmtId="0" fontId="19" fillId="47" borderId="32" xfId="0" applyFont="1" applyFill="1" applyBorder="1" applyAlignment="1">
      <alignment horizontal="center" vertical="center" wrapText="1"/>
    </xf>
    <xf numFmtId="0" fontId="13" fillId="47" borderId="32" xfId="0" applyFont="1" applyFill="1" applyBorder="1" applyAlignment="1">
      <alignment horizontal="center" vertical="center" wrapText="1"/>
    </xf>
    <xf numFmtId="0" fontId="13" fillId="39" borderId="32" xfId="0" applyFont="1" applyFill="1" applyBorder="1" applyAlignment="1">
      <alignment horizontal="center" vertical="center" wrapText="1"/>
    </xf>
    <xf numFmtId="167" fontId="16" fillId="39" borderId="32" xfId="0" applyNumberFormat="1" applyFont="1" applyFill="1" applyBorder="1" applyAlignment="1">
      <alignment horizontal="center" vertical="center" wrapText="1"/>
    </xf>
    <xf numFmtId="9" fontId="19" fillId="47" borderId="32" xfId="0" applyNumberFormat="1" applyFont="1" applyFill="1" applyBorder="1" applyAlignment="1">
      <alignment horizontal="center" vertical="center" wrapText="1"/>
    </xf>
    <xf numFmtId="0" fontId="19" fillId="34" borderId="32" xfId="0" applyFont="1" applyFill="1" applyBorder="1" applyAlignment="1">
      <alignment horizontal="center" vertical="center" wrapText="1"/>
    </xf>
    <xf numFmtId="0" fontId="14" fillId="16" borderId="32" xfId="0" applyFont="1" applyFill="1" applyBorder="1" applyAlignment="1">
      <alignment horizontal="justify" vertical="center" wrapText="1"/>
    </xf>
    <xf numFmtId="0" fontId="15" fillId="35" borderId="32" xfId="0" applyFont="1" applyFill="1" applyBorder="1" applyAlignment="1">
      <alignment horizontal="left" vertical="center" wrapText="1"/>
    </xf>
    <xf numFmtId="0" fontId="15" fillId="47" borderId="32" xfId="0" applyFont="1" applyFill="1" applyBorder="1" applyAlignment="1">
      <alignment horizontal="center" vertical="center" wrapText="1"/>
    </xf>
    <xf numFmtId="0" fontId="15" fillId="47" borderId="32" xfId="0" applyFont="1" applyFill="1" applyBorder="1" applyAlignment="1">
      <alignment horizontal="left" vertical="center" wrapText="1"/>
    </xf>
    <xf numFmtId="0" fontId="19" fillId="35" borderId="32" xfId="0" applyFont="1" applyFill="1" applyBorder="1" applyAlignment="1">
      <alignment horizontal="center" vertical="center" wrapText="1"/>
    </xf>
    <xf numFmtId="0" fontId="15" fillId="34" borderId="32" xfId="0" applyFont="1" applyFill="1" applyBorder="1" applyAlignment="1">
      <alignment horizontal="center" vertical="center"/>
    </xf>
    <xf numFmtId="165" fontId="19" fillId="47" borderId="32" xfId="0" applyNumberFormat="1" applyFont="1" applyFill="1" applyBorder="1" applyAlignment="1">
      <alignment horizontal="center" vertical="center"/>
    </xf>
    <xf numFmtId="0" fontId="15" fillId="9" borderId="32" xfId="0" applyFont="1" applyFill="1" applyBorder="1" applyAlignment="1">
      <alignment horizontal="justify" vertical="center"/>
    </xf>
    <xf numFmtId="0" fontId="14" fillId="16" borderId="32" xfId="0" applyFont="1" applyFill="1" applyBorder="1" applyAlignment="1">
      <alignment horizontal="center" vertical="center" wrapText="1"/>
    </xf>
    <xf numFmtId="0" fontId="14" fillId="37" borderId="32" xfId="0" applyFont="1" applyFill="1" applyBorder="1" applyAlignment="1">
      <alignment horizontal="justify" vertical="center" wrapText="1"/>
    </xf>
    <xf numFmtId="0" fontId="14" fillId="25" borderId="32" xfId="0" applyFont="1" applyFill="1" applyBorder="1" applyAlignment="1">
      <alignment horizontal="justify" vertical="center" wrapText="1"/>
    </xf>
    <xf numFmtId="9" fontId="19" fillId="47" borderId="32" xfId="2" applyFont="1" applyFill="1" applyBorder="1" applyAlignment="1">
      <alignment horizontal="center" vertical="center"/>
    </xf>
    <xf numFmtId="9" fontId="19" fillId="42" borderId="32" xfId="0" applyNumberFormat="1" applyFont="1" applyFill="1" applyBorder="1" applyAlignment="1">
      <alignment horizontal="center" vertical="center"/>
    </xf>
    <xf numFmtId="9" fontId="19" fillId="70" borderId="32" xfId="0" applyNumberFormat="1" applyFont="1" applyFill="1" applyBorder="1" applyAlignment="1">
      <alignment horizontal="center" vertical="center"/>
    </xf>
    <xf numFmtId="167" fontId="16" fillId="64" borderId="32" xfId="0" applyNumberFormat="1" applyFont="1" applyFill="1" applyBorder="1" applyAlignment="1">
      <alignment horizontal="center" vertical="center"/>
    </xf>
    <xf numFmtId="9" fontId="19" fillId="46" borderId="32" xfId="0" applyNumberFormat="1" applyFont="1" applyFill="1" applyBorder="1" applyAlignment="1">
      <alignment horizontal="center" vertical="center"/>
    </xf>
    <xf numFmtId="0" fontId="19" fillId="64" borderId="32" xfId="0" applyFont="1" applyFill="1" applyBorder="1" applyAlignment="1">
      <alignment horizontal="center" vertical="center"/>
    </xf>
    <xf numFmtId="9" fontId="19" fillId="64" borderId="32" xfId="0" applyNumberFormat="1" applyFont="1" applyFill="1" applyBorder="1" applyAlignment="1">
      <alignment horizontal="center" vertical="center"/>
    </xf>
    <xf numFmtId="167" fontId="19" fillId="64" borderId="32" xfId="0" applyNumberFormat="1" applyFont="1" applyFill="1" applyBorder="1" applyAlignment="1">
      <alignment horizontal="center" vertical="center"/>
    </xf>
    <xf numFmtId="0" fontId="13" fillId="56" borderId="32" xfId="0" applyFont="1" applyFill="1" applyBorder="1" applyAlignment="1">
      <alignment horizontal="center" vertical="center"/>
    </xf>
    <xf numFmtId="168" fontId="19" fillId="42" borderId="32" xfId="0" applyNumberFormat="1" applyFont="1" applyFill="1" applyBorder="1" applyAlignment="1">
      <alignment horizontal="center" vertical="center"/>
    </xf>
    <xf numFmtId="0" fontId="19" fillId="46" borderId="32" xfId="0" applyFont="1" applyFill="1" applyBorder="1" applyAlignment="1">
      <alignment horizontal="center" vertical="center"/>
    </xf>
    <xf numFmtId="168" fontId="19" fillId="71" borderId="32" xfId="0" applyNumberFormat="1" applyFont="1" applyFill="1" applyBorder="1" applyAlignment="1">
      <alignment horizontal="center" vertical="center"/>
    </xf>
    <xf numFmtId="9" fontId="19" fillId="42" borderId="32" xfId="0" applyNumberFormat="1" applyFont="1" applyFill="1" applyBorder="1" applyAlignment="1">
      <alignment horizontal="center" vertical="center" wrapText="1"/>
    </xf>
    <xf numFmtId="0" fontId="13" fillId="42" borderId="32" xfId="0" applyFont="1" applyFill="1" applyBorder="1" applyAlignment="1">
      <alignment horizontal="center" vertical="center" wrapText="1"/>
    </xf>
    <xf numFmtId="167" fontId="16" fillId="42" borderId="32" xfId="0" applyNumberFormat="1" applyFont="1" applyFill="1" applyBorder="1" applyAlignment="1">
      <alignment horizontal="center" vertical="center" wrapText="1"/>
    </xf>
    <xf numFmtId="0" fontId="13" fillId="64" borderId="32" xfId="0" applyFont="1" applyFill="1" applyBorder="1" applyAlignment="1">
      <alignment horizontal="center" vertical="center"/>
    </xf>
    <xf numFmtId="10" fontId="19" fillId="64" borderId="32" xfId="0" applyNumberFormat="1" applyFont="1" applyFill="1" applyBorder="1" applyAlignment="1">
      <alignment horizontal="center" vertical="center"/>
    </xf>
    <xf numFmtId="168" fontId="19" fillId="64" borderId="32" xfId="0" applyNumberFormat="1" applyFont="1" applyFill="1" applyBorder="1" applyAlignment="1">
      <alignment horizontal="center" vertical="center"/>
    </xf>
    <xf numFmtId="2" fontId="19" fillId="64" borderId="32" xfId="0" applyNumberFormat="1" applyFont="1" applyFill="1" applyBorder="1" applyAlignment="1">
      <alignment horizontal="center" vertical="center"/>
    </xf>
    <xf numFmtId="0" fontId="19" fillId="72" borderId="32" xfId="0" applyFont="1" applyFill="1" applyBorder="1" applyAlignment="1">
      <alignment horizontal="center" vertical="center"/>
    </xf>
    <xf numFmtId="0" fontId="13" fillId="72" borderId="32" xfId="0" applyFont="1" applyFill="1" applyBorder="1" applyAlignment="1">
      <alignment horizontal="center" vertical="center"/>
    </xf>
    <xf numFmtId="167" fontId="16" fillId="66" borderId="32" xfId="0" applyNumberFormat="1" applyFont="1" applyFill="1" applyBorder="1" applyAlignment="1">
      <alignment horizontal="center" vertical="center"/>
    </xf>
    <xf numFmtId="0" fontId="19" fillId="54" borderId="32" xfId="0" applyFont="1" applyFill="1" applyBorder="1" applyAlignment="1">
      <alignment horizontal="center" vertical="center" wrapText="1"/>
    </xf>
    <xf numFmtId="0" fontId="13" fillId="54" borderId="32" xfId="0" applyFont="1" applyFill="1" applyBorder="1" applyAlignment="1">
      <alignment horizontal="center" vertical="center" wrapText="1"/>
    </xf>
    <xf numFmtId="167" fontId="16" fillId="67" borderId="32" xfId="0" applyNumberFormat="1" applyFont="1" applyFill="1" applyBorder="1" applyAlignment="1">
      <alignment horizontal="center" vertical="center" wrapText="1"/>
    </xf>
    <xf numFmtId="0" fontId="19" fillId="42" borderId="32" xfId="0" applyNumberFormat="1" applyFont="1" applyFill="1" applyBorder="1" applyAlignment="1">
      <alignment horizontal="center" vertical="center"/>
    </xf>
    <xf numFmtId="0" fontId="28" fillId="60" borderId="6" xfId="0" applyFont="1" applyFill="1" applyBorder="1" applyAlignment="1">
      <alignment horizontal="center" vertical="center" wrapText="1"/>
    </xf>
    <xf numFmtId="0" fontId="29" fillId="60" borderId="32" xfId="0" applyFont="1" applyFill="1" applyBorder="1" applyAlignment="1">
      <alignment horizontal="center" vertical="center" wrapText="1"/>
    </xf>
    <xf numFmtId="0" fontId="14" fillId="6" borderId="32" xfId="0" applyFont="1" applyFill="1" applyBorder="1" applyAlignment="1">
      <alignment horizontal="center" vertical="center" wrapText="1"/>
    </xf>
    <xf numFmtId="0" fontId="14" fillId="42" borderId="32" xfId="0" applyFont="1" applyFill="1" applyBorder="1" applyAlignment="1">
      <alignment horizontal="center" vertical="center"/>
    </xf>
    <xf numFmtId="9" fontId="13" fillId="42" borderId="32" xfId="0" applyNumberFormat="1" applyFont="1" applyFill="1" applyBorder="1" applyAlignment="1">
      <alignment horizontal="center" vertical="center"/>
    </xf>
    <xf numFmtId="9" fontId="13" fillId="70" borderId="32" xfId="0" applyNumberFormat="1" applyFont="1" applyFill="1" applyBorder="1" applyAlignment="1">
      <alignment horizontal="center" vertical="center"/>
    </xf>
    <xf numFmtId="9" fontId="13" fillId="34" borderId="32" xfId="0" applyNumberFormat="1" applyFont="1" applyFill="1" applyBorder="1" applyAlignment="1">
      <alignment horizontal="center" vertical="center"/>
    </xf>
    <xf numFmtId="0" fontId="13" fillId="47" borderId="32" xfId="0" applyNumberFormat="1" applyFont="1" applyFill="1" applyBorder="1" applyAlignment="1">
      <alignment horizontal="center" vertical="center"/>
    </xf>
    <xf numFmtId="0" fontId="13" fillId="35" borderId="32" xfId="0" applyFont="1" applyFill="1" applyBorder="1" applyAlignment="1">
      <alignment horizontal="center" vertical="center"/>
    </xf>
    <xf numFmtId="9" fontId="13" fillId="35" borderId="32" xfId="0" applyNumberFormat="1" applyFont="1" applyFill="1" applyBorder="1" applyAlignment="1">
      <alignment horizontal="center" vertical="center"/>
    </xf>
    <xf numFmtId="9" fontId="14" fillId="61" borderId="32" xfId="0" applyNumberFormat="1" applyFont="1" applyFill="1" applyBorder="1" applyAlignment="1">
      <alignment horizontal="center" vertical="center"/>
    </xf>
    <xf numFmtId="9" fontId="13" fillId="48" borderId="32" xfId="0" applyNumberFormat="1" applyFont="1" applyFill="1" applyBorder="1" applyAlignment="1">
      <alignment horizontal="center" vertical="center"/>
    </xf>
    <xf numFmtId="9" fontId="13" fillId="62" borderId="32" xfId="0" applyNumberFormat="1" applyFont="1" applyFill="1" applyBorder="1" applyAlignment="1">
      <alignment horizontal="center" vertical="center"/>
    </xf>
    <xf numFmtId="9" fontId="13" fillId="46" borderId="32" xfId="0" applyNumberFormat="1" applyFont="1" applyFill="1" applyBorder="1" applyAlignment="1">
      <alignment horizontal="center" vertical="center"/>
    </xf>
    <xf numFmtId="0" fontId="13" fillId="48" borderId="32" xfId="0" applyFont="1" applyFill="1" applyBorder="1" applyAlignment="1">
      <alignment horizontal="center" vertical="center"/>
    </xf>
    <xf numFmtId="168" fontId="13" fillId="42" borderId="32" xfId="0" applyNumberFormat="1" applyFont="1" applyFill="1" applyBorder="1" applyAlignment="1">
      <alignment horizontal="center" vertical="center"/>
    </xf>
    <xf numFmtId="9" fontId="13" fillId="64" borderId="32" xfId="0" applyNumberFormat="1" applyFont="1" applyFill="1" applyBorder="1" applyAlignment="1">
      <alignment horizontal="center" vertical="center"/>
    </xf>
    <xf numFmtId="10" fontId="13" fillId="64" borderId="32" xfId="0" applyNumberFormat="1" applyFont="1" applyFill="1" applyBorder="1" applyAlignment="1">
      <alignment horizontal="center" vertical="center"/>
    </xf>
    <xf numFmtId="167" fontId="13" fillId="47" borderId="32" xfId="0" applyNumberFormat="1" applyFont="1" applyFill="1" applyBorder="1" applyAlignment="1">
      <alignment horizontal="center" vertical="center"/>
    </xf>
    <xf numFmtId="167" fontId="13" fillId="64" borderId="32" xfId="0" applyNumberFormat="1" applyFont="1" applyFill="1" applyBorder="1" applyAlignment="1">
      <alignment horizontal="center" vertical="center"/>
    </xf>
    <xf numFmtId="0" fontId="13" fillId="42" borderId="32" xfId="0" applyNumberFormat="1" applyFont="1" applyFill="1" applyBorder="1" applyAlignment="1">
      <alignment horizontal="center" vertical="center"/>
    </xf>
    <xf numFmtId="0" fontId="13" fillId="56" borderId="32" xfId="0" applyNumberFormat="1" applyFont="1" applyFill="1" applyBorder="1" applyAlignment="1">
      <alignment horizontal="center" vertical="center"/>
    </xf>
    <xf numFmtId="9" fontId="13" fillId="56" borderId="32" xfId="0" applyNumberFormat="1" applyFont="1" applyFill="1" applyBorder="1" applyAlignment="1">
      <alignment horizontal="center" vertical="center"/>
    </xf>
    <xf numFmtId="0" fontId="13" fillId="34" borderId="32" xfId="0" applyNumberFormat="1" applyFont="1" applyFill="1" applyBorder="1" applyAlignment="1">
      <alignment horizontal="center" vertical="center"/>
    </xf>
    <xf numFmtId="10" fontId="14" fillId="34" borderId="32" xfId="0" applyNumberFormat="1" applyFont="1" applyFill="1" applyBorder="1" applyAlignment="1">
      <alignment horizontal="center" vertical="center"/>
    </xf>
    <xf numFmtId="9" fontId="13" fillId="61" borderId="32" xfId="0" applyNumberFormat="1" applyFont="1" applyFill="1" applyBorder="1" applyAlignment="1">
      <alignment horizontal="center" vertical="center"/>
    </xf>
    <xf numFmtId="9" fontId="13" fillId="71" borderId="32" xfId="0" applyNumberFormat="1" applyFont="1" applyFill="1" applyBorder="1" applyAlignment="1">
      <alignment horizontal="center" vertical="center"/>
    </xf>
    <xf numFmtId="9" fontId="14" fillId="47" borderId="32" xfId="0" applyNumberFormat="1" applyFont="1" applyFill="1" applyBorder="1" applyAlignment="1">
      <alignment horizontal="center" vertical="center" wrapText="1"/>
    </xf>
    <xf numFmtId="0" fontId="13" fillId="34" borderId="32" xfId="0" applyFont="1" applyFill="1" applyBorder="1" applyAlignment="1">
      <alignment horizontal="center" vertical="center" wrapText="1"/>
    </xf>
    <xf numFmtId="9" fontId="13" fillId="42" borderId="32" xfId="0" applyNumberFormat="1" applyFont="1" applyFill="1" applyBorder="1" applyAlignment="1">
      <alignment horizontal="center" vertical="center" wrapText="1"/>
    </xf>
    <xf numFmtId="9" fontId="13" fillId="47" borderId="32" xfId="0" applyNumberFormat="1" applyFont="1" applyFill="1" applyBorder="1" applyAlignment="1">
      <alignment horizontal="center" vertical="center" wrapText="1"/>
    </xf>
    <xf numFmtId="0" fontId="13" fillId="35" borderId="32" xfId="0" applyFont="1" applyFill="1" applyBorder="1" applyAlignment="1">
      <alignment horizontal="center" vertical="center" wrapText="1"/>
    </xf>
    <xf numFmtId="9" fontId="13" fillId="64" borderId="32" xfId="2" applyFont="1" applyFill="1" applyBorder="1" applyAlignment="1">
      <alignment horizontal="center" vertical="center"/>
    </xf>
    <xf numFmtId="168" fontId="13" fillId="64" borderId="32" xfId="0" applyNumberFormat="1" applyFont="1" applyFill="1" applyBorder="1" applyAlignment="1">
      <alignment horizontal="center" vertical="center"/>
    </xf>
    <xf numFmtId="167" fontId="13" fillId="34" borderId="32" xfId="0" applyNumberFormat="1" applyFont="1" applyFill="1" applyBorder="1" applyAlignment="1">
      <alignment horizontal="center" vertical="center"/>
    </xf>
    <xf numFmtId="9" fontId="13" fillId="34" borderId="32" xfId="2" applyFont="1" applyFill="1" applyBorder="1" applyAlignment="1">
      <alignment horizontal="center" vertical="center"/>
    </xf>
    <xf numFmtId="165" fontId="13" fillId="25" borderId="32" xfId="0" applyNumberFormat="1" applyFont="1" applyFill="1" applyBorder="1" applyAlignment="1">
      <alignment horizontal="center" vertical="center"/>
    </xf>
    <xf numFmtId="0" fontId="30" fillId="34" borderId="1" xfId="0" applyFont="1" applyFill="1" applyBorder="1" applyAlignment="1">
      <alignment horizontal="center"/>
    </xf>
    <xf numFmtId="0" fontId="19" fillId="60" borderId="32" xfId="0" applyFont="1" applyFill="1" applyBorder="1" applyAlignment="1">
      <alignment horizontal="center" vertical="center" wrapText="1"/>
    </xf>
    <xf numFmtId="0" fontId="19" fillId="6" borderId="32" xfId="0" applyFont="1" applyFill="1" applyBorder="1" applyAlignment="1">
      <alignment horizontal="left" vertical="center" wrapText="1"/>
    </xf>
    <xf numFmtId="0" fontId="30" fillId="34" borderId="0" xfId="0" applyFont="1" applyFill="1"/>
    <xf numFmtId="0" fontId="30" fillId="34" borderId="0" xfId="0" applyFont="1" applyFill="1" applyAlignment="1"/>
    <xf numFmtId="0" fontId="31" fillId="60" borderId="6" xfId="0" applyFont="1" applyFill="1" applyBorder="1" applyAlignment="1">
      <alignment horizontal="center" vertical="center" wrapText="1"/>
    </xf>
    <xf numFmtId="0" fontId="13" fillId="66" borderId="32" xfId="0" applyFont="1" applyFill="1" applyBorder="1" applyAlignment="1">
      <alignment horizontal="center" vertical="center"/>
    </xf>
    <xf numFmtId="9" fontId="19" fillId="56" borderId="32" xfId="0" applyNumberFormat="1" applyFont="1" applyFill="1" applyBorder="1" applyAlignment="1">
      <alignment horizontal="center" vertical="center"/>
    </xf>
    <xf numFmtId="165" fontId="13" fillId="38" borderId="32" xfId="0" applyNumberFormat="1" applyFont="1" applyFill="1" applyBorder="1" applyAlignment="1">
      <alignment horizontal="center" vertical="center"/>
    </xf>
    <xf numFmtId="0" fontId="15" fillId="40" borderId="32" xfId="0" applyFont="1" applyFill="1" applyBorder="1" applyAlignment="1">
      <alignment horizontal="center" vertical="center" wrapText="1"/>
    </xf>
    <xf numFmtId="0" fontId="14" fillId="73" borderId="32" xfId="0" applyFont="1" applyFill="1" applyBorder="1" applyAlignment="1">
      <alignment horizontal="justify" vertical="center" wrapText="1"/>
    </xf>
    <xf numFmtId="0" fontId="14" fillId="74" borderId="32" xfId="0" applyFont="1" applyFill="1" applyBorder="1" applyAlignment="1">
      <alignment horizontal="justify" vertical="center" wrapText="1"/>
    </xf>
    <xf numFmtId="0" fontId="26" fillId="75" borderId="5" xfId="0" applyFont="1" applyFill="1" applyBorder="1" applyAlignment="1">
      <alignment horizontal="center" vertical="center" wrapText="1"/>
    </xf>
    <xf numFmtId="9" fontId="13" fillId="25" borderId="32" xfId="0" applyNumberFormat="1" applyFont="1" applyFill="1" applyBorder="1" applyAlignment="1">
      <alignment horizontal="center" vertical="center"/>
    </xf>
    <xf numFmtId="0" fontId="15" fillId="44" borderId="32" xfId="0" applyFont="1" applyFill="1" applyBorder="1" applyAlignment="1">
      <alignment horizontal="center" vertical="center" wrapText="1"/>
    </xf>
    <xf numFmtId="0" fontId="15" fillId="46" borderId="32" xfId="0" applyFont="1" applyFill="1" applyBorder="1" applyAlignment="1">
      <alignment horizontal="center" vertical="center" wrapText="1"/>
    </xf>
    <xf numFmtId="0" fontId="15" fillId="55" borderId="32" xfId="0" applyFont="1" applyFill="1" applyBorder="1" applyAlignment="1">
      <alignment horizontal="center" vertical="center" wrapText="1"/>
    </xf>
    <xf numFmtId="0" fontId="15" fillId="56" borderId="32" xfId="0" applyFont="1" applyFill="1" applyBorder="1" applyAlignment="1">
      <alignment horizontal="center" vertical="center" wrapText="1"/>
    </xf>
    <xf numFmtId="0" fontId="15" fillId="45" borderId="32" xfId="0" applyFont="1" applyFill="1" applyBorder="1" applyAlignment="1">
      <alignment horizontal="center" vertical="center" wrapText="1"/>
    </xf>
    <xf numFmtId="0" fontId="15" fillId="11" borderId="32"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4" fillId="76" borderId="32" xfId="0" applyFont="1" applyFill="1" applyBorder="1" applyAlignment="1">
      <alignment horizontal="justify" vertical="center" wrapText="1"/>
    </xf>
    <xf numFmtId="0" fontId="15" fillId="77" borderId="32" xfId="0" applyFont="1" applyFill="1" applyBorder="1" applyAlignment="1">
      <alignment horizontal="center" vertical="center" wrapText="1"/>
    </xf>
    <xf numFmtId="0" fontId="15" fillId="38" borderId="32" xfId="0" applyFont="1" applyFill="1" applyBorder="1" applyAlignment="1">
      <alignment horizontal="center" vertical="center" wrapText="1"/>
    </xf>
    <xf numFmtId="0" fontId="15" fillId="78" borderId="32" xfId="0" applyFont="1" applyFill="1" applyBorder="1" applyAlignment="1">
      <alignment horizontal="center" vertical="center"/>
    </xf>
    <xf numFmtId="0" fontId="13" fillId="0" borderId="0" xfId="0" applyFont="1" applyBorder="1" applyAlignment="1">
      <alignment horizontal="center" vertical="center" wrapText="1"/>
    </xf>
    <xf numFmtId="0" fontId="13" fillId="0" borderId="0" xfId="0" applyFont="1" applyBorder="1" applyAlignment="1"/>
    <xf numFmtId="0" fontId="15" fillId="0" borderId="0" xfId="0" applyFont="1" applyBorder="1" applyAlignment="1">
      <alignment horizontal="center" vertical="center" wrapText="1"/>
    </xf>
    <xf numFmtId="0" fontId="14" fillId="0" borderId="0" xfId="0" applyFont="1" applyBorder="1"/>
    <xf numFmtId="0" fontId="13" fillId="0" borderId="0" xfId="0" applyFont="1" applyBorder="1" applyAlignment="1">
      <alignment horizontal="center"/>
    </xf>
    <xf numFmtId="0" fontId="15" fillId="82" borderId="32" xfId="0" applyFont="1" applyFill="1" applyBorder="1" applyAlignment="1">
      <alignment horizontal="center" vertical="center" wrapText="1"/>
    </xf>
    <xf numFmtId="0" fontId="13" fillId="81" borderId="0" xfId="0" applyFont="1" applyFill="1"/>
    <xf numFmtId="0" fontId="13" fillId="0" borderId="0" xfId="0" applyFont="1" applyAlignment="1">
      <alignment horizontal="left" vertical="center"/>
    </xf>
    <xf numFmtId="0" fontId="34" fillId="79" borderId="0" xfId="0" applyFont="1" applyFill="1" applyAlignment="1">
      <alignment horizontal="center" vertical="center"/>
    </xf>
    <xf numFmtId="0" fontId="13" fillId="0" borderId="0" xfId="0" applyFont="1" applyAlignment="1">
      <alignment horizontal="left" vertical="center"/>
    </xf>
    <xf numFmtId="0" fontId="34" fillId="79" borderId="0" xfId="0" applyFont="1" applyFill="1" applyAlignment="1">
      <alignment horizontal="center" vertical="center"/>
    </xf>
    <xf numFmtId="0" fontId="15" fillId="83" borderId="32" xfId="0" applyFont="1" applyFill="1" applyBorder="1" applyAlignment="1">
      <alignment horizontal="center" vertical="center" wrapText="1"/>
    </xf>
    <xf numFmtId="0" fontId="15" fillId="84" borderId="32" xfId="0" applyFont="1" applyFill="1" applyBorder="1" applyAlignment="1">
      <alignment horizontal="center" vertical="center"/>
    </xf>
    <xf numFmtId="0" fontId="13" fillId="0" borderId="0" xfId="0" applyFont="1" applyAlignment="1">
      <alignment horizontal="left" vertical="center"/>
    </xf>
    <xf numFmtId="0" fontId="34" fillId="79" borderId="0" xfId="0" applyFont="1" applyFill="1" applyAlignment="1">
      <alignment horizontal="center" vertical="center"/>
    </xf>
    <xf numFmtId="1" fontId="40" fillId="0" borderId="45" xfId="0" applyNumberFormat="1" applyFont="1" applyFill="1" applyBorder="1" applyAlignment="1" applyProtection="1">
      <alignment horizontal="center" vertical="center" wrapText="1"/>
      <protection locked="0"/>
    </xf>
    <xf numFmtId="0" fontId="40" fillId="85" borderId="45" xfId="0" applyFont="1" applyFill="1" applyBorder="1" applyAlignment="1" applyProtection="1">
      <alignment horizontal="center" vertical="center" wrapText="1"/>
      <protection locked="0"/>
    </xf>
    <xf numFmtId="167" fontId="42" fillId="34" borderId="32" xfId="0" applyNumberFormat="1" applyFont="1" applyFill="1" applyBorder="1" applyAlignment="1">
      <alignment horizontal="center" vertical="center"/>
    </xf>
    <xf numFmtId="0" fontId="44" fillId="0" borderId="76" xfId="0" applyFont="1" applyFill="1" applyBorder="1"/>
    <xf numFmtId="0" fontId="44" fillId="0" borderId="77" xfId="0" applyFont="1" applyFill="1" applyBorder="1"/>
    <xf numFmtId="0" fontId="45" fillId="0" borderId="78" xfId="3" quotePrefix="1" applyFont="1" applyFill="1" applyBorder="1" applyAlignment="1">
      <alignment horizontal="left" vertical="center" wrapText="1"/>
    </xf>
    <xf numFmtId="0" fontId="45" fillId="86" borderId="78" xfId="3" quotePrefix="1" applyFont="1" applyFill="1" applyBorder="1" applyAlignment="1">
      <alignment horizontal="left" vertical="center" wrapText="1"/>
    </xf>
    <xf numFmtId="0" fontId="0" fillId="0" borderId="0" xfId="0"/>
    <xf numFmtId="0" fontId="48" fillId="82" borderId="32" xfId="0" applyFont="1" applyFill="1" applyBorder="1" applyAlignment="1">
      <alignment horizontal="center" vertical="center" wrapText="1"/>
    </xf>
    <xf numFmtId="0" fontId="16" fillId="80" borderId="32" xfId="0" applyFont="1" applyFill="1" applyBorder="1" applyAlignment="1">
      <alignment horizontal="center" vertical="center" textRotation="90" wrapText="1"/>
    </xf>
    <xf numFmtId="0" fontId="50" fillId="0" borderId="0" xfId="0" applyFont="1" applyFill="1" applyBorder="1"/>
    <xf numFmtId="0" fontId="50" fillId="0" borderId="0" xfId="0" applyFont="1" applyFill="1" applyBorder="1" applyAlignment="1">
      <alignment horizontal="center" vertical="center"/>
    </xf>
    <xf numFmtId="0" fontId="49" fillId="0" borderId="0" xfId="0" applyFont="1" applyFill="1" applyBorder="1" applyAlignment="1">
      <alignment horizontal="center" vertical="center"/>
    </xf>
    <xf numFmtId="0" fontId="51" fillId="0" borderId="0" xfId="0" applyFont="1" applyFill="1" applyBorder="1"/>
    <xf numFmtId="9" fontId="53" fillId="0" borderId="0" xfId="0" applyNumberFormat="1" applyFont="1" applyFill="1" applyBorder="1" applyAlignment="1">
      <alignment vertical="center" wrapText="1"/>
    </xf>
    <xf numFmtId="0" fontId="53" fillId="0" borderId="0" xfId="0" applyFont="1" applyFill="1" applyBorder="1" applyAlignment="1">
      <alignment vertical="center" wrapText="1"/>
    </xf>
    <xf numFmtId="0" fontId="16" fillId="80" borderId="37" xfId="0" applyFont="1" applyFill="1" applyBorder="1" applyAlignment="1">
      <alignment horizontal="center" vertical="center" textRotation="90" wrapText="1"/>
    </xf>
    <xf numFmtId="0" fontId="40" fillId="47" borderId="32" xfId="0" applyFont="1" applyFill="1" applyBorder="1" applyAlignment="1">
      <alignment horizontal="center" vertical="center"/>
    </xf>
    <xf numFmtId="1" fontId="40" fillId="47" borderId="32" xfId="0" applyNumberFormat="1" applyFont="1" applyFill="1" applyBorder="1" applyAlignment="1">
      <alignment horizontal="center" vertical="center"/>
    </xf>
    <xf numFmtId="0" fontId="16" fillId="80" borderId="32" xfId="0" applyFont="1" applyFill="1" applyBorder="1" applyAlignment="1">
      <alignment horizontal="justify" vertical="center" textRotation="90" wrapText="1"/>
    </xf>
    <xf numFmtId="1" fontId="40" fillId="85" borderId="45" xfId="0" applyNumberFormat="1" applyFont="1" applyFill="1" applyBorder="1" applyAlignment="1" applyProtection="1">
      <alignment horizontal="center" vertical="center" wrapText="1"/>
      <protection locked="0"/>
    </xf>
    <xf numFmtId="0" fontId="13" fillId="0" borderId="0" xfId="0" applyFont="1" applyAlignment="1">
      <alignment horizontal="left" vertical="center"/>
    </xf>
    <xf numFmtId="0" fontId="34" fillId="79" borderId="0" xfId="0" applyFont="1" applyFill="1" applyAlignment="1">
      <alignment horizontal="center" vertical="center"/>
    </xf>
    <xf numFmtId="0" fontId="13" fillId="0" borderId="0" xfId="0" applyFont="1" applyAlignment="1">
      <alignment vertical="center"/>
    </xf>
    <xf numFmtId="0" fontId="15" fillId="84" borderId="33" xfId="0" applyFont="1" applyFill="1" applyBorder="1" applyAlignment="1">
      <alignment horizontal="center" vertical="center"/>
    </xf>
    <xf numFmtId="0" fontId="13" fillId="87" borderId="0" xfId="0" applyFont="1" applyFill="1"/>
    <xf numFmtId="1" fontId="40" fillId="85" borderId="32" xfId="0" applyNumberFormat="1" applyFont="1" applyFill="1" applyBorder="1" applyAlignment="1">
      <alignment horizontal="center" vertical="center"/>
    </xf>
    <xf numFmtId="0" fontId="40" fillId="85" borderId="32" xfId="0" applyFont="1" applyFill="1" applyBorder="1" applyAlignment="1">
      <alignment horizontal="center" vertical="center"/>
    </xf>
    <xf numFmtId="0" fontId="16" fillId="80" borderId="40" xfId="0" applyFont="1" applyFill="1" applyBorder="1" applyAlignment="1">
      <alignment horizontal="center" vertical="center" textRotation="90" wrapText="1"/>
    </xf>
    <xf numFmtId="0" fontId="58" fillId="85" borderId="45" xfId="0" applyFont="1" applyFill="1" applyBorder="1" applyAlignment="1" applyProtection="1">
      <alignment horizontal="center" vertical="center" wrapText="1"/>
      <protection locked="0"/>
    </xf>
    <xf numFmtId="0" fontId="42" fillId="34" borderId="32" xfId="0" applyFont="1" applyFill="1" applyBorder="1" applyAlignment="1">
      <alignment horizontal="center" vertical="center"/>
    </xf>
    <xf numFmtId="1" fontId="42" fillId="85" borderId="32" xfId="0" applyNumberFormat="1" applyFont="1" applyFill="1" applyBorder="1" applyAlignment="1">
      <alignment horizontal="center" vertical="center"/>
    </xf>
    <xf numFmtId="0" fontId="42" fillId="85" borderId="32" xfId="0" applyFont="1" applyFill="1" applyBorder="1" applyAlignment="1">
      <alignment horizontal="center" vertical="center"/>
    </xf>
    <xf numFmtId="0" fontId="58" fillId="0" borderId="45" xfId="0" applyFont="1" applyFill="1" applyBorder="1" applyAlignment="1" applyProtection="1">
      <alignment horizontal="center" vertical="center" wrapText="1"/>
      <protection locked="0"/>
    </xf>
    <xf numFmtId="0" fontId="35" fillId="0" borderId="5" xfId="0" applyFont="1" applyFill="1" applyBorder="1" applyAlignment="1">
      <alignment horizontal="center" vertical="center" wrapText="1"/>
    </xf>
    <xf numFmtId="0" fontId="40" fillId="91" borderId="5" xfId="0" applyFont="1" applyFill="1" applyBorder="1" applyAlignment="1">
      <alignment horizontal="center" vertical="center"/>
    </xf>
    <xf numFmtId="0" fontId="40" fillId="92" borderId="89" xfId="0" applyFont="1" applyFill="1" applyBorder="1" applyAlignment="1">
      <alignment horizontal="center" vertical="center" wrapText="1"/>
    </xf>
    <xf numFmtId="1" fontId="40" fillId="92" borderId="89" xfId="0" applyNumberFormat="1" applyFont="1" applyFill="1" applyBorder="1" applyAlignment="1">
      <alignment horizontal="center" vertical="center" wrapText="1"/>
    </xf>
    <xf numFmtId="0" fontId="40" fillId="0" borderId="5" xfId="0" applyFont="1" applyFill="1" applyBorder="1" applyAlignment="1">
      <alignment horizontal="center" vertical="center"/>
    </xf>
    <xf numFmtId="0" fontId="61" fillId="0" borderId="5" xfId="0" applyFont="1" applyFill="1" applyBorder="1" applyAlignment="1">
      <alignment horizontal="center" vertical="center" wrapText="1"/>
    </xf>
    <xf numFmtId="0" fontId="34" fillId="94" borderId="37" xfId="0" applyFont="1" applyFill="1" applyBorder="1" applyAlignment="1">
      <alignment horizontal="left" vertical="center" wrapText="1"/>
    </xf>
    <xf numFmtId="0" fontId="46" fillId="94" borderId="37" xfId="0" applyFont="1" applyFill="1" applyBorder="1" applyAlignment="1">
      <alignment horizontal="center" vertical="center" wrapText="1"/>
    </xf>
    <xf numFmtId="0" fontId="15" fillId="95" borderId="68" xfId="0" applyFont="1" applyFill="1" applyBorder="1" applyAlignment="1">
      <alignment horizontal="center" vertical="center" wrapText="1"/>
    </xf>
    <xf numFmtId="0" fontId="13" fillId="96" borderId="32" xfId="0" applyFont="1" applyFill="1" applyBorder="1" applyAlignment="1">
      <alignment horizontal="justify" vertical="center" wrapText="1"/>
    </xf>
    <xf numFmtId="0" fontId="15" fillId="97" borderId="32" xfId="0" applyFont="1" applyFill="1" applyBorder="1" applyAlignment="1">
      <alignment horizontal="center" vertical="center"/>
    </xf>
    <xf numFmtId="0" fontId="15" fillId="98" borderId="32" xfId="0" applyFont="1" applyFill="1" applyBorder="1" applyAlignment="1">
      <alignment horizontal="center" vertical="center" wrapText="1"/>
    </xf>
    <xf numFmtId="0" fontId="15" fillId="99" borderId="32" xfId="0" applyFont="1" applyFill="1" applyBorder="1" applyAlignment="1">
      <alignment horizontal="center" vertical="center" wrapText="1"/>
    </xf>
    <xf numFmtId="1" fontId="40" fillId="100" borderId="45" xfId="1" applyNumberFormat="1" applyFont="1" applyFill="1" applyBorder="1" applyAlignment="1" applyProtection="1">
      <alignment horizontal="center" vertical="center" wrapText="1"/>
      <protection locked="0"/>
    </xf>
    <xf numFmtId="1" fontId="58" fillId="100" borderId="45" xfId="1" applyNumberFormat="1" applyFont="1" applyFill="1" applyBorder="1" applyAlignment="1" applyProtection="1">
      <alignment horizontal="center" vertical="center" wrapText="1"/>
      <protection locked="0"/>
    </xf>
    <xf numFmtId="0" fontId="58" fillId="100" borderId="45" xfId="0" applyFont="1" applyFill="1" applyBorder="1" applyAlignment="1" applyProtection="1">
      <alignment horizontal="center" vertical="center" wrapText="1"/>
      <protection locked="0"/>
    </xf>
    <xf numFmtId="0" fontId="42" fillId="100" borderId="32" xfId="0" applyFont="1" applyFill="1" applyBorder="1" applyAlignment="1">
      <alignment horizontal="center" vertical="center"/>
    </xf>
    <xf numFmtId="167" fontId="42" fillId="100" borderId="32" xfId="0" applyNumberFormat="1" applyFont="1" applyFill="1" applyBorder="1" applyAlignment="1">
      <alignment horizontal="center" vertical="center"/>
    </xf>
    <xf numFmtId="164" fontId="52" fillId="100" borderId="32" xfId="0" applyNumberFormat="1" applyFont="1" applyFill="1" applyBorder="1" applyAlignment="1">
      <alignment horizontal="center" vertical="center"/>
    </xf>
    <xf numFmtId="1" fontId="40" fillId="101" borderId="89" xfId="0" applyNumberFormat="1" applyFont="1" applyFill="1" applyBorder="1" applyAlignment="1">
      <alignment horizontal="center" vertical="center" wrapText="1"/>
    </xf>
    <xf numFmtId="1" fontId="58" fillId="101" borderId="89" xfId="0" applyNumberFormat="1" applyFont="1" applyFill="1" applyBorder="1" applyAlignment="1">
      <alignment horizontal="center" vertical="center" wrapText="1"/>
    </xf>
    <xf numFmtId="0" fontId="58" fillId="101" borderId="89" xfId="0" applyFont="1" applyFill="1" applyBorder="1" applyAlignment="1">
      <alignment horizontal="center" vertical="center" wrapText="1"/>
    </xf>
    <xf numFmtId="0" fontId="46" fillId="94" borderId="37" xfId="0" applyFont="1" applyFill="1" applyBorder="1" applyAlignment="1">
      <alignment horizontal="center" vertical="center" wrapText="1"/>
    </xf>
    <xf numFmtId="0" fontId="15" fillId="93" borderId="32" xfId="0" applyFont="1" applyFill="1" applyBorder="1" applyAlignment="1">
      <alignment horizontal="center" vertical="center" wrapText="1"/>
    </xf>
    <xf numFmtId="166" fontId="43" fillId="88" borderId="32" xfId="3" quotePrefix="1" applyNumberFormat="1" applyFont="1" applyFill="1" applyBorder="1" applyAlignment="1">
      <alignment horizontal="center" vertical="center" wrapText="1"/>
    </xf>
    <xf numFmtId="10" fontId="43" fillId="88" borderId="32" xfId="2" quotePrefix="1" applyNumberFormat="1" applyFont="1" applyFill="1" applyBorder="1" applyAlignment="1">
      <alignment horizontal="center" vertical="center" wrapText="1"/>
    </xf>
    <xf numFmtId="0" fontId="40" fillId="94" borderId="38" xfId="0" applyFont="1" applyFill="1" applyBorder="1" applyAlignment="1">
      <alignment horizontal="center" vertical="center" wrapText="1"/>
    </xf>
    <xf numFmtId="0" fontId="40" fillId="94" borderId="39" xfId="0" applyFont="1" applyFill="1" applyBorder="1" applyAlignment="1">
      <alignment horizontal="center" vertical="center" wrapText="1"/>
    </xf>
    <xf numFmtId="0" fontId="40" fillId="94" borderId="40" xfId="0" applyFont="1" applyFill="1" applyBorder="1" applyAlignment="1">
      <alignment horizontal="center" vertical="center" wrapText="1"/>
    </xf>
    <xf numFmtId="0" fontId="42" fillId="0" borderId="32" xfId="0" applyFont="1" applyFill="1" applyBorder="1" applyAlignment="1">
      <alignment horizontal="center" vertical="center"/>
    </xf>
    <xf numFmtId="167" fontId="42" fillId="0" borderId="32" xfId="0" applyNumberFormat="1" applyFont="1" applyFill="1" applyBorder="1" applyAlignment="1">
      <alignment horizontal="center" vertical="center"/>
    </xf>
    <xf numFmtId="1" fontId="58" fillId="0" borderId="45" xfId="1" applyNumberFormat="1" applyFont="1" applyFill="1" applyBorder="1" applyAlignment="1" applyProtection="1">
      <alignment horizontal="center" vertical="center" wrapText="1"/>
      <protection locked="0"/>
    </xf>
    <xf numFmtId="0" fontId="15" fillId="103" borderId="32" xfId="0" applyFont="1" applyFill="1" applyBorder="1" applyAlignment="1">
      <alignment horizontal="center" vertical="center" wrapText="1"/>
    </xf>
    <xf numFmtId="1" fontId="40" fillId="0" borderId="45" xfId="1" applyNumberFormat="1" applyFont="1" applyFill="1" applyBorder="1" applyAlignment="1" applyProtection="1">
      <alignment horizontal="center" vertical="center" wrapText="1"/>
      <protection locked="0"/>
    </xf>
    <xf numFmtId="0" fontId="15" fillId="104" borderId="32" xfId="0" applyFont="1" applyFill="1" applyBorder="1" applyAlignment="1">
      <alignment horizontal="center" vertical="center"/>
    </xf>
    <xf numFmtId="0" fontId="15" fillId="104" borderId="32" xfId="0" applyFont="1" applyFill="1" applyBorder="1" applyAlignment="1">
      <alignment horizontal="center" vertical="center" wrapText="1"/>
    </xf>
    <xf numFmtId="0" fontId="15" fillId="106" borderId="68" xfId="0" applyFont="1" applyFill="1" applyBorder="1" applyAlignment="1">
      <alignment horizontal="center" vertical="center" wrapText="1"/>
    </xf>
    <xf numFmtId="0" fontId="13" fillId="107" borderId="32" xfId="0" applyFont="1" applyFill="1" applyBorder="1" applyAlignment="1">
      <alignment horizontal="justify" vertical="center" wrapText="1"/>
    </xf>
    <xf numFmtId="1" fontId="40" fillId="108" borderId="45" xfId="1" applyNumberFormat="1" applyFont="1" applyFill="1" applyBorder="1" applyAlignment="1" applyProtection="1">
      <alignment horizontal="center" vertical="center" wrapText="1"/>
      <protection locked="0"/>
    </xf>
    <xf numFmtId="1" fontId="39" fillId="108" borderId="45" xfId="1" applyNumberFormat="1" applyFont="1" applyFill="1" applyBorder="1" applyAlignment="1" applyProtection="1">
      <alignment horizontal="center" vertical="center" wrapText="1"/>
      <protection locked="0"/>
    </xf>
    <xf numFmtId="1" fontId="39" fillId="108" borderId="45" xfId="0" applyNumberFormat="1" applyFont="1" applyFill="1" applyBorder="1" applyAlignment="1" applyProtection="1">
      <alignment horizontal="center" vertical="center" wrapText="1"/>
      <protection locked="0"/>
    </xf>
    <xf numFmtId="0" fontId="39" fillId="108" borderId="45" xfId="0" applyFont="1" applyFill="1" applyBorder="1" applyAlignment="1" applyProtection="1">
      <alignment horizontal="center" vertical="center" wrapText="1"/>
      <protection locked="0"/>
    </xf>
    <xf numFmtId="0" fontId="41" fillId="109" borderId="32" xfId="0" applyFont="1" applyFill="1" applyBorder="1" applyAlignment="1">
      <alignment horizontal="center" vertical="center"/>
    </xf>
    <xf numFmtId="167" fontId="42" fillId="109" borderId="32" xfId="0" applyNumberFormat="1" applyFont="1" applyFill="1" applyBorder="1" applyAlignment="1">
      <alignment horizontal="center" vertical="center"/>
    </xf>
    <xf numFmtId="167" fontId="42" fillId="108" borderId="32" xfId="0" applyNumberFormat="1" applyFont="1" applyFill="1" applyBorder="1" applyAlignment="1">
      <alignment horizontal="center" vertical="center"/>
    </xf>
    <xf numFmtId="167" fontId="42" fillId="82" borderId="32" xfId="0" applyNumberFormat="1" applyFont="1" applyFill="1" applyBorder="1" applyAlignment="1">
      <alignment horizontal="center" vertical="center"/>
    </xf>
    <xf numFmtId="1" fontId="40" fillId="111" borderId="45" xfId="1" applyNumberFormat="1" applyFont="1" applyFill="1" applyBorder="1" applyAlignment="1" applyProtection="1">
      <alignment horizontal="center" vertical="center" wrapText="1"/>
      <protection locked="0"/>
    </xf>
    <xf numFmtId="1" fontId="58" fillId="111" borderId="45" xfId="1" applyNumberFormat="1" applyFont="1" applyFill="1" applyBorder="1" applyAlignment="1" applyProtection="1">
      <alignment horizontal="center" vertical="center" wrapText="1"/>
      <protection locked="0"/>
    </xf>
    <xf numFmtId="0" fontId="58" fillId="111" borderId="45" xfId="0" applyFont="1" applyFill="1" applyBorder="1" applyAlignment="1" applyProtection="1">
      <alignment horizontal="center" vertical="center" wrapText="1"/>
      <protection locked="0"/>
    </xf>
    <xf numFmtId="1" fontId="40" fillId="111" borderId="89" xfId="0" applyNumberFormat="1" applyFont="1" applyFill="1" applyBorder="1" applyAlignment="1">
      <alignment horizontal="center" vertical="center" wrapText="1"/>
    </xf>
    <xf numFmtId="1" fontId="58" fillId="111" borderId="89" xfId="0" applyNumberFormat="1" applyFont="1" applyFill="1" applyBorder="1" applyAlignment="1">
      <alignment horizontal="center" vertical="center" wrapText="1"/>
    </xf>
    <xf numFmtId="0" fontId="58" fillId="111" borderId="89" xfId="0" applyFont="1" applyFill="1" applyBorder="1" applyAlignment="1">
      <alignment horizontal="center" vertical="center" wrapText="1"/>
    </xf>
    <xf numFmtId="0" fontId="42" fillId="112" borderId="32" xfId="0" applyFont="1" applyFill="1" applyBorder="1" applyAlignment="1">
      <alignment horizontal="center" vertical="center"/>
    </xf>
    <xf numFmtId="167" fontId="42" fillId="112" borderId="32" xfId="0" applyNumberFormat="1" applyFont="1" applyFill="1" applyBorder="1" applyAlignment="1">
      <alignment horizontal="center" vertical="center"/>
    </xf>
    <xf numFmtId="164" fontId="52" fillId="0" borderId="32" xfId="0" applyNumberFormat="1" applyFont="1" applyFill="1" applyBorder="1" applyAlignment="1">
      <alignment horizontal="center" vertical="center"/>
    </xf>
    <xf numFmtId="167" fontId="42" fillId="88" borderId="32" xfId="0" applyNumberFormat="1" applyFont="1" applyFill="1" applyBorder="1" applyAlignment="1">
      <alignment horizontal="center" vertical="center"/>
    </xf>
    <xf numFmtId="1" fontId="40" fillId="81" borderId="45" xfId="1" applyNumberFormat="1" applyFont="1" applyFill="1" applyBorder="1" applyAlignment="1" applyProtection="1">
      <alignment horizontal="center" vertical="center" wrapText="1"/>
      <protection locked="0"/>
    </xf>
    <xf numFmtId="1" fontId="58" fillId="81" borderId="45" xfId="1" applyNumberFormat="1" applyFont="1" applyFill="1" applyBorder="1" applyAlignment="1" applyProtection="1">
      <alignment horizontal="center" vertical="center" wrapText="1"/>
      <protection locked="0"/>
    </xf>
    <xf numFmtId="0" fontId="58" fillId="81" borderId="45" xfId="0" applyFont="1" applyFill="1" applyBorder="1" applyAlignment="1" applyProtection="1">
      <alignment horizontal="center" vertical="center" wrapText="1"/>
      <protection locked="0"/>
    </xf>
    <xf numFmtId="0" fontId="42" fillId="113" borderId="32" xfId="0" applyFont="1" applyFill="1" applyBorder="1" applyAlignment="1">
      <alignment horizontal="center" vertical="center"/>
    </xf>
    <xf numFmtId="167" fontId="42" fillId="113" borderId="32" xfId="0" applyNumberFormat="1" applyFont="1" applyFill="1" applyBorder="1" applyAlignment="1">
      <alignment horizontal="center" vertical="center"/>
    </xf>
    <xf numFmtId="167" fontId="42" fillId="81" borderId="32" xfId="0" applyNumberFormat="1" applyFont="1" applyFill="1" applyBorder="1" applyAlignment="1">
      <alignment horizontal="center" vertical="center"/>
    </xf>
    <xf numFmtId="1" fontId="58" fillId="108" borderId="45" xfId="1" applyNumberFormat="1" applyFont="1" applyFill="1" applyBorder="1" applyAlignment="1" applyProtection="1">
      <alignment horizontal="center" vertical="center" wrapText="1"/>
      <protection locked="0"/>
    </xf>
    <xf numFmtId="1" fontId="58" fillId="108" borderId="45" xfId="0" applyNumberFormat="1" applyFont="1" applyFill="1" applyBorder="1" applyAlignment="1" applyProtection="1">
      <alignment horizontal="center" vertical="center" wrapText="1"/>
      <protection locked="0"/>
    </xf>
    <xf numFmtId="0" fontId="58" fillId="108" borderId="45" xfId="0" applyFont="1" applyFill="1" applyBorder="1" applyAlignment="1" applyProtection="1">
      <alignment horizontal="center" vertical="center" wrapText="1"/>
      <protection locked="0"/>
    </xf>
    <xf numFmtId="0" fontId="42" fillId="109" borderId="32" xfId="0" applyFont="1" applyFill="1" applyBorder="1" applyAlignment="1">
      <alignment horizontal="center" vertical="center"/>
    </xf>
    <xf numFmtId="1" fontId="40" fillId="112" borderId="45" xfId="1" applyNumberFormat="1" applyFont="1" applyFill="1" applyBorder="1" applyAlignment="1" applyProtection="1">
      <alignment horizontal="center" vertical="center" wrapText="1"/>
      <protection locked="0"/>
    </xf>
    <xf numFmtId="1" fontId="58" fillId="112" borderId="45" xfId="1" applyNumberFormat="1" applyFont="1" applyFill="1" applyBorder="1" applyAlignment="1" applyProtection="1">
      <alignment horizontal="center" vertical="center" wrapText="1"/>
      <protection locked="0"/>
    </xf>
    <xf numFmtId="0" fontId="58" fillId="112" borderId="45" xfId="0" applyFont="1" applyFill="1" applyBorder="1" applyAlignment="1" applyProtection="1">
      <alignment horizontal="center" vertical="center" wrapText="1"/>
      <protection locked="0"/>
    </xf>
    <xf numFmtId="0" fontId="42" fillId="114" borderId="32" xfId="0" applyFont="1" applyFill="1" applyBorder="1" applyAlignment="1">
      <alignment horizontal="center" vertical="center"/>
    </xf>
    <xf numFmtId="167" fontId="42" fillId="114" borderId="32" xfId="0" applyNumberFormat="1" applyFont="1" applyFill="1" applyBorder="1" applyAlignment="1">
      <alignment horizontal="center" vertical="center"/>
    </xf>
    <xf numFmtId="0" fontId="39" fillId="81" borderId="45" xfId="0" applyFont="1" applyFill="1" applyBorder="1" applyAlignment="1" applyProtection="1">
      <alignment horizontal="center" vertical="center" wrapText="1"/>
      <protection locked="0"/>
    </xf>
    <xf numFmtId="0" fontId="42" fillId="81" borderId="32" xfId="0" applyFont="1" applyFill="1" applyBorder="1" applyAlignment="1">
      <alignment horizontal="center" vertical="center"/>
    </xf>
    <xf numFmtId="1" fontId="34" fillId="108" borderId="45" xfId="1" applyNumberFormat="1" applyFont="1" applyFill="1" applyBorder="1" applyAlignment="1" applyProtection="1">
      <alignment horizontal="center" vertical="center" wrapText="1"/>
      <protection locked="0"/>
    </xf>
    <xf numFmtId="0" fontId="34" fillId="108" borderId="45" xfId="0" applyFont="1" applyFill="1" applyBorder="1" applyAlignment="1" applyProtection="1">
      <alignment horizontal="center" vertical="center" wrapText="1"/>
      <protection locked="0"/>
    </xf>
    <xf numFmtId="0" fontId="34" fillId="109" borderId="32" xfId="0" applyFont="1" applyFill="1" applyBorder="1" applyAlignment="1">
      <alignment horizontal="center" vertical="center"/>
    </xf>
    <xf numFmtId="167" fontId="34" fillId="109" borderId="32" xfId="0" applyNumberFormat="1" applyFont="1" applyFill="1" applyBorder="1" applyAlignment="1">
      <alignment horizontal="center" vertical="center"/>
    </xf>
    <xf numFmtId="167" fontId="42" fillId="94" borderId="32" xfId="0" applyNumberFormat="1" applyFont="1" applyFill="1" applyBorder="1" applyAlignment="1">
      <alignment horizontal="center" vertical="center"/>
    </xf>
    <xf numFmtId="0" fontId="15" fillId="81" borderId="32" xfId="0" applyFont="1" applyFill="1" applyBorder="1" applyAlignment="1">
      <alignment horizontal="center" vertical="center" wrapText="1"/>
    </xf>
    <xf numFmtId="167" fontId="42" fillId="80" borderId="32" xfId="0" applyNumberFormat="1" applyFont="1" applyFill="1" applyBorder="1" applyAlignment="1">
      <alignment horizontal="center" vertical="center"/>
    </xf>
    <xf numFmtId="0" fontId="15" fillId="106" borderId="69" xfId="0" applyFont="1" applyFill="1" applyBorder="1" applyAlignment="1">
      <alignment horizontal="center" vertical="center" wrapText="1"/>
    </xf>
    <xf numFmtId="0" fontId="38" fillId="107" borderId="32" xfId="0" applyFont="1" applyFill="1" applyBorder="1" applyAlignment="1">
      <alignment horizontal="center" vertical="center" textRotation="90" wrapText="1"/>
    </xf>
    <xf numFmtId="0" fontId="42" fillId="111" borderId="32" xfId="0" applyFont="1" applyFill="1" applyBorder="1" applyAlignment="1">
      <alignment horizontal="center" vertical="center"/>
    </xf>
    <xf numFmtId="167" fontId="42" fillId="111" borderId="32" xfId="0" applyNumberFormat="1" applyFont="1" applyFill="1" applyBorder="1" applyAlignment="1">
      <alignment horizontal="center" vertical="center"/>
    </xf>
    <xf numFmtId="0" fontId="42" fillId="93" borderId="32" xfId="0" applyFont="1" applyFill="1" applyBorder="1" applyAlignment="1">
      <alignment horizontal="center" vertical="center"/>
    </xf>
    <xf numFmtId="167" fontId="42" fillId="93" borderId="32" xfId="0" applyNumberFormat="1" applyFont="1" applyFill="1" applyBorder="1" applyAlignment="1">
      <alignment horizontal="center" vertical="center"/>
    </xf>
    <xf numFmtId="1" fontId="59" fillId="112" borderId="45" xfId="1" applyNumberFormat="1" applyFont="1" applyFill="1" applyBorder="1" applyAlignment="1" applyProtection="1">
      <alignment horizontal="center" vertical="center" wrapText="1"/>
      <protection locked="0"/>
    </xf>
    <xf numFmtId="0" fontId="61" fillId="115" borderId="5" xfId="0" applyFont="1" applyFill="1" applyBorder="1" applyAlignment="1">
      <alignment horizontal="center" vertical="center" wrapText="1"/>
    </xf>
    <xf numFmtId="0" fontId="40" fillId="82" borderId="33" xfId="0" applyFont="1" applyFill="1" applyBorder="1" applyAlignment="1">
      <alignment vertical="center"/>
    </xf>
    <xf numFmtId="0" fontId="40" fillId="82" borderId="34" xfId="0" applyFont="1" applyFill="1" applyBorder="1" applyAlignment="1">
      <alignment vertical="center"/>
    </xf>
    <xf numFmtId="0" fontId="40" fillId="82" borderId="35" xfId="0" applyFont="1" applyFill="1" applyBorder="1" applyAlignment="1">
      <alignment vertical="center"/>
    </xf>
    <xf numFmtId="0" fontId="15" fillId="110" borderId="32" xfId="0" applyFont="1" applyFill="1" applyBorder="1" applyAlignment="1">
      <alignment horizontal="center" vertical="center" wrapText="1"/>
    </xf>
    <xf numFmtId="1" fontId="40" fillId="81" borderId="45" xfId="0" applyNumberFormat="1" applyFont="1" applyFill="1" applyBorder="1" applyAlignment="1" applyProtection="1">
      <alignment horizontal="center" vertical="center" wrapText="1"/>
      <protection locked="0"/>
    </xf>
    <xf numFmtId="0" fontId="13" fillId="112" borderId="0" xfId="0" applyFont="1" applyFill="1"/>
    <xf numFmtId="0" fontId="58" fillId="92" borderId="89" xfId="0" applyFont="1" applyFill="1" applyBorder="1" applyAlignment="1">
      <alignment horizontal="center" vertical="center" wrapText="1"/>
    </xf>
    <xf numFmtId="1" fontId="58" fillId="92" borderId="89" xfId="0" applyNumberFormat="1" applyFont="1" applyFill="1" applyBorder="1" applyAlignment="1">
      <alignment horizontal="center" vertical="center" wrapText="1"/>
    </xf>
    <xf numFmtId="1" fontId="58" fillId="85" borderId="89" xfId="0" applyNumberFormat="1" applyFont="1" applyFill="1" applyBorder="1" applyAlignment="1">
      <alignment horizontal="center" vertical="center" wrapText="1"/>
    </xf>
    <xf numFmtId="1" fontId="40" fillId="85" borderId="89" xfId="0" applyNumberFormat="1" applyFont="1" applyFill="1" applyBorder="1" applyAlignment="1">
      <alignment horizontal="center" vertical="center" wrapText="1"/>
    </xf>
    <xf numFmtId="1" fontId="58" fillId="85" borderId="45" xfId="1" applyNumberFormat="1" applyFont="1" applyFill="1" applyBorder="1" applyAlignment="1" applyProtection="1">
      <alignment horizontal="center" vertical="center" wrapText="1"/>
      <protection locked="0"/>
    </xf>
    <xf numFmtId="1" fontId="40" fillId="85" borderId="45" xfId="1" applyNumberFormat="1" applyFont="1" applyFill="1" applyBorder="1" applyAlignment="1" applyProtection="1">
      <alignment horizontal="center" vertical="center" wrapText="1"/>
      <protection locked="0"/>
    </xf>
    <xf numFmtId="1" fontId="40" fillId="34" borderId="45" xfId="1" applyNumberFormat="1" applyFont="1" applyFill="1" applyBorder="1" applyAlignment="1" applyProtection="1">
      <alignment horizontal="center" vertical="center" wrapText="1"/>
      <protection locked="0"/>
    </xf>
    <xf numFmtId="0" fontId="16" fillId="80" borderId="43" xfId="0" applyFont="1" applyFill="1" applyBorder="1" applyAlignment="1">
      <alignment horizontal="center" vertical="center" textRotation="90"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1" fontId="40" fillId="0" borderId="45" xfId="0" applyNumberFormat="1" applyFont="1" applyBorder="1" applyAlignment="1" applyProtection="1">
      <alignment horizontal="center" vertical="center" wrapText="1"/>
      <protection locked="0"/>
    </xf>
    <xf numFmtId="0" fontId="15" fillId="44" borderId="44" xfId="0" applyFont="1" applyFill="1" applyBorder="1" applyAlignment="1">
      <alignment horizontal="center" vertical="center" wrapText="1"/>
    </xf>
    <xf numFmtId="1" fontId="40" fillId="0" borderId="70" xfId="0" applyNumberFormat="1" applyFont="1" applyBorder="1" applyAlignment="1" applyProtection="1">
      <alignment horizontal="center" vertical="center" wrapText="1"/>
      <protection locked="0"/>
    </xf>
    <xf numFmtId="0" fontId="40" fillId="85" borderId="70" xfId="0" applyFont="1" applyFill="1" applyBorder="1" applyAlignment="1" applyProtection="1">
      <alignment horizontal="center" vertical="center" wrapText="1"/>
      <protection locked="0"/>
    </xf>
    <xf numFmtId="0" fontId="58" fillId="85" borderId="70" xfId="0" applyFont="1" applyFill="1" applyBorder="1" applyAlignment="1" applyProtection="1">
      <alignment horizontal="center" vertical="center" wrapText="1"/>
      <protection locked="0"/>
    </xf>
    <xf numFmtId="0" fontId="40" fillId="81" borderId="45" xfId="0" applyFont="1" applyFill="1" applyBorder="1" applyAlignment="1" applyProtection="1">
      <alignment horizontal="center" vertical="center" wrapText="1"/>
      <protection locked="0"/>
    </xf>
    <xf numFmtId="0" fontId="63" fillId="118" borderId="5" xfId="0" applyFont="1" applyFill="1" applyBorder="1" applyAlignment="1">
      <alignment horizontal="left" vertical="center" wrapText="1"/>
    </xf>
    <xf numFmtId="0" fontId="68" fillId="115" borderId="5"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5" fillId="97" borderId="38" xfId="0" applyFont="1" applyFill="1" applyBorder="1" applyAlignment="1">
      <alignment horizontal="center" vertical="center" wrapText="1"/>
    </xf>
    <xf numFmtId="0" fontId="15" fillId="97" borderId="40"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38" fillId="107" borderId="33" xfId="0" applyFont="1" applyFill="1" applyBorder="1" applyAlignment="1">
      <alignment horizontal="center" vertical="center" textRotation="90" wrapText="1"/>
    </xf>
    <xf numFmtId="0" fontId="38" fillId="96" borderId="33" xfId="0" applyFont="1" applyFill="1" applyBorder="1" applyAlignment="1">
      <alignment horizontal="center" vertical="center" textRotation="90" wrapText="1"/>
    </xf>
    <xf numFmtId="0" fontId="42" fillId="34" borderId="37" xfId="0" applyFont="1" applyFill="1" applyBorder="1" applyAlignment="1">
      <alignment horizontal="center" vertical="center"/>
    </xf>
    <xf numFmtId="167" fontId="42" fillId="34" borderId="37" xfId="0" applyNumberFormat="1" applyFont="1" applyFill="1" applyBorder="1" applyAlignment="1">
      <alignment horizontal="center" vertical="center"/>
    </xf>
    <xf numFmtId="0" fontId="31" fillId="122" borderId="36" xfId="0" applyFont="1" applyFill="1" applyBorder="1" applyAlignment="1">
      <alignment horizontal="center" vertical="center" wrapText="1"/>
    </xf>
    <xf numFmtId="1" fontId="58" fillId="81" borderId="45" xfId="0" applyNumberFormat="1" applyFont="1" applyFill="1" applyBorder="1" applyAlignment="1" applyProtection="1">
      <alignment horizontal="center" vertical="center" wrapText="1"/>
      <protection locked="0"/>
    </xf>
    <xf numFmtId="1" fontId="58" fillId="85" borderId="45" xfId="0" applyNumberFormat="1" applyFont="1" applyFill="1" applyBorder="1" applyAlignment="1" applyProtection="1">
      <alignment horizontal="center" vertical="center" wrapText="1"/>
      <protection locked="0"/>
    </xf>
    <xf numFmtId="0" fontId="58" fillId="85" borderId="89" xfId="0" applyFont="1" applyFill="1" applyBorder="1" applyAlignment="1">
      <alignment horizontal="center" vertical="center" wrapText="1"/>
    </xf>
    <xf numFmtId="1" fontId="40" fillId="93" borderId="45" xfId="1" applyNumberFormat="1" applyFont="1" applyFill="1" applyBorder="1" applyAlignment="1" applyProtection="1">
      <alignment horizontal="center" vertical="center" wrapText="1"/>
      <protection locked="0"/>
    </xf>
    <xf numFmtId="1" fontId="58" fillId="93" borderId="45" xfId="1" applyNumberFormat="1" applyFont="1" applyFill="1" applyBorder="1" applyAlignment="1" applyProtection="1">
      <alignment horizontal="center" vertical="center" wrapText="1"/>
      <protection locked="0"/>
    </xf>
    <xf numFmtId="0" fontId="15" fillId="97" borderId="32" xfId="0" applyFont="1" applyFill="1" applyBorder="1" applyAlignment="1">
      <alignment horizontal="center" vertical="center" wrapText="1"/>
    </xf>
    <xf numFmtId="0" fontId="71" fillId="120" borderId="36" xfId="0" applyFont="1" applyFill="1" applyBorder="1" applyAlignment="1">
      <alignment horizontal="center" vertical="center"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43" xfId="0" applyFont="1" applyFill="1" applyBorder="1" applyAlignment="1">
      <alignment horizontal="center" vertical="center" textRotation="90" wrapText="1"/>
    </xf>
    <xf numFmtId="0" fontId="40" fillId="0" borderId="45" xfId="0" applyFont="1" applyFill="1" applyBorder="1" applyAlignment="1" applyProtection="1">
      <alignment horizontal="center" vertical="center" wrapText="1"/>
      <protection locked="0"/>
    </xf>
    <xf numFmtId="0" fontId="35" fillId="0" borderId="32" xfId="0" applyFont="1" applyFill="1" applyBorder="1" applyAlignment="1">
      <alignment horizontal="center" vertical="center" wrapText="1"/>
    </xf>
    <xf numFmtId="1" fontId="58" fillId="0" borderId="45" xfId="0" applyNumberFormat="1" applyFont="1" applyFill="1" applyBorder="1" applyAlignment="1" applyProtection="1">
      <alignment horizontal="center" vertical="center" wrapText="1"/>
      <protection locked="0"/>
    </xf>
    <xf numFmtId="0" fontId="58" fillId="0" borderId="89" xfId="0" applyFont="1" applyFill="1" applyBorder="1" applyAlignment="1">
      <alignment horizontal="center" vertical="center" wrapText="1"/>
    </xf>
    <xf numFmtId="0" fontId="35" fillId="110" borderId="32" xfId="0" applyFont="1" applyFill="1" applyBorder="1" applyAlignment="1">
      <alignment horizontal="center" vertical="center" wrapText="1"/>
    </xf>
    <xf numFmtId="0" fontId="35" fillId="93" borderId="32" xfId="0" applyFont="1" applyFill="1" applyBorder="1" applyAlignment="1">
      <alignment horizontal="center" vertical="center" wrapText="1"/>
    </xf>
    <xf numFmtId="0" fontId="15" fillId="0" borderId="44" xfId="0" applyFont="1" applyFill="1" applyBorder="1" applyAlignment="1">
      <alignment horizontal="center" vertical="center" wrapText="1"/>
    </xf>
    <xf numFmtId="1" fontId="40" fillId="108" borderId="45" xfId="0" applyNumberFormat="1" applyFont="1" applyFill="1" applyBorder="1" applyAlignment="1" applyProtection="1">
      <alignment horizontal="center" vertical="center" wrapText="1"/>
      <protection locked="0"/>
    </xf>
    <xf numFmtId="0" fontId="40" fillId="114" borderId="32" xfId="0" applyFont="1" applyFill="1" applyBorder="1" applyAlignment="1">
      <alignment horizontal="center" vertical="center"/>
    </xf>
    <xf numFmtId="0" fontId="58" fillId="85" borderId="32" xfId="0" applyFont="1" applyFill="1" applyBorder="1" applyAlignment="1">
      <alignment horizontal="center" vertical="center"/>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35" fillId="90" borderId="5" xfId="0" applyFont="1" applyFill="1" applyBorder="1" applyAlignment="1">
      <alignment horizontal="center" vertical="center"/>
    </xf>
    <xf numFmtId="0" fontId="42" fillId="0" borderId="39" xfId="0" applyFont="1" applyFill="1" applyBorder="1" applyAlignment="1">
      <alignment horizontal="center" vertical="center"/>
    </xf>
    <xf numFmtId="167" fontId="42" fillId="0" borderId="39" xfId="0" applyNumberFormat="1" applyFont="1" applyFill="1" applyBorder="1" applyAlignment="1">
      <alignment horizontal="center" vertical="center"/>
    </xf>
    <xf numFmtId="0" fontId="16" fillId="80" borderId="43" xfId="0" applyFont="1" applyFill="1" applyBorder="1" applyAlignment="1">
      <alignment horizontal="center" vertical="center" textRotation="90"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37" xfId="0" applyFont="1" applyFill="1" applyBorder="1" applyAlignment="1">
      <alignment horizontal="center" vertical="center" textRotation="90" wrapText="1"/>
    </xf>
    <xf numFmtId="0" fontId="15" fillId="104" borderId="44"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167" fontId="42" fillId="114" borderId="44" xfId="0" applyNumberFormat="1" applyFont="1" applyFill="1" applyBorder="1" applyAlignment="1">
      <alignment horizontal="center" vertical="center"/>
    </xf>
    <xf numFmtId="0" fontId="42" fillId="114" borderId="74" xfId="0" applyFont="1" applyFill="1" applyBorder="1" applyAlignment="1">
      <alignment horizontal="center" vertical="center"/>
    </xf>
    <xf numFmtId="170" fontId="40" fillId="112" borderId="70" xfId="1" applyNumberFormat="1" applyFont="1" applyFill="1" applyBorder="1" applyAlignment="1" applyProtection="1">
      <alignment horizontal="center" vertical="center" wrapText="1"/>
      <protection locked="0"/>
    </xf>
    <xf numFmtId="167" fontId="42" fillId="112" borderId="44" xfId="0" applyNumberFormat="1" applyFont="1" applyFill="1" applyBorder="1" applyAlignment="1">
      <alignment horizontal="center" vertical="center"/>
    </xf>
    <xf numFmtId="0" fontId="15" fillId="106" borderId="107" xfId="0" applyFont="1" applyFill="1" applyBorder="1" applyAlignment="1">
      <alignment horizontal="center" vertical="center" wrapText="1"/>
    </xf>
    <xf numFmtId="0" fontId="13" fillId="107" borderId="108" xfId="0" applyFont="1" applyFill="1" applyBorder="1" applyAlignment="1">
      <alignment horizontal="center" vertical="center" wrapText="1"/>
    </xf>
    <xf numFmtId="0" fontId="38" fillId="107" borderId="107" xfId="0" applyFont="1" applyFill="1" applyBorder="1" applyAlignment="1">
      <alignment horizontal="center" vertical="center" textRotation="90" wrapText="1"/>
    </xf>
    <xf numFmtId="0" fontId="14" fillId="106" borderId="68" xfId="0" applyFont="1" applyFill="1" applyBorder="1" applyAlignment="1">
      <alignment horizontal="center" vertical="center" wrapText="1"/>
    </xf>
    <xf numFmtId="0" fontId="13" fillId="0" borderId="0" xfId="0" applyFont="1" applyAlignment="1">
      <alignment horizontal="justify" vertical="center" wrapText="1"/>
    </xf>
    <xf numFmtId="1" fontId="58" fillId="112" borderId="70" xfId="1" applyNumberFormat="1" applyFont="1" applyFill="1" applyBorder="1" applyAlignment="1" applyProtection="1">
      <alignment horizontal="center" vertical="center" wrapText="1"/>
      <protection locked="0"/>
    </xf>
    <xf numFmtId="1" fontId="40" fillId="112" borderId="70" xfId="1" applyNumberFormat="1" applyFont="1" applyFill="1" applyBorder="1" applyAlignment="1" applyProtection="1">
      <alignment horizontal="center" vertical="center" wrapText="1"/>
      <protection locked="0"/>
    </xf>
    <xf numFmtId="0" fontId="58" fillId="112" borderId="70" xfId="0" applyFont="1" applyFill="1" applyBorder="1" applyAlignment="1" applyProtection="1">
      <alignment horizontal="center" vertical="center" wrapText="1"/>
      <protection locked="0"/>
    </xf>
    <xf numFmtId="0" fontId="13" fillId="34" borderId="0" xfId="0" applyFont="1" applyFill="1" applyBorder="1" applyAlignment="1">
      <alignment horizontal="center"/>
    </xf>
    <xf numFmtId="0" fontId="58" fillId="112" borderId="87" xfId="0" applyFont="1" applyFill="1" applyBorder="1" applyAlignment="1" applyProtection="1">
      <alignment horizontal="center" vertical="center" wrapText="1"/>
      <protection locked="0"/>
    </xf>
    <xf numFmtId="0" fontId="42" fillId="114" borderId="119" xfId="0" applyFont="1" applyFill="1" applyBorder="1" applyAlignment="1">
      <alignment horizontal="center" vertical="center"/>
    </xf>
    <xf numFmtId="0" fontId="42" fillId="81" borderId="121" xfId="0" applyFont="1" applyFill="1" applyBorder="1" applyAlignment="1">
      <alignment horizontal="center" vertical="center"/>
    </xf>
    <xf numFmtId="0" fontId="42" fillId="81" borderId="122" xfId="0" applyFont="1" applyFill="1" applyBorder="1" applyAlignment="1">
      <alignment horizontal="center" vertical="center"/>
    </xf>
    <xf numFmtId="0" fontId="59" fillId="85" borderId="45" xfId="0" applyFont="1" applyFill="1" applyBorder="1" applyAlignment="1" applyProtection="1">
      <alignment horizontal="center" vertical="center" wrapText="1"/>
      <protection locked="0"/>
    </xf>
    <xf numFmtId="0" fontId="56" fillId="0" borderId="0" xfId="0" applyFont="1" applyBorder="1"/>
    <xf numFmtId="0" fontId="75" fillId="122" borderId="36" xfId="0" applyFont="1" applyFill="1" applyBorder="1" applyAlignment="1">
      <alignment horizontal="center" vertical="center" wrapText="1"/>
    </xf>
    <xf numFmtId="0" fontId="59" fillId="123" borderId="36" xfId="0" applyFont="1" applyFill="1" applyBorder="1" applyAlignment="1">
      <alignment horizontal="center" vertical="center"/>
    </xf>
    <xf numFmtId="1" fontId="40" fillId="0" borderId="89" xfId="0" applyNumberFormat="1" applyFont="1" applyBorder="1" applyAlignment="1">
      <alignment horizontal="center" vertical="center" wrapText="1"/>
    </xf>
    <xf numFmtId="166" fontId="76" fillId="88" borderId="32" xfId="3" quotePrefix="1" applyNumberFormat="1" applyFont="1" applyFill="1" applyBorder="1" applyAlignment="1">
      <alignment horizontal="center" vertical="center" wrapText="1"/>
    </xf>
    <xf numFmtId="10" fontId="76" fillId="88" borderId="32" xfId="2" quotePrefix="1" applyNumberFormat="1" applyFont="1" applyFill="1" applyBorder="1" applyAlignment="1">
      <alignment horizontal="center" vertical="center" wrapText="1"/>
    </xf>
    <xf numFmtId="0" fontId="40" fillId="107" borderId="32" xfId="0" applyFont="1" applyFill="1" applyBorder="1" applyAlignment="1">
      <alignment horizontal="center" vertical="center" wrapText="1"/>
    </xf>
    <xf numFmtId="0" fontId="58" fillId="107" borderId="32" xfId="0" applyFont="1" applyFill="1" applyBorder="1" applyAlignment="1">
      <alignment horizontal="center" vertical="center" wrapText="1"/>
    </xf>
    <xf numFmtId="1" fontId="40" fillId="81" borderId="45" xfId="3" applyNumberFormat="1" applyFont="1" applyFill="1" applyBorder="1" applyAlignment="1" applyProtection="1">
      <alignment horizontal="center" vertical="center" wrapText="1"/>
      <protection locked="0"/>
    </xf>
    <xf numFmtId="0" fontId="58" fillId="81" borderId="45" xfId="3" applyFont="1" applyFill="1" applyBorder="1" applyAlignment="1" applyProtection="1">
      <alignment horizontal="center" vertical="center" wrapText="1"/>
      <protection locked="0"/>
    </xf>
    <xf numFmtId="1" fontId="40" fillId="117" borderId="89" xfId="0" applyNumberFormat="1" applyFont="1" applyFill="1" applyBorder="1" applyAlignment="1">
      <alignment horizontal="center" vertical="center" wrapText="1"/>
    </xf>
    <xf numFmtId="1" fontId="58" fillId="117" borderId="89" xfId="0" applyNumberFormat="1" applyFont="1" applyFill="1" applyBorder="1" applyAlignment="1">
      <alignment horizontal="center" vertical="center" wrapText="1"/>
    </xf>
    <xf numFmtId="1" fontId="40" fillId="115" borderId="89" xfId="0" applyNumberFormat="1" applyFont="1" applyFill="1" applyBorder="1" applyAlignment="1">
      <alignment horizontal="center" vertical="center" wrapText="1"/>
    </xf>
    <xf numFmtId="1" fontId="58" fillId="115" borderId="89" xfId="0" applyNumberFormat="1" applyFont="1" applyFill="1" applyBorder="1" applyAlignment="1">
      <alignment horizontal="center" vertical="center" wrapText="1"/>
    </xf>
    <xf numFmtId="0" fontId="59" fillId="106" borderId="68" xfId="0" applyFont="1" applyFill="1" applyBorder="1" applyAlignment="1">
      <alignment horizontal="center" vertical="center" wrapText="1"/>
    </xf>
    <xf numFmtId="0" fontId="40" fillId="106" borderId="68" xfId="0" applyFont="1" applyFill="1" applyBorder="1" applyAlignment="1">
      <alignment horizontal="center" vertical="center" wrapText="1"/>
    </xf>
    <xf numFmtId="1" fontId="40" fillId="112" borderId="89" xfId="0" applyNumberFormat="1" applyFont="1" applyFill="1" applyBorder="1" applyAlignment="1">
      <alignment horizontal="center" vertical="center" wrapText="1"/>
    </xf>
    <xf numFmtId="1" fontId="58" fillId="112" borderId="89" xfId="0" applyNumberFormat="1" applyFont="1" applyFill="1" applyBorder="1" applyAlignment="1">
      <alignment horizontal="center" vertical="center" wrapText="1"/>
    </xf>
    <xf numFmtId="0" fontId="58" fillId="119" borderId="89" xfId="0" applyFont="1" applyFill="1" applyBorder="1" applyAlignment="1">
      <alignment horizontal="center" vertical="center" wrapText="1"/>
    </xf>
    <xf numFmtId="1" fontId="40" fillId="81" borderId="89" xfId="0" applyNumberFormat="1" applyFont="1" applyFill="1" applyBorder="1" applyAlignment="1">
      <alignment horizontal="center" vertical="center" wrapText="1"/>
    </xf>
    <xf numFmtId="1" fontId="58" fillId="81" borderId="89" xfId="0" applyNumberFormat="1" applyFont="1" applyFill="1" applyBorder="1" applyAlignment="1">
      <alignment horizontal="center" vertical="center" wrapText="1"/>
    </xf>
    <xf numFmtId="0" fontId="58" fillId="116" borderId="89" xfId="0" applyFont="1" applyFill="1" applyBorder="1" applyAlignment="1">
      <alignment horizontal="center" vertical="center" wrapText="1"/>
    </xf>
    <xf numFmtId="0" fontId="58" fillId="115" borderId="89" xfId="0" applyFont="1" applyFill="1" applyBorder="1" applyAlignment="1">
      <alignment horizontal="center" vertical="center" wrapText="1"/>
    </xf>
    <xf numFmtId="1" fontId="40" fillId="0" borderId="89" xfId="0" applyNumberFormat="1" applyFont="1" applyFill="1" applyBorder="1" applyAlignment="1">
      <alignment horizontal="center" vertical="center" wrapText="1"/>
    </xf>
    <xf numFmtId="1" fontId="39" fillId="115" borderId="5" xfId="0" applyNumberFormat="1" applyFont="1" applyFill="1" applyBorder="1" applyAlignment="1">
      <alignment horizontal="center" vertical="center"/>
    </xf>
    <xf numFmtId="1" fontId="40" fillId="115" borderId="5" xfId="0" applyNumberFormat="1" applyFont="1" applyFill="1" applyBorder="1" applyAlignment="1">
      <alignment horizontal="center" vertical="center"/>
    </xf>
    <xf numFmtId="0" fontId="42" fillId="115" borderId="120" xfId="0" applyFont="1" applyFill="1" applyBorder="1" applyAlignment="1">
      <alignment horizontal="center" vertical="center"/>
    </xf>
    <xf numFmtId="0" fontId="42" fillId="115" borderId="2" xfId="0" applyFont="1" applyFill="1" applyBorder="1" applyAlignment="1">
      <alignment horizontal="center" vertical="center"/>
    </xf>
    <xf numFmtId="0" fontId="42" fillId="115" borderId="5" xfId="0" applyFont="1" applyFill="1" applyBorder="1" applyAlignment="1">
      <alignment horizontal="center" vertical="center"/>
    </xf>
    <xf numFmtId="0" fontId="40" fillId="0" borderId="89" xfId="0" applyFont="1" applyFill="1" applyBorder="1" applyAlignment="1">
      <alignment horizontal="center" vertical="center" wrapText="1"/>
    </xf>
    <xf numFmtId="0" fontId="58" fillId="34" borderId="89" xfId="0" applyFont="1" applyFill="1" applyBorder="1" applyAlignment="1">
      <alignment horizontal="center" vertical="center" wrapText="1"/>
    </xf>
    <xf numFmtId="0" fontId="40" fillId="115" borderId="5" xfId="0" applyFont="1" applyFill="1" applyBorder="1" applyAlignment="1">
      <alignment horizontal="center" vertical="center"/>
    </xf>
    <xf numFmtId="1" fontId="58" fillId="115" borderId="5" xfId="0" applyNumberFormat="1" applyFont="1" applyFill="1" applyBorder="1" applyAlignment="1">
      <alignment horizontal="center" vertical="center"/>
    </xf>
    <xf numFmtId="171" fontId="40" fillId="0" borderId="5" xfId="0" applyNumberFormat="1" applyFont="1" applyFill="1" applyBorder="1" applyAlignment="1">
      <alignment horizontal="center" vertical="center"/>
    </xf>
    <xf numFmtId="1" fontId="58" fillId="0" borderId="5" xfId="0" applyNumberFormat="1" applyFont="1" applyFill="1" applyBorder="1" applyAlignment="1">
      <alignment horizontal="center" vertical="center"/>
    </xf>
    <xf numFmtId="1" fontId="40" fillId="0" borderId="5" xfId="0" applyNumberFormat="1" applyFont="1" applyFill="1" applyBorder="1" applyAlignment="1">
      <alignment horizontal="center" vertical="center"/>
    </xf>
    <xf numFmtId="0" fontId="42" fillId="85" borderId="5" xfId="0" applyFont="1" applyFill="1" applyBorder="1" applyAlignment="1">
      <alignment horizontal="center" vertical="center"/>
    </xf>
    <xf numFmtId="0" fontId="40" fillId="124" borderId="14" xfId="0" applyFont="1" applyFill="1" applyBorder="1" applyAlignment="1">
      <alignment horizontal="center" vertical="center" wrapText="1"/>
    </xf>
    <xf numFmtId="0" fontId="42" fillId="124" borderId="14" xfId="0" applyFont="1" applyFill="1" applyBorder="1" applyAlignment="1">
      <alignment horizontal="center" vertical="center" wrapText="1"/>
    </xf>
    <xf numFmtId="0" fontId="40" fillId="115" borderId="14" xfId="0" applyFont="1" applyFill="1" applyBorder="1" applyAlignment="1">
      <alignment horizontal="center" vertical="center" wrapText="1"/>
    </xf>
    <xf numFmtId="0" fontId="42" fillId="115" borderId="14"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42" fillId="92" borderId="14" xfId="0" applyFont="1" applyFill="1" applyBorder="1" applyAlignment="1">
      <alignment horizontal="center" vertical="center" wrapText="1"/>
    </xf>
    <xf numFmtId="0" fontId="40" fillId="92" borderId="14" xfId="0" applyFont="1" applyFill="1" applyBorder="1" applyAlignment="1">
      <alignment horizontal="center" vertical="center" wrapText="1"/>
    </xf>
    <xf numFmtId="0" fontId="42" fillId="85" borderId="14" xfId="0" applyFont="1" applyFill="1" applyBorder="1" applyAlignment="1">
      <alignment horizontal="center" vertical="center" wrapText="1"/>
    </xf>
    <xf numFmtId="0" fontId="40" fillId="91" borderId="14" xfId="0" applyFont="1" applyFill="1" applyBorder="1" applyAlignment="1">
      <alignment horizontal="center" vertical="center" wrapText="1"/>
    </xf>
    <xf numFmtId="0" fontId="74" fillId="34" borderId="0" xfId="0" applyFont="1" applyFill="1"/>
    <xf numFmtId="0" fontId="41" fillId="34" borderId="0" xfId="0" applyFont="1" applyFill="1" applyAlignment="1">
      <alignment horizontal="center"/>
    </xf>
    <xf numFmtId="0" fontId="41" fillId="34" borderId="0" xfId="0" applyFont="1" applyFill="1" applyAlignment="1">
      <alignment horizontal="center" vertical="center"/>
    </xf>
    <xf numFmtId="0" fontId="74" fillId="34" borderId="0" xfId="0" applyFont="1" applyFill="1" applyAlignment="1"/>
    <xf numFmtId="0" fontId="48" fillId="82" borderId="32" xfId="0" applyFont="1" applyFill="1" applyBorder="1" applyAlignment="1">
      <alignment vertical="center"/>
    </xf>
    <xf numFmtId="1" fontId="59" fillId="81" borderId="45" xfId="1" applyNumberFormat="1" applyFont="1" applyFill="1" applyBorder="1" applyAlignment="1" applyProtection="1">
      <alignment horizontal="center" vertical="center" wrapText="1"/>
      <protection locked="0"/>
    </xf>
    <xf numFmtId="0" fontId="15" fillId="99" borderId="32" xfId="0" applyFont="1" applyFill="1" applyBorder="1" applyAlignment="1">
      <alignment horizontal="center" vertical="center"/>
    </xf>
    <xf numFmtId="9" fontId="0" fillId="0" borderId="27" xfId="2" applyFont="1" applyBorder="1" applyAlignment="1">
      <alignment horizontal="center" vertical="top" wrapText="1"/>
    </xf>
    <xf numFmtId="9" fontId="0" fillId="0" borderId="28" xfId="2" applyFont="1" applyBorder="1" applyAlignment="1">
      <alignment horizontal="center" vertical="top" wrapText="1"/>
    </xf>
    <xf numFmtId="9" fontId="0" fillId="0" borderId="30" xfId="2" applyFont="1" applyBorder="1" applyAlignment="1">
      <alignment horizontal="center" vertical="top" wrapText="1"/>
    </xf>
    <xf numFmtId="9" fontId="0" fillId="0" borderId="26" xfId="2" applyFont="1" applyBorder="1" applyAlignment="1">
      <alignment horizontal="center" vertical="top" wrapText="1"/>
    </xf>
    <xf numFmtId="0" fontId="15" fillId="9" borderId="6"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5" fillId="9" borderId="7" xfId="0" applyFont="1" applyFill="1" applyBorder="1" applyAlignment="1">
      <alignment horizontal="center" vertical="center" wrapText="1"/>
    </xf>
    <xf numFmtId="0" fontId="15" fillId="9" borderId="6"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9" xfId="0" applyFont="1" applyFill="1" applyBorder="1" applyAlignment="1">
      <alignment horizontal="center" vertical="center"/>
    </xf>
    <xf numFmtId="0" fontId="15" fillId="9" borderId="6" xfId="0" applyFont="1" applyFill="1" applyBorder="1" applyAlignment="1">
      <alignment horizontal="left" vertical="center"/>
    </xf>
    <xf numFmtId="0" fontId="15" fillId="9" borderId="9" xfId="0" applyFont="1" applyFill="1" applyBorder="1" applyAlignment="1">
      <alignment horizontal="left" vertical="center"/>
    </xf>
    <xf numFmtId="0" fontId="15" fillId="9" borderId="12" xfId="0" applyFont="1" applyFill="1" applyBorder="1" applyAlignment="1">
      <alignment horizontal="center" vertical="center" wrapText="1"/>
    </xf>
    <xf numFmtId="0" fontId="15" fillId="9" borderId="13" xfId="0" applyFont="1" applyFill="1" applyBorder="1" applyAlignment="1">
      <alignment horizontal="center" vertical="center" wrapText="1"/>
    </xf>
    <xf numFmtId="0" fontId="15" fillId="9" borderId="14" xfId="0" applyFont="1" applyFill="1" applyBorder="1" applyAlignment="1">
      <alignment horizontal="center" vertical="center" wrapText="1"/>
    </xf>
    <xf numFmtId="0" fontId="14" fillId="2" borderId="2" xfId="0" applyFont="1" applyFill="1" applyBorder="1" applyAlignment="1">
      <alignment horizontal="left" vertical="center" wrapText="1"/>
    </xf>
    <xf numFmtId="0" fontId="14" fillId="0" borderId="4" xfId="0" applyFont="1" applyBorder="1"/>
    <xf numFmtId="0" fontId="14" fillId="0" borderId="2" xfId="0" applyFont="1" applyFill="1" applyBorder="1" applyAlignment="1">
      <alignment horizontal="justify" vertical="center" wrapText="1"/>
    </xf>
    <xf numFmtId="0" fontId="14" fillId="0" borderId="4" xfId="0" applyFont="1" applyFill="1" applyBorder="1" applyAlignment="1">
      <alignment horizontal="justify"/>
    </xf>
    <xf numFmtId="0" fontId="14" fillId="2" borderId="2" xfId="0" applyFont="1" applyFill="1" applyBorder="1" applyAlignment="1">
      <alignment horizontal="justify" vertical="center" wrapText="1"/>
    </xf>
    <xf numFmtId="0" fontId="14" fillId="0" borderId="4" xfId="0" applyFont="1" applyBorder="1" applyAlignment="1">
      <alignment horizontal="justify"/>
    </xf>
    <xf numFmtId="0" fontId="14" fillId="0" borderId="2" xfId="0" applyFont="1" applyFill="1" applyBorder="1" applyAlignment="1">
      <alignment horizontal="justify" vertical="center"/>
    </xf>
    <xf numFmtId="0" fontId="15" fillId="6" borderId="2" xfId="0" applyFont="1" applyFill="1" applyBorder="1" applyAlignment="1">
      <alignment horizontal="center" vertical="center" wrapText="1"/>
    </xf>
    <xf numFmtId="0" fontId="15" fillId="8" borderId="2" xfId="0" applyFont="1" applyFill="1" applyBorder="1" applyAlignment="1">
      <alignment horizontal="justify" vertical="center" wrapText="1"/>
    </xf>
    <xf numFmtId="0" fontId="15" fillId="8" borderId="2" xfId="0" applyFont="1" applyFill="1" applyBorder="1" applyAlignment="1">
      <alignment horizontal="center" vertical="center" wrapText="1"/>
    </xf>
    <xf numFmtId="0" fontId="15" fillId="7" borderId="2" xfId="0" applyFont="1" applyFill="1" applyBorder="1" applyAlignment="1">
      <alignment horizontal="center" vertical="center"/>
    </xf>
    <xf numFmtId="0" fontId="14" fillId="0" borderId="4" xfId="0" applyFont="1" applyFill="1" applyBorder="1" applyAlignment="1">
      <alignment horizontal="justify" wrapText="1"/>
    </xf>
    <xf numFmtId="0" fontId="14" fillId="0" borderId="2" xfId="0" applyFont="1" applyBorder="1" applyAlignment="1">
      <alignment horizontal="justify" vertical="center" wrapText="1"/>
    </xf>
    <xf numFmtId="0" fontId="14" fillId="10" borderId="2" xfId="0" applyFont="1" applyFill="1" applyBorder="1" applyAlignment="1">
      <alignment horizontal="justify" vertical="center" wrapText="1"/>
    </xf>
    <xf numFmtId="0" fontId="14" fillId="0" borderId="4" xfId="0" applyFont="1" applyBorder="1" applyAlignment="1">
      <alignment horizontal="justify" wrapText="1"/>
    </xf>
    <xf numFmtId="0" fontId="14" fillId="16" borderId="2" xfId="0" applyFont="1" applyFill="1" applyBorder="1" applyAlignment="1">
      <alignment horizontal="justify" vertical="center" wrapText="1"/>
    </xf>
    <xf numFmtId="0" fontId="14" fillId="12" borderId="2" xfId="0" applyFont="1" applyFill="1" applyBorder="1" applyAlignment="1">
      <alignment horizontal="justify" vertical="center" wrapText="1"/>
    </xf>
    <xf numFmtId="0" fontId="14" fillId="18" borderId="2" xfId="0" applyFont="1" applyFill="1" applyBorder="1" applyAlignment="1">
      <alignment horizontal="justify" vertical="center" wrapText="1"/>
    </xf>
    <xf numFmtId="0" fontId="14" fillId="11" borderId="2" xfId="0" applyFont="1" applyFill="1" applyBorder="1" applyAlignment="1">
      <alignment horizontal="justify" vertical="center" wrapText="1"/>
    </xf>
    <xf numFmtId="0" fontId="14" fillId="0" borderId="2" xfId="0" applyFont="1" applyFill="1" applyBorder="1" applyAlignment="1">
      <alignment horizontal="left" vertical="center" wrapText="1"/>
    </xf>
    <xf numFmtId="0" fontId="14" fillId="0" borderId="4" xfId="0" applyFont="1" applyFill="1" applyBorder="1"/>
    <xf numFmtId="0" fontId="14" fillId="17" borderId="2" xfId="0" applyFont="1" applyFill="1" applyBorder="1" applyAlignment="1">
      <alignment horizontal="justify" vertical="center" wrapText="1"/>
    </xf>
    <xf numFmtId="0" fontId="15" fillId="40" borderId="2" xfId="0" applyFont="1" applyFill="1" applyBorder="1" applyAlignment="1">
      <alignment horizontal="center" vertical="center" wrapText="1"/>
    </xf>
    <xf numFmtId="0" fontId="14" fillId="25" borderId="4" xfId="0" applyFont="1" applyFill="1" applyBorder="1"/>
    <xf numFmtId="0" fontId="21" fillId="5" borderId="2" xfId="0" applyFont="1" applyFill="1" applyBorder="1" applyAlignment="1">
      <alignment horizontal="left" vertical="center" wrapText="1"/>
    </xf>
    <xf numFmtId="0" fontId="14" fillId="14" borderId="2" xfId="0" applyFont="1" applyFill="1" applyBorder="1" applyAlignment="1">
      <alignment horizontal="justify" vertical="center" wrapText="1"/>
    </xf>
    <xf numFmtId="0" fontId="14" fillId="15" borderId="2" xfId="0" applyFont="1" applyFill="1" applyBorder="1" applyAlignment="1">
      <alignment horizontal="justify" vertical="center" wrapText="1"/>
    </xf>
    <xf numFmtId="0" fontId="21" fillId="2" borderId="2" xfId="0" applyFont="1" applyFill="1" applyBorder="1" applyAlignment="1">
      <alignment horizontal="justify" vertical="center" wrapText="1"/>
    </xf>
    <xf numFmtId="0" fontId="14" fillId="27" borderId="2" xfId="0" applyFont="1" applyFill="1" applyBorder="1" applyAlignment="1">
      <alignment horizontal="justify" vertical="center" wrapText="1"/>
    </xf>
    <xf numFmtId="0" fontId="14" fillId="27" borderId="4" xfId="0" applyFont="1" applyFill="1" applyBorder="1" applyAlignment="1">
      <alignment horizontal="justify"/>
    </xf>
    <xf numFmtId="0" fontId="14" fillId="31" borderId="2" xfId="0" applyFont="1" applyFill="1" applyBorder="1" applyAlignment="1">
      <alignment horizontal="justify" vertical="center" wrapText="1"/>
    </xf>
    <xf numFmtId="0" fontId="14" fillId="0" borderId="4" xfId="0" applyFont="1" applyFill="1" applyBorder="1" applyAlignment="1">
      <alignment horizontal="justify" vertical="center" wrapText="1"/>
    </xf>
    <xf numFmtId="0" fontId="18" fillId="4" borderId="2" xfId="0" applyFont="1" applyFill="1" applyBorder="1" applyAlignment="1">
      <alignment horizontal="center" vertical="center" wrapText="1"/>
    </xf>
    <xf numFmtId="0" fontId="14" fillId="0" borderId="3" xfId="0" applyFont="1" applyBorder="1"/>
    <xf numFmtId="0" fontId="15" fillId="0" borderId="2" xfId="0" applyFont="1" applyBorder="1" applyAlignment="1">
      <alignment horizontal="center" vertical="center" wrapText="1"/>
    </xf>
    <xf numFmtId="0" fontId="14" fillId="0" borderId="3" xfId="0" applyFont="1" applyBorder="1" applyAlignment="1">
      <alignment horizontal="center"/>
    </xf>
    <xf numFmtId="0" fontId="14" fillId="0" borderId="4" xfId="0" applyFont="1" applyBorder="1" applyAlignment="1">
      <alignment horizontal="center"/>
    </xf>
    <xf numFmtId="0" fontId="14" fillId="2" borderId="2" xfId="0" applyFont="1" applyFill="1" applyBorder="1" applyAlignment="1">
      <alignment vertical="center" wrapText="1"/>
    </xf>
    <xf numFmtId="0" fontId="14" fillId="0" borderId="32" xfId="0" applyFont="1" applyFill="1" applyBorder="1" applyAlignment="1">
      <alignment horizontal="left" vertical="center" wrapText="1"/>
    </xf>
    <xf numFmtId="0" fontId="14" fillId="0" borderId="32" xfId="0" applyFont="1" applyFill="1" applyBorder="1"/>
    <xf numFmtId="2" fontId="15" fillId="40" borderId="32" xfId="0" applyNumberFormat="1" applyFont="1" applyFill="1" applyBorder="1" applyAlignment="1">
      <alignment horizontal="center" vertical="center" wrapText="1"/>
    </xf>
    <xf numFmtId="2" fontId="14" fillId="25" borderId="32" xfId="0" applyNumberFormat="1" applyFont="1" applyFill="1" applyBorder="1"/>
    <xf numFmtId="0" fontId="15" fillId="9" borderId="32" xfId="0" applyFont="1" applyFill="1" applyBorder="1" applyAlignment="1">
      <alignment horizontal="center" vertical="center" wrapText="1"/>
    </xf>
    <xf numFmtId="0" fontId="26" fillId="6" borderId="32" xfId="0" applyFont="1" applyFill="1" applyBorder="1" applyAlignment="1">
      <alignment horizontal="center" vertical="center" wrapText="1"/>
    </xf>
    <xf numFmtId="0" fontId="15" fillId="58" borderId="32" xfId="0" applyFont="1" applyFill="1" applyBorder="1" applyAlignment="1">
      <alignment horizontal="center" vertical="center"/>
    </xf>
    <xf numFmtId="0" fontId="14" fillId="0" borderId="32" xfId="0" applyFont="1" applyFill="1" applyBorder="1" applyAlignment="1">
      <alignment horizontal="justify" vertical="center" wrapText="1"/>
    </xf>
    <xf numFmtId="0" fontId="14" fillId="0" borderId="32" xfId="0" applyFont="1" applyFill="1" applyBorder="1" applyAlignment="1">
      <alignment horizontal="justify"/>
    </xf>
    <xf numFmtId="0" fontId="15" fillId="9" borderId="32" xfId="0" applyFont="1" applyFill="1" applyBorder="1" applyAlignment="1">
      <alignment horizontal="center" vertical="center"/>
    </xf>
    <xf numFmtId="0" fontId="14" fillId="2" borderId="32" xfId="0" applyFont="1" applyFill="1" applyBorder="1" applyAlignment="1">
      <alignment horizontal="justify" vertical="center" wrapText="1"/>
    </xf>
    <xf numFmtId="0" fontId="14" fillId="0" borderId="32" xfId="0" applyFont="1" applyBorder="1" applyAlignment="1">
      <alignment horizontal="justify"/>
    </xf>
    <xf numFmtId="0" fontId="15" fillId="7" borderId="32" xfId="0" applyFont="1" applyFill="1" applyBorder="1" applyAlignment="1">
      <alignment horizontal="center" vertical="center"/>
    </xf>
    <xf numFmtId="0" fontId="14" fillId="0" borderId="32" xfId="0" applyFont="1" applyBorder="1"/>
    <xf numFmtId="0" fontId="15" fillId="8" borderId="32" xfId="0" applyFont="1" applyFill="1" applyBorder="1" applyAlignment="1">
      <alignment horizontal="justify" vertical="center" wrapText="1"/>
    </xf>
    <xf numFmtId="0" fontId="14" fillId="69" borderId="32" xfId="0" applyFont="1" applyFill="1" applyBorder="1" applyAlignment="1">
      <alignment horizontal="justify" vertical="center" wrapText="1"/>
    </xf>
    <xf numFmtId="0" fontId="14" fillId="34" borderId="32" xfId="0" applyFont="1" applyFill="1" applyBorder="1" applyAlignment="1">
      <alignment horizontal="justify"/>
    </xf>
    <xf numFmtId="0" fontId="14" fillId="47" borderId="32" xfId="0" applyFont="1" applyFill="1" applyBorder="1" applyAlignment="1">
      <alignment horizontal="justify" vertical="center" wrapText="1"/>
    </xf>
    <xf numFmtId="0" fontId="14" fillId="35" borderId="32" xfId="0" applyFont="1" applyFill="1" applyBorder="1" applyAlignment="1">
      <alignment horizontal="justify" vertical="center" wrapText="1"/>
    </xf>
    <xf numFmtId="0" fontId="14" fillId="50" borderId="32" xfId="0" applyFont="1" applyFill="1" applyBorder="1" applyAlignment="1">
      <alignment horizontal="justify" vertical="center" wrapText="1"/>
    </xf>
    <xf numFmtId="0" fontId="14" fillId="34" borderId="32" xfId="0" applyFont="1" applyFill="1" applyBorder="1" applyAlignment="1">
      <alignment horizontal="justify" vertical="center" wrapText="1"/>
    </xf>
    <xf numFmtId="0" fontId="14" fillId="62" borderId="32" xfId="0" applyFont="1" applyFill="1" applyBorder="1" applyAlignment="1">
      <alignment horizontal="justify" vertical="center" wrapText="1"/>
    </xf>
    <xf numFmtId="0" fontId="14" fillId="0" borderId="32" xfId="0" applyFont="1" applyBorder="1" applyAlignment="1">
      <alignment horizontal="justify" wrapText="1"/>
    </xf>
    <xf numFmtId="0" fontId="14" fillId="49" borderId="32" xfId="0" applyFont="1" applyFill="1" applyBorder="1" applyAlignment="1">
      <alignment horizontal="justify" vertical="center" wrapText="1"/>
    </xf>
    <xf numFmtId="0" fontId="14" fillId="34" borderId="32" xfId="0" applyFont="1" applyFill="1" applyBorder="1" applyAlignment="1">
      <alignment horizontal="justify" wrapText="1"/>
    </xf>
    <xf numFmtId="0" fontId="14" fillId="0" borderId="32" xfId="0" applyFont="1" applyFill="1" applyBorder="1" applyAlignment="1">
      <alignment horizontal="justify" wrapText="1"/>
    </xf>
    <xf numFmtId="0" fontId="14" fillId="0" borderId="32" xfId="0" applyFont="1" applyFill="1" applyBorder="1" applyAlignment="1">
      <alignment horizontal="justify" vertical="center"/>
    </xf>
    <xf numFmtId="0" fontId="14" fillId="0" borderId="32" xfId="0" applyFont="1" applyBorder="1" applyAlignment="1">
      <alignment horizontal="justify" vertical="center" wrapText="1"/>
    </xf>
    <xf numFmtId="0" fontId="27" fillId="0" borderId="32" xfId="0" applyFont="1" applyBorder="1"/>
    <xf numFmtId="0" fontId="14" fillId="2" borderId="32" xfId="0" applyFont="1" applyFill="1" applyBorder="1" applyAlignment="1">
      <alignment horizontal="left" vertical="center" wrapText="1"/>
    </xf>
    <xf numFmtId="0" fontId="15" fillId="54" borderId="32" xfId="0" applyFont="1" applyFill="1" applyBorder="1" applyAlignment="1">
      <alignment horizontal="justify" vertical="center" wrapText="1"/>
    </xf>
    <xf numFmtId="0" fontId="14" fillId="66" borderId="32" xfId="0" applyFont="1" applyFill="1" applyBorder="1" applyAlignment="1">
      <alignment horizontal="justify"/>
    </xf>
    <xf numFmtId="0" fontId="14" fillId="65" borderId="32" xfId="0" applyFont="1" applyFill="1" applyBorder="1"/>
    <xf numFmtId="0" fontId="14" fillId="52" borderId="32" xfId="0" applyFont="1" applyFill="1" applyBorder="1" applyAlignment="1">
      <alignment horizontal="justify" vertical="center" wrapText="1"/>
    </xf>
    <xf numFmtId="0" fontId="14" fillId="48" borderId="32" xfId="0" applyFont="1" applyFill="1" applyBorder="1" applyAlignment="1">
      <alignment horizontal="justify" vertical="center" wrapText="1"/>
    </xf>
    <xf numFmtId="0" fontId="14" fillId="51" borderId="32" xfId="0" applyFont="1" applyFill="1" applyBorder="1" applyAlignment="1">
      <alignment horizontal="justify" vertical="center" wrapText="1"/>
    </xf>
    <xf numFmtId="0" fontId="15" fillId="9" borderId="32" xfId="0" applyFont="1" applyFill="1" applyBorder="1" applyAlignment="1">
      <alignment horizontal="left" vertical="center"/>
    </xf>
    <xf numFmtId="0" fontId="15" fillId="34" borderId="2" xfId="0" applyFont="1" applyFill="1" applyBorder="1" applyAlignment="1">
      <alignment horizontal="center" vertical="center" wrapText="1"/>
    </xf>
    <xf numFmtId="0" fontId="14" fillId="34" borderId="3" xfId="0" applyFont="1" applyFill="1" applyBorder="1" applyAlignment="1">
      <alignment horizontal="center"/>
    </xf>
    <xf numFmtId="0" fontId="14" fillId="34" borderId="4" xfId="0" applyFont="1" applyFill="1" applyBorder="1" applyAlignment="1">
      <alignment horizontal="center"/>
    </xf>
    <xf numFmtId="0" fontId="18" fillId="4" borderId="32" xfId="0" applyFont="1" applyFill="1" applyBorder="1" applyAlignment="1">
      <alignment horizontal="center" vertical="center" wrapText="1"/>
    </xf>
    <xf numFmtId="0" fontId="14" fillId="34" borderId="3" xfId="0" applyFont="1" applyFill="1" applyBorder="1"/>
    <xf numFmtId="0" fontId="14" fillId="34" borderId="4" xfId="0" applyFont="1" applyFill="1" applyBorder="1"/>
    <xf numFmtId="0" fontId="14" fillId="2" borderId="32" xfId="0" applyFont="1" applyFill="1" applyBorder="1" applyAlignment="1">
      <alignment vertical="center" wrapText="1"/>
    </xf>
    <xf numFmtId="0" fontId="47" fillId="82" borderId="33" xfId="0" applyFont="1" applyFill="1" applyBorder="1" applyAlignment="1">
      <alignment horizontal="center" vertical="center" wrapText="1"/>
    </xf>
    <xf numFmtId="0" fontId="47" fillId="82" borderId="34" xfId="0" applyFont="1" applyFill="1" applyBorder="1" applyAlignment="1">
      <alignment horizontal="center" vertical="center" wrapText="1"/>
    </xf>
    <xf numFmtId="0" fontId="47" fillId="82" borderId="35" xfId="0" applyFont="1" applyFill="1" applyBorder="1" applyAlignment="1">
      <alignment horizontal="center" vertical="center" wrapText="1"/>
    </xf>
    <xf numFmtId="0" fontId="36" fillId="0" borderId="80" xfId="0" applyFont="1" applyBorder="1" applyAlignment="1" applyProtection="1">
      <alignment horizontal="justify" vertical="center" wrapText="1"/>
      <protection locked="0"/>
    </xf>
    <xf numFmtId="0" fontId="36" fillId="0" borderId="81" xfId="0" applyFont="1" applyBorder="1" applyAlignment="1" applyProtection="1">
      <alignment horizontal="justify" vertical="center" wrapText="1"/>
      <protection locked="0"/>
    </xf>
    <xf numFmtId="0" fontId="36" fillId="0" borderId="56" xfId="0" applyFont="1" applyBorder="1" applyAlignment="1" applyProtection="1">
      <alignment horizontal="justify" vertical="center" wrapText="1"/>
      <protection locked="0"/>
    </xf>
    <xf numFmtId="0" fontId="36" fillId="0" borderId="57" xfId="0" applyFont="1" applyBorder="1" applyAlignment="1" applyProtection="1">
      <alignment horizontal="justify" vertical="center" wrapText="1"/>
      <protection locked="0"/>
    </xf>
    <xf numFmtId="0" fontId="36" fillId="0" borderId="86" xfId="0" applyFont="1" applyFill="1" applyBorder="1" applyAlignment="1" applyProtection="1">
      <alignment horizontal="justify" vertical="center" wrapText="1"/>
      <protection locked="0"/>
    </xf>
    <xf numFmtId="0" fontId="36" fillId="0" borderId="34" xfId="0" applyFont="1" applyFill="1" applyBorder="1" applyAlignment="1" applyProtection="1">
      <alignment horizontal="justify" vertical="center" wrapText="1"/>
      <protection locked="0"/>
    </xf>
    <xf numFmtId="0" fontId="36" fillId="0" borderId="86" xfId="0" applyFont="1" applyBorder="1" applyAlignment="1" applyProtection="1">
      <alignment horizontal="justify" vertical="center" wrapText="1"/>
      <protection locked="0"/>
    </xf>
    <xf numFmtId="0" fontId="36" fillId="0" borderId="34" xfId="0" applyFont="1" applyBorder="1" applyAlignment="1" applyProtection="1">
      <alignment horizontal="justify" vertical="center" wrapText="1"/>
      <protection locked="0"/>
    </xf>
    <xf numFmtId="0" fontId="36" fillId="0" borderId="86" xfId="0" applyFont="1" applyBorder="1" applyAlignment="1" applyProtection="1">
      <alignment horizontal="left" vertical="center"/>
      <protection locked="0"/>
    </xf>
    <xf numFmtId="0" fontId="36" fillId="0" borderId="34" xfId="0" applyFont="1" applyBorder="1" applyAlignment="1" applyProtection="1">
      <alignment horizontal="left" vertical="center"/>
      <protection locked="0"/>
    </xf>
    <xf numFmtId="0" fontId="36" fillId="0" borderId="86"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34" borderId="101" xfId="0" applyFont="1" applyFill="1" applyBorder="1" applyAlignment="1" applyProtection="1">
      <alignment horizontal="left" vertical="center" wrapText="1"/>
      <protection locked="0"/>
    </xf>
    <xf numFmtId="0" fontId="36" fillId="34" borderId="88" xfId="0" applyFont="1" applyFill="1" applyBorder="1" applyAlignment="1" applyProtection="1">
      <alignment horizontal="left" vertical="center" wrapText="1"/>
      <protection locked="0"/>
    </xf>
    <xf numFmtId="0" fontId="36" fillId="0" borderId="58" xfId="0" applyFont="1" applyBorder="1" applyAlignment="1" applyProtection="1">
      <alignment horizontal="left" vertical="center" wrapText="1"/>
      <protection locked="0"/>
    </xf>
    <xf numFmtId="0" fontId="36" fillId="0" borderId="64" xfId="0" applyFont="1" applyBorder="1" applyAlignment="1" applyProtection="1">
      <alignment horizontal="left" vertical="center" wrapText="1"/>
      <protection locked="0"/>
    </xf>
    <xf numFmtId="0" fontId="39" fillId="0" borderId="93" xfId="0" applyFont="1" applyBorder="1" applyAlignment="1">
      <alignment horizontal="left" vertical="center" wrapText="1"/>
    </xf>
    <xf numFmtId="0" fontId="56" fillId="0" borderId="94" xfId="0" applyFont="1" applyBorder="1"/>
    <xf numFmtId="0" fontId="39" fillId="34" borderId="93" xfId="0" applyFont="1" applyFill="1" applyBorder="1" applyAlignment="1">
      <alignment horizontal="left" vertical="center" wrapText="1"/>
    </xf>
    <xf numFmtId="0" fontId="56" fillId="34" borderId="94" xfId="0" applyFont="1" applyFill="1" applyBorder="1"/>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justify" vertical="center" wrapText="1"/>
      <protection locked="0"/>
    </xf>
    <xf numFmtId="0" fontId="36" fillId="0" borderId="57" xfId="0" applyFont="1" applyFill="1" applyBorder="1" applyAlignment="1" applyProtection="1">
      <alignment horizontal="justify" vertical="center" wrapText="1"/>
      <protection locked="0"/>
    </xf>
    <xf numFmtId="0" fontId="46" fillId="94" borderId="37" xfId="0" applyFont="1" applyFill="1" applyBorder="1" applyAlignment="1">
      <alignment horizontal="center" vertical="center" wrapText="1"/>
    </xf>
    <xf numFmtId="0" fontId="36" fillId="0" borderId="33" xfId="0" applyFont="1" applyBorder="1" applyAlignment="1" applyProtection="1">
      <alignment horizontal="justify" vertical="center" wrapText="1"/>
      <protection locked="0"/>
    </xf>
    <xf numFmtId="0" fontId="36" fillId="34" borderId="33" xfId="0" applyFont="1" applyFill="1" applyBorder="1" applyAlignment="1" applyProtection="1">
      <alignment horizontal="justify" vertical="center" wrapText="1"/>
      <protection locked="0"/>
    </xf>
    <xf numFmtId="0" fontId="36" fillId="34" borderId="34" xfId="0" applyFont="1" applyFill="1" applyBorder="1" applyAlignment="1" applyProtection="1">
      <alignment horizontal="justify" vertical="center" wrapText="1"/>
      <protection locked="0"/>
    </xf>
    <xf numFmtId="0" fontId="16" fillId="80" borderId="58" xfId="0" applyFont="1" applyFill="1" applyBorder="1" applyAlignment="1">
      <alignment horizontal="center" vertical="center" wrapText="1"/>
    </xf>
    <xf numFmtId="0" fontId="16" fillId="80" borderId="59" xfId="0" applyFont="1" applyFill="1" applyBorder="1" applyAlignment="1">
      <alignment horizontal="center" vertical="center" wrapText="1"/>
    </xf>
    <xf numFmtId="0" fontId="14" fillId="80" borderId="33" xfId="0" applyFont="1" applyFill="1" applyBorder="1" applyAlignment="1">
      <alignment horizontal="justify" vertical="center" wrapText="1"/>
    </xf>
    <xf numFmtId="0" fontId="14" fillId="80" borderId="34" xfId="0" applyFont="1" applyFill="1" applyBorder="1" applyAlignment="1">
      <alignment horizontal="justify" vertical="center" wrapText="1"/>
    </xf>
    <xf numFmtId="1" fontId="40" fillId="108" borderId="85" xfId="1" applyNumberFormat="1" applyFont="1" applyFill="1" applyBorder="1" applyAlignment="1" applyProtection="1">
      <alignment horizontal="center" vertical="center" wrapText="1"/>
      <protection locked="0"/>
    </xf>
    <xf numFmtId="1" fontId="40" fillId="108" borderId="0" xfId="1" applyNumberFormat="1" applyFont="1" applyFill="1" applyBorder="1" applyAlignment="1" applyProtection="1">
      <alignment horizontal="center" vertical="center" wrapText="1"/>
      <protection locked="0"/>
    </xf>
    <xf numFmtId="1" fontId="40" fillId="108" borderId="60" xfId="1" applyNumberFormat="1" applyFont="1" applyFill="1" applyBorder="1" applyAlignment="1" applyProtection="1">
      <alignment horizontal="center" vertical="center" wrapText="1"/>
      <protection locked="0"/>
    </xf>
    <xf numFmtId="0" fontId="62" fillId="0" borderId="2" xfId="0" applyFont="1" applyFill="1" applyBorder="1" applyAlignment="1">
      <alignment horizontal="left" vertical="center" wrapText="1"/>
    </xf>
    <xf numFmtId="0" fontId="36" fillId="0" borderId="3" xfId="0" applyFont="1" applyFill="1" applyBorder="1"/>
    <xf numFmtId="0" fontId="55" fillId="34" borderId="33" xfId="0" applyFont="1" applyFill="1" applyBorder="1" applyAlignment="1">
      <alignment horizontal="justify" vertical="center" wrapText="1"/>
    </xf>
    <xf numFmtId="0" fontId="77" fillId="34" borderId="34" xfId="0" applyFont="1" applyFill="1" applyBorder="1" applyAlignment="1">
      <alignment horizontal="justify" vertical="center" wrapText="1"/>
    </xf>
    <xf numFmtId="0" fontId="77" fillId="34" borderId="39" xfId="0" applyFont="1" applyFill="1" applyBorder="1" applyAlignment="1">
      <alignment horizontal="justify" vertical="center" wrapText="1"/>
    </xf>
    <xf numFmtId="0" fontId="54" fillId="94" borderId="38" xfId="0" applyFont="1" applyFill="1" applyBorder="1" applyAlignment="1">
      <alignment horizontal="center" vertical="center" wrapText="1"/>
    </xf>
    <xf numFmtId="0" fontId="54" fillId="94" borderId="39" xfId="0" applyFont="1" applyFill="1" applyBorder="1" applyAlignment="1">
      <alignment horizontal="center" vertical="center" wrapText="1"/>
    </xf>
    <xf numFmtId="0" fontId="54" fillId="94" borderId="37" xfId="0" applyFont="1" applyFill="1" applyBorder="1" applyAlignment="1">
      <alignment horizontal="center" vertical="center" wrapText="1"/>
    </xf>
    <xf numFmtId="0" fontId="36" fillId="0" borderId="97" xfId="0" applyFont="1" applyBorder="1" applyAlignment="1" applyProtection="1">
      <alignment horizontal="justify" vertical="center" wrapText="1"/>
      <protection locked="0"/>
    </xf>
    <xf numFmtId="0" fontId="36" fillId="0" borderId="98" xfId="0" applyFont="1" applyBorder="1" applyAlignment="1" applyProtection="1">
      <alignment horizontal="justify" vertical="center" wrapText="1"/>
      <protection locked="0"/>
    </xf>
    <xf numFmtId="0" fontId="54" fillId="94" borderId="40" xfId="0" applyFont="1" applyFill="1" applyBorder="1" applyAlignment="1">
      <alignment horizontal="center" vertical="center" wrapText="1"/>
    </xf>
    <xf numFmtId="0" fontId="36" fillId="0" borderId="85" xfId="0" applyFont="1" applyBorder="1" applyAlignment="1" applyProtection="1">
      <alignment horizontal="justify" vertical="center" wrapText="1"/>
      <protection locked="0"/>
    </xf>
    <xf numFmtId="0" fontId="36" fillId="0" borderId="0" xfId="0" applyFont="1" applyBorder="1" applyAlignment="1" applyProtection="1">
      <alignment horizontal="justify" vertical="center" wrapText="1"/>
      <protection locked="0"/>
    </xf>
    <xf numFmtId="0" fontId="15" fillId="97" borderId="38" xfId="0" applyFont="1" applyFill="1" applyBorder="1" applyAlignment="1">
      <alignment horizontal="center" vertical="center" wrapText="1"/>
    </xf>
    <xf numFmtId="0" fontId="15" fillId="97" borderId="40" xfId="0" applyFont="1" applyFill="1" applyBorder="1" applyAlignment="1">
      <alignment horizontal="center" vertical="center" wrapText="1"/>
    </xf>
    <xf numFmtId="0" fontId="15" fillId="97" borderId="46" xfId="0" applyFont="1" applyFill="1" applyBorder="1" applyAlignment="1">
      <alignment horizontal="center" vertical="center" wrapText="1"/>
    </xf>
    <xf numFmtId="0" fontId="15" fillId="97" borderId="47" xfId="0" applyFont="1" applyFill="1" applyBorder="1" applyAlignment="1">
      <alignment horizontal="center" vertical="center" wrapText="1"/>
    </xf>
    <xf numFmtId="0" fontId="36" fillId="0" borderId="35" xfId="0" applyFont="1" applyBorder="1" applyAlignment="1" applyProtection="1">
      <alignment horizontal="justify" vertical="center" wrapText="1"/>
      <protection locked="0"/>
    </xf>
    <xf numFmtId="0" fontId="36" fillId="0" borderId="56" xfId="0" applyFont="1" applyFill="1" applyBorder="1" applyAlignment="1" applyProtection="1">
      <alignment horizontal="justify" vertical="center" wrapText="1"/>
      <protection locked="0"/>
    </xf>
    <xf numFmtId="0" fontId="13" fillId="0" borderId="0" xfId="0" applyFont="1" applyAlignment="1">
      <alignment horizontal="justify" vertical="center" wrapText="1"/>
    </xf>
    <xf numFmtId="0" fontId="69" fillId="0" borderId="2" xfId="0" applyFont="1" applyFill="1" applyBorder="1" applyAlignment="1">
      <alignment horizontal="left" vertical="center" wrapText="1"/>
    </xf>
    <xf numFmtId="0" fontId="67" fillId="0" borderId="3" xfId="0" applyFont="1" applyFill="1" applyBorder="1"/>
    <xf numFmtId="0" fontId="34" fillId="79" borderId="0" xfId="0" applyFont="1" applyFill="1" applyAlignment="1">
      <alignment horizontal="center" vertical="center"/>
    </xf>
    <xf numFmtId="0" fontId="15" fillId="104" borderId="44" xfId="0" applyFont="1" applyFill="1" applyBorder="1" applyAlignment="1">
      <alignment horizontal="center" vertical="center" wrapText="1"/>
    </xf>
    <xf numFmtId="0" fontId="15" fillId="104" borderId="43" xfId="0" applyFont="1" applyFill="1" applyBorder="1" applyAlignment="1">
      <alignment horizontal="center" vertical="center" wrapText="1"/>
    </xf>
    <xf numFmtId="0" fontId="15" fillId="97" borderId="57" xfId="0" applyFont="1" applyFill="1" applyBorder="1" applyAlignment="1">
      <alignment horizontal="center" vertical="center" wrapText="1"/>
    </xf>
    <xf numFmtId="0" fontId="15" fillId="97" borderId="79" xfId="0" applyFont="1" applyFill="1" applyBorder="1" applyAlignment="1">
      <alignment horizontal="center" vertical="center" wrapText="1"/>
    </xf>
    <xf numFmtId="0" fontId="15" fillId="97" borderId="0"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16" fillId="80" borderId="43" xfId="0" applyFont="1" applyFill="1" applyBorder="1" applyAlignment="1">
      <alignment horizontal="center" vertical="center" textRotation="90" wrapText="1"/>
    </xf>
    <xf numFmtId="0" fontId="63" fillId="89" borderId="2" xfId="0" applyFont="1" applyFill="1" applyBorder="1" applyAlignment="1">
      <alignment horizontal="left" vertical="center" wrapText="1"/>
    </xf>
    <xf numFmtId="0" fontId="36" fillId="0" borderId="3" xfId="0" applyFont="1" applyBorder="1"/>
    <xf numFmtId="0" fontId="13" fillId="80" borderId="33" xfId="0" applyFont="1" applyFill="1" applyBorder="1" applyAlignment="1">
      <alignment horizontal="justify" vertical="center" wrapText="1"/>
    </xf>
    <xf numFmtId="0" fontId="13" fillId="80" borderId="34" xfId="0" applyFont="1" applyFill="1" applyBorder="1" applyAlignment="1">
      <alignment horizontal="justify" vertical="center" wrapText="1"/>
    </xf>
    <xf numFmtId="0" fontId="15" fillId="104" borderId="44" xfId="0" applyFont="1" applyFill="1" applyBorder="1" applyAlignment="1">
      <alignment horizontal="center" vertical="center"/>
    </xf>
    <xf numFmtId="0" fontId="15" fillId="104" borderId="43" xfId="0" applyFont="1" applyFill="1" applyBorder="1" applyAlignment="1">
      <alignment horizontal="center" vertical="center"/>
    </xf>
    <xf numFmtId="0" fontId="26" fillId="94" borderId="33" xfId="0" applyFont="1" applyFill="1" applyBorder="1" applyAlignment="1">
      <alignment horizontal="center" vertical="center" wrapText="1"/>
    </xf>
    <xf numFmtId="0" fontId="26" fillId="94" borderId="34" xfId="0" applyFont="1" applyFill="1" applyBorder="1" applyAlignment="1">
      <alignment horizontal="center" vertical="center" wrapText="1"/>
    </xf>
    <xf numFmtId="0" fontId="26" fillId="94" borderId="35" xfId="0" applyFont="1" applyFill="1" applyBorder="1" applyAlignment="1">
      <alignment horizontal="center" vertical="center" wrapText="1"/>
    </xf>
    <xf numFmtId="0" fontId="8" fillId="0" borderId="3" xfId="0" applyFont="1" applyFill="1" applyBorder="1" applyAlignment="1">
      <alignment horizontal="justify" vertical="center" wrapText="1"/>
    </xf>
    <xf numFmtId="0" fontId="70" fillId="0" borderId="3" xfId="0" applyFont="1" applyFill="1" applyBorder="1" applyAlignment="1">
      <alignment horizontal="justify" vertical="center" wrapText="1"/>
    </xf>
    <xf numFmtId="0" fontId="8" fillId="34" borderId="90" xfId="0" applyFont="1" applyFill="1" applyBorder="1" applyAlignment="1">
      <alignment horizontal="justify" vertical="center" wrapText="1"/>
    </xf>
    <xf numFmtId="0" fontId="70" fillId="34" borderId="90" xfId="0" applyFont="1" applyFill="1" applyBorder="1" applyAlignment="1">
      <alignment horizontal="justify" vertical="center" wrapText="1"/>
    </xf>
    <xf numFmtId="0" fontId="37" fillId="0" borderId="3" xfId="0" applyFont="1" applyFill="1" applyBorder="1" applyAlignment="1">
      <alignment horizontal="justify" vertical="center" wrapText="1"/>
    </xf>
    <xf numFmtId="0" fontId="54" fillId="94" borderId="33" xfId="0" applyFont="1" applyFill="1" applyBorder="1" applyAlignment="1">
      <alignment horizontal="center" vertical="center" wrapText="1"/>
    </xf>
    <xf numFmtId="0" fontId="54" fillId="94" borderId="34" xfId="0" applyFont="1" applyFill="1" applyBorder="1" applyAlignment="1">
      <alignment horizontal="center" vertical="center" wrapText="1"/>
    </xf>
    <xf numFmtId="0" fontId="54" fillId="94" borderId="35" xfId="0" applyFont="1" applyFill="1" applyBorder="1" applyAlignment="1">
      <alignment horizontal="center" vertical="center" wrapText="1"/>
    </xf>
    <xf numFmtId="0" fontId="8" fillId="0" borderId="116" xfId="0" applyFont="1" applyFill="1" applyBorder="1" applyAlignment="1">
      <alignment horizontal="justify" vertical="center" wrapText="1"/>
    </xf>
    <xf numFmtId="0" fontId="70" fillId="0" borderId="117" xfId="0" applyFont="1" applyFill="1" applyBorder="1" applyAlignment="1">
      <alignment horizontal="justify" vertical="center" wrapText="1"/>
    </xf>
    <xf numFmtId="0" fontId="70" fillId="0" borderId="118" xfId="0" applyFont="1" applyFill="1" applyBorder="1" applyAlignment="1">
      <alignment horizontal="justify" vertical="center" wrapText="1"/>
    </xf>
    <xf numFmtId="0" fontId="15" fillId="82" borderId="46" xfId="0" applyFont="1" applyFill="1" applyBorder="1" applyAlignment="1">
      <alignment horizontal="center" vertical="center"/>
    </xf>
    <xf numFmtId="0" fontId="15" fillId="82" borderId="57" xfId="0" applyFont="1" applyFill="1" applyBorder="1" applyAlignment="1">
      <alignment horizontal="center" vertical="center"/>
    </xf>
    <xf numFmtId="0" fontId="15" fillId="82" borderId="47" xfId="0" applyFont="1" applyFill="1" applyBorder="1" applyAlignment="1">
      <alignment horizontal="center" vertical="center"/>
    </xf>
    <xf numFmtId="0" fontId="8" fillId="34" borderId="3" xfId="0" applyFont="1" applyFill="1" applyBorder="1" applyAlignment="1">
      <alignment horizontal="justify" vertical="center" wrapText="1"/>
    </xf>
    <xf numFmtId="0" fontId="70" fillId="34" borderId="3" xfId="0" applyFont="1" applyFill="1" applyBorder="1" applyAlignment="1">
      <alignment horizontal="justify" vertical="center" wrapText="1"/>
    </xf>
    <xf numFmtId="0" fontId="48" fillId="82" borderId="32" xfId="0" applyFont="1" applyFill="1" applyBorder="1" applyAlignment="1">
      <alignment horizontal="center" vertical="center"/>
    </xf>
    <xf numFmtId="0" fontId="36" fillId="0" borderId="58" xfId="0" applyFont="1" applyBorder="1" applyAlignment="1" applyProtection="1">
      <alignment horizontal="justify" vertical="center" wrapText="1"/>
      <protection locked="0"/>
    </xf>
    <xf numFmtId="0" fontId="36" fillId="0" borderId="64" xfId="0" applyFont="1" applyBorder="1" applyAlignment="1" applyProtection="1">
      <alignment horizontal="justify" vertical="center" wrapText="1"/>
      <protection locked="0"/>
    </xf>
    <xf numFmtId="0" fontId="47" fillId="83" borderId="33" xfId="0" applyFont="1" applyFill="1" applyBorder="1" applyAlignment="1">
      <alignment horizontal="center" vertical="center" wrapText="1"/>
    </xf>
    <xf numFmtId="0" fontId="47" fillId="83" borderId="34" xfId="0" applyFont="1" applyFill="1" applyBorder="1" applyAlignment="1">
      <alignment horizontal="center" vertical="center" wrapText="1"/>
    </xf>
    <xf numFmtId="0" fontId="47" fillId="83" borderId="57" xfId="0" applyFont="1" applyFill="1" applyBorder="1" applyAlignment="1">
      <alignment horizontal="center" vertical="center" wrapText="1"/>
    </xf>
    <xf numFmtId="0" fontId="15" fillId="82" borderId="33" xfId="0" applyFont="1" applyFill="1" applyBorder="1" applyAlignment="1">
      <alignment horizontal="center" vertical="center" wrapText="1"/>
    </xf>
    <xf numFmtId="0" fontId="15" fillId="82" borderId="34" xfId="0" applyFont="1" applyFill="1" applyBorder="1" applyAlignment="1">
      <alignment horizontal="center" vertical="center" wrapText="1"/>
    </xf>
    <xf numFmtId="0" fontId="15" fillId="82" borderId="57" xfId="0" applyFont="1" applyFill="1" applyBorder="1" applyAlignment="1">
      <alignment horizontal="center" vertical="center" wrapText="1"/>
    </xf>
    <xf numFmtId="0" fontId="16" fillId="80" borderId="83" xfId="0" applyFont="1" applyFill="1" applyBorder="1" applyAlignment="1">
      <alignment horizontal="center" vertical="center" wrapText="1"/>
    </xf>
    <xf numFmtId="0" fontId="16" fillId="80" borderId="84" xfId="0" applyFont="1" applyFill="1" applyBorder="1" applyAlignment="1">
      <alignment horizontal="center" vertical="center" wrapText="1"/>
    </xf>
    <xf numFmtId="0" fontId="36" fillId="34" borderId="56" xfId="0" applyFont="1" applyFill="1" applyBorder="1" applyAlignment="1" applyProtection="1">
      <alignment horizontal="justify" vertical="center" wrapText="1"/>
      <protection locked="0"/>
    </xf>
    <xf numFmtId="0" fontId="36" fillId="34" borderId="57" xfId="0" applyFont="1" applyFill="1" applyBorder="1" applyAlignment="1" applyProtection="1">
      <alignment horizontal="justify" vertical="center" wrapText="1"/>
      <protection locked="0"/>
    </xf>
    <xf numFmtId="0" fontId="37" fillId="0" borderId="33" xfId="0" applyFont="1" applyFill="1" applyBorder="1" applyAlignment="1" applyProtection="1">
      <alignment horizontal="justify" vertical="center" wrapText="1"/>
      <protection locked="0"/>
    </xf>
    <xf numFmtId="0" fontId="37" fillId="0" borderId="34" xfId="0" applyFont="1" applyFill="1" applyBorder="1" applyAlignment="1" applyProtection="1">
      <alignment horizontal="justify" vertical="center" wrapText="1"/>
      <protection locked="0"/>
    </xf>
    <xf numFmtId="0" fontId="14" fillId="80" borderId="38" xfId="0" applyFont="1" applyFill="1" applyBorder="1" applyAlignment="1">
      <alignment horizontal="justify" vertical="center" wrapText="1"/>
    </xf>
    <xf numFmtId="0" fontId="14" fillId="80" borderId="39" xfId="0" applyFont="1" applyFill="1" applyBorder="1" applyAlignment="1">
      <alignment horizontal="justify" vertical="center" wrapText="1"/>
    </xf>
    <xf numFmtId="0" fontId="15" fillId="97" borderId="60" xfId="0" applyFont="1" applyFill="1" applyBorder="1" applyAlignment="1">
      <alignment horizontal="center" vertical="center" wrapText="1"/>
    </xf>
    <xf numFmtId="0" fontId="36" fillId="0" borderId="82" xfId="0" applyFont="1" applyBorder="1" applyAlignment="1" applyProtection="1">
      <alignment horizontal="justify" vertical="center" wrapText="1"/>
      <protection locked="0"/>
    </xf>
    <xf numFmtId="0" fontId="35" fillId="97" borderId="79" xfId="0" applyFont="1" applyFill="1" applyBorder="1" applyAlignment="1">
      <alignment horizontal="center" vertical="center" wrapText="1"/>
    </xf>
    <xf numFmtId="0" fontId="35" fillId="97" borderId="60" xfId="0" applyFont="1" applyFill="1" applyBorder="1" applyAlignment="1">
      <alignment horizontal="center" vertical="center" wrapText="1"/>
    </xf>
    <xf numFmtId="0" fontId="35" fillId="97" borderId="38" xfId="0" applyFont="1" applyFill="1" applyBorder="1" applyAlignment="1">
      <alignment horizontal="center" vertical="center" wrapText="1"/>
    </xf>
    <xf numFmtId="0" fontId="35" fillId="97" borderId="40" xfId="0" applyFont="1" applyFill="1" applyBorder="1" applyAlignment="1">
      <alignment horizontal="center" vertical="center" wrapText="1"/>
    </xf>
    <xf numFmtId="0" fontId="15" fillId="104" borderId="37" xfId="0" applyFont="1" applyFill="1" applyBorder="1" applyAlignment="1">
      <alignment horizontal="center" vertical="center"/>
    </xf>
    <xf numFmtId="0" fontId="15" fillId="104" borderId="37" xfId="0" applyFont="1" applyFill="1" applyBorder="1" applyAlignment="1">
      <alignment horizontal="center" vertical="center" wrapText="1"/>
    </xf>
    <xf numFmtId="0" fontId="15" fillId="97" borderId="39" xfId="0" applyFont="1" applyFill="1" applyBorder="1" applyAlignment="1">
      <alignment horizontal="center" vertical="center" wrapText="1"/>
    </xf>
    <xf numFmtId="0" fontId="16" fillId="102" borderId="44" xfId="0" applyFont="1" applyFill="1" applyBorder="1" applyAlignment="1">
      <alignment horizontal="center" vertical="center" textRotation="90" wrapText="1"/>
    </xf>
    <xf numFmtId="0" fontId="16" fillId="102" borderId="37" xfId="0" applyFont="1" applyFill="1" applyBorder="1" applyAlignment="1">
      <alignment horizontal="center" vertical="center" textRotation="90" wrapText="1"/>
    </xf>
    <xf numFmtId="0" fontId="15" fillId="83" borderId="33" xfId="0" applyFont="1" applyFill="1" applyBorder="1" applyAlignment="1">
      <alignment horizontal="justify" vertical="center" wrapText="1"/>
    </xf>
    <xf numFmtId="0" fontId="15" fillId="83" borderId="34" xfId="0" applyFont="1" applyFill="1" applyBorder="1" applyAlignment="1">
      <alignment horizontal="justify" vertical="center" wrapText="1"/>
    </xf>
    <xf numFmtId="0" fontId="15" fillId="83" borderId="57" xfId="0" applyFont="1" applyFill="1" applyBorder="1" applyAlignment="1">
      <alignment horizontal="justify" vertical="center" wrapText="1"/>
    </xf>
    <xf numFmtId="0" fontId="55" fillId="0" borderId="33" xfId="0" applyFont="1" applyFill="1" applyBorder="1" applyAlignment="1">
      <alignment horizontal="justify" vertical="center" wrapText="1"/>
    </xf>
    <xf numFmtId="0" fontId="55" fillId="0" borderId="34" xfId="0" applyFont="1" applyFill="1" applyBorder="1" applyAlignment="1">
      <alignment horizontal="justify" vertical="center" wrapText="1"/>
    </xf>
    <xf numFmtId="0" fontId="55" fillId="81" borderId="33" xfId="0" applyFont="1" applyFill="1" applyBorder="1" applyAlignment="1">
      <alignment horizontal="justify" vertical="center" wrapText="1"/>
    </xf>
    <xf numFmtId="0" fontId="55" fillId="81" borderId="34" xfId="0" applyFont="1" applyFill="1" applyBorder="1" applyAlignment="1">
      <alignment horizontal="justify" vertical="center" wrapText="1"/>
    </xf>
    <xf numFmtId="0" fontId="63" fillId="105" borderId="2" xfId="0" applyFont="1" applyFill="1" applyBorder="1" applyAlignment="1">
      <alignment horizontal="left" vertical="center" wrapText="1"/>
    </xf>
    <xf numFmtId="0" fontId="67" fillId="81" borderId="3" xfId="0" applyFont="1" applyFill="1" applyBorder="1"/>
    <xf numFmtId="0" fontId="62" fillId="105" borderId="10" xfId="0" applyFont="1" applyFill="1" applyBorder="1" applyAlignment="1">
      <alignment horizontal="left" vertical="center" wrapText="1"/>
    </xf>
    <xf numFmtId="0" fontId="36" fillId="105" borderId="90" xfId="0" applyFont="1" applyFill="1" applyBorder="1"/>
    <xf numFmtId="0" fontId="15" fillId="104" borderId="100" xfId="0" applyFont="1" applyFill="1" applyBorder="1" applyAlignment="1">
      <alignment horizontal="center" vertical="center" wrapText="1"/>
    </xf>
    <xf numFmtId="0" fontId="36" fillId="34" borderId="80" xfId="0" applyFont="1" applyFill="1" applyBorder="1" applyAlignment="1" applyProtection="1">
      <alignment horizontal="justify" vertical="center" wrapText="1"/>
      <protection locked="0"/>
    </xf>
    <xf numFmtId="0" fontId="36" fillId="34" borderId="81" xfId="0" applyFont="1" applyFill="1" applyBorder="1" applyAlignment="1" applyProtection="1">
      <alignment horizontal="justify" vertical="center" wrapText="1"/>
      <protection locked="0"/>
    </xf>
    <xf numFmtId="0" fontId="36" fillId="34" borderId="101" xfId="0" applyFont="1" applyFill="1" applyBorder="1" applyAlignment="1" applyProtection="1">
      <alignment horizontal="justify" vertical="center" wrapText="1"/>
      <protection locked="0"/>
    </xf>
    <xf numFmtId="0" fontId="36" fillId="34" borderId="88" xfId="0" applyFont="1" applyFill="1" applyBorder="1" applyAlignment="1" applyProtection="1">
      <alignment horizontal="justify" vertical="center" wrapText="1"/>
      <protection locked="0"/>
    </xf>
    <xf numFmtId="0" fontId="36" fillId="34" borderId="102" xfId="0" applyFont="1" applyFill="1" applyBorder="1" applyAlignment="1" applyProtection="1">
      <alignment horizontal="justify" vertical="center" wrapText="1"/>
      <protection locked="0"/>
    </xf>
    <xf numFmtId="0" fontId="36" fillId="34" borderId="103" xfId="0" applyFont="1" applyFill="1" applyBorder="1" applyAlignment="1" applyProtection="1">
      <alignment horizontal="justify" vertical="center" wrapText="1"/>
      <protection locked="0"/>
    </xf>
    <xf numFmtId="0" fontId="55" fillId="2" borderId="33" xfId="0" applyFont="1" applyFill="1" applyBorder="1" applyAlignment="1">
      <alignment horizontal="justify" vertical="center" wrapText="1"/>
    </xf>
    <xf numFmtId="0" fontId="55" fillId="2" borderId="34" xfId="0" applyFont="1" applyFill="1" applyBorder="1" applyAlignment="1">
      <alignment horizontal="justify" vertical="center" wrapText="1"/>
    </xf>
    <xf numFmtId="0" fontId="55" fillId="34" borderId="34" xfId="0" applyFont="1" applyFill="1" applyBorder="1" applyAlignment="1">
      <alignment horizontal="justify" vertical="center" wrapText="1"/>
    </xf>
    <xf numFmtId="0" fontId="47" fillId="82" borderId="33" xfId="0" applyFont="1" applyFill="1" applyBorder="1" applyAlignment="1">
      <alignment horizontal="justify" vertical="center" wrapText="1"/>
    </xf>
    <xf numFmtId="0" fontId="47" fillId="82" borderId="34" xfId="0" applyFont="1" applyFill="1" applyBorder="1" applyAlignment="1">
      <alignment horizontal="justify" vertical="center" wrapText="1"/>
    </xf>
    <xf numFmtId="0" fontId="55" fillId="2" borderId="46" xfId="0" applyFont="1" applyFill="1" applyBorder="1" applyAlignment="1">
      <alignment horizontal="justify" vertical="center" wrapText="1"/>
    </xf>
    <xf numFmtId="0" fontId="55" fillId="2" borderId="57" xfId="0" applyFont="1" applyFill="1" applyBorder="1" applyAlignment="1">
      <alignment horizontal="justify" vertical="center" wrapText="1"/>
    </xf>
    <xf numFmtId="0" fontId="15" fillId="82" borderId="33" xfId="0" applyFont="1" applyFill="1" applyBorder="1" applyAlignment="1">
      <alignment horizontal="justify" vertical="center" wrapText="1"/>
    </xf>
    <xf numFmtId="0" fontId="15" fillId="82" borderId="34" xfId="0" applyFont="1" applyFill="1" applyBorder="1" applyAlignment="1">
      <alignment horizontal="justify" vertical="center" wrapText="1"/>
    </xf>
    <xf numFmtId="0" fontId="15" fillId="82" borderId="57" xfId="0" applyFont="1" applyFill="1" applyBorder="1" applyAlignment="1">
      <alignment horizontal="justify" vertical="center" wrapText="1"/>
    </xf>
    <xf numFmtId="0" fontId="16" fillId="80" borderId="57" xfId="0" applyFont="1" applyFill="1" applyBorder="1" applyAlignment="1">
      <alignment horizontal="center" vertical="center" textRotation="90" wrapText="1"/>
    </xf>
    <xf numFmtId="0" fontId="16" fillId="80" borderId="0" xfId="0" applyFont="1" applyFill="1" applyBorder="1" applyAlignment="1">
      <alignment horizontal="center" vertical="center" textRotation="90" wrapText="1"/>
    </xf>
    <xf numFmtId="0" fontId="16" fillId="80" borderId="90" xfId="0" applyFont="1" applyFill="1" applyBorder="1" applyAlignment="1">
      <alignment horizontal="center" vertical="center" textRotation="90" wrapText="1"/>
    </xf>
    <xf numFmtId="0" fontId="15" fillId="97" borderId="99" xfId="0" applyFont="1" applyFill="1" applyBorder="1" applyAlignment="1">
      <alignment horizontal="center" vertical="center" wrapText="1"/>
    </xf>
    <xf numFmtId="0" fontId="15" fillId="97" borderId="104" xfId="0" applyFont="1" applyFill="1" applyBorder="1" applyAlignment="1">
      <alignment horizontal="center" vertical="center" wrapText="1"/>
    </xf>
    <xf numFmtId="0" fontId="36" fillId="34" borderId="85" xfId="0" applyFont="1" applyFill="1" applyBorder="1" applyAlignment="1" applyProtection="1">
      <alignment horizontal="justify" vertical="center" wrapText="1"/>
      <protection locked="0"/>
    </xf>
    <xf numFmtId="0" fontId="36" fillId="34" borderId="0" xfId="0" applyFont="1" applyFill="1" applyBorder="1" applyAlignment="1" applyProtection="1">
      <alignment horizontal="justify" vertical="center" wrapText="1"/>
      <protection locked="0"/>
    </xf>
    <xf numFmtId="0" fontId="16" fillId="80" borderId="38" xfId="0" applyFont="1" applyFill="1" applyBorder="1" applyAlignment="1">
      <alignment horizontal="center" vertical="center" wrapText="1"/>
    </xf>
    <xf numFmtId="0" fontId="16" fillId="80" borderId="40" xfId="0" applyFont="1" applyFill="1" applyBorder="1" applyAlignment="1">
      <alignment horizontal="center" vertical="center" wrapText="1"/>
    </xf>
    <xf numFmtId="0" fontId="37" fillId="0" borderId="86" xfId="0" applyFont="1" applyFill="1" applyBorder="1" applyAlignment="1" applyProtection="1">
      <alignment horizontal="justify" vertical="center" wrapText="1"/>
      <protection locked="0"/>
    </xf>
    <xf numFmtId="0" fontId="15" fillId="97" borderId="33" xfId="0" applyFont="1" applyFill="1" applyBorder="1" applyAlignment="1">
      <alignment horizontal="justify" vertical="center" wrapText="1"/>
    </xf>
    <xf numFmtId="0" fontId="15" fillId="97" borderId="35" xfId="0" applyFont="1" applyFill="1" applyBorder="1" applyAlignment="1">
      <alignment horizontal="justify" vertical="center"/>
    </xf>
    <xf numFmtId="0" fontId="62" fillId="34" borderId="2" xfId="0" applyFont="1" applyFill="1" applyBorder="1" applyAlignment="1">
      <alignment horizontal="left" vertical="center" wrapText="1"/>
    </xf>
    <xf numFmtId="0" fontId="36" fillId="34" borderId="3" xfId="0" applyFont="1" applyFill="1" applyBorder="1"/>
    <xf numFmtId="0" fontId="15" fillId="104" borderId="46" xfId="0" applyFont="1" applyFill="1" applyBorder="1" applyAlignment="1">
      <alignment horizontal="justify" vertical="center" wrapText="1"/>
    </xf>
    <xf numFmtId="0" fontId="15" fillId="104" borderId="57" xfId="0" applyFont="1" applyFill="1" applyBorder="1" applyAlignment="1">
      <alignment horizontal="justify" vertical="center" wrapText="1"/>
    </xf>
    <xf numFmtId="0" fontId="15" fillId="104" borderId="38" xfId="0" applyFont="1" applyFill="1" applyBorder="1" applyAlignment="1">
      <alignment horizontal="justify" vertical="center" wrapText="1"/>
    </xf>
    <xf numFmtId="0" fontId="15" fillId="104" borderId="39" xfId="0" applyFont="1" applyFill="1" applyBorder="1" applyAlignment="1">
      <alignment horizontal="justify" vertical="center" wrapText="1"/>
    </xf>
    <xf numFmtId="0" fontId="36" fillId="34" borderId="86" xfId="0" applyFont="1" applyFill="1" applyBorder="1" applyAlignment="1" applyProtection="1">
      <alignment horizontal="justify" vertical="center" wrapText="1"/>
      <protection locked="0"/>
    </xf>
    <xf numFmtId="0" fontId="36" fillId="34" borderId="35" xfId="0" applyFont="1" applyFill="1" applyBorder="1" applyAlignment="1" applyProtection="1">
      <alignment horizontal="justify" vertical="center" wrapText="1"/>
      <protection locked="0"/>
    </xf>
    <xf numFmtId="0" fontId="47" fillId="82" borderId="57" xfId="0" applyFont="1" applyFill="1" applyBorder="1" applyAlignment="1">
      <alignment horizontal="center" vertical="center" wrapText="1"/>
    </xf>
    <xf numFmtId="0" fontId="14" fillId="80" borderId="58" xfId="0" applyFont="1" applyFill="1" applyBorder="1" applyAlignment="1">
      <alignment horizontal="justify" vertical="center" wrapText="1"/>
    </xf>
    <xf numFmtId="0" fontId="14" fillId="80" borderId="64" xfId="0" applyFont="1" applyFill="1" applyBorder="1" applyAlignment="1">
      <alignment horizontal="justify" vertical="center" wrapText="1"/>
    </xf>
    <xf numFmtId="0" fontId="14" fillId="80" borderId="59" xfId="0" applyFont="1" applyFill="1" applyBorder="1" applyAlignment="1">
      <alignment horizontal="justify" vertical="center" wrapText="1"/>
    </xf>
    <xf numFmtId="0" fontId="15" fillId="82" borderId="44" xfId="0" applyFont="1" applyFill="1" applyBorder="1" applyAlignment="1">
      <alignment horizontal="center" vertical="center" wrapText="1"/>
    </xf>
    <xf numFmtId="0" fontId="15" fillId="82" borderId="43" xfId="0" applyFont="1" applyFill="1" applyBorder="1" applyAlignment="1">
      <alignment horizontal="center" vertical="center" wrapText="1"/>
    </xf>
    <xf numFmtId="0" fontId="15" fillId="97" borderId="46" xfId="0" applyFont="1" applyFill="1" applyBorder="1" applyAlignment="1">
      <alignment horizontal="center" vertical="center"/>
    </xf>
    <xf numFmtId="0" fontId="15" fillId="97" borderId="47" xfId="0" applyFont="1" applyFill="1" applyBorder="1" applyAlignment="1">
      <alignment horizontal="center" vertical="center"/>
    </xf>
    <xf numFmtId="0" fontId="15" fillId="97" borderId="79" xfId="0" applyFont="1" applyFill="1" applyBorder="1" applyAlignment="1">
      <alignment horizontal="center" vertical="center"/>
    </xf>
    <xf numFmtId="0" fontId="15" fillId="97" borderId="60" xfId="0" applyFont="1" applyFill="1" applyBorder="1" applyAlignment="1">
      <alignment horizontal="center" vertical="center"/>
    </xf>
    <xf numFmtId="0" fontId="16" fillId="80" borderId="33" xfId="0" applyFont="1" applyFill="1" applyBorder="1" applyAlignment="1">
      <alignment horizontal="center" vertical="center" wrapText="1"/>
    </xf>
    <xf numFmtId="0" fontId="16" fillId="80" borderId="35" xfId="0" applyFont="1" applyFill="1" applyBorder="1" applyAlignment="1">
      <alignment horizontal="center" vertical="center" wrapText="1"/>
    </xf>
    <xf numFmtId="0" fontId="16" fillId="80" borderId="37" xfId="0" applyFont="1" applyFill="1" applyBorder="1" applyAlignment="1">
      <alignment horizontal="center" vertical="center" textRotation="90" wrapText="1"/>
    </xf>
    <xf numFmtId="0" fontId="36" fillId="0" borderId="35" xfId="0" applyFont="1" applyFill="1" applyBorder="1" applyAlignment="1" applyProtection="1">
      <alignment horizontal="justify" vertical="center" wrapText="1"/>
      <protection locked="0"/>
    </xf>
    <xf numFmtId="0" fontId="36" fillId="0" borderId="80" xfId="0" applyFont="1" applyFill="1" applyBorder="1" applyAlignment="1" applyProtection="1">
      <alignment horizontal="justify" vertical="center" wrapText="1"/>
      <protection locked="0"/>
    </xf>
    <xf numFmtId="0" fontId="36" fillId="0" borderId="81" xfId="0" applyFont="1" applyFill="1" applyBorder="1" applyAlignment="1" applyProtection="1">
      <alignment horizontal="justify" vertical="center" wrapText="1"/>
      <protection locked="0"/>
    </xf>
    <xf numFmtId="0" fontId="36" fillId="0" borderId="82" xfId="0" applyFont="1" applyFill="1" applyBorder="1" applyAlignment="1" applyProtection="1">
      <alignment horizontal="justify" vertical="center" wrapText="1"/>
      <protection locked="0"/>
    </xf>
    <xf numFmtId="0" fontId="60" fillId="80" borderId="38" xfId="0" applyFont="1" applyFill="1" applyBorder="1" applyAlignment="1">
      <alignment horizontal="justify" vertical="center" wrapText="1"/>
    </xf>
    <xf numFmtId="0" fontId="60" fillId="80" borderId="39" xfId="0" applyFont="1" applyFill="1" applyBorder="1" applyAlignment="1">
      <alignment horizontal="justify" vertical="center" wrapText="1"/>
    </xf>
    <xf numFmtId="0" fontId="60" fillId="80" borderId="33" xfId="0" applyFont="1" applyFill="1" applyBorder="1" applyAlignment="1">
      <alignment horizontal="justify" vertical="center" wrapText="1"/>
    </xf>
    <xf numFmtId="0" fontId="60" fillId="80" borderId="34" xfId="0" applyFont="1" applyFill="1" applyBorder="1" applyAlignment="1">
      <alignment horizontal="justify" vertical="center" wrapText="1"/>
    </xf>
    <xf numFmtId="0" fontId="66" fillId="82" borderId="32" xfId="0" applyFont="1" applyFill="1" applyBorder="1" applyAlignment="1">
      <alignment horizontal="center" vertical="center"/>
    </xf>
    <xf numFmtId="0" fontId="15" fillId="83" borderId="73" xfId="0" applyFont="1" applyFill="1" applyBorder="1" applyAlignment="1">
      <alignment horizontal="justify" vertical="center" wrapText="1"/>
    </xf>
    <xf numFmtId="0" fontId="15" fillId="83" borderId="38" xfId="0" applyFont="1" applyFill="1" applyBorder="1" applyAlignment="1">
      <alignment horizontal="justify" vertical="center" wrapText="1"/>
    </xf>
    <xf numFmtId="0" fontId="15" fillId="83" borderId="39" xfId="0" applyFont="1" applyFill="1" applyBorder="1" applyAlignment="1">
      <alignment horizontal="justify" vertical="center" wrapText="1"/>
    </xf>
    <xf numFmtId="0" fontId="15" fillId="83" borderId="0" xfId="0" applyFont="1" applyFill="1" applyBorder="1" applyAlignment="1">
      <alignment horizontal="justify" vertical="center" wrapText="1"/>
    </xf>
    <xf numFmtId="0" fontId="36" fillId="0" borderId="87" xfId="0" applyFont="1" applyFill="1" applyBorder="1" applyAlignment="1" applyProtection="1">
      <alignment horizontal="justify" vertical="center" wrapText="1"/>
      <protection locked="0"/>
    </xf>
    <xf numFmtId="0" fontId="36" fillId="0" borderId="88" xfId="0" applyFont="1" applyFill="1" applyBorder="1" applyAlignment="1" applyProtection="1">
      <alignment horizontal="justify" vertical="center" wrapText="1"/>
      <protection locked="0"/>
    </xf>
    <xf numFmtId="0" fontId="36" fillId="0" borderId="105" xfId="0" applyFont="1" applyFill="1" applyBorder="1" applyAlignment="1" applyProtection="1">
      <alignment horizontal="justify" vertical="center" wrapText="1"/>
      <protection locked="0"/>
    </xf>
    <xf numFmtId="0" fontId="48" fillId="82" borderId="106" xfId="0" applyFont="1" applyFill="1" applyBorder="1" applyAlignment="1">
      <alignment horizontal="center" vertical="center"/>
    </xf>
    <xf numFmtId="0" fontId="55" fillId="0" borderId="56" xfId="0" applyFont="1" applyBorder="1" applyAlignment="1" applyProtection="1">
      <alignment horizontal="justify" vertical="center" wrapText="1"/>
      <protection locked="0"/>
    </xf>
    <xf numFmtId="0" fontId="55" fillId="0" borderId="57" xfId="0" applyFont="1" applyBorder="1" applyAlignment="1" applyProtection="1">
      <alignment horizontal="justify" vertical="center" wrapText="1"/>
      <protection locked="0"/>
    </xf>
    <xf numFmtId="0" fontId="55" fillId="34" borderId="56" xfId="0" applyFont="1" applyFill="1" applyBorder="1" applyAlignment="1" applyProtection="1">
      <alignment horizontal="justify" vertical="center" wrapText="1"/>
      <protection locked="0"/>
    </xf>
    <xf numFmtId="0" fontId="55" fillId="34" borderId="57" xfId="0" applyFont="1" applyFill="1" applyBorder="1" applyAlignment="1" applyProtection="1">
      <alignment horizontal="justify" vertical="center" wrapText="1"/>
      <protection locked="0"/>
    </xf>
    <xf numFmtId="0" fontId="14" fillId="80" borderId="35" xfId="0" applyFont="1" applyFill="1" applyBorder="1" applyAlignment="1">
      <alignment horizontal="justify" vertical="center" wrapText="1"/>
    </xf>
    <xf numFmtId="0" fontId="16" fillId="80" borderId="79" xfId="0" applyFont="1" applyFill="1" applyBorder="1" applyAlignment="1">
      <alignment horizontal="center" vertical="center" wrapText="1"/>
    </xf>
    <xf numFmtId="0" fontId="16" fillId="80" borderId="60" xfId="0" applyFont="1" applyFill="1" applyBorder="1" applyAlignment="1">
      <alignment horizontal="center" vertical="center" wrapText="1"/>
    </xf>
    <xf numFmtId="0" fontId="14" fillId="80" borderId="46" xfId="0" applyFont="1" applyFill="1" applyBorder="1" applyAlignment="1">
      <alignment horizontal="justify" vertical="center" wrapText="1"/>
    </xf>
    <xf numFmtId="0" fontId="14" fillId="80" borderId="57" xfId="0" applyFont="1" applyFill="1" applyBorder="1" applyAlignment="1">
      <alignment horizontal="justify" vertical="center" wrapText="1"/>
    </xf>
    <xf numFmtId="0" fontId="55" fillId="0" borderId="86" xfId="0" applyFont="1" applyBorder="1" applyAlignment="1" applyProtection="1">
      <alignment horizontal="justify" vertical="center" wrapText="1"/>
      <protection locked="0"/>
    </xf>
    <xf numFmtId="0" fontId="55" fillId="0" borderId="34" xfId="0" applyFont="1" applyBorder="1" applyAlignment="1" applyProtection="1">
      <alignment horizontal="justify" vertical="center" wrapText="1"/>
      <protection locked="0"/>
    </xf>
    <xf numFmtId="0" fontId="37" fillId="0" borderId="86" xfId="0" applyFont="1" applyBorder="1" applyAlignment="1" applyProtection="1">
      <alignment horizontal="justify" vertical="center" wrapText="1"/>
      <protection locked="0"/>
    </xf>
    <xf numFmtId="0" fontId="37" fillId="0" borderId="34" xfId="0" applyFont="1" applyBorder="1" applyAlignment="1" applyProtection="1">
      <alignment horizontal="justify" vertical="center" wrapText="1"/>
      <protection locked="0"/>
    </xf>
    <xf numFmtId="0" fontId="37" fillId="0" borderId="80" xfId="0" applyFont="1" applyBorder="1" applyAlignment="1" applyProtection="1">
      <alignment horizontal="justify" vertical="center" wrapText="1"/>
      <protection locked="0"/>
    </xf>
    <xf numFmtId="0" fontId="37" fillId="0" borderId="81" xfId="0" applyFont="1" applyBorder="1" applyAlignment="1" applyProtection="1">
      <alignment horizontal="justify" vertical="center" wrapText="1"/>
      <protection locked="0"/>
    </xf>
    <xf numFmtId="0" fontId="60" fillId="89" borderId="10" xfId="0" applyFont="1" applyFill="1" applyBorder="1" applyAlignment="1">
      <alignment horizontal="left" vertical="center" wrapText="1"/>
    </xf>
    <xf numFmtId="0" fontId="14" fillId="0" borderId="90" xfId="0" applyFont="1" applyBorder="1"/>
    <xf numFmtId="0" fontId="14" fillId="81" borderId="90" xfId="0" applyFont="1" applyFill="1" applyBorder="1"/>
    <xf numFmtId="0" fontId="1" fillId="0" borderId="91" xfId="0" applyFont="1" applyBorder="1" applyAlignment="1">
      <alignment horizontal="left" vertical="center" wrapText="1"/>
    </xf>
    <xf numFmtId="0" fontId="55" fillId="0" borderId="92" xfId="0" applyFont="1" applyBorder="1"/>
    <xf numFmtId="0" fontId="37" fillId="0" borderId="87" xfId="0" applyFont="1" applyBorder="1" applyAlignment="1" applyProtection="1">
      <alignment horizontal="justify" vertical="center" wrapText="1"/>
      <protection locked="0"/>
    </xf>
    <xf numFmtId="0" fontId="37" fillId="0" borderId="88" xfId="0" applyFont="1" applyBorder="1" applyAlignment="1" applyProtection="1">
      <alignment horizontal="justify" vertical="center" wrapText="1"/>
      <protection locked="0"/>
    </xf>
    <xf numFmtId="0" fontId="37" fillId="0" borderId="105" xfId="0" applyFont="1" applyBorder="1" applyAlignment="1" applyProtection="1">
      <alignment horizontal="justify" vertical="center" wrapText="1"/>
      <protection locked="0"/>
    </xf>
    <xf numFmtId="0" fontId="38" fillId="107" borderId="47" xfId="0" applyFont="1" applyFill="1" applyBorder="1" applyAlignment="1">
      <alignment horizontal="center" vertical="center" textRotation="90" wrapText="1"/>
    </xf>
    <xf numFmtId="0" fontId="38" fillId="107" borderId="60" xfId="0" applyFont="1" applyFill="1" applyBorder="1" applyAlignment="1">
      <alignment horizontal="center" vertical="center" textRotation="90" wrapText="1"/>
    </xf>
    <xf numFmtId="0" fontId="38" fillId="107" borderId="40" xfId="0" applyFont="1" applyFill="1" applyBorder="1" applyAlignment="1">
      <alignment horizontal="center" vertical="center" textRotation="90" wrapText="1"/>
    </xf>
    <xf numFmtId="0" fontId="15" fillId="106" borderId="70" xfId="0" applyFont="1" applyFill="1" applyBorder="1" applyAlignment="1">
      <alignment horizontal="center" vertical="center" wrapText="1"/>
    </xf>
    <xf numFmtId="0" fontId="15" fillId="106" borderId="71" xfId="0" applyFont="1" applyFill="1" applyBorder="1" applyAlignment="1">
      <alignment horizontal="center" vertical="center" wrapText="1"/>
    </xf>
    <xf numFmtId="0" fontId="15" fillId="106" borderId="75" xfId="0" applyFont="1" applyFill="1" applyBorder="1" applyAlignment="1">
      <alignment horizontal="center" vertical="center" wrapText="1"/>
    </xf>
    <xf numFmtId="0" fontId="2" fillId="0" borderId="91" xfId="0" applyFont="1" applyBorder="1" applyAlignment="1">
      <alignment horizontal="left" vertical="center" wrapText="1"/>
    </xf>
    <xf numFmtId="0" fontId="32" fillId="0" borderId="0" xfId="0" applyFont="1" applyBorder="1" applyAlignment="1">
      <alignment horizontal="center" vertical="center" wrapText="1"/>
    </xf>
    <xf numFmtId="0" fontId="33" fillId="0" borderId="0" xfId="0" applyFont="1" applyBorder="1"/>
    <xf numFmtId="0" fontId="64" fillId="34" borderId="0" xfId="0" applyFont="1" applyFill="1" applyBorder="1" applyAlignment="1">
      <alignment horizontal="center" vertical="center" wrapText="1"/>
    </xf>
    <xf numFmtId="0" fontId="65" fillId="34" borderId="0" xfId="0" applyFont="1" applyFill="1" applyBorder="1"/>
    <xf numFmtId="0" fontId="15" fillId="122" borderId="36" xfId="0" applyFont="1" applyFill="1" applyBorder="1" applyAlignment="1">
      <alignment horizontal="center" vertical="center" wrapText="1"/>
    </xf>
    <xf numFmtId="0" fontId="14" fillId="122" borderId="36" xfId="0" applyFont="1" applyFill="1" applyBorder="1" applyAlignment="1">
      <alignment horizontal="center"/>
    </xf>
    <xf numFmtId="0" fontId="59" fillId="120" borderId="36" xfId="0" applyFont="1" applyFill="1" applyBorder="1" applyAlignment="1">
      <alignment horizontal="center" vertical="center" wrapText="1"/>
    </xf>
    <xf numFmtId="0" fontId="56" fillId="120" borderId="36" xfId="0" applyFont="1" applyFill="1" applyBorder="1" applyAlignment="1">
      <alignment horizontal="center"/>
    </xf>
    <xf numFmtId="3" fontId="15" fillId="120" borderId="41" xfId="0" applyNumberFormat="1" applyFont="1" applyFill="1" applyBorder="1" applyAlignment="1">
      <alignment horizontal="center" vertical="center" wrapText="1"/>
    </xf>
    <xf numFmtId="3" fontId="15" fillId="120" borderId="42" xfId="0" applyNumberFormat="1" applyFont="1" applyFill="1" applyBorder="1" applyAlignment="1">
      <alignment horizontal="center" vertical="center" wrapText="1"/>
    </xf>
    <xf numFmtId="0" fontId="31" fillId="122" borderId="54" xfId="0" applyFont="1" applyFill="1" applyBorder="1" applyAlignment="1">
      <alignment horizontal="center" vertical="center" wrapText="1"/>
    </xf>
    <xf numFmtId="0" fontId="31" fillId="122" borderId="65" xfId="0" applyFont="1" applyFill="1" applyBorder="1" applyAlignment="1">
      <alignment horizontal="center" vertical="center" wrapText="1"/>
    </xf>
    <xf numFmtId="0" fontId="31" fillId="122" borderId="55" xfId="0" applyFont="1" applyFill="1" applyBorder="1" applyAlignment="1">
      <alignment horizontal="center" vertical="center" wrapText="1"/>
    </xf>
    <xf numFmtId="0" fontId="46" fillId="94" borderId="37" xfId="0" applyFont="1" applyFill="1" applyBorder="1" applyAlignment="1">
      <alignment horizontal="justify" vertical="center" wrapText="1"/>
    </xf>
    <xf numFmtId="0" fontId="15" fillId="112" borderId="48" xfId="0" applyFont="1" applyFill="1" applyBorder="1" applyAlignment="1">
      <alignment horizontal="center" vertical="center" wrapText="1"/>
    </xf>
    <xf numFmtId="0" fontId="15" fillId="112" borderId="66" xfId="0" applyFont="1" applyFill="1" applyBorder="1" applyAlignment="1">
      <alignment horizontal="center" vertical="center" wrapText="1"/>
    </xf>
    <xf numFmtId="0" fontId="15" fillId="112" borderId="49" xfId="0" applyFont="1" applyFill="1" applyBorder="1" applyAlignment="1">
      <alignment horizontal="center" vertical="center" wrapText="1"/>
    </xf>
    <xf numFmtId="0" fontId="15" fillId="112" borderId="50" xfId="0" applyFont="1" applyFill="1" applyBorder="1" applyAlignment="1">
      <alignment horizontal="center" vertical="center" wrapText="1"/>
    </xf>
    <xf numFmtId="0" fontId="15" fillId="112" borderId="0" xfId="0" applyFont="1" applyFill="1" applyBorder="1" applyAlignment="1">
      <alignment horizontal="center" vertical="center" wrapText="1"/>
    </xf>
    <xf numFmtId="0" fontId="15" fillId="112" borderId="51" xfId="0" applyFont="1" applyFill="1" applyBorder="1" applyAlignment="1">
      <alignment horizontal="center" vertical="center" wrapText="1"/>
    </xf>
    <xf numFmtId="0" fontId="15" fillId="112" borderId="52" xfId="0" applyFont="1" applyFill="1" applyBorder="1" applyAlignment="1">
      <alignment horizontal="center" vertical="center" wrapText="1"/>
    </xf>
    <xf numFmtId="0" fontId="15" fillId="112" borderId="67" xfId="0" applyFont="1" applyFill="1" applyBorder="1" applyAlignment="1">
      <alignment horizontal="center" vertical="center" wrapText="1"/>
    </xf>
    <xf numFmtId="0" fontId="15" fillId="112" borderId="53" xfId="0" applyFont="1" applyFill="1" applyBorder="1" applyAlignment="1">
      <alignment horizontal="center" vertical="center" wrapText="1"/>
    </xf>
    <xf numFmtId="0" fontId="15" fillId="120" borderId="41" xfId="0" applyFont="1" applyFill="1" applyBorder="1" applyAlignment="1">
      <alignment horizontal="center" vertical="center" wrapText="1"/>
    </xf>
    <xf numFmtId="0" fontId="15" fillId="120" borderId="42" xfId="0" applyFont="1" applyFill="1" applyBorder="1" applyAlignment="1">
      <alignment horizontal="center" vertical="center" wrapText="1"/>
    </xf>
    <xf numFmtId="0" fontId="59" fillId="120" borderId="41" xfId="0" applyFont="1" applyFill="1" applyBorder="1" applyAlignment="1">
      <alignment horizontal="center" vertical="center" wrapText="1"/>
    </xf>
    <xf numFmtId="0" fontId="59" fillId="120" borderId="42" xfId="0" applyFont="1" applyFill="1" applyBorder="1" applyAlignment="1">
      <alignment horizontal="center" vertical="center" wrapText="1"/>
    </xf>
    <xf numFmtId="0" fontId="35" fillId="121" borderId="36" xfId="0" applyFont="1" applyFill="1" applyBorder="1" applyAlignment="1">
      <alignment horizontal="center" vertical="center" wrapText="1"/>
    </xf>
    <xf numFmtId="0" fontId="15" fillId="112" borderId="36" xfId="0" applyFont="1" applyFill="1" applyBorder="1" applyAlignment="1">
      <alignment horizontal="center" vertical="center" wrapText="1"/>
    </xf>
    <xf numFmtId="9" fontId="15" fillId="112" borderId="36" xfId="0" applyNumberFormat="1" applyFont="1" applyFill="1" applyBorder="1" applyAlignment="1">
      <alignment horizontal="center" vertical="center" wrapText="1"/>
    </xf>
    <xf numFmtId="0" fontId="59" fillId="122" borderId="36" xfId="0" applyFont="1" applyFill="1" applyBorder="1" applyAlignment="1">
      <alignment horizontal="center" vertical="center" wrapText="1"/>
    </xf>
    <xf numFmtId="0" fontId="37" fillId="0" borderId="82" xfId="0" applyFont="1" applyBorder="1" applyAlignment="1" applyProtection="1">
      <alignment horizontal="justify" vertical="center" wrapText="1"/>
      <protection locked="0"/>
    </xf>
    <xf numFmtId="0" fontId="48" fillId="82" borderId="44" xfId="0" applyFont="1" applyFill="1" applyBorder="1" applyAlignment="1">
      <alignment horizontal="center" vertical="center" wrapText="1"/>
    </xf>
    <xf numFmtId="0" fontId="48" fillId="82" borderId="43" xfId="0" applyFont="1" applyFill="1" applyBorder="1" applyAlignment="1">
      <alignment horizontal="center" vertical="center" wrapText="1"/>
    </xf>
    <xf numFmtId="0" fontId="39" fillId="0" borderId="91" xfId="0" applyFont="1" applyBorder="1" applyAlignment="1">
      <alignment horizontal="left" vertical="center" wrapText="1"/>
    </xf>
    <xf numFmtId="0" fontId="56" fillId="0" borderId="92" xfId="0" applyFont="1" applyBorder="1"/>
    <xf numFmtId="0" fontId="15" fillId="110" borderId="61" xfId="0" applyFont="1" applyFill="1" applyBorder="1" applyAlignment="1">
      <alignment horizontal="center" vertical="center" wrapText="1"/>
    </xf>
    <xf numFmtId="0" fontId="15" fillId="110" borderId="62" xfId="0" applyFont="1" applyFill="1" applyBorder="1" applyAlignment="1">
      <alignment horizontal="center" vertical="center" wrapText="1"/>
    </xf>
    <xf numFmtId="0" fontId="55" fillId="0" borderId="33" xfId="0" applyFont="1" applyBorder="1" applyAlignment="1">
      <alignment horizontal="justify" vertical="center" wrapText="1"/>
    </xf>
    <xf numFmtId="0" fontId="55" fillId="0" borderId="34" xfId="0" applyFont="1" applyBorder="1" applyAlignment="1">
      <alignment horizontal="justify" vertical="center" wrapText="1"/>
    </xf>
    <xf numFmtId="0" fontId="16" fillId="80" borderId="110" xfId="0" applyFont="1" applyFill="1" applyBorder="1" applyAlignment="1">
      <alignment horizontal="center" vertical="center" textRotation="90" wrapText="1"/>
    </xf>
    <xf numFmtId="0" fontId="16" fillId="80" borderId="111" xfId="0" applyFont="1" applyFill="1" applyBorder="1" applyAlignment="1">
      <alignment horizontal="center" vertical="center" textRotation="90" wrapText="1"/>
    </xf>
    <xf numFmtId="0" fontId="16" fillId="80" borderId="112" xfId="0" applyFont="1" applyFill="1" applyBorder="1" applyAlignment="1">
      <alignment horizontal="center" vertical="center" textRotation="90" wrapText="1"/>
    </xf>
    <xf numFmtId="0" fontId="15" fillId="97" borderId="83" xfId="0" applyFont="1" applyFill="1" applyBorder="1" applyAlignment="1">
      <alignment horizontal="center" vertical="center" wrapText="1"/>
    </xf>
    <xf numFmtId="0" fontId="15" fillId="97" borderId="109" xfId="0" applyFont="1" applyFill="1" applyBorder="1" applyAlignment="1">
      <alignment horizontal="center" vertical="center" wrapText="1"/>
    </xf>
    <xf numFmtId="0" fontId="2" fillId="0" borderId="91" xfId="0" applyFont="1" applyFill="1" applyBorder="1" applyAlignment="1">
      <alignment horizontal="left" vertical="center" wrapText="1"/>
    </xf>
    <xf numFmtId="0" fontId="55" fillId="0" borderId="92" xfId="0" applyFont="1" applyFill="1" applyBorder="1"/>
    <xf numFmtId="0" fontId="15" fillId="97" borderId="33" xfId="0" applyFont="1" applyFill="1" applyBorder="1" applyAlignment="1">
      <alignment horizontal="center" vertical="center" wrapText="1"/>
    </xf>
    <xf numFmtId="0" fontId="15" fillId="97" borderId="35" xfId="0" applyFont="1" applyFill="1" applyBorder="1" applyAlignment="1">
      <alignment horizontal="center" vertical="center" wrapText="1"/>
    </xf>
    <xf numFmtId="0" fontId="13" fillId="80" borderId="46" xfId="0" applyFont="1" applyFill="1" applyBorder="1" applyAlignment="1">
      <alignment horizontal="justify" vertical="center" wrapText="1"/>
    </xf>
    <xf numFmtId="0" fontId="13" fillId="80" borderId="57" xfId="0" applyFont="1" applyFill="1" applyBorder="1" applyAlignment="1">
      <alignment horizontal="justify" vertical="center" wrapText="1"/>
    </xf>
    <xf numFmtId="0" fontId="46" fillId="94" borderId="33" xfId="0" applyFont="1" applyFill="1" applyBorder="1" applyAlignment="1">
      <alignment horizontal="center" vertical="center" wrapText="1"/>
    </xf>
    <xf numFmtId="0" fontId="46" fillId="94" borderId="34" xfId="0" applyFont="1" applyFill="1" applyBorder="1" applyAlignment="1">
      <alignment horizontal="center" vertical="center" wrapText="1"/>
    </xf>
    <xf numFmtId="0" fontId="46" fillId="94" borderId="35" xfId="0" applyFont="1" applyFill="1" applyBorder="1" applyAlignment="1">
      <alignment horizontal="center" vertical="center" wrapText="1"/>
    </xf>
    <xf numFmtId="0" fontId="15" fillId="83" borderId="33" xfId="0" applyFont="1" applyFill="1" applyBorder="1" applyAlignment="1">
      <alignment horizontal="center" vertical="center" wrapText="1"/>
    </xf>
    <xf numFmtId="0" fontId="15" fillId="83" borderId="34" xfId="0" applyFont="1" applyFill="1" applyBorder="1" applyAlignment="1">
      <alignment horizontal="center" vertical="center" wrapText="1"/>
    </xf>
    <xf numFmtId="0" fontId="15" fillId="83" borderId="57" xfId="0" applyFont="1" applyFill="1" applyBorder="1" applyAlignment="1">
      <alignment horizontal="center" vertical="center" wrapText="1"/>
    </xf>
    <xf numFmtId="0" fontId="15" fillId="82" borderId="46" xfId="0" applyFont="1" applyFill="1" applyBorder="1" applyAlignment="1">
      <alignment horizontal="justify" vertical="center" wrapText="1"/>
    </xf>
    <xf numFmtId="0" fontId="15" fillId="82" borderId="79" xfId="0" applyFont="1" applyFill="1" applyBorder="1" applyAlignment="1">
      <alignment horizontal="justify" vertical="center" wrapText="1"/>
    </xf>
    <xf numFmtId="0" fontId="15" fillId="82" borderId="0" xfId="0" applyFont="1" applyFill="1" applyBorder="1" applyAlignment="1">
      <alignment horizontal="justify" vertical="center" wrapText="1"/>
    </xf>
    <xf numFmtId="0" fontId="15" fillId="97" borderId="90" xfId="0" applyFont="1" applyFill="1" applyBorder="1" applyAlignment="1">
      <alignment horizontal="center" vertical="center" wrapText="1"/>
    </xf>
    <xf numFmtId="0" fontId="16" fillId="80" borderId="100" xfId="0" applyFont="1" applyFill="1" applyBorder="1" applyAlignment="1">
      <alignment horizontal="center" vertical="center" textRotation="90" wrapText="1"/>
    </xf>
    <xf numFmtId="0" fontId="63" fillId="105" borderId="2" xfId="0" applyFont="1" applyFill="1" applyBorder="1" applyAlignment="1">
      <alignment horizontal="justify" vertical="center" wrapText="1"/>
    </xf>
    <xf numFmtId="0" fontId="63" fillId="105" borderId="3" xfId="0" applyFont="1" applyFill="1" applyBorder="1" applyAlignment="1">
      <alignment horizontal="justify" vertical="center" wrapText="1"/>
    </xf>
    <xf numFmtId="0" fontId="62" fillId="105" borderId="2" xfId="0" applyFont="1" applyFill="1" applyBorder="1" applyAlignment="1">
      <alignment horizontal="left" vertical="center" wrapText="1"/>
    </xf>
    <xf numFmtId="0" fontId="36" fillId="105" borderId="3" xfId="0" applyFont="1" applyFill="1" applyBorder="1"/>
    <xf numFmtId="0" fontId="16" fillId="80" borderId="102" xfId="0" applyFont="1" applyFill="1" applyBorder="1" applyAlignment="1">
      <alignment horizontal="center" vertical="center" wrapText="1"/>
    </xf>
    <xf numFmtId="0" fontId="16" fillId="80" borderId="113" xfId="0" applyFont="1" applyFill="1" applyBorder="1" applyAlignment="1">
      <alignment horizontal="center" vertical="center" wrapText="1"/>
    </xf>
    <xf numFmtId="0" fontId="55" fillId="0" borderId="57" xfId="0" applyFont="1" applyFill="1" applyBorder="1" applyAlignment="1">
      <alignment horizontal="justify" vertical="center" wrapText="1"/>
    </xf>
    <xf numFmtId="0" fontId="55" fillId="0" borderId="33" xfId="0" applyFont="1" applyBorder="1" applyAlignment="1">
      <alignment horizontal="justify" vertical="center"/>
    </xf>
    <xf numFmtId="0" fontId="55" fillId="0" borderId="34" xfId="0" applyFont="1" applyBorder="1" applyAlignment="1">
      <alignment horizontal="justify" vertical="center"/>
    </xf>
    <xf numFmtId="0" fontId="14" fillId="81" borderId="33" xfId="0" applyFont="1" applyFill="1" applyBorder="1" applyAlignment="1">
      <alignment horizontal="justify" vertical="center" wrapText="1"/>
    </xf>
    <xf numFmtId="0" fontId="14" fillId="81" borderId="34" xfId="0" applyFont="1" applyFill="1" applyBorder="1" applyAlignment="1">
      <alignment horizontal="justify" vertical="center" wrapText="1"/>
    </xf>
    <xf numFmtId="0" fontId="14" fillId="81" borderId="38" xfId="0" applyFont="1" applyFill="1" applyBorder="1" applyAlignment="1">
      <alignment horizontal="justify" vertical="center" wrapText="1"/>
    </xf>
    <xf numFmtId="0" fontId="14" fillId="81" borderId="39" xfId="0" applyFont="1" applyFill="1" applyBorder="1" applyAlignment="1">
      <alignment horizontal="justify" vertical="center" wrapText="1"/>
    </xf>
    <xf numFmtId="0" fontId="16" fillId="120" borderId="95" xfId="0" applyFont="1" applyFill="1" applyBorder="1" applyAlignment="1">
      <alignment horizontal="center" vertical="center" wrapText="1"/>
    </xf>
    <xf numFmtId="0" fontId="16" fillId="120" borderId="50" xfId="0" applyFont="1" applyFill="1" applyBorder="1" applyAlignment="1">
      <alignment horizontal="center" vertical="center" wrapText="1"/>
    </xf>
    <xf numFmtId="0" fontId="16" fillId="120" borderId="96" xfId="0" applyFont="1" applyFill="1" applyBorder="1" applyAlignment="1">
      <alignment horizontal="center" vertical="center" wrapText="1"/>
    </xf>
    <xf numFmtId="0" fontId="16" fillId="80" borderId="39" xfId="0" applyFont="1" applyFill="1" applyBorder="1" applyAlignment="1">
      <alignment horizontal="center" vertical="center" textRotation="90" wrapText="1"/>
    </xf>
    <xf numFmtId="0" fontId="15" fillId="97" borderId="84" xfId="0" applyFont="1" applyFill="1" applyBorder="1" applyAlignment="1">
      <alignment horizontal="center" vertical="center" wrapText="1"/>
    </xf>
    <xf numFmtId="1" fontId="58" fillId="112" borderId="70" xfId="1" applyNumberFormat="1" applyFont="1" applyFill="1" applyBorder="1" applyAlignment="1" applyProtection="1">
      <alignment horizontal="center" vertical="center" wrapText="1"/>
      <protection locked="0"/>
    </xf>
    <xf numFmtId="1" fontId="58" fillId="112" borderId="71" xfId="1" applyNumberFormat="1" applyFont="1" applyFill="1" applyBorder="1" applyAlignment="1" applyProtection="1">
      <alignment horizontal="center" vertical="center" wrapText="1"/>
      <protection locked="0"/>
    </xf>
    <xf numFmtId="1" fontId="58" fillId="112" borderId="72" xfId="1" applyNumberFormat="1" applyFont="1" applyFill="1" applyBorder="1" applyAlignment="1" applyProtection="1">
      <alignment horizontal="center" vertical="center" wrapText="1"/>
      <protection locked="0"/>
    </xf>
    <xf numFmtId="1" fontId="40" fillId="112" borderId="70" xfId="1" applyNumberFormat="1" applyFont="1" applyFill="1" applyBorder="1" applyAlignment="1" applyProtection="1">
      <alignment horizontal="center" vertical="center" wrapText="1"/>
      <protection locked="0"/>
    </xf>
    <xf numFmtId="1" fontId="40" fillId="112" borderId="71" xfId="1" applyNumberFormat="1" applyFont="1" applyFill="1" applyBorder="1" applyAlignment="1" applyProtection="1">
      <alignment horizontal="center" vertical="center" wrapText="1"/>
      <protection locked="0"/>
    </xf>
    <xf numFmtId="1" fontId="40" fillId="112" borderId="72" xfId="1" applyNumberFormat="1" applyFont="1" applyFill="1" applyBorder="1" applyAlignment="1" applyProtection="1">
      <alignment horizontal="center" vertical="center" wrapText="1"/>
      <protection locked="0"/>
    </xf>
    <xf numFmtId="0" fontId="58" fillId="112" borderId="70" xfId="0" applyFont="1" applyFill="1" applyBorder="1" applyAlignment="1" applyProtection="1">
      <alignment horizontal="center" vertical="center" wrapText="1"/>
      <protection locked="0"/>
    </xf>
    <xf numFmtId="0" fontId="58" fillId="112" borderId="71" xfId="0" applyFont="1" applyFill="1" applyBorder="1" applyAlignment="1" applyProtection="1">
      <alignment horizontal="center" vertical="center" wrapText="1"/>
      <protection locked="0"/>
    </xf>
    <xf numFmtId="0" fontId="58" fillId="112" borderId="72" xfId="0" applyFont="1" applyFill="1" applyBorder="1" applyAlignment="1" applyProtection="1">
      <alignment horizontal="center" vertical="center" wrapText="1"/>
      <protection locked="0"/>
    </xf>
    <xf numFmtId="0" fontId="13" fillId="107" borderId="61" xfId="0" applyFont="1" applyFill="1" applyBorder="1" applyAlignment="1">
      <alignment horizontal="center" vertical="center" wrapText="1"/>
    </xf>
    <xf numFmtId="0" fontId="13" fillId="107" borderId="62" xfId="0" applyFont="1" applyFill="1" applyBorder="1" applyAlignment="1">
      <alignment horizontal="center" vertical="center" wrapText="1"/>
    </xf>
    <xf numFmtId="0" fontId="13" fillId="107" borderId="63" xfId="0" applyFont="1" applyFill="1" applyBorder="1" applyAlignment="1">
      <alignment horizontal="center" vertical="center" wrapText="1"/>
    </xf>
    <xf numFmtId="0" fontId="15" fillId="80" borderId="114" xfId="0" applyFont="1" applyFill="1" applyBorder="1" applyAlignment="1">
      <alignment horizontal="center" vertical="center" wrapText="1"/>
    </xf>
    <xf numFmtId="0" fontId="19" fillId="80" borderId="115" xfId="0" applyFont="1" applyFill="1" applyBorder="1" applyAlignment="1">
      <alignment horizontal="center" vertical="center" wrapText="1"/>
    </xf>
    <xf numFmtId="0" fontId="55" fillId="81" borderId="34" xfId="0" applyFont="1" applyFill="1" applyBorder="1" applyAlignment="1">
      <alignment horizontal="left" vertical="center" wrapText="1"/>
    </xf>
    <xf numFmtId="0" fontId="55" fillId="81" borderId="35" xfId="0" applyFont="1" applyFill="1" applyBorder="1" applyAlignment="1">
      <alignment horizontal="left" vertical="center" wrapText="1"/>
    </xf>
  </cellXfs>
  <cellStyles count="8">
    <cellStyle name="NivelFila_4" xfId="1" builtinId="1" iLevel="3"/>
    <cellStyle name="Normal" xfId="0" builtinId="0"/>
    <cellStyle name="Normal 2" xfId="3" xr:uid="{00000000-0005-0000-0000-000002000000}"/>
    <cellStyle name="Normal 3" xfId="4" xr:uid="{00000000-0005-0000-0000-000003000000}"/>
    <cellStyle name="Normal 3 2" xfId="5" xr:uid="{00000000-0005-0000-0000-000004000000}"/>
    <cellStyle name="Normal 4" xfId="7" xr:uid="{00000000-0005-0000-0000-000005000000}"/>
    <cellStyle name="Porcentaje" xfId="2" builtinId="5"/>
    <cellStyle name="Porcentaje 2" xfId="6" xr:uid="{00000000-0005-0000-0000-000007000000}"/>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F0F8FA"/>
      <color rgb="FFFFFF81"/>
      <color rgb="FF99CCFF"/>
      <color rgb="FF00465A"/>
      <color rgb="FFC6E0B4"/>
      <color rgb="FFB4C6E7"/>
      <color rgb="FFCCCCFF"/>
      <color rgb="FF9999FF"/>
      <color rgb="FFCC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id="{00000000-0008-0000-0300-000021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id="{00000000-0008-0000-0300-00002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id="{00000000-0008-0000-0300-000023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id="{00000000-0008-0000-0300-000024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id="{00000000-0008-0000-0300-000025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id="{00000000-0008-0000-0300-00002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id="{00000000-0008-0000-0300-00002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a:extLst>
            <a:ext uri="{FF2B5EF4-FFF2-40B4-BE49-F238E27FC236}">
              <a16:creationId xmlns:a16="http://schemas.microsoft.com/office/drawing/2014/main" id="{00000000-0008-0000-0300-00002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a:extLst>
            <a:ext uri="{FF2B5EF4-FFF2-40B4-BE49-F238E27FC236}">
              <a16:creationId xmlns:a16="http://schemas.microsoft.com/office/drawing/2014/main" id="{00000000-0008-0000-0300-000029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a:extLst>
            <a:ext uri="{FF2B5EF4-FFF2-40B4-BE49-F238E27FC236}">
              <a16:creationId xmlns:a16="http://schemas.microsoft.com/office/drawing/2014/main" id="{00000000-0008-0000-0300-00002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a:extLst>
            <a:ext uri="{FF2B5EF4-FFF2-40B4-BE49-F238E27FC236}">
              <a16:creationId xmlns:a16="http://schemas.microsoft.com/office/drawing/2014/main" id="{00000000-0008-0000-0300-00002B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a:extLst>
            <a:ext uri="{FF2B5EF4-FFF2-40B4-BE49-F238E27FC236}">
              <a16:creationId xmlns:a16="http://schemas.microsoft.com/office/drawing/2014/main" id="{00000000-0008-0000-0300-00002C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a:extLst>
            <a:ext uri="{FF2B5EF4-FFF2-40B4-BE49-F238E27FC236}">
              <a16:creationId xmlns:a16="http://schemas.microsoft.com/office/drawing/2014/main" id="{00000000-0008-0000-0300-00002D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a:extLst>
            <a:ext uri="{FF2B5EF4-FFF2-40B4-BE49-F238E27FC236}">
              <a16:creationId xmlns:a16="http://schemas.microsoft.com/office/drawing/2014/main" id="{00000000-0008-0000-0300-00002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a:extLst>
            <a:ext uri="{FF2B5EF4-FFF2-40B4-BE49-F238E27FC236}">
              <a16:creationId xmlns:a16="http://schemas.microsoft.com/office/drawing/2014/main" id="{00000000-0008-0000-0300-00002F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id="{00000000-0008-0000-0400-00002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id="{00000000-0008-0000-0400-000022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id="{00000000-0008-0000-0400-000023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id="{00000000-0008-0000-0400-000024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id="{00000000-0008-0000-0400-00002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id="{00000000-0008-0000-0400-00002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id="{00000000-0008-0000-0400-00002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a:extLst>
            <a:ext uri="{FF2B5EF4-FFF2-40B4-BE49-F238E27FC236}">
              <a16:creationId xmlns:a16="http://schemas.microsoft.com/office/drawing/2014/main" id="{00000000-0008-0000-0400-00002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a:extLst>
            <a:ext uri="{FF2B5EF4-FFF2-40B4-BE49-F238E27FC236}">
              <a16:creationId xmlns:a16="http://schemas.microsoft.com/office/drawing/2014/main" id="{00000000-0008-0000-0400-000029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a:extLst>
            <a:ext uri="{FF2B5EF4-FFF2-40B4-BE49-F238E27FC236}">
              <a16:creationId xmlns:a16="http://schemas.microsoft.com/office/drawing/2014/main" id="{00000000-0008-0000-0400-00002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a:extLst>
            <a:ext uri="{FF2B5EF4-FFF2-40B4-BE49-F238E27FC236}">
              <a16:creationId xmlns:a16="http://schemas.microsoft.com/office/drawing/2014/main" id="{00000000-0008-0000-0400-00002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a:extLst>
            <a:ext uri="{FF2B5EF4-FFF2-40B4-BE49-F238E27FC236}">
              <a16:creationId xmlns:a16="http://schemas.microsoft.com/office/drawing/2014/main" id="{00000000-0008-0000-0400-00002C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a:extLst>
            <a:ext uri="{FF2B5EF4-FFF2-40B4-BE49-F238E27FC236}">
              <a16:creationId xmlns:a16="http://schemas.microsoft.com/office/drawing/2014/main" id="{00000000-0008-0000-0400-00002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a:extLst>
            <a:ext uri="{FF2B5EF4-FFF2-40B4-BE49-F238E27FC236}">
              <a16:creationId xmlns:a16="http://schemas.microsoft.com/office/drawing/2014/main" id="{00000000-0008-0000-0400-00002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a:extLst>
            <a:ext uri="{FF2B5EF4-FFF2-40B4-BE49-F238E27FC236}">
              <a16:creationId xmlns:a16="http://schemas.microsoft.com/office/drawing/2014/main" id="{00000000-0008-0000-0400-00002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714375</xdr:colOff>
      <xdr:row>340</xdr:row>
      <xdr:rowOff>238125</xdr:rowOff>
    </xdr:to>
    <xdr:sp macro="" textlink="">
      <xdr:nvSpPr>
        <xdr:cNvPr id="7186" name="AutoShape 18">
          <a:extLst>
            <a:ext uri="{FF2B5EF4-FFF2-40B4-BE49-F238E27FC236}">
              <a16:creationId xmlns:a16="http://schemas.microsoft.com/office/drawing/2014/main" id="{00000000-0008-0000-06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2" name="AutoShape 18">
          <a:extLst>
            <a:ext uri="{FF2B5EF4-FFF2-40B4-BE49-F238E27FC236}">
              <a16:creationId xmlns:a16="http://schemas.microsoft.com/office/drawing/2014/main" id="{00000000-0008-0000-06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3" name="AutoShape 18">
          <a:extLst>
            <a:ext uri="{FF2B5EF4-FFF2-40B4-BE49-F238E27FC236}">
              <a16:creationId xmlns:a16="http://schemas.microsoft.com/office/drawing/2014/main" id="{00000000-0008-0000-06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4" name="AutoShape 18">
          <a:extLst>
            <a:ext uri="{FF2B5EF4-FFF2-40B4-BE49-F238E27FC236}">
              <a16:creationId xmlns:a16="http://schemas.microsoft.com/office/drawing/2014/main" id="{00000000-0008-0000-06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5" name="AutoShape 18">
          <a:extLst>
            <a:ext uri="{FF2B5EF4-FFF2-40B4-BE49-F238E27FC236}">
              <a16:creationId xmlns:a16="http://schemas.microsoft.com/office/drawing/2014/main" id="{00000000-0008-0000-06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6" name="AutoShape 18">
          <a:extLst>
            <a:ext uri="{FF2B5EF4-FFF2-40B4-BE49-F238E27FC236}">
              <a16:creationId xmlns:a16="http://schemas.microsoft.com/office/drawing/2014/main" id="{00000000-0008-0000-06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7" name="AutoShape 18">
          <a:extLst>
            <a:ext uri="{FF2B5EF4-FFF2-40B4-BE49-F238E27FC236}">
              <a16:creationId xmlns:a16="http://schemas.microsoft.com/office/drawing/2014/main" id="{00000000-0008-0000-06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8" name="AutoShape 18">
          <a:extLst>
            <a:ext uri="{FF2B5EF4-FFF2-40B4-BE49-F238E27FC236}">
              <a16:creationId xmlns:a16="http://schemas.microsoft.com/office/drawing/2014/main" id="{00000000-0008-0000-06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9" name="AutoShape 18">
          <a:extLst>
            <a:ext uri="{FF2B5EF4-FFF2-40B4-BE49-F238E27FC236}">
              <a16:creationId xmlns:a16="http://schemas.microsoft.com/office/drawing/2014/main" id="{00000000-0008-0000-06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10" name="AutoShape 18">
          <a:extLst>
            <a:ext uri="{FF2B5EF4-FFF2-40B4-BE49-F238E27FC236}">
              <a16:creationId xmlns:a16="http://schemas.microsoft.com/office/drawing/2014/main" id="{00000000-0008-0000-06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11" name="AutoShape 18">
          <a:extLst>
            <a:ext uri="{FF2B5EF4-FFF2-40B4-BE49-F238E27FC236}">
              <a16:creationId xmlns:a16="http://schemas.microsoft.com/office/drawing/2014/main" id="{00000000-0008-0000-06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2" name="AutoShape 18">
          <a:extLst>
            <a:ext uri="{FF2B5EF4-FFF2-40B4-BE49-F238E27FC236}">
              <a16:creationId xmlns:a16="http://schemas.microsoft.com/office/drawing/2014/main" id="{00000000-0008-0000-06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3" name="AutoShape 18">
          <a:extLst>
            <a:ext uri="{FF2B5EF4-FFF2-40B4-BE49-F238E27FC236}">
              <a16:creationId xmlns:a16="http://schemas.microsoft.com/office/drawing/2014/main" id="{00000000-0008-0000-06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4" name="AutoShape 18">
          <a:extLst>
            <a:ext uri="{FF2B5EF4-FFF2-40B4-BE49-F238E27FC236}">
              <a16:creationId xmlns:a16="http://schemas.microsoft.com/office/drawing/2014/main" id="{00000000-0008-0000-0600-00000E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5" name="AutoShape 18">
          <a:extLst>
            <a:ext uri="{FF2B5EF4-FFF2-40B4-BE49-F238E27FC236}">
              <a16:creationId xmlns:a16="http://schemas.microsoft.com/office/drawing/2014/main" id="{00000000-0008-0000-0600-00000F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6" name="AutoShape 18">
          <a:extLst>
            <a:ext uri="{FF2B5EF4-FFF2-40B4-BE49-F238E27FC236}">
              <a16:creationId xmlns:a16="http://schemas.microsoft.com/office/drawing/2014/main" id="{00000000-0008-0000-0600-000010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7" name="AutoShape 18">
          <a:extLst>
            <a:ext uri="{FF2B5EF4-FFF2-40B4-BE49-F238E27FC236}">
              <a16:creationId xmlns:a16="http://schemas.microsoft.com/office/drawing/2014/main" id="{00000000-0008-0000-0600-000011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8" name="AutoShape 18">
          <a:extLst>
            <a:ext uri="{FF2B5EF4-FFF2-40B4-BE49-F238E27FC236}">
              <a16:creationId xmlns:a16="http://schemas.microsoft.com/office/drawing/2014/main" id="{00000000-0008-0000-0600-000012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9" name="AutoShape 18">
          <a:extLst>
            <a:ext uri="{FF2B5EF4-FFF2-40B4-BE49-F238E27FC236}">
              <a16:creationId xmlns:a16="http://schemas.microsoft.com/office/drawing/2014/main" id="{00000000-0008-0000-0600-000013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0" name="AutoShape 18">
          <a:extLst>
            <a:ext uri="{FF2B5EF4-FFF2-40B4-BE49-F238E27FC236}">
              <a16:creationId xmlns:a16="http://schemas.microsoft.com/office/drawing/2014/main" id="{00000000-0008-0000-0600-000014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1" name="AutoShape 18">
          <a:extLst>
            <a:ext uri="{FF2B5EF4-FFF2-40B4-BE49-F238E27FC236}">
              <a16:creationId xmlns:a16="http://schemas.microsoft.com/office/drawing/2014/main" id="{00000000-0008-0000-0600-000015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2" name="AutoShape 18">
          <a:extLst>
            <a:ext uri="{FF2B5EF4-FFF2-40B4-BE49-F238E27FC236}">
              <a16:creationId xmlns:a16="http://schemas.microsoft.com/office/drawing/2014/main" id="{00000000-0008-0000-0600-000016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3" name="AutoShape 18">
          <a:extLst>
            <a:ext uri="{FF2B5EF4-FFF2-40B4-BE49-F238E27FC236}">
              <a16:creationId xmlns:a16="http://schemas.microsoft.com/office/drawing/2014/main" id="{00000000-0008-0000-0600-000017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4" name="AutoShape 18">
          <a:extLst>
            <a:ext uri="{FF2B5EF4-FFF2-40B4-BE49-F238E27FC236}">
              <a16:creationId xmlns:a16="http://schemas.microsoft.com/office/drawing/2014/main" id="{00000000-0008-0000-0600-000018000000}"/>
            </a:ext>
          </a:extLst>
        </xdr:cNvPr>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5" name="AutoShape 18">
          <a:extLst>
            <a:ext uri="{FF2B5EF4-FFF2-40B4-BE49-F238E27FC236}">
              <a16:creationId xmlns:a16="http://schemas.microsoft.com/office/drawing/2014/main" id="{00000000-0008-0000-0600-000019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6" name="AutoShape 18">
          <a:extLst>
            <a:ext uri="{FF2B5EF4-FFF2-40B4-BE49-F238E27FC236}">
              <a16:creationId xmlns:a16="http://schemas.microsoft.com/office/drawing/2014/main" id="{00000000-0008-0000-0600-00001A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7" name="AutoShape 18">
          <a:extLst>
            <a:ext uri="{FF2B5EF4-FFF2-40B4-BE49-F238E27FC236}">
              <a16:creationId xmlns:a16="http://schemas.microsoft.com/office/drawing/2014/main" id="{00000000-0008-0000-0600-00001B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8" name="AutoShape 18">
          <a:extLst>
            <a:ext uri="{FF2B5EF4-FFF2-40B4-BE49-F238E27FC236}">
              <a16:creationId xmlns:a16="http://schemas.microsoft.com/office/drawing/2014/main" id="{00000000-0008-0000-0600-00001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3</xdr:col>
      <xdr:colOff>705097</xdr:colOff>
      <xdr:row>0</xdr:row>
      <xdr:rowOff>136072</xdr:rowOff>
    </xdr:from>
    <xdr:to>
      <xdr:col>4</xdr:col>
      <xdr:colOff>1323604</xdr:colOff>
      <xdr:row>3</xdr:row>
      <xdr:rowOff>111331</xdr:rowOff>
    </xdr:to>
    <xdr:pic>
      <xdr:nvPicPr>
        <xdr:cNvPr id="34" name="Imagen 33">
          <a:extLst>
            <a:ext uri="{FF2B5EF4-FFF2-40B4-BE49-F238E27FC236}">
              <a16:creationId xmlns:a16="http://schemas.microsoft.com/office/drawing/2014/main" id="{9661EE69-AAB5-4262-AC72-200157F7B5A1}"/>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3730" t="1640" r="44177" b="92698"/>
        <a:stretch/>
      </xdr:blipFill>
      <xdr:spPr>
        <a:xfrm>
          <a:off x="4589318" y="136072"/>
          <a:ext cx="1335974" cy="9896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361950</xdr:colOff>
      <xdr:row>1</xdr:row>
      <xdr:rowOff>19051</xdr:rowOff>
    </xdr:from>
    <xdr:to>
      <xdr:col>5</xdr:col>
      <xdr:colOff>542925</xdr:colOff>
      <xdr:row>4</xdr:row>
      <xdr:rowOff>171451</xdr:rowOff>
    </xdr:to>
    <xdr:pic>
      <xdr:nvPicPr>
        <xdr:cNvPr id="2" name="Imagen 1">
          <a:extLst>
            <a:ext uri="{FF2B5EF4-FFF2-40B4-BE49-F238E27FC236}">
              <a16:creationId xmlns:a16="http://schemas.microsoft.com/office/drawing/2014/main" id="{C1B57C2F-CCE8-4D76-A313-9F03CF808467}"/>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3730" t="1640" r="44177" b="92698"/>
        <a:stretch/>
      </xdr:blipFill>
      <xdr:spPr>
        <a:xfrm>
          <a:off x="3409950" y="209551"/>
          <a:ext cx="942975" cy="723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barretos/Documents/PLAN%20DE%20ACCI&#210;N/00%20CONSOLIDADO%20MODIFICACION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Modificaciones"/>
      <sheetName val="Modificacion OFICI"/>
      <sheetName val="Modificacion GATEC"/>
      <sheetName val="Modificacion OFAJU"/>
      <sheetName val="Modificacion GODHU"/>
      <sheetName val="Modificacion OFISI"/>
      <sheetName val="Modificación OFICO"/>
      <sheetName val="Modificación DIRAT"/>
      <sheetName val="Modificación OFPLA"/>
      <sheetName val="codigos"/>
      <sheetName val="Hoja1"/>
      <sheetName val="Hoja2"/>
      <sheetName val="Hoja3"/>
      <sheetName val="Hoja4"/>
      <sheetName val="Hoja5"/>
      <sheetName val="Hoja6"/>
    </sheetNames>
    <sheetDataSet>
      <sheetData sheetId="0">
        <row r="4">
          <cell r="E4" t="str">
            <v xml:space="preserve">Producto </v>
          </cell>
        </row>
      </sheetData>
      <sheetData sheetId="1"/>
      <sheetData sheetId="2"/>
      <sheetData sheetId="3"/>
      <sheetData sheetId="4"/>
      <sheetData sheetId="5"/>
      <sheetData sheetId="6"/>
      <sheetData sheetId="7"/>
      <sheetData sheetId="8"/>
      <sheetData sheetId="9">
        <row r="3">
          <cell r="E3" t="str">
            <v xml:space="preserve">Factor </v>
          </cell>
        </row>
        <row r="4">
          <cell r="E4" t="str">
            <v>Componente</v>
          </cell>
        </row>
        <row r="5">
          <cell r="E5" t="str">
            <v>Objetivo</v>
          </cell>
        </row>
        <row r="6">
          <cell r="E6" t="str">
            <v>Sector</v>
          </cell>
        </row>
        <row r="7">
          <cell r="E7" t="str">
            <v>Indicador_resultado</v>
          </cell>
        </row>
        <row r="8">
          <cell r="E8" t="str">
            <v xml:space="preserve">Producto </v>
          </cell>
        </row>
        <row r="9">
          <cell r="E9" t="str">
            <v>Actividad</v>
          </cell>
        </row>
      </sheetData>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 val="Plan de Acción "/>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J45"/>
  <sheetViews>
    <sheetView workbookViewId="0">
      <selection activeCell="A6" sqref="A6"/>
    </sheetView>
  </sheetViews>
  <sheetFormatPr baseColWidth="10" defaultRowHeight="15" x14ac:dyDescent="0.25"/>
  <cols>
    <col min="1" max="1" width="12.140625" style="2" customWidth="1"/>
    <col min="2" max="2" width="71.140625" style="2" customWidth="1"/>
    <col min="3" max="6" width="11" style="2" customWidth="1"/>
    <col min="7" max="7" width="63.85546875" style="2" customWidth="1"/>
    <col min="8" max="8" width="25" style="2" customWidth="1"/>
    <col min="9" max="9" width="31.28515625" style="2" customWidth="1"/>
    <col min="10" max="10" width="25" style="2" customWidth="1"/>
    <col min="11" max="16384" width="11.42578125" style="2"/>
  </cols>
  <sheetData>
    <row r="3" spans="1:10" ht="15.75" thickBot="1" x14ac:dyDescent="0.3"/>
    <row r="4" spans="1:10" s="14" customFormat="1" ht="32.25" thickBot="1" x14ac:dyDescent="0.3">
      <c r="A4" s="12" t="s">
        <v>748</v>
      </c>
      <c r="B4" s="13" t="s">
        <v>749</v>
      </c>
      <c r="C4" s="13" t="s">
        <v>752</v>
      </c>
      <c r="D4" s="13" t="s">
        <v>824</v>
      </c>
      <c r="E4" s="13" t="s">
        <v>825</v>
      </c>
      <c r="F4" s="13" t="s">
        <v>826</v>
      </c>
      <c r="G4" s="13" t="s">
        <v>858</v>
      </c>
      <c r="H4" s="13" t="s">
        <v>859</v>
      </c>
      <c r="I4" s="13" t="s">
        <v>882</v>
      </c>
      <c r="J4" s="13" t="s">
        <v>883</v>
      </c>
    </row>
    <row r="5" spans="1:10" ht="45" x14ac:dyDescent="0.25">
      <c r="A5" s="9" t="s">
        <v>28</v>
      </c>
      <c r="B5" s="10" t="s">
        <v>30</v>
      </c>
      <c r="C5" s="10" t="s">
        <v>32</v>
      </c>
      <c r="D5" s="10">
        <v>6</v>
      </c>
      <c r="E5" s="10">
        <v>6</v>
      </c>
      <c r="F5" s="15">
        <f>+E5/D5</f>
        <v>1</v>
      </c>
      <c r="G5" s="15" t="s">
        <v>832</v>
      </c>
      <c r="H5" s="15" t="str">
        <f>VLOOKUP(A5,'BATERIA DE INDICADORES'!$L$4:$AC$246,18,0)</f>
        <v>DIRECCIÓN DE ATENCIÓN Y TRATAMIENTO</v>
      </c>
      <c r="I5" s="15" t="s">
        <v>26</v>
      </c>
      <c r="J5" s="15" t="s">
        <v>29</v>
      </c>
    </row>
    <row r="6" spans="1:10" ht="75" x14ac:dyDescent="0.25">
      <c r="A6" s="5" t="s">
        <v>209</v>
      </c>
      <c r="B6" s="3" t="s">
        <v>211</v>
      </c>
      <c r="C6" s="3" t="s">
        <v>45</v>
      </c>
      <c r="D6" s="4">
        <v>0.25</v>
      </c>
      <c r="E6" s="16">
        <v>0.35</v>
      </c>
      <c r="F6" s="15">
        <f t="shared" ref="F6:F45" si="0">+E6/D6</f>
        <v>1.4</v>
      </c>
      <c r="G6" s="4" t="s">
        <v>837</v>
      </c>
      <c r="H6" s="4"/>
      <c r="I6" s="4" t="s">
        <v>140</v>
      </c>
      <c r="J6" s="4" t="s">
        <v>210</v>
      </c>
    </row>
    <row r="7" spans="1:10" ht="75" x14ac:dyDescent="0.25">
      <c r="A7" s="5" t="s">
        <v>216</v>
      </c>
      <c r="B7" s="3" t="s">
        <v>218</v>
      </c>
      <c r="C7" s="3" t="s">
        <v>45</v>
      </c>
      <c r="D7" s="4">
        <v>0</v>
      </c>
      <c r="E7" s="3"/>
      <c r="F7" s="15"/>
      <c r="G7" s="23" t="s">
        <v>831</v>
      </c>
      <c r="H7" s="4"/>
      <c r="I7" s="4" t="s">
        <v>140</v>
      </c>
      <c r="J7" s="4" t="s">
        <v>217</v>
      </c>
    </row>
    <row r="8" spans="1:10" ht="45" x14ac:dyDescent="0.25">
      <c r="A8" s="5" t="s">
        <v>234</v>
      </c>
      <c r="B8" s="3" t="s">
        <v>236</v>
      </c>
      <c r="C8" s="3" t="s">
        <v>45</v>
      </c>
      <c r="D8" s="4">
        <v>0</v>
      </c>
      <c r="E8" s="3"/>
      <c r="F8" s="15"/>
      <c r="G8" s="4" t="s">
        <v>845</v>
      </c>
      <c r="H8" s="4" t="str">
        <f>VLOOKUP(A8,'BATERIA DE INDICADORES'!$L$4:$AC$246,18,0)</f>
        <v xml:space="preserve">SUBDIRECCIÓN DE SEGURIDAD Y VIGILANCIA </v>
      </c>
      <c r="I8" s="4" t="s">
        <v>232</v>
      </c>
      <c r="J8" s="4" t="s">
        <v>235</v>
      </c>
    </row>
    <row r="9" spans="1:10" ht="75" x14ac:dyDescent="0.25">
      <c r="A9" s="5" t="s">
        <v>238</v>
      </c>
      <c r="B9" s="3" t="s">
        <v>239</v>
      </c>
      <c r="C9" s="3" t="s">
        <v>45</v>
      </c>
      <c r="D9" s="20">
        <v>0.187</v>
      </c>
      <c r="E9" s="19">
        <v>0.17399999999999999</v>
      </c>
      <c r="F9" s="15">
        <f t="shared" si="0"/>
        <v>0.93048128342245984</v>
      </c>
      <c r="G9" s="24" t="s">
        <v>860</v>
      </c>
      <c r="H9" s="21" t="str">
        <f>VLOOKUP(A9,'BATERIA DE INDICADORES'!$L$4:$AC$246,18,0)</f>
        <v xml:space="preserve">SUBDIRECCIÓN DE SEGURIDAD Y VIGILANCIA </v>
      </c>
      <c r="I9" s="21" t="s">
        <v>232</v>
      </c>
      <c r="J9" s="21" t="s">
        <v>235</v>
      </c>
    </row>
    <row r="10" spans="1:10" ht="105" x14ac:dyDescent="0.25">
      <c r="A10" s="5" t="s">
        <v>273</v>
      </c>
      <c r="B10" s="11" t="s">
        <v>861</v>
      </c>
      <c r="C10" s="3" t="s">
        <v>32</v>
      </c>
      <c r="D10" s="3">
        <v>3329</v>
      </c>
      <c r="E10" s="3">
        <v>3329</v>
      </c>
      <c r="F10" s="15">
        <f t="shared" si="0"/>
        <v>1</v>
      </c>
      <c r="G10" s="25" t="s">
        <v>862</v>
      </c>
      <c r="H10" s="4" t="str">
        <f>VLOOKUP(A10,'BATERIA DE INDICADORES'!$L$4:$AC$246,18,0)</f>
        <v xml:space="preserve">SUBDIRECCIÓN DE SEGURIDAD Y VIGILANCIA </v>
      </c>
      <c r="I10" s="4" t="s">
        <v>232</v>
      </c>
      <c r="J10" s="4" t="s">
        <v>274</v>
      </c>
    </row>
    <row r="11" spans="1:10" ht="45" x14ac:dyDescent="0.25">
      <c r="A11" s="5" t="s">
        <v>303</v>
      </c>
      <c r="B11" s="3" t="s">
        <v>305</v>
      </c>
      <c r="C11" s="3" t="s">
        <v>32</v>
      </c>
      <c r="D11" s="3">
        <v>0</v>
      </c>
      <c r="E11" s="3"/>
      <c r="F11" s="15"/>
      <c r="G11" s="3" t="s">
        <v>839</v>
      </c>
      <c r="H11" s="3" t="str">
        <f>VLOOKUP(A11,'BATERIA DE INDICADORES'!$L$4:$AC$246,18,0)</f>
        <v xml:space="preserve">DIRECCIÓN ESCUELA DE FORMACIÓN  </v>
      </c>
      <c r="I11" s="3" t="s">
        <v>232</v>
      </c>
      <c r="J11" s="3" t="s">
        <v>274</v>
      </c>
    </row>
    <row r="12" spans="1:10" ht="120" x14ac:dyDescent="0.25">
      <c r="A12" s="5" t="s">
        <v>654</v>
      </c>
      <c r="B12" s="11" t="s">
        <v>847</v>
      </c>
      <c r="C12" s="3" t="s">
        <v>45</v>
      </c>
      <c r="D12" s="4">
        <v>1</v>
      </c>
      <c r="E12" s="16">
        <v>0.94</v>
      </c>
      <c r="F12" s="15">
        <f t="shared" si="0"/>
        <v>0.94</v>
      </c>
      <c r="G12" s="25" t="s">
        <v>863</v>
      </c>
      <c r="H12" s="4" t="str">
        <f>VLOOKUP(A12,'BATERIA DE INDICADORES'!$L$4:$AC$246,18,0)</f>
        <v xml:space="preserve">OFICINA DE SISTEMAS DE INFORMACIÓN </v>
      </c>
      <c r="I12" s="4" t="s">
        <v>648</v>
      </c>
      <c r="J12" s="4" t="s">
        <v>651</v>
      </c>
    </row>
    <row r="13" spans="1:10" ht="90" x14ac:dyDescent="0.25">
      <c r="A13" s="5" t="s">
        <v>339</v>
      </c>
      <c r="B13" s="3" t="s">
        <v>341</v>
      </c>
      <c r="C13" s="3" t="s">
        <v>45</v>
      </c>
      <c r="D13" s="4">
        <v>1</v>
      </c>
      <c r="E13" s="3"/>
      <c r="F13" s="15">
        <f t="shared" si="0"/>
        <v>0</v>
      </c>
      <c r="G13" s="25" t="s">
        <v>864</v>
      </c>
      <c r="H13" s="4" t="str">
        <f>VLOOKUP(A13,'BATERIA DE INDICADORES'!$L$4:$AC$246,18,0)</f>
        <v xml:space="preserve">DIRECCIÓN ESCUELA DE FORMACIÓN  </v>
      </c>
      <c r="I13" s="4" t="s">
        <v>300</v>
      </c>
      <c r="J13" s="4" t="s">
        <v>340</v>
      </c>
    </row>
    <row r="14" spans="1:10" ht="90" x14ac:dyDescent="0.25">
      <c r="A14" s="5" t="s">
        <v>347</v>
      </c>
      <c r="B14" s="3" t="s">
        <v>349</v>
      </c>
      <c r="C14" s="3" t="s">
        <v>45</v>
      </c>
      <c r="D14" s="4">
        <v>1</v>
      </c>
      <c r="E14" s="16">
        <v>1</v>
      </c>
      <c r="F14" s="15">
        <f t="shared" si="0"/>
        <v>1</v>
      </c>
      <c r="G14" s="4" t="s">
        <v>840</v>
      </c>
      <c r="H14" s="4" t="str">
        <f>VLOOKUP(A14,'BATERIA DE INDICADORES'!$L$4:$AC$246,18,0)</f>
        <v xml:space="preserve">DIRECCIÓN ESCUELA DE FORMACIÓN  </v>
      </c>
      <c r="I14" s="4" t="s">
        <v>300</v>
      </c>
      <c r="J14" s="4" t="s">
        <v>348</v>
      </c>
    </row>
    <row r="15" spans="1:10" ht="90" x14ac:dyDescent="0.25">
      <c r="A15" s="5" t="s">
        <v>359</v>
      </c>
      <c r="B15" s="3" t="s">
        <v>361</v>
      </c>
      <c r="C15" s="3" t="s">
        <v>45</v>
      </c>
      <c r="D15" s="4">
        <v>1</v>
      </c>
      <c r="E15" s="16">
        <v>0.59</v>
      </c>
      <c r="F15" s="15">
        <f t="shared" si="0"/>
        <v>0.59</v>
      </c>
      <c r="G15" s="25" t="s">
        <v>865</v>
      </c>
      <c r="H15" s="4" t="str">
        <f>VLOOKUP(A15,'BATERIA DE INDICADORES'!$L$4:$AC$246,18,0)</f>
        <v>SUBDIRECCIÓN DE TALENTO HUMANO</v>
      </c>
      <c r="I15" s="4" t="s">
        <v>356</v>
      </c>
      <c r="J15" s="4" t="s">
        <v>360</v>
      </c>
    </row>
    <row r="16" spans="1:10" ht="60" x14ac:dyDescent="0.25">
      <c r="A16" s="5" t="s">
        <v>42</v>
      </c>
      <c r="B16" s="11" t="s">
        <v>828</v>
      </c>
      <c r="C16" s="3" t="s">
        <v>45</v>
      </c>
      <c r="D16" s="4">
        <v>0.98</v>
      </c>
      <c r="E16" s="16">
        <v>0.99</v>
      </c>
      <c r="F16" s="15">
        <f t="shared" si="0"/>
        <v>1.010204081632653</v>
      </c>
      <c r="G16" s="4" t="s">
        <v>833</v>
      </c>
      <c r="H16" s="4" t="str">
        <f>VLOOKUP(A16,'BATERIA DE INDICADORES'!$L$4:$AC$246,18,0)</f>
        <v>DIRECCIÓN DE ATENCIÓN Y TRATAMIENTO</v>
      </c>
      <c r="I16" s="4" t="s">
        <v>26</v>
      </c>
      <c r="J16" s="4" t="s">
        <v>43</v>
      </c>
    </row>
    <row r="17" spans="1:10" ht="90" x14ac:dyDescent="0.25">
      <c r="A17" s="5" t="s">
        <v>365</v>
      </c>
      <c r="B17" s="3" t="s">
        <v>367</v>
      </c>
      <c r="C17" s="3" t="s">
        <v>45</v>
      </c>
      <c r="D17" s="4">
        <v>0.03</v>
      </c>
      <c r="E17" s="4">
        <v>0.03</v>
      </c>
      <c r="F17" s="15">
        <f t="shared" si="0"/>
        <v>1</v>
      </c>
      <c r="G17" s="25" t="s">
        <v>866</v>
      </c>
      <c r="H17" s="4" t="str">
        <f>VLOOKUP(A17,'BATERIA DE INDICADORES'!$L$4:$AC$246,18,0)</f>
        <v>SUBDIRECCIÓN DE TALENTO HUMANO</v>
      </c>
      <c r="I17" s="4" t="s">
        <v>356</v>
      </c>
      <c r="J17" s="4" t="s">
        <v>366</v>
      </c>
    </row>
    <row r="18" spans="1:10" ht="90" x14ac:dyDescent="0.25">
      <c r="A18" s="5" t="s">
        <v>383</v>
      </c>
      <c r="B18" s="3" t="s">
        <v>385</v>
      </c>
      <c r="C18" s="3" t="s">
        <v>45</v>
      </c>
      <c r="D18" s="4">
        <v>0.3</v>
      </c>
      <c r="E18" s="16">
        <v>0.3</v>
      </c>
      <c r="F18" s="15">
        <f t="shared" si="0"/>
        <v>1</v>
      </c>
      <c r="G18" s="25" t="s">
        <v>867</v>
      </c>
      <c r="H18" s="4" t="str">
        <f>VLOOKUP(A18,'BATERIA DE INDICADORES'!$L$4:$AC$246,18,0)</f>
        <v>SUBDIRECCIÓN DE TALENTO HUMANO</v>
      </c>
      <c r="I18" s="4" t="s">
        <v>356</v>
      </c>
      <c r="J18" s="4" t="s">
        <v>384</v>
      </c>
    </row>
    <row r="19" spans="1:10" ht="90" x14ac:dyDescent="0.25">
      <c r="A19" s="5" t="s">
        <v>407</v>
      </c>
      <c r="B19" s="3" t="s">
        <v>409</v>
      </c>
      <c r="C19" s="3" t="s">
        <v>45</v>
      </c>
      <c r="D19" s="4">
        <v>0.66</v>
      </c>
      <c r="E19" s="4">
        <v>0.66</v>
      </c>
      <c r="F19" s="15">
        <f t="shared" si="0"/>
        <v>1</v>
      </c>
      <c r="G19" s="25" t="s">
        <v>868</v>
      </c>
      <c r="H19" s="4" t="str">
        <f>VLOOKUP(A19,'BATERIA DE INDICADORES'!$L$4:$AC$246,18,0)</f>
        <v>SUBDIRECCIÓN DE TALENTO HUMANO</v>
      </c>
      <c r="I19" s="4" t="s">
        <v>356</v>
      </c>
      <c r="J19" s="4" t="s">
        <v>408</v>
      </c>
    </row>
    <row r="20" spans="1:10" ht="120" x14ac:dyDescent="0.25">
      <c r="A20" s="5" t="s">
        <v>429</v>
      </c>
      <c r="B20" s="3" t="s">
        <v>431</v>
      </c>
      <c r="C20" s="3" t="s">
        <v>45</v>
      </c>
      <c r="D20" s="4">
        <v>0.92</v>
      </c>
      <c r="E20" s="3"/>
      <c r="F20" s="15">
        <f t="shared" si="0"/>
        <v>0</v>
      </c>
      <c r="G20" s="4" t="s">
        <v>857</v>
      </c>
      <c r="H20" s="4" t="str">
        <f>VLOOKUP(A20,'BATERIA DE INDICADORES'!$L$4:$AC$246,18,0)</f>
        <v>OFICINA ASESORA DE PLANEACIÓN</v>
      </c>
      <c r="I20" s="4" t="s">
        <v>426</v>
      </c>
      <c r="J20" s="4" t="s">
        <v>430</v>
      </c>
    </row>
    <row r="21" spans="1:10" ht="120" x14ac:dyDescent="0.25">
      <c r="A21" s="5" t="s">
        <v>447</v>
      </c>
      <c r="B21" s="3" t="s">
        <v>449</v>
      </c>
      <c r="C21" s="3" t="s">
        <v>45</v>
      </c>
      <c r="D21" s="4">
        <v>0.6</v>
      </c>
      <c r="E21" s="19"/>
      <c r="F21" s="15">
        <f t="shared" si="0"/>
        <v>0</v>
      </c>
      <c r="G21" s="4" t="s">
        <v>857</v>
      </c>
      <c r="H21" s="4" t="str">
        <f>VLOOKUP(A21,'BATERIA DE INDICADORES'!$L$4:$AC$246,18,0)</f>
        <v>OFICINA ASESORA DE PLANEACIÓN</v>
      </c>
      <c r="I21" s="4" t="s">
        <v>426</v>
      </c>
      <c r="J21" s="4" t="s">
        <v>448</v>
      </c>
    </row>
    <row r="22" spans="1:10" ht="120" x14ac:dyDescent="0.25">
      <c r="A22" s="5" t="s">
        <v>495</v>
      </c>
      <c r="B22" s="3" t="s">
        <v>497</v>
      </c>
      <c r="C22" s="3" t="s">
        <v>45</v>
      </c>
      <c r="D22" s="4">
        <v>0.2</v>
      </c>
      <c r="E22" s="19">
        <v>0.17499999999999999</v>
      </c>
      <c r="F22" s="15">
        <f t="shared" si="0"/>
        <v>0.87499999999999989</v>
      </c>
      <c r="G22" s="25" t="s">
        <v>869</v>
      </c>
      <c r="H22" s="4" t="str">
        <f>VLOOKUP(A22,'BATERIA DE INDICADORES'!$L$4:$AC$246,18,0)</f>
        <v>OFICINA ASESORA DE PLANEACIÓN</v>
      </c>
      <c r="I22" s="4" t="s">
        <v>426</v>
      </c>
      <c r="J22" s="4" t="s">
        <v>496</v>
      </c>
    </row>
    <row r="23" spans="1:10" ht="120" x14ac:dyDescent="0.25">
      <c r="A23" s="5" t="s">
        <v>529</v>
      </c>
      <c r="B23" s="3" t="s">
        <v>531</v>
      </c>
      <c r="C23" s="3" t="s">
        <v>45</v>
      </c>
      <c r="D23" s="4">
        <v>0.94</v>
      </c>
      <c r="E23" s="19">
        <v>0.95599999999999996</v>
      </c>
      <c r="F23" s="15">
        <f t="shared" si="0"/>
        <v>1.0170212765957447</v>
      </c>
      <c r="G23" s="4" t="s">
        <v>856</v>
      </c>
      <c r="H23" s="4" t="str">
        <f>VLOOKUP(A23,'BATERIA DE INDICADORES'!$L$4:$AC$246,18,0)</f>
        <v>OFICINA ASESORA DE PLANEACIÓN</v>
      </c>
      <c r="I23" s="4" t="s">
        <v>426</v>
      </c>
      <c r="J23" s="4" t="s">
        <v>530</v>
      </c>
    </row>
    <row r="24" spans="1:10" ht="120" x14ac:dyDescent="0.25">
      <c r="A24" s="5" t="s">
        <v>532</v>
      </c>
      <c r="B24" s="3" t="s">
        <v>533</v>
      </c>
      <c r="C24" s="3" t="s">
        <v>45</v>
      </c>
      <c r="D24" s="4">
        <v>0.9</v>
      </c>
      <c r="E24" s="16">
        <v>0.98</v>
      </c>
      <c r="F24" s="15">
        <f t="shared" si="0"/>
        <v>1.0888888888888888</v>
      </c>
      <c r="G24" s="4" t="s">
        <v>846</v>
      </c>
      <c r="H24" s="4" t="str">
        <f>VLOOKUP(A24,'BATERIA DE INDICADORES'!$L$4:$AC$246,18,0)</f>
        <v>DIRECCIÓN DE GESTIÓN CORPORATIVA</v>
      </c>
      <c r="I24" s="4" t="s">
        <v>426</v>
      </c>
      <c r="J24" s="4" t="s">
        <v>530</v>
      </c>
    </row>
    <row r="25" spans="1:10" ht="90" x14ac:dyDescent="0.25">
      <c r="A25" s="5" t="s">
        <v>553</v>
      </c>
      <c r="B25" s="11" t="s">
        <v>853</v>
      </c>
      <c r="C25" s="3" t="s">
        <v>45</v>
      </c>
      <c r="D25" s="4">
        <v>0.23</v>
      </c>
      <c r="E25" s="19">
        <v>0.23100000000000001</v>
      </c>
      <c r="F25" s="15">
        <f t="shared" si="0"/>
        <v>1.0043478260869565</v>
      </c>
      <c r="G25" s="25" t="s">
        <v>870</v>
      </c>
      <c r="H25" s="4" t="str">
        <f>VLOOKUP(A25,'BATERIA DE INDICADORES'!$L$4:$AC$246,18,0)</f>
        <v>OFICINA ASESORA JURIDICA</v>
      </c>
      <c r="I25" s="4" t="s">
        <v>550</v>
      </c>
      <c r="J25" s="4" t="s">
        <v>554</v>
      </c>
    </row>
    <row r="26" spans="1:10" ht="45" x14ac:dyDescent="0.25">
      <c r="A26" s="5" t="s">
        <v>86</v>
      </c>
      <c r="B26" s="11" t="s">
        <v>827</v>
      </c>
      <c r="C26" s="3" t="s">
        <v>45</v>
      </c>
      <c r="D26" s="4">
        <v>0.65</v>
      </c>
      <c r="E26" s="16">
        <v>0.52</v>
      </c>
      <c r="F26" s="15">
        <f t="shared" si="0"/>
        <v>0.8</v>
      </c>
      <c r="G26" s="4" t="s">
        <v>834</v>
      </c>
      <c r="H26" s="4" t="str">
        <f>VLOOKUP(A26,'BATERIA DE INDICADORES'!$L$4:$AC$246,18,0)</f>
        <v>DIRECCIÓN DE ATENCIÓN Y TRATAMIENTO</v>
      </c>
      <c r="I26" s="4" t="s">
        <v>26</v>
      </c>
      <c r="J26" s="4" t="s">
        <v>87</v>
      </c>
    </row>
    <row r="27" spans="1:10" ht="90" x14ac:dyDescent="0.25">
      <c r="A27" s="5" t="s">
        <v>556</v>
      </c>
      <c r="B27" s="11" t="s">
        <v>854</v>
      </c>
      <c r="C27" s="3" t="s">
        <v>45</v>
      </c>
      <c r="D27" s="4">
        <v>0.9</v>
      </c>
      <c r="E27" s="19">
        <v>0.86309999999999998</v>
      </c>
      <c r="F27" s="15">
        <f t="shared" si="0"/>
        <v>0.95899999999999996</v>
      </c>
      <c r="G27" s="25" t="s">
        <v>871</v>
      </c>
      <c r="H27" s="4" t="str">
        <f>VLOOKUP(A27,'BATERIA DE INDICADORES'!$L$4:$AC$246,18,0)</f>
        <v>OFICINA ASESORA JURIDICA</v>
      </c>
      <c r="I27" s="4" t="s">
        <v>550</v>
      </c>
      <c r="J27" s="4" t="s">
        <v>554</v>
      </c>
    </row>
    <row r="28" spans="1:10" ht="150" x14ac:dyDescent="0.25">
      <c r="A28" s="5" t="s">
        <v>606</v>
      </c>
      <c r="B28" s="3" t="s">
        <v>607</v>
      </c>
      <c r="C28" s="3" t="s">
        <v>32</v>
      </c>
      <c r="D28" s="3">
        <v>10</v>
      </c>
      <c r="E28" s="3">
        <v>10</v>
      </c>
      <c r="F28" s="15">
        <f t="shared" si="0"/>
        <v>1</v>
      </c>
      <c r="G28" s="25" t="s">
        <v>844</v>
      </c>
      <c r="H28" s="4" t="str">
        <f>VLOOKUP(A28,'BATERIA DE INDICADORES'!$L$4:$AC$246,18,0)</f>
        <v>GRUPO DE DERECHOS HUMANOS</v>
      </c>
      <c r="I28" s="4" t="s">
        <v>604</v>
      </c>
      <c r="J28" s="4" t="s">
        <v>597</v>
      </c>
    </row>
    <row r="29" spans="1:10" ht="195" x14ac:dyDescent="0.25">
      <c r="A29" s="5" t="s">
        <v>618</v>
      </c>
      <c r="B29" s="3" t="s">
        <v>620</v>
      </c>
      <c r="C29" s="3" t="s">
        <v>32</v>
      </c>
      <c r="D29" s="3">
        <v>16</v>
      </c>
      <c r="E29" s="3">
        <v>16</v>
      </c>
      <c r="F29" s="15">
        <f t="shared" si="0"/>
        <v>1</v>
      </c>
      <c r="G29" s="4" t="s">
        <v>843</v>
      </c>
      <c r="H29" s="4" t="str">
        <f>VLOOKUP(A29,'BATERIA DE INDICADORES'!$L$4:$AC$246,18,0)</f>
        <v>GRUPO DE DERECHOS HUMANOS</v>
      </c>
      <c r="I29" s="4" t="s">
        <v>604</v>
      </c>
      <c r="J29" s="4" t="s">
        <v>619</v>
      </c>
    </row>
    <row r="30" spans="1:10" ht="105" x14ac:dyDescent="0.25">
      <c r="A30" s="5" t="s">
        <v>652</v>
      </c>
      <c r="B30" s="3" t="s">
        <v>653</v>
      </c>
      <c r="C30" s="3" t="s">
        <v>45</v>
      </c>
      <c r="D30" s="20">
        <v>0.11764705882352941</v>
      </c>
      <c r="E30" s="22">
        <v>0.1176</v>
      </c>
      <c r="F30" s="15">
        <f t="shared" si="0"/>
        <v>0.99959999999999993</v>
      </c>
      <c r="G30" s="25" t="s">
        <v>872</v>
      </c>
      <c r="H30" s="4" t="str">
        <f>VLOOKUP(A30,'BATERIA DE INDICADORES'!$L$4:$AC$246,18,0)</f>
        <v xml:space="preserve">OFICINA DE SISTEMAS DE INFORMACIÓN </v>
      </c>
      <c r="I30" s="4" t="s">
        <v>648</v>
      </c>
      <c r="J30" s="4" t="s">
        <v>651</v>
      </c>
    </row>
    <row r="31" spans="1:10" ht="210" x14ac:dyDescent="0.25">
      <c r="A31" s="5" t="s">
        <v>650</v>
      </c>
      <c r="B31" s="11" t="s">
        <v>873</v>
      </c>
      <c r="C31" s="3" t="s">
        <v>45</v>
      </c>
      <c r="D31" s="4">
        <v>0.4</v>
      </c>
      <c r="E31" s="16">
        <v>0.8</v>
      </c>
      <c r="F31" s="15">
        <f t="shared" si="0"/>
        <v>2</v>
      </c>
      <c r="G31" s="25" t="s">
        <v>874</v>
      </c>
      <c r="H31" s="4" t="str">
        <f>VLOOKUP(A31,'BATERIA DE INDICADORES'!$L$4:$AC$246,18,0)</f>
        <v xml:space="preserve">OFICINA DE SISTEMAS DE INFORMACIÓN </v>
      </c>
      <c r="I31" s="4" t="s">
        <v>648</v>
      </c>
      <c r="J31" s="4" t="s">
        <v>651</v>
      </c>
    </row>
    <row r="32" spans="1:10" ht="105" x14ac:dyDescent="0.25">
      <c r="A32" s="5" t="s">
        <v>725</v>
      </c>
      <c r="B32" s="11" t="s">
        <v>848</v>
      </c>
      <c r="C32" s="3" t="s">
        <v>45</v>
      </c>
      <c r="D32" s="4">
        <v>1</v>
      </c>
      <c r="E32" s="16">
        <v>1</v>
      </c>
      <c r="F32" s="15">
        <f t="shared" si="0"/>
        <v>1</v>
      </c>
      <c r="G32" s="4" t="s">
        <v>849</v>
      </c>
      <c r="H32" s="4" t="str">
        <f>VLOOKUP(A32,'BATERIA DE INDICADORES'!$L$4:$AC$246,18,0)</f>
        <v xml:space="preserve">OFICINA DE SISTEMAS DE INFORMACIÓN </v>
      </c>
      <c r="I32" s="4" t="s">
        <v>648</v>
      </c>
      <c r="J32" s="4" t="s">
        <v>723</v>
      </c>
    </row>
    <row r="33" spans="1:10" ht="105" x14ac:dyDescent="0.25">
      <c r="A33" s="5" t="s">
        <v>726</v>
      </c>
      <c r="B33" s="11" t="s">
        <v>875</v>
      </c>
      <c r="C33" s="3" t="s">
        <v>45</v>
      </c>
      <c r="D33" s="4">
        <v>1</v>
      </c>
      <c r="E33" s="3"/>
      <c r="F33" s="15">
        <f t="shared" si="0"/>
        <v>0</v>
      </c>
      <c r="G33" s="25" t="s">
        <v>876</v>
      </c>
      <c r="H33" s="4" t="e">
        <f>VLOOKUP(A33,'BATERIA DE INDICADORES'!$L$4:$AC$246,18,0)</f>
        <v>#N/A</v>
      </c>
      <c r="I33" s="4" t="s">
        <v>648</v>
      </c>
      <c r="J33" s="4" t="s">
        <v>723</v>
      </c>
    </row>
    <row r="34" spans="1:10" ht="105" x14ac:dyDescent="0.25">
      <c r="A34" s="5" t="s">
        <v>687</v>
      </c>
      <c r="B34" s="3" t="s">
        <v>689</v>
      </c>
      <c r="C34" s="3" t="s">
        <v>45</v>
      </c>
      <c r="D34" s="4">
        <v>0.25</v>
      </c>
      <c r="E34" s="3"/>
      <c r="F34" s="15">
        <f t="shared" si="0"/>
        <v>0</v>
      </c>
      <c r="G34" s="4" t="s">
        <v>855</v>
      </c>
      <c r="H34" s="4" t="str">
        <f>VLOOKUP(A34,'BATERIA DE INDICADORES'!$L$4:$AC$246,18,0)</f>
        <v>OFICINA ASESORA DE COMUNICACIONES</v>
      </c>
      <c r="I34" s="4" t="s">
        <v>648</v>
      </c>
      <c r="J34" s="4" t="s">
        <v>688</v>
      </c>
    </row>
    <row r="35" spans="1:10" ht="105" x14ac:dyDescent="0.25">
      <c r="A35" s="5" t="s">
        <v>722</v>
      </c>
      <c r="B35" s="3" t="s">
        <v>724</v>
      </c>
      <c r="C35" s="3" t="s">
        <v>45</v>
      </c>
      <c r="D35" s="4">
        <v>0.5</v>
      </c>
      <c r="E35" s="3"/>
      <c r="F35" s="15">
        <f t="shared" si="0"/>
        <v>0</v>
      </c>
      <c r="G35" s="4" t="s">
        <v>850</v>
      </c>
      <c r="H35" s="4" t="str">
        <f>VLOOKUP(A35,'BATERIA DE INDICADORES'!$L$4:$AC$246,18,0)</f>
        <v xml:space="preserve">OFICINA DE SISTEMAS DE INFORMACIÓN </v>
      </c>
      <c r="I35" s="4" t="s">
        <v>648</v>
      </c>
      <c r="J35" s="4" t="s">
        <v>723</v>
      </c>
    </row>
    <row r="36" spans="1:10" ht="105" x14ac:dyDescent="0.25">
      <c r="A36" s="5" t="s">
        <v>306</v>
      </c>
      <c r="B36" s="3" t="s">
        <v>307</v>
      </c>
      <c r="C36" s="3" t="s">
        <v>32</v>
      </c>
      <c r="D36" s="3">
        <v>2</v>
      </c>
      <c r="E36" s="3">
        <v>2</v>
      </c>
      <c r="F36" s="15">
        <f t="shared" si="0"/>
        <v>1</v>
      </c>
      <c r="G36" s="4" t="s">
        <v>841</v>
      </c>
      <c r="H36" s="4" t="str">
        <f>VLOOKUP(A36,'BATERIA DE INDICADORES'!$L$4:$AC$246,18,0)</f>
        <v xml:space="preserve">DIRECCIÓN ESCUELA DE FORMACIÓN  </v>
      </c>
      <c r="I36" s="4" t="s">
        <v>300</v>
      </c>
      <c r="J36" s="4" t="s">
        <v>304</v>
      </c>
    </row>
    <row r="37" spans="1:10" ht="75" x14ac:dyDescent="0.25">
      <c r="A37" s="5" t="s">
        <v>111</v>
      </c>
      <c r="B37" s="3" t="s">
        <v>113</v>
      </c>
      <c r="C37" s="3" t="s">
        <v>45</v>
      </c>
      <c r="D37" s="4">
        <v>1</v>
      </c>
      <c r="E37" s="16">
        <v>1</v>
      </c>
      <c r="F37" s="15">
        <f t="shared" si="0"/>
        <v>1</v>
      </c>
      <c r="G37" s="25" t="s">
        <v>877</v>
      </c>
      <c r="H37" s="4" t="str">
        <f>VLOOKUP(A37,'BATERIA DE INDICADORES'!$L$4:$AC$246,18,0)</f>
        <v>GRUPO DE APOYO ESPIRITUAL</v>
      </c>
      <c r="I37" s="4" t="s">
        <v>26</v>
      </c>
      <c r="J37" s="4" t="s">
        <v>112</v>
      </c>
    </row>
    <row r="38" spans="1:10" ht="165" x14ac:dyDescent="0.25">
      <c r="A38" s="5" t="s">
        <v>628</v>
      </c>
      <c r="B38" s="3" t="s">
        <v>630</v>
      </c>
      <c r="C38" s="3" t="s">
        <v>32</v>
      </c>
      <c r="D38" s="3">
        <v>15</v>
      </c>
      <c r="E38" s="3">
        <v>15</v>
      </c>
      <c r="F38" s="15">
        <f t="shared" si="0"/>
        <v>1</v>
      </c>
      <c r="G38" s="25" t="s">
        <v>878</v>
      </c>
      <c r="H38" s="4" t="str">
        <f>VLOOKUP(A38,'BATERIA DE INDICADORES'!$L$4:$AC$246,18,0)</f>
        <v>GRUPO DE DERECHOS HUMANOS</v>
      </c>
      <c r="I38" s="4" t="s">
        <v>604</v>
      </c>
      <c r="J38" s="4" t="s">
        <v>629</v>
      </c>
    </row>
    <row r="39" spans="1:10" ht="90" x14ac:dyDescent="0.25">
      <c r="A39" s="5" t="s">
        <v>308</v>
      </c>
      <c r="B39" s="3" t="s">
        <v>309</v>
      </c>
      <c r="C39" s="3" t="s">
        <v>45</v>
      </c>
      <c r="D39" s="4">
        <v>0</v>
      </c>
      <c r="E39" s="3"/>
      <c r="F39" s="15"/>
      <c r="G39" s="4" t="s">
        <v>842</v>
      </c>
      <c r="H39" s="4" t="str">
        <f>VLOOKUP(A39,'BATERIA DE INDICADORES'!$L$4:$AC$246,18,0)</f>
        <v>GRUPO DE RELACIONES PUBLICAS Y PROTOCOLO</v>
      </c>
      <c r="I39" s="4" t="s">
        <v>300</v>
      </c>
      <c r="J39" s="4" t="s">
        <v>304</v>
      </c>
    </row>
    <row r="40" spans="1:10" ht="75" x14ac:dyDescent="0.25">
      <c r="A40" s="5" t="s">
        <v>146</v>
      </c>
      <c r="B40" s="11" t="s">
        <v>838</v>
      </c>
      <c r="C40" s="3" t="s">
        <v>45</v>
      </c>
      <c r="D40" s="4">
        <v>0.8</v>
      </c>
      <c r="E40" s="16">
        <v>0.76</v>
      </c>
      <c r="F40" s="15">
        <f t="shared" si="0"/>
        <v>0.95</v>
      </c>
      <c r="G40" s="4" t="s">
        <v>830</v>
      </c>
      <c r="H40" s="4" t="str">
        <f>VLOOKUP(A40,'BATERIA DE INDICADORES'!$L$4:$AC$246,18,0)</f>
        <v>DIRECCIÓN DE ATENCIÓN Y TRATAMIENTO</v>
      </c>
      <c r="I40" s="4" t="s">
        <v>140</v>
      </c>
      <c r="J40" s="4" t="s">
        <v>143</v>
      </c>
    </row>
    <row r="41" spans="1:10" ht="45" x14ac:dyDescent="0.25">
      <c r="A41" s="5" t="s">
        <v>124</v>
      </c>
      <c r="B41" s="11" t="s">
        <v>851</v>
      </c>
      <c r="C41" s="3" t="s">
        <v>45</v>
      </c>
      <c r="D41" s="4">
        <v>0.95</v>
      </c>
      <c r="E41" s="19">
        <v>0.97070000000000001</v>
      </c>
      <c r="F41" s="15">
        <f t="shared" si="0"/>
        <v>1.0217894736842106</v>
      </c>
      <c r="G41" s="4" t="s">
        <v>852</v>
      </c>
      <c r="H41" s="4" t="str">
        <f>VLOOKUP(A41,'BATERIA DE INDICADORES'!$L$4:$AC$246,18,0)</f>
        <v>GRUPO DE ASUNTOS PENITENCIARIOS</v>
      </c>
      <c r="I41" s="4" t="s">
        <v>26</v>
      </c>
      <c r="J41" s="4" t="s">
        <v>125</v>
      </c>
    </row>
    <row r="42" spans="1:10" ht="75" x14ac:dyDescent="0.25">
      <c r="A42" s="5" t="s">
        <v>142</v>
      </c>
      <c r="B42" s="11" t="s">
        <v>879</v>
      </c>
      <c r="C42" s="3" t="s">
        <v>32</v>
      </c>
      <c r="D42" s="3">
        <v>1390</v>
      </c>
      <c r="E42" s="3">
        <v>1390</v>
      </c>
      <c r="F42" s="15">
        <f t="shared" si="0"/>
        <v>1</v>
      </c>
      <c r="G42" s="4" t="s">
        <v>835</v>
      </c>
      <c r="H42" s="4" t="str">
        <f>VLOOKUP(A42,'BATERIA DE INDICADORES'!$L$4:$AC$246,18,0)</f>
        <v>DIRECCIÓN DE ATENCIÓN Y TRATAMIENTO</v>
      </c>
      <c r="I42" s="4" t="s">
        <v>140</v>
      </c>
      <c r="J42" s="4" t="s">
        <v>143</v>
      </c>
    </row>
    <row r="43" spans="1:10" ht="75" x14ac:dyDescent="0.25">
      <c r="A43" s="5" t="s">
        <v>158</v>
      </c>
      <c r="B43" s="3" t="s">
        <v>160</v>
      </c>
      <c r="C43" s="3" t="s">
        <v>45</v>
      </c>
      <c r="D43" s="4">
        <v>0.32</v>
      </c>
      <c r="E43" s="19">
        <v>0.3417</v>
      </c>
      <c r="F43" s="15">
        <f t="shared" si="0"/>
        <v>1.0678125000000001</v>
      </c>
      <c r="G43" s="4" t="s">
        <v>836</v>
      </c>
      <c r="H43" s="4" t="str">
        <f>VLOOKUP(A43,'BATERIA DE INDICADORES'!$L$4:$AC$246,18,0)</f>
        <v>DIRECCIÓN DE ATENCIÓN Y TRATAMIENTO</v>
      </c>
      <c r="I43" s="4" t="s">
        <v>140</v>
      </c>
      <c r="J43" s="4" t="s">
        <v>159</v>
      </c>
    </row>
    <row r="44" spans="1:10" ht="75" x14ac:dyDescent="0.25">
      <c r="A44" s="5" t="s">
        <v>162</v>
      </c>
      <c r="B44" s="3" t="s">
        <v>163</v>
      </c>
      <c r="C44" s="3" t="s">
        <v>45</v>
      </c>
      <c r="D44" s="4">
        <v>0.25</v>
      </c>
      <c r="E44" s="16">
        <v>0.52</v>
      </c>
      <c r="F44" s="15">
        <f t="shared" si="0"/>
        <v>2.08</v>
      </c>
      <c r="G44" s="25" t="s">
        <v>880</v>
      </c>
      <c r="H44" s="4" t="str">
        <f>VLOOKUP(A44,'BATERIA DE INDICADORES'!$L$4:$AC$246,18,0)</f>
        <v>DIRECCIÓN DE ATENCIÓN Y TRATAMIENTO</v>
      </c>
      <c r="I44" s="4" t="s">
        <v>140</v>
      </c>
      <c r="J44" s="4" t="s">
        <v>159</v>
      </c>
    </row>
    <row r="45" spans="1:10" ht="75.75" thickBot="1" x14ac:dyDescent="0.3">
      <c r="A45" s="6" t="s">
        <v>185</v>
      </c>
      <c r="B45" s="17" t="s">
        <v>829</v>
      </c>
      <c r="C45" s="7" t="s">
        <v>45</v>
      </c>
      <c r="D45" s="8">
        <v>0.5</v>
      </c>
      <c r="E45" s="18">
        <v>0.57999999999999996</v>
      </c>
      <c r="F45" s="15">
        <f t="shared" si="0"/>
        <v>1.1599999999999999</v>
      </c>
      <c r="G45" s="26" t="s">
        <v>881</v>
      </c>
      <c r="H45" s="8" t="str">
        <f>VLOOKUP(A45,'BATERIA DE INDICADORES'!$L$4:$AC$246,18,0)</f>
        <v>DIRECCIÓN DE ATENCIÓN Y TRATAMIENTO</v>
      </c>
      <c r="I45" s="8" t="s">
        <v>140</v>
      </c>
      <c r="J45" s="8" t="s">
        <v>186</v>
      </c>
    </row>
  </sheetData>
  <autoFilter ref="A4:L45" xr:uid="{00000000-0009-0000-0000-000000000000}"/>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H45"/>
  <sheetViews>
    <sheetView workbookViewId="0">
      <selection activeCell="A6" sqref="A6"/>
    </sheetView>
  </sheetViews>
  <sheetFormatPr baseColWidth="10" defaultRowHeight="15" x14ac:dyDescent="0.25"/>
  <cols>
    <col min="1" max="1" width="25" style="2" customWidth="1"/>
    <col min="2" max="2" width="12.140625" style="2" hidden="1" customWidth="1"/>
    <col min="3" max="3" width="58.42578125" style="2" customWidth="1"/>
    <col min="4" max="5" width="8.7109375" style="2" customWidth="1"/>
    <col min="6" max="6" width="11" style="2" customWidth="1"/>
    <col min="7" max="7" width="82.28515625" style="2" customWidth="1"/>
    <col min="8" max="8" width="25" style="2" customWidth="1"/>
    <col min="9" max="16384" width="11.42578125" style="2"/>
  </cols>
  <sheetData>
    <row r="3" spans="1:8" ht="15.75" thickBot="1" x14ac:dyDescent="0.3"/>
    <row r="4" spans="1:8" s="14" customFormat="1" ht="32.25" thickBot="1" x14ac:dyDescent="0.3">
      <c r="A4" s="13" t="s">
        <v>883</v>
      </c>
      <c r="B4" s="12" t="s">
        <v>748</v>
      </c>
      <c r="C4" s="13" t="s">
        <v>749</v>
      </c>
      <c r="D4" s="13" t="s">
        <v>824</v>
      </c>
      <c r="E4" s="13" t="s">
        <v>825</v>
      </c>
      <c r="F4" s="13" t="s">
        <v>826</v>
      </c>
      <c r="G4" s="13" t="s">
        <v>858</v>
      </c>
      <c r="H4" s="13" t="s">
        <v>859</v>
      </c>
    </row>
    <row r="5" spans="1:8" ht="75" x14ac:dyDescent="0.25">
      <c r="A5" s="29" t="s">
        <v>366</v>
      </c>
      <c r="B5" s="30" t="s">
        <v>365</v>
      </c>
      <c r="C5" s="31" t="s">
        <v>367</v>
      </c>
      <c r="D5" s="29">
        <v>0.03</v>
      </c>
      <c r="E5" s="29">
        <v>0.03</v>
      </c>
      <c r="F5" s="15">
        <f t="shared" ref="F5:F11" si="0">+E5/D5</f>
        <v>1</v>
      </c>
      <c r="G5" s="32" t="s">
        <v>866</v>
      </c>
      <c r="H5" s="29" t="str">
        <f>VLOOKUP(B5,'BATERIA DE INDICADORES'!$L$4:$AC$246,18,0)</f>
        <v>SUBDIRECCIÓN DE TALENTO HUMANO</v>
      </c>
    </row>
    <row r="6" spans="1:8" ht="45" x14ac:dyDescent="0.25">
      <c r="A6" s="4" t="s">
        <v>29</v>
      </c>
      <c r="B6" s="5" t="s">
        <v>28</v>
      </c>
      <c r="C6" s="3" t="s">
        <v>30</v>
      </c>
      <c r="D6" s="3">
        <v>6</v>
      </c>
      <c r="E6" s="3">
        <v>6</v>
      </c>
      <c r="F6" s="15">
        <f t="shared" si="0"/>
        <v>1</v>
      </c>
      <c r="G6" s="4" t="s">
        <v>832</v>
      </c>
      <c r="H6" s="4" t="str">
        <f>VLOOKUP(B6,'BATERIA DE INDICADORES'!$L$4:$AC$246,18,0)</f>
        <v>DIRECCIÓN DE ATENCIÓN Y TRATAMIENTO</v>
      </c>
    </row>
    <row r="7" spans="1:8" ht="75" x14ac:dyDescent="0.25">
      <c r="A7" s="33" t="s">
        <v>125</v>
      </c>
      <c r="B7" s="34" t="s">
        <v>124</v>
      </c>
      <c r="C7" s="35" t="s">
        <v>884</v>
      </c>
      <c r="D7" s="33">
        <v>0.95</v>
      </c>
      <c r="E7" s="36">
        <v>0.97070000000000001</v>
      </c>
      <c r="F7" s="15">
        <f t="shared" si="0"/>
        <v>1.0217894736842106</v>
      </c>
      <c r="G7" s="33" t="s">
        <v>852</v>
      </c>
      <c r="H7" s="33" t="str">
        <f>VLOOKUP(B7,'BATERIA DE INDICADORES'!$L$4:$AC$246,18,0)</f>
        <v>GRUPO DE ASUNTOS PENITENCIARIOS</v>
      </c>
    </row>
    <row r="8" spans="1:8" ht="75" x14ac:dyDescent="0.25">
      <c r="A8" s="4" t="s">
        <v>87</v>
      </c>
      <c r="B8" s="5" t="s">
        <v>86</v>
      </c>
      <c r="C8" s="11" t="s">
        <v>885</v>
      </c>
      <c r="D8" s="4">
        <v>0.65</v>
      </c>
      <c r="E8" s="16">
        <v>0.52</v>
      </c>
      <c r="F8" s="15">
        <f t="shared" si="0"/>
        <v>0.8</v>
      </c>
      <c r="G8" s="4" t="s">
        <v>834</v>
      </c>
      <c r="H8" s="4" t="str">
        <f>VLOOKUP(B8,'BATERIA DE INDICADORES'!$L$4:$AC$246,18,0)</f>
        <v>DIRECCIÓN DE ATENCIÓN Y TRATAMIENTO</v>
      </c>
    </row>
    <row r="9" spans="1:8" ht="30" x14ac:dyDescent="0.25">
      <c r="A9" s="37" t="s">
        <v>384</v>
      </c>
      <c r="B9" s="34" t="s">
        <v>383</v>
      </c>
      <c r="C9" s="38" t="s">
        <v>385</v>
      </c>
      <c r="D9" s="33">
        <v>0.3</v>
      </c>
      <c r="E9" s="39">
        <v>0.3</v>
      </c>
      <c r="F9" s="15">
        <f t="shared" si="0"/>
        <v>1</v>
      </c>
      <c r="G9" s="40" t="s">
        <v>867</v>
      </c>
      <c r="H9" s="37" t="str">
        <f>VLOOKUP(B9,'BATERIA DE INDICADORES'!$L$4:$AC$246,18,0)</f>
        <v>SUBDIRECCIÓN DE TALENTO HUMANO</v>
      </c>
    </row>
    <row r="10" spans="1:8" ht="30" x14ac:dyDescent="0.25">
      <c r="A10" s="4" t="s">
        <v>688</v>
      </c>
      <c r="B10" s="5" t="s">
        <v>687</v>
      </c>
      <c r="C10" s="3" t="s">
        <v>689</v>
      </c>
      <c r="D10" s="4">
        <v>0.25</v>
      </c>
      <c r="E10" s="3"/>
      <c r="F10" s="15">
        <f t="shared" si="0"/>
        <v>0</v>
      </c>
      <c r="G10" s="4" t="s">
        <v>855</v>
      </c>
      <c r="H10" s="4" t="str">
        <f>VLOOKUP(B10,'BATERIA DE INDICADORES'!$L$4:$AC$246,18,0)</f>
        <v>OFICINA ASESORA DE COMUNICACIONES</v>
      </c>
    </row>
    <row r="11" spans="1:8" ht="90" x14ac:dyDescent="0.25">
      <c r="A11" s="33" t="s">
        <v>274</v>
      </c>
      <c r="B11" s="34" t="s">
        <v>273</v>
      </c>
      <c r="C11" s="35" t="s">
        <v>888</v>
      </c>
      <c r="D11" s="38">
        <v>3329</v>
      </c>
      <c r="E11" s="38">
        <v>3329</v>
      </c>
      <c r="F11" s="15">
        <f t="shared" si="0"/>
        <v>1</v>
      </c>
      <c r="G11" s="41" t="s">
        <v>862</v>
      </c>
      <c r="H11" s="33" t="str">
        <f>VLOOKUP(B11,'BATERIA DE INDICADORES'!$L$4:$AC$246,18,0)</f>
        <v xml:space="preserve">SUBDIRECCIÓN DE SEGURIDAD Y VIGILANCIA </v>
      </c>
    </row>
    <row r="12" spans="1:8" ht="30" x14ac:dyDescent="0.25">
      <c r="A12" s="38" t="s">
        <v>274</v>
      </c>
      <c r="B12" s="34" t="s">
        <v>303</v>
      </c>
      <c r="C12" s="38" t="s">
        <v>305</v>
      </c>
      <c r="D12" s="38">
        <v>0</v>
      </c>
      <c r="E12" s="38"/>
      <c r="F12" s="15"/>
      <c r="G12" s="38" t="s">
        <v>839</v>
      </c>
      <c r="H12" s="38" t="str">
        <f>VLOOKUP(B12,'BATERIA DE INDICADORES'!$L$4:$AC$246,18,0)</f>
        <v xml:space="preserve">DIRECCIÓN ESCUELA DE FORMACIÓN  </v>
      </c>
    </row>
    <row r="13" spans="1:8" ht="60" x14ac:dyDescent="0.25">
      <c r="A13" s="4" t="s">
        <v>112</v>
      </c>
      <c r="B13" s="5" t="s">
        <v>111</v>
      </c>
      <c r="C13" s="3" t="s">
        <v>113</v>
      </c>
      <c r="D13" s="4">
        <v>1</v>
      </c>
      <c r="E13" s="16">
        <v>1</v>
      </c>
      <c r="F13" s="15">
        <f t="shared" ref="F13:F20" si="1">+E13/D13</f>
        <v>1</v>
      </c>
      <c r="G13" s="25" t="s">
        <v>877</v>
      </c>
      <c r="H13" s="4" t="str">
        <f>VLOOKUP(B13,'BATERIA DE INDICADORES'!$L$4:$AC$246,18,0)</f>
        <v>GRUPO DE APOYO ESPIRITUAL</v>
      </c>
    </row>
    <row r="14" spans="1:8" ht="165" x14ac:dyDescent="0.25">
      <c r="A14" s="33" t="s">
        <v>651</v>
      </c>
      <c r="B14" s="34" t="s">
        <v>650</v>
      </c>
      <c r="C14" s="35" t="s">
        <v>886</v>
      </c>
      <c r="D14" s="33">
        <v>0.4</v>
      </c>
      <c r="E14" s="39">
        <v>0.8</v>
      </c>
      <c r="F14" s="15">
        <f t="shared" si="1"/>
        <v>2</v>
      </c>
      <c r="G14" s="41" t="s">
        <v>874</v>
      </c>
      <c r="H14" s="33" t="str">
        <f>VLOOKUP(B14,'BATERIA DE INDICADORES'!$L$4:$AC$246,18,0)</f>
        <v xml:space="preserve">OFICINA DE SISTEMAS DE INFORMACIÓN </v>
      </c>
    </row>
    <row r="15" spans="1:8" ht="105" x14ac:dyDescent="0.25">
      <c r="A15" s="33" t="s">
        <v>651</v>
      </c>
      <c r="B15" s="34" t="s">
        <v>654</v>
      </c>
      <c r="C15" s="35" t="s">
        <v>887</v>
      </c>
      <c r="D15" s="33">
        <v>1</v>
      </c>
      <c r="E15" s="39">
        <v>0.94</v>
      </c>
      <c r="F15" s="15">
        <f t="shared" si="1"/>
        <v>0.94</v>
      </c>
      <c r="G15" s="41" t="s">
        <v>863</v>
      </c>
      <c r="H15" s="33" t="str">
        <f>VLOOKUP(B15,'BATERIA DE INDICADORES'!$L$4:$AC$246,18,0)</f>
        <v xml:space="preserve">OFICINA DE SISTEMAS DE INFORMACIÓN </v>
      </c>
    </row>
    <row r="16" spans="1:8" ht="60" x14ac:dyDescent="0.25">
      <c r="A16" s="4" t="s">
        <v>651</v>
      </c>
      <c r="B16" s="5" t="s">
        <v>652</v>
      </c>
      <c r="C16" s="3" t="s">
        <v>653</v>
      </c>
      <c r="D16" s="20">
        <v>0.11764705882352941</v>
      </c>
      <c r="E16" s="22">
        <v>0.1176</v>
      </c>
      <c r="F16" s="15">
        <f t="shared" si="1"/>
        <v>0.99959999999999993</v>
      </c>
      <c r="G16" s="25" t="s">
        <v>872</v>
      </c>
      <c r="H16" s="4" t="str">
        <f>VLOOKUP(B16,'BATERIA DE INDICADORES'!$L$4:$AC$246,18,0)</f>
        <v xml:space="preserve">OFICINA DE SISTEMAS DE INFORMACIÓN </v>
      </c>
    </row>
    <row r="17" spans="1:8" ht="45" x14ac:dyDescent="0.25">
      <c r="A17" s="4" t="s">
        <v>159</v>
      </c>
      <c r="B17" s="5" t="s">
        <v>158</v>
      </c>
      <c r="C17" s="3" t="s">
        <v>160</v>
      </c>
      <c r="D17" s="4">
        <v>0.32</v>
      </c>
      <c r="E17" s="19">
        <v>0.3417</v>
      </c>
      <c r="F17" s="15">
        <f t="shared" si="1"/>
        <v>1.0678125000000001</v>
      </c>
      <c r="G17" s="4" t="s">
        <v>836</v>
      </c>
      <c r="H17" s="4" t="str">
        <f>VLOOKUP(B17,'BATERIA DE INDICADORES'!$L$4:$AC$246,18,0)</f>
        <v>DIRECCIÓN DE ATENCIÓN Y TRATAMIENTO</v>
      </c>
    </row>
    <row r="18" spans="1:8" ht="30" x14ac:dyDescent="0.25">
      <c r="A18" s="4" t="s">
        <v>159</v>
      </c>
      <c r="B18" s="5" t="s">
        <v>162</v>
      </c>
      <c r="C18" s="3" t="s">
        <v>163</v>
      </c>
      <c r="D18" s="4">
        <v>0.25</v>
      </c>
      <c r="E18" s="16">
        <v>0.52</v>
      </c>
      <c r="F18" s="15">
        <f t="shared" si="1"/>
        <v>2.08</v>
      </c>
      <c r="G18" s="25" t="s">
        <v>880</v>
      </c>
      <c r="H18" s="4" t="str">
        <f>VLOOKUP(B18,'BATERIA DE INDICADORES'!$L$4:$AC$246,18,0)</f>
        <v>DIRECCIÓN DE ATENCIÓN Y TRATAMIENTO</v>
      </c>
    </row>
    <row r="19" spans="1:8" ht="30" x14ac:dyDescent="0.25">
      <c r="A19" s="33" t="s">
        <v>496</v>
      </c>
      <c r="B19" s="34" t="s">
        <v>495</v>
      </c>
      <c r="C19" s="38" t="s">
        <v>497</v>
      </c>
      <c r="D19" s="33">
        <v>0.2</v>
      </c>
      <c r="E19" s="36">
        <v>0.17499999999999999</v>
      </c>
      <c r="F19" s="15">
        <f t="shared" si="1"/>
        <v>0.87499999999999989</v>
      </c>
      <c r="G19" s="41" t="s">
        <v>869</v>
      </c>
      <c r="H19" s="33" t="str">
        <f>VLOOKUP(B19,'BATERIA DE INDICADORES'!$L$4:$AC$246,18,0)</f>
        <v>OFICINA ASESORA DE PLANEACIÓN</v>
      </c>
    </row>
    <row r="20" spans="1:8" ht="90" x14ac:dyDescent="0.25">
      <c r="A20" s="4" t="s">
        <v>304</v>
      </c>
      <c r="B20" s="5" t="s">
        <v>306</v>
      </c>
      <c r="C20" s="3" t="s">
        <v>307</v>
      </c>
      <c r="D20" s="3">
        <v>2</v>
      </c>
      <c r="E20" s="3">
        <v>2</v>
      </c>
      <c r="F20" s="15">
        <f t="shared" si="1"/>
        <v>1</v>
      </c>
      <c r="G20" s="4" t="s">
        <v>841</v>
      </c>
      <c r="H20" s="4" t="str">
        <f>VLOOKUP(B20,'BATERIA DE INDICADORES'!$L$4:$AC$246,18,0)</f>
        <v xml:space="preserve">DIRECCIÓN ESCUELA DE FORMACIÓN  </v>
      </c>
    </row>
    <row r="21" spans="1:8" ht="45" x14ac:dyDescent="0.25">
      <c r="A21" s="4" t="s">
        <v>304</v>
      </c>
      <c r="B21" s="5" t="s">
        <v>308</v>
      </c>
      <c r="C21" s="3" t="s">
        <v>309</v>
      </c>
      <c r="D21" s="4">
        <v>0</v>
      </c>
      <c r="E21" s="3"/>
      <c r="F21" s="15"/>
      <c r="G21" s="4" t="s">
        <v>842</v>
      </c>
      <c r="H21" s="4" t="str">
        <f>VLOOKUP(B21,'BATERIA DE INDICADORES'!$L$4:$AC$246,18,0)</f>
        <v>GRUPO DE RELACIONES PUBLICAS Y PROTOCOLO</v>
      </c>
    </row>
    <row r="22" spans="1:8" ht="30" x14ac:dyDescent="0.25">
      <c r="A22" s="33" t="s">
        <v>530</v>
      </c>
      <c r="B22" s="34" t="s">
        <v>529</v>
      </c>
      <c r="C22" s="38" t="s">
        <v>531</v>
      </c>
      <c r="D22" s="33">
        <v>0.94</v>
      </c>
      <c r="E22" s="36">
        <v>0.95599999999999996</v>
      </c>
      <c r="F22" s="15">
        <f t="shared" ref="F22:F30" si="2">+E22/D22</f>
        <v>1.0170212765957447</v>
      </c>
      <c r="G22" s="33" t="s">
        <v>856</v>
      </c>
      <c r="H22" s="33" t="str">
        <f>VLOOKUP(B22,'BATERIA DE INDICADORES'!$L$4:$AC$246,18,0)</f>
        <v>OFICINA ASESORA DE PLANEACIÓN</v>
      </c>
    </row>
    <row r="23" spans="1:8" ht="30" x14ac:dyDescent="0.25">
      <c r="A23" s="33" t="s">
        <v>530</v>
      </c>
      <c r="B23" s="34" t="s">
        <v>532</v>
      </c>
      <c r="C23" s="38" t="s">
        <v>533</v>
      </c>
      <c r="D23" s="33">
        <v>0.9</v>
      </c>
      <c r="E23" s="39">
        <v>0.98</v>
      </c>
      <c r="F23" s="15">
        <f t="shared" si="2"/>
        <v>1.0888888888888888</v>
      </c>
      <c r="G23" s="33" t="s">
        <v>846</v>
      </c>
      <c r="H23" s="33" t="str">
        <f>VLOOKUP(B23,'BATERIA DE INDICADORES'!$L$4:$AC$246,18,0)</f>
        <v>DIRECCIÓN DE GESTIÓN CORPORATIVA</v>
      </c>
    </row>
    <row r="24" spans="1:8" ht="120" x14ac:dyDescent="0.25">
      <c r="A24" s="4" t="s">
        <v>629</v>
      </c>
      <c r="B24" s="5" t="s">
        <v>628</v>
      </c>
      <c r="C24" s="3" t="s">
        <v>630</v>
      </c>
      <c r="D24" s="3">
        <v>15</v>
      </c>
      <c r="E24" s="3">
        <v>15</v>
      </c>
      <c r="F24" s="15">
        <f t="shared" si="2"/>
        <v>1</v>
      </c>
      <c r="G24" s="25" t="s">
        <v>878</v>
      </c>
      <c r="H24" s="4" t="str">
        <f>VLOOKUP(B24,'BATERIA DE INDICADORES'!$L$4:$AC$246,18,0)</f>
        <v>GRUPO DE DERECHOS HUMANOS</v>
      </c>
    </row>
    <row r="25" spans="1:8" ht="30" x14ac:dyDescent="0.25">
      <c r="A25" s="33" t="s">
        <v>430</v>
      </c>
      <c r="B25" s="34" t="s">
        <v>429</v>
      </c>
      <c r="C25" s="38" t="s">
        <v>431</v>
      </c>
      <c r="D25" s="33">
        <v>0.92</v>
      </c>
      <c r="E25" s="38"/>
      <c r="F25" s="15">
        <f t="shared" si="2"/>
        <v>0</v>
      </c>
      <c r="G25" s="33" t="s">
        <v>857</v>
      </c>
      <c r="H25" s="33" t="str">
        <f>VLOOKUP(B25,'BATERIA DE INDICADORES'!$L$4:$AC$246,18,0)</f>
        <v>OFICINA ASESORA DE PLANEACIÓN</v>
      </c>
    </row>
    <row r="26" spans="1:8" ht="30" x14ac:dyDescent="0.25">
      <c r="A26" s="4" t="s">
        <v>360</v>
      </c>
      <c r="B26" s="5" t="s">
        <v>359</v>
      </c>
      <c r="C26" s="3" t="s">
        <v>361</v>
      </c>
      <c r="D26" s="4">
        <v>1</v>
      </c>
      <c r="E26" s="16">
        <v>0.59</v>
      </c>
      <c r="F26" s="15">
        <f t="shared" si="2"/>
        <v>0.59</v>
      </c>
      <c r="G26" s="25" t="s">
        <v>865</v>
      </c>
      <c r="H26" s="4" t="str">
        <f>VLOOKUP(B26,'BATERIA DE INDICADORES'!$L$4:$AC$246,18,0)</f>
        <v>SUBDIRECCIÓN DE TALENTO HUMANO</v>
      </c>
    </row>
    <row r="27" spans="1:8" ht="60" x14ac:dyDescent="0.25">
      <c r="A27" s="33" t="s">
        <v>554</v>
      </c>
      <c r="B27" s="34" t="s">
        <v>556</v>
      </c>
      <c r="C27" s="35" t="s">
        <v>889</v>
      </c>
      <c r="D27" s="33">
        <v>0.9</v>
      </c>
      <c r="E27" s="36">
        <v>0.86309999999999998</v>
      </c>
      <c r="F27" s="15">
        <f t="shared" si="2"/>
        <v>0.95899999999999996</v>
      </c>
      <c r="G27" s="41" t="s">
        <v>871</v>
      </c>
      <c r="H27" s="33" t="str">
        <f>VLOOKUP(B27,'BATERIA DE INDICADORES'!$L$4:$AC$246,18,0)</f>
        <v>OFICINA ASESORA JURIDICA</v>
      </c>
    </row>
    <row r="28" spans="1:8" ht="60" x14ac:dyDescent="0.25">
      <c r="A28" s="33" t="s">
        <v>554</v>
      </c>
      <c r="B28" s="34" t="s">
        <v>553</v>
      </c>
      <c r="C28" s="35" t="s">
        <v>890</v>
      </c>
      <c r="D28" s="33">
        <v>0.23</v>
      </c>
      <c r="E28" s="36">
        <v>0.23100000000000001</v>
      </c>
      <c r="F28" s="15">
        <f t="shared" si="2"/>
        <v>1.0043478260869565</v>
      </c>
      <c r="G28" s="41" t="s">
        <v>870</v>
      </c>
      <c r="H28" s="33" t="str">
        <f>VLOOKUP(B28,'BATERIA DE INDICADORES'!$L$4:$AC$246,18,0)</f>
        <v>OFICINA ASESORA JURIDICA</v>
      </c>
    </row>
    <row r="29" spans="1:8" ht="90" x14ac:dyDescent="0.25">
      <c r="A29" s="4" t="s">
        <v>186</v>
      </c>
      <c r="B29" s="5" t="s">
        <v>185</v>
      </c>
      <c r="C29" s="11" t="s">
        <v>891</v>
      </c>
      <c r="D29" s="4">
        <v>0.5</v>
      </c>
      <c r="E29" s="16">
        <v>0.57999999999999996</v>
      </c>
      <c r="F29" s="15">
        <f t="shared" si="2"/>
        <v>1.1599999999999999</v>
      </c>
      <c r="G29" s="25" t="s">
        <v>881</v>
      </c>
      <c r="H29" s="4" t="str">
        <f>VLOOKUP(B29,'BATERIA DE INDICADORES'!$L$4:$AC$246,18,0)</f>
        <v>DIRECCIÓN DE ATENCIÓN Y TRATAMIENTO</v>
      </c>
    </row>
    <row r="30" spans="1:8" ht="45" x14ac:dyDescent="0.25">
      <c r="A30" s="33" t="s">
        <v>210</v>
      </c>
      <c r="B30" s="34" t="s">
        <v>209</v>
      </c>
      <c r="C30" s="38" t="s">
        <v>211</v>
      </c>
      <c r="D30" s="33">
        <v>0.25</v>
      </c>
      <c r="E30" s="39">
        <v>0.35</v>
      </c>
      <c r="F30" s="15">
        <f t="shared" si="2"/>
        <v>1.4</v>
      </c>
      <c r="G30" s="33" t="s">
        <v>837</v>
      </c>
      <c r="H30" s="33"/>
    </row>
    <row r="31" spans="1:8" ht="30" x14ac:dyDescent="0.25">
      <c r="A31" s="4" t="s">
        <v>217</v>
      </c>
      <c r="B31" s="5" t="s">
        <v>216</v>
      </c>
      <c r="C31" s="3" t="s">
        <v>218</v>
      </c>
      <c r="D31" s="4">
        <v>0</v>
      </c>
      <c r="E31" s="3"/>
      <c r="F31" s="15"/>
      <c r="G31" s="23" t="s">
        <v>831</v>
      </c>
      <c r="H31" s="4"/>
    </row>
    <row r="32" spans="1:8" ht="135" x14ac:dyDescent="0.25">
      <c r="A32" s="33" t="s">
        <v>597</v>
      </c>
      <c r="B32" s="34" t="s">
        <v>606</v>
      </c>
      <c r="C32" s="38" t="s">
        <v>607</v>
      </c>
      <c r="D32" s="38">
        <v>10</v>
      </c>
      <c r="E32" s="38">
        <v>10</v>
      </c>
      <c r="F32" s="15">
        <f t="shared" ref="F32:F37" si="3">+E32/D32</f>
        <v>1</v>
      </c>
      <c r="G32" s="41" t="s">
        <v>844</v>
      </c>
      <c r="H32" s="33" t="str">
        <f>VLOOKUP(B32,'BATERIA DE INDICADORES'!$L$4:$AC$246,18,0)</f>
        <v>GRUPO DE DERECHOS HUMANOS</v>
      </c>
    </row>
    <row r="33" spans="1:8" ht="30" x14ac:dyDescent="0.25">
      <c r="A33" s="4" t="s">
        <v>348</v>
      </c>
      <c r="B33" s="5" t="s">
        <v>347</v>
      </c>
      <c r="C33" s="3" t="s">
        <v>349</v>
      </c>
      <c r="D33" s="4">
        <v>1</v>
      </c>
      <c r="E33" s="16">
        <v>1</v>
      </c>
      <c r="F33" s="15">
        <f t="shared" si="3"/>
        <v>1</v>
      </c>
      <c r="G33" s="4" t="s">
        <v>840</v>
      </c>
      <c r="H33" s="4" t="str">
        <f>VLOOKUP(B33,'BATERIA DE INDICADORES'!$L$4:$AC$246,18,0)</f>
        <v xml:space="preserve">DIRECCIÓN ESCUELA DE FORMACIÓN  </v>
      </c>
    </row>
    <row r="34" spans="1:8" ht="30" x14ac:dyDescent="0.25">
      <c r="A34" s="33" t="s">
        <v>340</v>
      </c>
      <c r="B34" s="34" t="s">
        <v>339</v>
      </c>
      <c r="C34" s="38" t="s">
        <v>341</v>
      </c>
      <c r="D34" s="33">
        <v>1</v>
      </c>
      <c r="E34" s="38"/>
      <c r="F34" s="15">
        <f t="shared" si="3"/>
        <v>0</v>
      </c>
      <c r="G34" s="41" t="s">
        <v>864</v>
      </c>
      <c r="H34" s="33" t="str">
        <f>VLOOKUP(B34,'BATERIA DE INDICADORES'!$L$4:$AC$246,18,0)</f>
        <v xml:space="preserve">DIRECCIÓN ESCUELA DE FORMACIÓN  </v>
      </c>
    </row>
    <row r="35" spans="1:8" ht="150" x14ac:dyDescent="0.25">
      <c r="A35" s="4" t="s">
        <v>619</v>
      </c>
      <c r="B35" s="5" t="s">
        <v>618</v>
      </c>
      <c r="C35" s="3" t="s">
        <v>620</v>
      </c>
      <c r="D35" s="3">
        <v>16</v>
      </c>
      <c r="E35" s="3">
        <v>16</v>
      </c>
      <c r="F35" s="15">
        <f t="shared" si="3"/>
        <v>1</v>
      </c>
      <c r="G35" s="4" t="s">
        <v>843</v>
      </c>
      <c r="H35" s="4" t="str">
        <f>VLOOKUP(B35,'BATERIA DE INDICADORES'!$L$4:$AC$246,18,0)</f>
        <v>GRUPO DE DERECHOS HUMANOS</v>
      </c>
    </row>
    <row r="36" spans="1:8" ht="90" x14ac:dyDescent="0.25">
      <c r="A36" s="33" t="s">
        <v>43</v>
      </c>
      <c r="B36" s="34" t="s">
        <v>42</v>
      </c>
      <c r="C36" s="35" t="s">
        <v>892</v>
      </c>
      <c r="D36" s="33">
        <v>0.98</v>
      </c>
      <c r="E36" s="39">
        <v>0.99</v>
      </c>
      <c r="F36" s="15">
        <f t="shared" si="3"/>
        <v>1.010204081632653</v>
      </c>
      <c r="G36" s="33" t="s">
        <v>833</v>
      </c>
      <c r="H36" s="33" t="str">
        <f>VLOOKUP(B36,'BATERIA DE INDICADORES'!$L$4:$AC$246,18,0)</f>
        <v>DIRECCIÓN DE ATENCIÓN Y TRATAMIENTO</v>
      </c>
    </row>
    <row r="37" spans="1:8" ht="45" x14ac:dyDescent="0.25">
      <c r="A37" s="4" t="s">
        <v>408</v>
      </c>
      <c r="B37" s="5" t="s">
        <v>407</v>
      </c>
      <c r="C37" s="3" t="s">
        <v>409</v>
      </c>
      <c r="D37" s="4">
        <v>0.66</v>
      </c>
      <c r="E37" s="4">
        <v>0.66</v>
      </c>
      <c r="F37" s="15">
        <f t="shared" si="3"/>
        <v>1</v>
      </c>
      <c r="G37" s="25" t="s">
        <v>868</v>
      </c>
      <c r="H37" s="4" t="str">
        <f>VLOOKUP(B37,'BATERIA DE INDICADORES'!$L$4:$AC$246,18,0)</f>
        <v>SUBDIRECCIÓN DE TALENTO HUMANO</v>
      </c>
    </row>
    <row r="38" spans="1:8" ht="30" x14ac:dyDescent="0.25">
      <c r="A38" s="4" t="s">
        <v>235</v>
      </c>
      <c r="B38" s="5" t="s">
        <v>234</v>
      </c>
      <c r="C38" s="3" t="s">
        <v>236</v>
      </c>
      <c r="D38" s="4">
        <v>0</v>
      </c>
      <c r="E38" s="3"/>
      <c r="F38" s="15"/>
      <c r="G38" s="4" t="s">
        <v>845</v>
      </c>
      <c r="H38" s="4" t="str">
        <f>VLOOKUP(B38,'BATERIA DE INDICADORES'!$L$4:$AC$246,18,0)</f>
        <v xml:space="preserve">SUBDIRECCIÓN DE SEGURIDAD Y VIGILANCIA </v>
      </c>
    </row>
    <row r="39" spans="1:8" ht="60" x14ac:dyDescent="0.25">
      <c r="A39" s="4" t="s">
        <v>235</v>
      </c>
      <c r="B39" s="5" t="s">
        <v>238</v>
      </c>
      <c r="C39" s="3" t="s">
        <v>239</v>
      </c>
      <c r="D39" s="20">
        <v>0.187</v>
      </c>
      <c r="E39" s="19">
        <v>0.17399999999999999</v>
      </c>
      <c r="F39" s="15">
        <f t="shared" ref="F39:F45" si="4">+E39/D39</f>
        <v>0.93048128342245984</v>
      </c>
      <c r="G39" s="25" t="s">
        <v>860</v>
      </c>
      <c r="H39" s="4" t="str">
        <f>VLOOKUP(B39,'BATERIA DE INDICADORES'!$L$4:$AC$246,18,0)</f>
        <v xml:space="preserve">SUBDIRECCIÓN DE SEGURIDAD Y VIGILANCIA </v>
      </c>
    </row>
    <row r="40" spans="1:8" ht="45" x14ac:dyDescent="0.25">
      <c r="A40" s="33" t="s">
        <v>723</v>
      </c>
      <c r="B40" s="34" t="s">
        <v>725</v>
      </c>
      <c r="C40" s="35" t="s">
        <v>848</v>
      </c>
      <c r="D40" s="33">
        <v>1</v>
      </c>
      <c r="E40" s="39">
        <v>1</v>
      </c>
      <c r="F40" s="15">
        <f t="shared" si="4"/>
        <v>1</v>
      </c>
      <c r="G40" s="33" t="s">
        <v>849</v>
      </c>
      <c r="H40" s="33" t="str">
        <f>VLOOKUP(B40,'BATERIA DE INDICADORES'!$L$4:$AC$246,18,0)</f>
        <v xml:space="preserve">OFICINA DE SISTEMAS DE INFORMACIÓN </v>
      </c>
    </row>
    <row r="41" spans="1:8" ht="45" x14ac:dyDescent="0.25">
      <c r="A41" s="33" t="s">
        <v>723</v>
      </c>
      <c r="B41" s="34" t="s">
        <v>722</v>
      </c>
      <c r="C41" s="38" t="s">
        <v>724</v>
      </c>
      <c r="D41" s="33">
        <v>0.5</v>
      </c>
      <c r="E41" s="38"/>
      <c r="F41" s="15">
        <f t="shared" si="4"/>
        <v>0</v>
      </c>
      <c r="G41" s="33" t="s">
        <v>850</v>
      </c>
      <c r="H41" s="33" t="str">
        <f>VLOOKUP(B41,'BATERIA DE INDICADORES'!$L$4:$AC$246,18,0)</f>
        <v xml:space="preserve">OFICINA DE SISTEMAS DE INFORMACIÓN </v>
      </c>
    </row>
    <row r="42" spans="1:8" ht="30" x14ac:dyDescent="0.25">
      <c r="A42" s="33" t="s">
        <v>723</v>
      </c>
      <c r="B42" s="34" t="s">
        <v>726</v>
      </c>
      <c r="C42" s="35" t="s">
        <v>875</v>
      </c>
      <c r="D42" s="33">
        <v>1</v>
      </c>
      <c r="E42" s="38"/>
      <c r="F42" s="15">
        <f t="shared" si="4"/>
        <v>0</v>
      </c>
      <c r="G42" s="41" t="s">
        <v>876</v>
      </c>
      <c r="H42" s="33" t="e">
        <f>VLOOKUP(B42,'BATERIA DE INDICADORES'!$L$4:$AC$246,18,0)</f>
        <v>#N/A</v>
      </c>
    </row>
    <row r="43" spans="1:8" ht="45" x14ac:dyDescent="0.25">
      <c r="A43" s="4" t="s">
        <v>448</v>
      </c>
      <c r="B43" s="5" t="s">
        <v>447</v>
      </c>
      <c r="C43" s="3" t="s">
        <v>449</v>
      </c>
      <c r="D43" s="4">
        <v>0.6</v>
      </c>
      <c r="E43" s="19"/>
      <c r="F43" s="15">
        <f t="shared" si="4"/>
        <v>0</v>
      </c>
      <c r="G43" s="4" t="s">
        <v>857</v>
      </c>
      <c r="H43" s="4" t="str">
        <f>VLOOKUP(B43,'BATERIA DE INDICADORES'!$L$4:$AC$246,18,0)</f>
        <v>OFICINA ASESORA DE PLANEACIÓN</v>
      </c>
    </row>
    <row r="44" spans="1:8" ht="45" x14ac:dyDescent="0.25">
      <c r="A44" s="33" t="s">
        <v>143</v>
      </c>
      <c r="B44" s="34" t="s">
        <v>142</v>
      </c>
      <c r="C44" s="35" t="s">
        <v>879</v>
      </c>
      <c r="D44" s="38">
        <v>1390</v>
      </c>
      <c r="E44" s="38">
        <v>1390</v>
      </c>
      <c r="F44" s="15">
        <f t="shared" si="4"/>
        <v>1</v>
      </c>
      <c r="G44" s="33" t="s">
        <v>835</v>
      </c>
      <c r="H44" s="33" t="str">
        <f>VLOOKUP(B44,'BATERIA DE INDICADORES'!$L$4:$AC$246,18,0)</f>
        <v>DIRECCIÓN DE ATENCIÓN Y TRATAMIENTO</v>
      </c>
    </row>
    <row r="45" spans="1:8" ht="105.75" thickBot="1" x14ac:dyDescent="0.3">
      <c r="A45" s="42" t="s">
        <v>143</v>
      </c>
      <c r="B45" s="43" t="s">
        <v>146</v>
      </c>
      <c r="C45" s="44" t="s">
        <v>893</v>
      </c>
      <c r="D45" s="42">
        <v>0.8</v>
      </c>
      <c r="E45" s="45">
        <v>0.76</v>
      </c>
      <c r="F45" s="15">
        <f t="shared" si="4"/>
        <v>0.95</v>
      </c>
      <c r="G45" s="42" t="s">
        <v>830</v>
      </c>
      <c r="H45" s="42" t="str">
        <f>VLOOKUP(B45,'BATERIA DE INDICADORES'!$L$4:$AC$246,18,0)</f>
        <v>DIRECCIÓN DE ATENCIÓN Y TRATAMIENTO</v>
      </c>
    </row>
  </sheetData>
  <autoFilter ref="B4:J45" xr:uid="{00000000-0009-0000-0000-000001000000}"/>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45"/>
  <sheetViews>
    <sheetView workbookViewId="0">
      <selection activeCell="A6" sqref="A6"/>
    </sheetView>
  </sheetViews>
  <sheetFormatPr baseColWidth="10" defaultRowHeight="15" x14ac:dyDescent="0.25"/>
  <cols>
    <col min="1" max="1" width="31.28515625" style="2" customWidth="1"/>
    <col min="2" max="2" width="10.42578125" style="2" customWidth="1"/>
    <col min="3" max="3" width="71.140625" style="2" customWidth="1"/>
    <col min="4" max="7" width="11" style="2" customWidth="1"/>
    <col min="8" max="8" width="78.140625" style="2" customWidth="1"/>
    <col min="9" max="9" width="25" style="2" customWidth="1"/>
    <col min="10" max="16384" width="11.42578125" style="2"/>
  </cols>
  <sheetData>
    <row r="3" spans="1:9" ht="15.75" thickBot="1" x14ac:dyDescent="0.3"/>
    <row r="4" spans="1:9" s="14" customFormat="1" ht="32.25" thickBot="1" x14ac:dyDescent="0.3">
      <c r="A4" s="13" t="s">
        <v>882</v>
      </c>
      <c r="B4" s="12" t="s">
        <v>748</v>
      </c>
      <c r="C4" s="13" t="s">
        <v>749</v>
      </c>
      <c r="D4" s="13" t="s">
        <v>752</v>
      </c>
      <c r="E4" s="13" t="s">
        <v>824</v>
      </c>
      <c r="F4" s="13" t="s">
        <v>825</v>
      </c>
      <c r="G4" s="13" t="s">
        <v>826</v>
      </c>
      <c r="H4" s="13" t="s">
        <v>858</v>
      </c>
      <c r="I4" s="13" t="s">
        <v>859</v>
      </c>
    </row>
    <row r="5" spans="1:9" ht="105" x14ac:dyDescent="0.25">
      <c r="A5" s="894" t="s">
        <v>648</v>
      </c>
      <c r="B5" s="9" t="s">
        <v>654</v>
      </c>
      <c r="C5" s="27" t="s">
        <v>847</v>
      </c>
      <c r="D5" s="10" t="s">
        <v>45</v>
      </c>
      <c r="E5" s="15">
        <v>1</v>
      </c>
      <c r="F5" s="46">
        <v>0.94</v>
      </c>
      <c r="G5" s="15">
        <f t="shared" ref="G5:G12" si="0">+F5/E5</f>
        <v>0.94</v>
      </c>
      <c r="H5" s="28" t="s">
        <v>863</v>
      </c>
      <c r="I5" s="15" t="str">
        <f>VLOOKUP(B5,'BATERIA DE INDICADORES'!$L$4:$AC$246,18,0)</f>
        <v xml:space="preserve">OFICINA DE SISTEMAS DE INFORMACIÓN </v>
      </c>
    </row>
    <row r="6" spans="1:9" ht="75" x14ac:dyDescent="0.25">
      <c r="A6" s="891"/>
      <c r="B6" s="5" t="s">
        <v>652</v>
      </c>
      <c r="C6" s="3" t="s">
        <v>653</v>
      </c>
      <c r="D6" s="3" t="s">
        <v>45</v>
      </c>
      <c r="E6" s="20">
        <v>0.11764705882352941</v>
      </c>
      <c r="F6" s="22">
        <v>0.1176</v>
      </c>
      <c r="G6" s="4">
        <f t="shared" si="0"/>
        <v>0.99959999999999993</v>
      </c>
      <c r="H6" s="25" t="s">
        <v>872</v>
      </c>
      <c r="I6" s="4" t="str">
        <f>VLOOKUP(B6,'BATERIA DE INDICADORES'!$L$4:$AC$246,18,0)</f>
        <v xml:space="preserve">OFICINA DE SISTEMAS DE INFORMACIÓN </v>
      </c>
    </row>
    <row r="7" spans="1:9" ht="165" x14ac:dyDescent="0.25">
      <c r="A7" s="891"/>
      <c r="B7" s="5" t="s">
        <v>650</v>
      </c>
      <c r="C7" s="11" t="s">
        <v>873</v>
      </c>
      <c r="D7" s="3" t="s">
        <v>45</v>
      </c>
      <c r="E7" s="4">
        <v>0.4</v>
      </c>
      <c r="F7" s="16">
        <v>0.8</v>
      </c>
      <c r="G7" s="4">
        <f t="shared" si="0"/>
        <v>2</v>
      </c>
      <c r="H7" s="25" t="s">
        <v>874</v>
      </c>
      <c r="I7" s="4" t="str">
        <f>VLOOKUP(B7,'BATERIA DE INDICADORES'!$L$4:$AC$246,18,0)</f>
        <v xml:space="preserve">OFICINA DE SISTEMAS DE INFORMACIÓN </v>
      </c>
    </row>
    <row r="8" spans="1:9" ht="45" x14ac:dyDescent="0.25">
      <c r="A8" s="891"/>
      <c r="B8" s="5" t="s">
        <v>725</v>
      </c>
      <c r="C8" s="11" t="s">
        <v>848</v>
      </c>
      <c r="D8" s="3" t="s">
        <v>45</v>
      </c>
      <c r="E8" s="4">
        <v>1</v>
      </c>
      <c r="F8" s="16">
        <v>1</v>
      </c>
      <c r="G8" s="4">
        <f t="shared" si="0"/>
        <v>1</v>
      </c>
      <c r="H8" s="4" t="s">
        <v>849</v>
      </c>
      <c r="I8" s="4" t="str">
        <f>VLOOKUP(B8,'BATERIA DE INDICADORES'!$L$4:$AC$246,18,0)</f>
        <v xml:space="preserve">OFICINA DE SISTEMAS DE INFORMACIÓN </v>
      </c>
    </row>
    <row r="9" spans="1:9" ht="30" x14ac:dyDescent="0.25">
      <c r="A9" s="891"/>
      <c r="B9" s="5" t="s">
        <v>726</v>
      </c>
      <c r="C9" s="11" t="s">
        <v>875</v>
      </c>
      <c r="D9" s="3" t="s">
        <v>45</v>
      </c>
      <c r="E9" s="4">
        <v>1</v>
      </c>
      <c r="F9" s="3"/>
      <c r="G9" s="21">
        <f t="shared" si="0"/>
        <v>0</v>
      </c>
      <c r="H9" s="49" t="s">
        <v>876</v>
      </c>
      <c r="I9" s="21" t="e">
        <f>VLOOKUP(B9,'BATERIA DE INDICADORES'!$L$4:$AC$246,18,0)</f>
        <v>#N/A</v>
      </c>
    </row>
    <row r="10" spans="1:9" ht="30" x14ac:dyDescent="0.25">
      <c r="A10" s="891"/>
      <c r="B10" s="5" t="s">
        <v>687</v>
      </c>
      <c r="C10" s="3" t="s">
        <v>689</v>
      </c>
      <c r="D10" s="3" t="s">
        <v>45</v>
      </c>
      <c r="E10" s="4">
        <v>0.25</v>
      </c>
      <c r="F10" s="3"/>
      <c r="G10" s="4">
        <f t="shared" si="0"/>
        <v>0</v>
      </c>
      <c r="H10" s="52" t="s">
        <v>894</v>
      </c>
      <c r="I10" s="4" t="str">
        <f>VLOOKUP(B10,'BATERIA DE INDICADORES'!$L$4:$AC$246,18,0)</f>
        <v>OFICINA ASESORA DE COMUNICACIONES</v>
      </c>
    </row>
    <row r="11" spans="1:9" ht="30" x14ac:dyDescent="0.25">
      <c r="A11" s="892"/>
      <c r="B11" s="5" t="s">
        <v>722</v>
      </c>
      <c r="C11" s="3" t="s">
        <v>724</v>
      </c>
      <c r="D11" s="3" t="s">
        <v>45</v>
      </c>
      <c r="E11" s="4">
        <v>0.5</v>
      </c>
      <c r="F11" s="3"/>
      <c r="G11" s="4">
        <f t="shared" si="0"/>
        <v>0</v>
      </c>
      <c r="H11" s="49" t="s">
        <v>850</v>
      </c>
      <c r="I11" s="4" t="str">
        <f>VLOOKUP(B11,'BATERIA DE INDICADORES'!$L$4:$AC$246,18,0)</f>
        <v xml:space="preserve">OFICINA DE SISTEMAS DE INFORMACIÓN </v>
      </c>
    </row>
    <row r="12" spans="1:9" ht="30" x14ac:dyDescent="0.25">
      <c r="A12" s="1" t="s">
        <v>140</v>
      </c>
      <c r="B12" s="5" t="s">
        <v>209</v>
      </c>
      <c r="C12" s="3" t="s">
        <v>211</v>
      </c>
      <c r="D12" s="3" t="s">
        <v>45</v>
      </c>
      <c r="E12" s="4">
        <v>0.25</v>
      </c>
      <c r="F12" s="16">
        <v>0.35</v>
      </c>
      <c r="G12" s="4">
        <f t="shared" si="0"/>
        <v>1.4</v>
      </c>
      <c r="H12" s="4" t="s">
        <v>837</v>
      </c>
      <c r="I12" s="4"/>
    </row>
    <row r="13" spans="1:9" x14ac:dyDescent="0.25">
      <c r="A13" s="891"/>
      <c r="B13" s="5" t="s">
        <v>216</v>
      </c>
      <c r="C13" s="3" t="s">
        <v>218</v>
      </c>
      <c r="D13" s="3" t="s">
        <v>45</v>
      </c>
      <c r="E13" s="4">
        <v>0</v>
      </c>
      <c r="F13" s="3"/>
      <c r="G13" s="4"/>
      <c r="H13" s="50" t="s">
        <v>894</v>
      </c>
      <c r="I13" s="4"/>
    </row>
    <row r="14" spans="1:9" ht="75" x14ac:dyDescent="0.25">
      <c r="A14" s="891"/>
      <c r="B14" s="5" t="s">
        <v>146</v>
      </c>
      <c r="C14" s="11" t="s">
        <v>838</v>
      </c>
      <c r="D14" s="3" t="s">
        <v>45</v>
      </c>
      <c r="E14" s="4">
        <v>0.8</v>
      </c>
      <c r="F14" s="16">
        <v>0.76</v>
      </c>
      <c r="G14" s="4">
        <f t="shared" ref="G14:G25" si="1">+F14/E14</f>
        <v>0.95</v>
      </c>
      <c r="H14" s="4" t="s">
        <v>830</v>
      </c>
      <c r="I14" s="4" t="str">
        <f>VLOOKUP(B14,'BATERIA DE INDICADORES'!$L$4:$AC$246,18,0)</f>
        <v>DIRECCIÓN DE ATENCIÓN Y TRATAMIENTO</v>
      </c>
    </row>
    <row r="15" spans="1:9" ht="30" x14ac:dyDescent="0.25">
      <c r="A15" s="891"/>
      <c r="B15" s="5" t="s">
        <v>142</v>
      </c>
      <c r="C15" s="11" t="s">
        <v>879</v>
      </c>
      <c r="D15" s="3" t="s">
        <v>32</v>
      </c>
      <c r="E15" s="3">
        <v>1390</v>
      </c>
      <c r="F15" s="3">
        <v>1390</v>
      </c>
      <c r="G15" s="4">
        <f t="shared" si="1"/>
        <v>1</v>
      </c>
      <c r="H15" s="4" t="s">
        <v>835</v>
      </c>
      <c r="I15" s="4" t="str">
        <f>VLOOKUP(B15,'BATERIA DE INDICADORES'!$L$4:$AC$246,18,0)</f>
        <v>DIRECCIÓN DE ATENCIÓN Y TRATAMIENTO</v>
      </c>
    </row>
    <row r="16" spans="1:9" ht="60" x14ac:dyDescent="0.25">
      <c r="A16" s="891"/>
      <c r="B16" s="5" t="s">
        <v>158</v>
      </c>
      <c r="C16" s="3" t="s">
        <v>160</v>
      </c>
      <c r="D16" s="3" t="s">
        <v>45</v>
      </c>
      <c r="E16" s="4">
        <v>0.32</v>
      </c>
      <c r="F16" s="19">
        <v>0.3417</v>
      </c>
      <c r="G16" s="4">
        <f t="shared" si="1"/>
        <v>1.0678125000000001</v>
      </c>
      <c r="H16" s="4" t="s">
        <v>836</v>
      </c>
      <c r="I16" s="4" t="str">
        <f>VLOOKUP(B16,'BATERIA DE INDICADORES'!$L$4:$AC$246,18,0)</f>
        <v>DIRECCIÓN DE ATENCIÓN Y TRATAMIENTO</v>
      </c>
    </row>
    <row r="17" spans="1:9" ht="30" x14ac:dyDescent="0.25">
      <c r="A17" s="891"/>
      <c r="B17" s="5" t="s">
        <v>162</v>
      </c>
      <c r="C17" s="3" t="s">
        <v>163</v>
      </c>
      <c r="D17" s="3" t="s">
        <v>45</v>
      </c>
      <c r="E17" s="4">
        <v>0.25</v>
      </c>
      <c r="F17" s="16">
        <v>0.52</v>
      </c>
      <c r="G17" s="4">
        <f t="shared" si="1"/>
        <v>2.08</v>
      </c>
      <c r="H17" s="25" t="s">
        <v>880</v>
      </c>
      <c r="I17" s="4" t="str">
        <f>VLOOKUP(B17,'BATERIA DE INDICADORES'!$L$4:$AC$246,18,0)</f>
        <v>DIRECCIÓN DE ATENCIÓN Y TRATAMIENTO</v>
      </c>
    </row>
    <row r="18" spans="1:9" ht="60" x14ac:dyDescent="0.25">
      <c r="A18" s="892"/>
      <c r="B18" s="5" t="s">
        <v>185</v>
      </c>
      <c r="C18" s="11" t="s">
        <v>829</v>
      </c>
      <c r="D18" s="3" t="s">
        <v>45</v>
      </c>
      <c r="E18" s="4">
        <v>0.5</v>
      </c>
      <c r="F18" s="16">
        <v>0.57999999999999996</v>
      </c>
      <c r="G18" s="4">
        <f t="shared" si="1"/>
        <v>1.1599999999999999</v>
      </c>
      <c r="H18" s="25" t="s">
        <v>881</v>
      </c>
      <c r="I18" s="4" t="str">
        <f>VLOOKUP(B18,'BATERIA DE INDICADORES'!$L$4:$AC$246,18,0)</f>
        <v>DIRECCIÓN DE ATENCIÓN Y TRATAMIENTO</v>
      </c>
    </row>
    <row r="19" spans="1:9" ht="135" x14ac:dyDescent="0.25">
      <c r="A19" s="1" t="s">
        <v>604</v>
      </c>
      <c r="B19" s="5" t="s">
        <v>606</v>
      </c>
      <c r="C19" s="3" t="s">
        <v>607</v>
      </c>
      <c r="D19" s="3" t="s">
        <v>32</v>
      </c>
      <c r="E19" s="3">
        <v>10</v>
      </c>
      <c r="F19" s="3">
        <v>10</v>
      </c>
      <c r="G19" s="4">
        <f t="shared" si="1"/>
        <v>1</v>
      </c>
      <c r="H19" s="25" t="s">
        <v>844</v>
      </c>
      <c r="I19" s="4" t="str">
        <f>VLOOKUP(B19,'BATERIA DE INDICADORES'!$L$4:$AC$246,18,0)</f>
        <v>GRUPO DE DERECHOS HUMANOS</v>
      </c>
    </row>
    <row r="20" spans="1:9" ht="165" x14ac:dyDescent="0.25">
      <c r="A20" s="891"/>
      <c r="B20" s="5" t="s">
        <v>618</v>
      </c>
      <c r="C20" s="3" t="s">
        <v>620</v>
      </c>
      <c r="D20" s="3" t="s">
        <v>32</v>
      </c>
      <c r="E20" s="3">
        <v>16</v>
      </c>
      <c r="F20" s="3">
        <v>16</v>
      </c>
      <c r="G20" s="4">
        <f t="shared" si="1"/>
        <v>1</v>
      </c>
      <c r="H20" s="4" t="s">
        <v>843</v>
      </c>
      <c r="I20" s="4" t="str">
        <f>VLOOKUP(B20,'BATERIA DE INDICADORES'!$L$4:$AC$246,18,0)</f>
        <v>GRUPO DE DERECHOS HUMANOS</v>
      </c>
    </row>
    <row r="21" spans="1:9" ht="135" x14ac:dyDescent="0.25">
      <c r="A21" s="892"/>
      <c r="B21" s="5" t="s">
        <v>628</v>
      </c>
      <c r="C21" s="3" t="s">
        <v>630</v>
      </c>
      <c r="D21" s="3" t="s">
        <v>32</v>
      </c>
      <c r="E21" s="3">
        <v>15</v>
      </c>
      <c r="F21" s="3">
        <v>15</v>
      </c>
      <c r="G21" s="4">
        <f t="shared" si="1"/>
        <v>1</v>
      </c>
      <c r="H21" s="25" t="s">
        <v>878</v>
      </c>
      <c r="I21" s="4" t="str">
        <f>VLOOKUP(B21,'BATERIA DE INDICADORES'!$L$4:$AC$246,18,0)</f>
        <v>GRUPO DE DERECHOS HUMANOS</v>
      </c>
    </row>
    <row r="22" spans="1:9" ht="30" x14ac:dyDescent="0.25">
      <c r="A22" s="1" t="s">
        <v>356</v>
      </c>
      <c r="B22" s="5" t="s">
        <v>359</v>
      </c>
      <c r="C22" s="3" t="s">
        <v>361</v>
      </c>
      <c r="D22" s="3" t="s">
        <v>45</v>
      </c>
      <c r="E22" s="4">
        <v>1</v>
      </c>
      <c r="F22" s="16">
        <v>0.59</v>
      </c>
      <c r="G22" s="4">
        <f t="shared" si="1"/>
        <v>0.59</v>
      </c>
      <c r="H22" s="25" t="s">
        <v>865</v>
      </c>
      <c r="I22" s="4" t="str">
        <f>VLOOKUP(B22,'BATERIA DE INDICADORES'!$L$4:$AC$246,18,0)</f>
        <v>SUBDIRECCIÓN DE TALENTO HUMANO</v>
      </c>
    </row>
    <row r="23" spans="1:9" ht="75" x14ac:dyDescent="0.25">
      <c r="A23" s="891"/>
      <c r="B23" s="5" t="s">
        <v>365</v>
      </c>
      <c r="C23" s="3" t="s">
        <v>367</v>
      </c>
      <c r="D23" s="3" t="s">
        <v>45</v>
      </c>
      <c r="E23" s="4">
        <v>0.03</v>
      </c>
      <c r="F23" s="4">
        <v>0.03</v>
      </c>
      <c r="G23" s="4">
        <f t="shared" si="1"/>
        <v>1</v>
      </c>
      <c r="H23" s="25" t="s">
        <v>866</v>
      </c>
      <c r="I23" s="4" t="str">
        <f>VLOOKUP(B23,'BATERIA DE INDICADORES'!$L$4:$AC$246,18,0)</f>
        <v>SUBDIRECCIÓN DE TALENTO HUMANO</v>
      </c>
    </row>
    <row r="24" spans="1:9" ht="30" x14ac:dyDescent="0.25">
      <c r="A24" s="891"/>
      <c r="B24" s="5" t="s">
        <v>383</v>
      </c>
      <c r="C24" s="3" t="s">
        <v>385</v>
      </c>
      <c r="D24" s="3" t="s">
        <v>45</v>
      </c>
      <c r="E24" s="4">
        <v>0.3</v>
      </c>
      <c r="F24" s="16">
        <v>0.3</v>
      </c>
      <c r="G24" s="4">
        <f t="shared" si="1"/>
        <v>1</v>
      </c>
      <c r="H24" s="25" t="s">
        <v>867</v>
      </c>
      <c r="I24" s="4" t="str">
        <f>VLOOKUP(B24,'BATERIA DE INDICADORES'!$L$4:$AC$246,18,0)</f>
        <v>SUBDIRECCIÓN DE TALENTO HUMANO</v>
      </c>
    </row>
    <row r="25" spans="1:9" ht="45" x14ac:dyDescent="0.25">
      <c r="A25" s="892"/>
      <c r="B25" s="5" t="s">
        <v>407</v>
      </c>
      <c r="C25" s="3" t="s">
        <v>409</v>
      </c>
      <c r="D25" s="3" t="s">
        <v>45</v>
      </c>
      <c r="E25" s="4">
        <v>0.66</v>
      </c>
      <c r="F25" s="4">
        <v>0.66</v>
      </c>
      <c r="G25" s="4">
        <f t="shared" si="1"/>
        <v>1</v>
      </c>
      <c r="H25" s="25" t="s">
        <v>868</v>
      </c>
      <c r="I25" s="4" t="str">
        <f>VLOOKUP(B25,'BATERIA DE INDICADORES'!$L$4:$AC$246,18,0)</f>
        <v>SUBDIRECCIÓN DE TALENTO HUMANO</v>
      </c>
    </row>
    <row r="26" spans="1:9" ht="30" x14ac:dyDescent="0.25">
      <c r="A26" s="1" t="s">
        <v>232</v>
      </c>
      <c r="B26" s="5" t="s">
        <v>234</v>
      </c>
      <c r="C26" s="3" t="s">
        <v>236</v>
      </c>
      <c r="D26" s="3" t="s">
        <v>45</v>
      </c>
      <c r="E26" s="4">
        <v>0</v>
      </c>
      <c r="F26" s="3"/>
      <c r="G26" s="48"/>
      <c r="H26" s="11" t="s">
        <v>895</v>
      </c>
      <c r="I26" s="4" t="str">
        <f>VLOOKUP(B26,'BATERIA DE INDICADORES'!$L$4:$AC$246,18,0)</f>
        <v xml:space="preserve">SUBDIRECCIÓN DE SEGURIDAD Y VIGILANCIA </v>
      </c>
    </row>
    <row r="27" spans="1:9" ht="60" x14ac:dyDescent="0.25">
      <c r="A27" s="891"/>
      <c r="B27" s="5" t="s">
        <v>238</v>
      </c>
      <c r="C27" s="3" t="s">
        <v>239</v>
      </c>
      <c r="D27" s="3" t="s">
        <v>45</v>
      </c>
      <c r="E27" s="20">
        <v>0.187</v>
      </c>
      <c r="F27" s="19">
        <v>0.17399999999999999</v>
      </c>
      <c r="G27" s="4">
        <f>+F27/E27</f>
        <v>0.93048128342245984</v>
      </c>
      <c r="H27" s="25" t="s">
        <v>860</v>
      </c>
      <c r="I27" s="4" t="str">
        <f>VLOOKUP(B27,'BATERIA DE INDICADORES'!$L$4:$AC$246,18,0)</f>
        <v xml:space="preserve">SUBDIRECCIÓN DE SEGURIDAD Y VIGILANCIA </v>
      </c>
    </row>
    <row r="28" spans="1:9" ht="90" x14ac:dyDescent="0.25">
      <c r="A28" s="891"/>
      <c r="B28" s="5" t="s">
        <v>273</v>
      </c>
      <c r="C28" s="11" t="s">
        <v>861</v>
      </c>
      <c r="D28" s="3" t="s">
        <v>32</v>
      </c>
      <c r="E28" s="3">
        <v>3329</v>
      </c>
      <c r="F28" s="3">
        <v>3329</v>
      </c>
      <c r="G28" s="4">
        <f>+F28/E28</f>
        <v>1</v>
      </c>
      <c r="H28" s="25" t="s">
        <v>862</v>
      </c>
      <c r="I28" s="4" t="str">
        <f>VLOOKUP(B28,'BATERIA DE INDICADORES'!$L$4:$AC$246,18,0)</f>
        <v xml:space="preserve">SUBDIRECCIÓN DE SEGURIDAD Y VIGILANCIA </v>
      </c>
    </row>
    <row r="29" spans="1:9" ht="30" x14ac:dyDescent="0.25">
      <c r="A29" s="892"/>
      <c r="B29" s="5" t="s">
        <v>303</v>
      </c>
      <c r="C29" s="3" t="s">
        <v>305</v>
      </c>
      <c r="D29" s="3" t="s">
        <v>32</v>
      </c>
      <c r="E29" s="3">
        <v>0</v>
      </c>
      <c r="F29" s="3"/>
      <c r="G29" s="51"/>
      <c r="H29" s="11" t="s">
        <v>895</v>
      </c>
      <c r="I29" s="3" t="str">
        <f>VLOOKUP(B29,'BATERIA DE INDICADORES'!$L$4:$AC$246,18,0)</f>
        <v xml:space="preserve">DIRECCIÓN ESCUELA DE FORMACIÓN  </v>
      </c>
    </row>
    <row r="30" spans="1:9" ht="30" x14ac:dyDescent="0.25">
      <c r="A30" s="1" t="s">
        <v>300</v>
      </c>
      <c r="B30" s="5" t="s">
        <v>339</v>
      </c>
      <c r="C30" s="3" t="s">
        <v>341</v>
      </c>
      <c r="D30" s="3" t="s">
        <v>45</v>
      </c>
      <c r="E30" s="4">
        <v>1</v>
      </c>
      <c r="F30" s="3"/>
      <c r="G30" s="48">
        <f>+F30/E30</f>
        <v>0</v>
      </c>
      <c r="H30" s="25" t="s">
        <v>896</v>
      </c>
      <c r="I30" s="4" t="str">
        <f>VLOOKUP(B30,'BATERIA DE INDICADORES'!$L$4:$AC$246,18,0)</f>
        <v xml:space="preserve">DIRECCIÓN ESCUELA DE FORMACIÓN  </v>
      </c>
    </row>
    <row r="31" spans="1:9" ht="30" x14ac:dyDescent="0.25">
      <c r="A31" s="891"/>
      <c r="B31" s="5" t="s">
        <v>347</v>
      </c>
      <c r="C31" s="3" t="s">
        <v>349</v>
      </c>
      <c r="D31" s="3" t="s">
        <v>45</v>
      </c>
      <c r="E31" s="4">
        <v>1</v>
      </c>
      <c r="F31" s="16">
        <v>1</v>
      </c>
      <c r="G31" s="4">
        <f>+F31/E31</f>
        <v>1</v>
      </c>
      <c r="H31" s="4" t="s">
        <v>840</v>
      </c>
      <c r="I31" s="4" t="str">
        <f>VLOOKUP(B31,'BATERIA DE INDICADORES'!$L$4:$AC$246,18,0)</f>
        <v xml:space="preserve">DIRECCIÓN ESCUELA DE FORMACIÓN  </v>
      </c>
    </row>
    <row r="32" spans="1:9" ht="90" x14ac:dyDescent="0.25">
      <c r="A32" s="891"/>
      <c r="B32" s="5" t="s">
        <v>306</v>
      </c>
      <c r="C32" s="3" t="s">
        <v>307</v>
      </c>
      <c r="D32" s="3" t="s">
        <v>32</v>
      </c>
      <c r="E32" s="3">
        <v>2</v>
      </c>
      <c r="F32" s="3">
        <v>2</v>
      </c>
      <c r="G32" s="4">
        <f>+F32/E32</f>
        <v>1</v>
      </c>
      <c r="H32" s="4" t="s">
        <v>841</v>
      </c>
      <c r="I32" s="4" t="str">
        <f>VLOOKUP(B32,'BATERIA DE INDICADORES'!$L$4:$AC$246,18,0)</f>
        <v xml:space="preserve">DIRECCIÓN ESCUELA DE FORMACIÓN  </v>
      </c>
    </row>
    <row r="33" spans="1:9" ht="30" x14ac:dyDescent="0.25">
      <c r="A33" s="892"/>
      <c r="B33" s="5" t="s">
        <v>308</v>
      </c>
      <c r="C33" s="3" t="s">
        <v>309</v>
      </c>
      <c r="D33" s="3" t="s">
        <v>45</v>
      </c>
      <c r="E33" s="4">
        <v>0</v>
      </c>
      <c r="F33" s="3"/>
      <c r="G33" s="48"/>
      <c r="H33" s="25" t="s">
        <v>842</v>
      </c>
      <c r="I33" s="4" t="str">
        <f>VLOOKUP(B33,'BATERIA DE INDICADORES'!$L$4:$AC$246,18,0)</f>
        <v>GRUPO DE RELACIONES PUBLICAS Y PROTOCOLO</v>
      </c>
    </row>
    <row r="34" spans="1:9" ht="30" x14ac:dyDescent="0.25">
      <c r="A34" s="1" t="s">
        <v>426</v>
      </c>
      <c r="B34" s="5" t="s">
        <v>429</v>
      </c>
      <c r="C34" s="3" t="s">
        <v>431</v>
      </c>
      <c r="D34" s="3" t="s">
        <v>45</v>
      </c>
      <c r="E34" s="4">
        <v>0.92</v>
      </c>
      <c r="F34" s="3"/>
      <c r="G34" s="4">
        <f t="shared" ref="G34:G45" si="2">+F34/E34</f>
        <v>0</v>
      </c>
      <c r="H34" s="4" t="s">
        <v>857</v>
      </c>
      <c r="I34" s="4" t="str">
        <f>VLOOKUP(B34,'BATERIA DE INDICADORES'!$L$4:$AC$246,18,0)</f>
        <v>OFICINA ASESORA DE PLANEACIÓN</v>
      </c>
    </row>
    <row r="35" spans="1:9" ht="30" x14ac:dyDescent="0.25">
      <c r="A35" s="891"/>
      <c r="B35" s="5" t="s">
        <v>447</v>
      </c>
      <c r="C35" s="3" t="s">
        <v>449</v>
      </c>
      <c r="D35" s="3" t="s">
        <v>45</v>
      </c>
      <c r="E35" s="4">
        <v>0.6</v>
      </c>
      <c r="F35" s="19"/>
      <c r="G35" s="4">
        <f t="shared" si="2"/>
        <v>0</v>
      </c>
      <c r="H35" s="4" t="s">
        <v>857</v>
      </c>
      <c r="I35" s="4" t="str">
        <f>VLOOKUP(B35,'BATERIA DE INDICADORES'!$L$4:$AC$246,18,0)</f>
        <v>OFICINA ASESORA DE PLANEACIÓN</v>
      </c>
    </row>
    <row r="36" spans="1:9" ht="30" x14ac:dyDescent="0.25">
      <c r="A36" s="891"/>
      <c r="B36" s="5" t="s">
        <v>495</v>
      </c>
      <c r="C36" s="3" t="s">
        <v>497</v>
      </c>
      <c r="D36" s="3" t="s">
        <v>45</v>
      </c>
      <c r="E36" s="4">
        <v>0.2</v>
      </c>
      <c r="F36" s="19">
        <v>0.17499999999999999</v>
      </c>
      <c r="G36" s="4">
        <f t="shared" si="2"/>
        <v>0.87499999999999989</v>
      </c>
      <c r="H36" s="25" t="s">
        <v>869</v>
      </c>
      <c r="I36" s="4" t="str">
        <f>VLOOKUP(B36,'BATERIA DE INDICADORES'!$L$4:$AC$246,18,0)</f>
        <v>OFICINA ASESORA DE PLANEACIÓN</v>
      </c>
    </row>
    <row r="37" spans="1:9" ht="30" x14ac:dyDescent="0.25">
      <c r="A37" s="891"/>
      <c r="B37" s="5" t="s">
        <v>529</v>
      </c>
      <c r="C37" s="3" t="s">
        <v>531</v>
      </c>
      <c r="D37" s="3" t="s">
        <v>45</v>
      </c>
      <c r="E37" s="4">
        <v>0.94</v>
      </c>
      <c r="F37" s="19">
        <v>0.95599999999999996</v>
      </c>
      <c r="G37" s="4">
        <f t="shared" si="2"/>
        <v>1.0170212765957447</v>
      </c>
      <c r="H37" s="4" t="s">
        <v>856</v>
      </c>
      <c r="I37" s="4" t="str">
        <f>VLOOKUP(B37,'BATERIA DE INDICADORES'!$L$4:$AC$246,18,0)</f>
        <v>OFICINA ASESORA DE PLANEACIÓN</v>
      </c>
    </row>
    <row r="38" spans="1:9" ht="30" x14ac:dyDescent="0.25">
      <c r="A38" s="892"/>
      <c r="B38" s="5" t="s">
        <v>532</v>
      </c>
      <c r="C38" s="3" t="s">
        <v>533</v>
      </c>
      <c r="D38" s="3" t="s">
        <v>45</v>
      </c>
      <c r="E38" s="4">
        <v>0.9</v>
      </c>
      <c r="F38" s="16">
        <v>0.98</v>
      </c>
      <c r="G38" s="4">
        <f t="shared" si="2"/>
        <v>1.0888888888888888</v>
      </c>
      <c r="H38" s="4" t="s">
        <v>846</v>
      </c>
      <c r="I38" s="4" t="str">
        <f>VLOOKUP(B38,'BATERIA DE INDICADORES'!$L$4:$AC$246,18,0)</f>
        <v>DIRECCIÓN DE GESTIÓN CORPORATIVA</v>
      </c>
    </row>
    <row r="39" spans="1:9" ht="30" x14ac:dyDescent="0.25">
      <c r="A39" s="1" t="s">
        <v>550</v>
      </c>
      <c r="B39" s="5" t="s">
        <v>553</v>
      </c>
      <c r="C39" s="11" t="s">
        <v>853</v>
      </c>
      <c r="D39" s="3" t="s">
        <v>45</v>
      </c>
      <c r="E39" s="4">
        <v>0.23</v>
      </c>
      <c r="F39" s="19">
        <v>0.23100000000000001</v>
      </c>
      <c r="G39" s="4">
        <f t="shared" si="2"/>
        <v>1.0043478260869565</v>
      </c>
      <c r="H39" s="25" t="s">
        <v>870</v>
      </c>
      <c r="I39" s="4" t="str">
        <f>VLOOKUP(B39,'BATERIA DE INDICADORES'!$L$4:$AC$246,18,0)</f>
        <v>OFICINA ASESORA JURIDICA</v>
      </c>
    </row>
    <row r="40" spans="1:9" ht="45" x14ac:dyDescent="0.25">
      <c r="A40" s="892"/>
      <c r="B40" s="5" t="s">
        <v>556</v>
      </c>
      <c r="C40" s="11" t="s">
        <v>854</v>
      </c>
      <c r="D40" s="3" t="s">
        <v>45</v>
      </c>
      <c r="E40" s="4">
        <v>0.9</v>
      </c>
      <c r="F40" s="19">
        <v>0.86309999999999998</v>
      </c>
      <c r="G40" s="4">
        <f t="shared" si="2"/>
        <v>0.95899999999999996</v>
      </c>
      <c r="H40" s="25" t="s">
        <v>871</v>
      </c>
      <c r="I40" s="4" t="str">
        <f>VLOOKUP(B40,'BATERIA DE INDICADORES'!$L$4:$AC$246,18,0)</f>
        <v>OFICINA ASESORA JURIDICA</v>
      </c>
    </row>
    <row r="41" spans="1:9" ht="30" x14ac:dyDescent="0.25">
      <c r="A41" s="1" t="s">
        <v>26</v>
      </c>
      <c r="B41" s="5" t="s">
        <v>28</v>
      </c>
      <c r="C41" s="3" t="s">
        <v>30</v>
      </c>
      <c r="D41" s="3" t="s">
        <v>32</v>
      </c>
      <c r="E41" s="3">
        <v>6</v>
      </c>
      <c r="F41" s="3">
        <v>6</v>
      </c>
      <c r="G41" s="4">
        <f t="shared" si="2"/>
        <v>1</v>
      </c>
      <c r="H41" s="4" t="s">
        <v>832</v>
      </c>
      <c r="I41" s="4" t="str">
        <f>VLOOKUP(B41,'BATERIA DE INDICADORES'!$L$4:$AC$246,18,0)</f>
        <v>DIRECCIÓN DE ATENCIÓN Y TRATAMIENTO</v>
      </c>
    </row>
    <row r="42" spans="1:9" ht="60" x14ac:dyDescent="0.25">
      <c r="A42" s="891"/>
      <c r="B42" s="5" t="s">
        <v>42</v>
      </c>
      <c r="C42" s="11" t="s">
        <v>828</v>
      </c>
      <c r="D42" s="3" t="s">
        <v>45</v>
      </c>
      <c r="E42" s="4">
        <v>0.98</v>
      </c>
      <c r="F42" s="16">
        <v>0.99</v>
      </c>
      <c r="G42" s="4">
        <f t="shared" si="2"/>
        <v>1.010204081632653</v>
      </c>
      <c r="H42" s="4" t="s">
        <v>833</v>
      </c>
      <c r="I42" s="4" t="str">
        <f>VLOOKUP(B42,'BATERIA DE INDICADORES'!$L$4:$AC$246,18,0)</f>
        <v>DIRECCIÓN DE ATENCIÓN Y TRATAMIENTO</v>
      </c>
    </row>
    <row r="43" spans="1:9" ht="45" x14ac:dyDescent="0.25">
      <c r="A43" s="891"/>
      <c r="B43" s="5" t="s">
        <v>86</v>
      </c>
      <c r="C43" s="11" t="s">
        <v>827</v>
      </c>
      <c r="D43" s="3" t="s">
        <v>45</v>
      </c>
      <c r="E43" s="4">
        <v>0.65</v>
      </c>
      <c r="F43" s="16">
        <v>0.52</v>
      </c>
      <c r="G43" s="4">
        <f t="shared" si="2"/>
        <v>0.8</v>
      </c>
      <c r="H43" s="4" t="s">
        <v>834</v>
      </c>
      <c r="I43" s="4" t="str">
        <f>VLOOKUP(B43,'BATERIA DE INDICADORES'!$L$4:$AC$246,18,0)</f>
        <v>DIRECCIÓN DE ATENCIÓN Y TRATAMIENTO</v>
      </c>
    </row>
    <row r="44" spans="1:9" ht="60" x14ac:dyDescent="0.25">
      <c r="A44" s="891"/>
      <c r="B44" s="5" t="s">
        <v>111</v>
      </c>
      <c r="C44" s="3" t="s">
        <v>113</v>
      </c>
      <c r="D44" s="3" t="s">
        <v>45</v>
      </c>
      <c r="E44" s="4">
        <v>1</v>
      </c>
      <c r="F44" s="16">
        <v>1</v>
      </c>
      <c r="G44" s="4">
        <f t="shared" si="2"/>
        <v>1</v>
      </c>
      <c r="H44" s="25" t="s">
        <v>877</v>
      </c>
      <c r="I44" s="4" t="str">
        <f>VLOOKUP(B44,'BATERIA DE INDICADORES'!$L$4:$AC$246,18,0)</f>
        <v>GRUPO DE APOYO ESPIRITUAL</v>
      </c>
    </row>
    <row r="45" spans="1:9" ht="45.75" thickBot="1" x14ac:dyDescent="0.3">
      <c r="A45" s="893"/>
      <c r="B45" s="6" t="s">
        <v>124</v>
      </c>
      <c r="C45" s="17" t="s">
        <v>851</v>
      </c>
      <c r="D45" s="7" t="s">
        <v>45</v>
      </c>
      <c r="E45" s="8">
        <v>0.95</v>
      </c>
      <c r="F45" s="47">
        <v>0.97070000000000001</v>
      </c>
      <c r="G45" s="8">
        <f t="shared" si="2"/>
        <v>1.0217894736842106</v>
      </c>
      <c r="H45" s="8" t="s">
        <v>852</v>
      </c>
      <c r="I45" s="8" t="str">
        <f>VLOOKUP(B45,'BATERIA DE INDICADORES'!$L$4:$AC$246,18,0)</f>
        <v>GRUPO DE ASUNTOS PENITENCIARIOS</v>
      </c>
    </row>
  </sheetData>
  <autoFilter ref="A4:K45" xr:uid="{00000000-0009-0000-0000-000002000000}"/>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8" customWidth="1"/>
    <col min="2" max="2" width="24.7109375" style="58" customWidth="1"/>
    <col min="3" max="3" width="7.85546875" style="58" customWidth="1"/>
    <col min="4" max="4" width="30.140625" style="365" customWidth="1"/>
    <col min="5" max="5" width="30.140625" style="58" customWidth="1"/>
    <col min="6" max="6" width="33.42578125" style="58" customWidth="1"/>
    <col min="7" max="7" width="16.5703125" style="58" customWidth="1"/>
    <col min="8" max="8" width="11.42578125" style="386" customWidth="1"/>
    <col min="9" max="9" width="12.28515625" style="386" customWidth="1"/>
    <col min="10" max="10" width="10.85546875" style="386" customWidth="1"/>
    <col min="11" max="11" width="11.85546875" style="386" customWidth="1"/>
    <col min="12" max="12" width="12.5703125" style="386" customWidth="1"/>
    <col min="13" max="13" width="15.5703125" style="58" customWidth="1"/>
    <col min="14" max="14" width="14.140625" style="58" customWidth="1"/>
    <col min="15" max="15" width="32.5703125" style="5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x14ac:dyDescent="0.25">
      <c r="A1" s="53"/>
      <c r="B1" s="54"/>
      <c r="C1" s="54"/>
      <c r="D1" s="359"/>
      <c r="E1" s="54"/>
      <c r="F1" s="55"/>
      <c r="G1" s="54"/>
      <c r="H1" s="54"/>
      <c r="I1" s="54"/>
      <c r="J1" s="54"/>
      <c r="K1" s="55"/>
      <c r="L1" s="56"/>
      <c r="M1" s="54"/>
      <c r="N1" s="54"/>
      <c r="O1" s="54"/>
      <c r="P1" s="194"/>
      <c r="Q1" s="57"/>
      <c r="R1" s="53"/>
      <c r="S1" s="57"/>
      <c r="T1" s="57"/>
      <c r="U1" s="57"/>
      <c r="V1" s="57"/>
      <c r="W1" s="57"/>
      <c r="X1" s="53"/>
      <c r="Y1" s="53"/>
    </row>
    <row r="2" spans="1:25" ht="15" customHeight="1" x14ac:dyDescent="0.25">
      <c r="A2" s="53"/>
      <c r="B2" s="940" t="s">
        <v>0</v>
      </c>
      <c r="C2" s="939"/>
      <c r="D2" s="939"/>
      <c r="E2" s="939"/>
      <c r="F2" s="939"/>
      <c r="G2" s="939"/>
      <c r="H2" s="939"/>
      <c r="I2" s="939"/>
      <c r="J2" s="939"/>
      <c r="K2" s="939"/>
      <c r="L2" s="939"/>
      <c r="M2" s="939"/>
      <c r="N2" s="939"/>
      <c r="O2" s="907"/>
      <c r="P2" s="194"/>
      <c r="Q2" s="57"/>
      <c r="R2" s="53"/>
      <c r="S2" s="57"/>
      <c r="T2" s="57"/>
      <c r="U2" s="57"/>
      <c r="V2" s="57"/>
      <c r="W2" s="57"/>
      <c r="X2" s="53"/>
      <c r="Y2" s="53"/>
    </row>
    <row r="3" spans="1:25" ht="15" customHeight="1" x14ac:dyDescent="0.25">
      <c r="A3" s="53"/>
      <c r="B3" s="940" t="s">
        <v>1</v>
      </c>
      <c r="C3" s="939"/>
      <c r="D3" s="939"/>
      <c r="E3" s="939"/>
      <c r="F3" s="939"/>
      <c r="G3" s="939"/>
      <c r="H3" s="939"/>
      <c r="I3" s="939"/>
      <c r="J3" s="939"/>
      <c r="K3" s="939"/>
      <c r="L3" s="939"/>
      <c r="M3" s="939"/>
      <c r="N3" s="939"/>
      <c r="O3" s="907"/>
      <c r="P3" s="194"/>
      <c r="Q3" s="57"/>
      <c r="R3" s="53"/>
      <c r="S3" s="57"/>
      <c r="T3" s="57"/>
      <c r="U3" s="57"/>
      <c r="V3" s="57"/>
      <c r="W3" s="57"/>
      <c r="X3" s="53"/>
      <c r="Y3" s="53"/>
    </row>
    <row r="4" spans="1:25" ht="15" customHeight="1" x14ac:dyDescent="0.25">
      <c r="A4" s="53"/>
      <c r="B4" s="940" t="s">
        <v>2</v>
      </c>
      <c r="C4" s="939"/>
      <c r="D4" s="939"/>
      <c r="E4" s="939"/>
      <c r="F4" s="939"/>
      <c r="G4" s="939"/>
      <c r="H4" s="939"/>
      <c r="I4" s="939"/>
      <c r="J4" s="939"/>
      <c r="K4" s="939"/>
      <c r="L4" s="939"/>
      <c r="M4" s="939"/>
      <c r="N4" s="939"/>
      <c r="O4" s="907"/>
      <c r="P4" s="194"/>
      <c r="Q4" s="57"/>
      <c r="R4" s="53"/>
      <c r="S4" s="57"/>
      <c r="T4" s="57"/>
      <c r="U4" s="57"/>
      <c r="V4" s="57"/>
      <c r="W4" s="57"/>
      <c r="X4" s="53"/>
      <c r="Y4" s="53"/>
    </row>
    <row r="5" spans="1:25" ht="15" customHeight="1" x14ac:dyDescent="0.25">
      <c r="A5" s="53"/>
      <c r="B5" s="940" t="s">
        <v>3</v>
      </c>
      <c r="C5" s="939"/>
      <c r="D5" s="939"/>
      <c r="E5" s="939"/>
      <c r="F5" s="939"/>
      <c r="G5" s="939"/>
      <c r="H5" s="939"/>
      <c r="I5" s="939"/>
      <c r="J5" s="939"/>
      <c r="K5" s="939"/>
      <c r="L5" s="939"/>
      <c r="M5" s="939"/>
      <c r="N5" s="939"/>
      <c r="O5" s="907"/>
      <c r="P5" s="194"/>
      <c r="Q5" s="57"/>
      <c r="R5" s="53"/>
      <c r="S5" s="57"/>
      <c r="T5" s="57"/>
      <c r="U5" s="57"/>
      <c r="V5" s="57"/>
      <c r="W5" s="57"/>
      <c r="X5" s="53"/>
      <c r="Y5" s="53"/>
    </row>
    <row r="6" spans="1:25" ht="15" customHeight="1" x14ac:dyDescent="0.25">
      <c r="A6" s="53"/>
      <c r="B6" s="940" t="s">
        <v>4</v>
      </c>
      <c r="C6" s="939"/>
      <c r="D6" s="939"/>
      <c r="E6" s="939"/>
      <c r="F6" s="939"/>
      <c r="G6" s="939"/>
      <c r="H6" s="939"/>
      <c r="I6" s="939"/>
      <c r="J6" s="939"/>
      <c r="K6" s="939"/>
      <c r="L6" s="939"/>
      <c r="M6" s="939"/>
      <c r="N6" s="939"/>
      <c r="O6" s="907"/>
      <c r="P6" s="194"/>
      <c r="Q6" s="57"/>
      <c r="R6" s="53"/>
      <c r="S6" s="57"/>
      <c r="T6" s="57"/>
      <c r="U6" s="57"/>
      <c r="V6" s="57"/>
      <c r="W6" s="57"/>
      <c r="X6" s="53"/>
      <c r="Y6" s="53"/>
    </row>
    <row r="7" spans="1:25" ht="15" customHeight="1" thickTop="1" thickBot="1" x14ac:dyDescent="0.3">
      <c r="A7" s="53"/>
      <c r="B7" s="59" t="s">
        <v>5</v>
      </c>
      <c r="C7" s="60" t="s">
        <v>6</v>
      </c>
      <c r="D7" s="360" t="s">
        <v>7</v>
      </c>
      <c r="E7" s="59" t="s">
        <v>8</v>
      </c>
      <c r="F7" s="61" t="s">
        <v>9</v>
      </c>
      <c r="G7" s="940" t="s">
        <v>10</v>
      </c>
      <c r="H7" s="939"/>
      <c r="I7" s="939"/>
      <c r="J7" s="939"/>
      <c r="K7" s="939"/>
      <c r="L7" s="939"/>
      <c r="M7" s="939"/>
      <c r="N7" s="939"/>
      <c r="O7" s="907"/>
      <c r="P7" s="194"/>
      <c r="Q7" s="57"/>
      <c r="R7" s="53"/>
      <c r="S7" s="57"/>
      <c r="T7" s="57"/>
      <c r="U7" s="57"/>
      <c r="V7" s="57"/>
      <c r="W7" s="57"/>
      <c r="X7" s="53"/>
      <c r="Y7" s="53"/>
    </row>
    <row r="8" spans="1:25" ht="28.5" thickTop="1" thickBot="1" x14ac:dyDescent="0.3">
      <c r="A8" s="53"/>
      <c r="B8" s="59"/>
      <c r="C8" s="62"/>
      <c r="D8" s="360"/>
      <c r="E8" s="59"/>
      <c r="F8" s="61"/>
      <c r="G8" s="63" t="s">
        <v>11</v>
      </c>
      <c r="H8" s="940" t="s">
        <v>12</v>
      </c>
      <c r="I8" s="941"/>
      <c r="J8" s="941"/>
      <c r="K8" s="941"/>
      <c r="L8" s="942"/>
      <c r="M8" s="64" t="s">
        <v>13</v>
      </c>
      <c r="N8" s="64" t="s">
        <v>14</v>
      </c>
      <c r="O8" s="65" t="s">
        <v>15</v>
      </c>
      <c r="P8" s="194"/>
      <c r="Q8" s="57"/>
      <c r="R8" s="53"/>
      <c r="S8" s="57"/>
      <c r="T8" s="57"/>
      <c r="U8" s="57"/>
      <c r="V8" s="57"/>
      <c r="W8" s="57"/>
      <c r="X8" s="53"/>
      <c r="Y8" s="53"/>
    </row>
    <row r="9" spans="1:25" thickTop="1" thickBot="1" x14ac:dyDescent="0.3">
      <c r="A9" s="53"/>
      <c r="B9" s="59"/>
      <c r="C9" s="66"/>
      <c r="D9" s="360"/>
      <c r="E9" s="59"/>
      <c r="F9" s="61"/>
      <c r="G9" s="63"/>
      <c r="H9" s="67">
        <v>2015</v>
      </c>
      <c r="I9" s="67">
        <v>2016</v>
      </c>
      <c r="J9" s="67">
        <v>2017</v>
      </c>
      <c r="K9" s="67">
        <v>2018</v>
      </c>
      <c r="L9" s="67" t="s">
        <v>16</v>
      </c>
      <c r="M9" s="68"/>
      <c r="N9" s="68"/>
      <c r="O9" s="65"/>
      <c r="P9" s="205" t="s">
        <v>897</v>
      </c>
      <c r="Q9" s="57"/>
      <c r="R9" s="53"/>
      <c r="S9" s="57"/>
      <c r="T9" s="57"/>
      <c r="U9" s="57"/>
      <c r="V9" s="57"/>
      <c r="W9" s="57"/>
      <c r="X9" s="53"/>
      <c r="Y9" s="53"/>
    </row>
    <row r="10" spans="1:25" ht="16.5" customHeight="1" thickTop="1" thickBot="1" x14ac:dyDescent="0.3">
      <c r="A10" s="53"/>
      <c r="B10" s="69" t="str">
        <f>HYPERLINK("file:///C:\USUARIO\Documents\CARPETAS%20JMRV\INPEC\PLAN%20INDICATIVO%20INPEC\PLAN%20INDICATIVO%20INPEC.xlsx#'INSTRUCTIVO MATRIZ P.I'!A1","1")</f>
        <v>1</v>
      </c>
      <c r="C10" s="69"/>
      <c r="D10" s="361" t="str">
        <f>HYPERLINK("file:///C:\USUARIO\Documents\CARPETAS%20JMRV\INPEC\PLAN%20INDICATIVO%20INPEC\PLAN%20INDICATIVO%20CONSOLIDADO%2015%20DIC.xlsx#'INSTRUCTIVO MATRIZ P.I'!A1","2")</f>
        <v>2</v>
      </c>
      <c r="E10" s="69" t="str">
        <f>HYPERLINK("file:///C:\USUARIO\Documents\CARPETAS%20JMRV\INPEC\PLAN%20INDICATIVO%20INPEC\PLAN%20INDICATIVO%20CONSOLIDADO%2015%20DIC.xlsx#'INSTRUCTIVO MATRIZ P.I'!A1"," ")</f>
        <v xml:space="preserve"> </v>
      </c>
      <c r="F10" s="69" t="str">
        <f>HYPERLINK("file:///C:\USUARIO\Documents\CARPETAS%20JMRV\INPEC\PLAN%20INDICATIVO%20INPEC\PLAN%20INDICATIVO%20CONSOLIDADO%2015%20DIC.xlsx#'INSTRUCTIVO MATRIZ P.I'!A1","4")</f>
        <v>4</v>
      </c>
      <c r="G10" s="69" t="str">
        <f>HYPERLINK("file:///C:\USUARIO\Documents\CARPETAS%20JMRV\INPEC\PLAN%20INDICATIVO%20INPEC\PLAN%20INDICATIVO%20CONSOLIDADO%2015%20DIC.xlsx#'INSTRUCTIVO MATRIZ P.I'!A1","6")</f>
        <v>6</v>
      </c>
      <c r="H10" s="69" t="str">
        <f>HYPERLINK("file:///C:\USUARIO\Documents\CARPETAS%20JMRV\INPEC\PLAN%20INDICATIVO%20INPEC\PLAN%20INDICATIVO%20CONSOLIDADO%2015%20DIC.xlsx#'INSTRUCTIVO MATRIZ P.I'!A1","7")</f>
        <v>7</v>
      </c>
      <c r="I10" s="69" t="str">
        <f>HYPERLINK("file:///C:\USUARIO\Documents\CARPETAS%20JMRV\INPEC\PLAN%20INDICATIVO%20INPEC\PLAN%20INDICATIVO%20CONSOLIDADO%2015%20DIC.xlsx#'INSTRUCTIVO MATRIZ P.I'!A1","8")</f>
        <v>8</v>
      </c>
      <c r="J10" s="69" t="str">
        <f>HYPERLINK("file:///C:\USUARIO\Documents\CARPETAS%20JMRV\INPEC\PLAN%20INDICATIVO%20INPEC\PLAN%20INDICATIVO%20CONSOLIDADO%2015%20DIC.xlsx#'INSTRUCTIVO MATRIZ P.I'!A1","9")</f>
        <v>9</v>
      </c>
      <c r="K10" s="69" t="str">
        <f>HYPERLINK("file:///C:\USUARIO\Documents\CARPETAS%20JMRV\INPEC\PLAN%20INDICATIVO%20INPEC\PLAN%20INDICATIVO%20CONSOLIDADO%2015%20DIC.xlsx#'INSTRUCTIVO MATRIZ P.I'!A1","10")</f>
        <v>10</v>
      </c>
      <c r="L10" s="69" t="str">
        <f>HYPERLINK("file:///C:\USUARIO\Documents\CARPETAS%20JMRV\INPEC\PLAN%20INDICATIVO%20INPEC\PLAN%20INDICATIVO%20CONSOLIDADO%2015%20DIC.xlsx#'INSTRUCTIVO MATRIZ P.I'!A1","11")</f>
        <v>11</v>
      </c>
      <c r="M10" s="69" t="str">
        <f>HYPERLINK("file:///C:\USUARIO\Documents\CARPETAS%20JMRV\INPEC\PLAN%20INDICATIVO%20INPEC\PLAN%20INDICATIVO%20CONSOLIDADO%2015%20DIC.xlsx#'INSTRUCTIVO MATRIZ P.I'!A1","12")</f>
        <v>12</v>
      </c>
      <c r="N10" s="69" t="str">
        <f>HYPERLINK("file:///C:\USUARIO\Documents\CARPETAS%20JMRV\INPEC\PLAN%20INDICATIVO%20INPEC\PLAN%20INDICATIVO%20CONSOLIDADO%2015%20DIC.xlsx#'INSTRUCTIVO MATRIZ P.I'!A1","15")</f>
        <v>15</v>
      </c>
      <c r="O10" s="199"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938" t="s">
        <v>17</v>
      </c>
      <c r="C11" s="939"/>
      <c r="D11" s="907"/>
      <c r="E11" s="71"/>
      <c r="F11" s="72"/>
      <c r="G11" s="72"/>
      <c r="H11" s="72"/>
      <c r="I11" s="72"/>
      <c r="J11" s="72"/>
      <c r="K11" s="72"/>
      <c r="L11" s="72"/>
      <c r="M11" s="72"/>
      <c r="N11" s="72"/>
      <c r="O11" s="200"/>
      <c r="P11" s="207"/>
      <c r="Q11" s="70"/>
      <c r="R11" s="70"/>
      <c r="S11" s="70"/>
      <c r="T11" s="70"/>
      <c r="U11" s="70"/>
      <c r="V11" s="70"/>
      <c r="W11" s="70"/>
      <c r="X11" s="70"/>
      <c r="Y11" s="53"/>
    </row>
    <row r="12" spans="1:25" ht="34.5" customHeight="1" thickTop="1" thickBot="1" x14ac:dyDescent="0.3">
      <c r="A12" s="245"/>
      <c r="B12" s="73" t="s">
        <v>18</v>
      </c>
      <c r="C12" s="195" t="s">
        <v>19</v>
      </c>
      <c r="D12" s="913" t="s">
        <v>20</v>
      </c>
      <c r="E12" s="907"/>
      <c r="F12" s="75"/>
      <c r="G12" s="73"/>
      <c r="H12" s="75"/>
      <c r="I12" s="75"/>
      <c r="J12" s="75"/>
      <c r="K12" s="75"/>
      <c r="L12" s="75"/>
      <c r="M12" s="76"/>
      <c r="N12" s="76"/>
      <c r="O12" s="201"/>
      <c r="P12" s="207"/>
      <c r="Q12" s="70"/>
      <c r="R12" s="70"/>
      <c r="S12" s="70"/>
      <c r="T12" s="70"/>
      <c r="U12" s="70"/>
      <c r="V12" s="70"/>
      <c r="W12" s="70"/>
      <c r="X12" s="77"/>
      <c r="Y12" s="53"/>
    </row>
    <row r="13" spans="1:25" ht="42.75" customHeight="1" thickTop="1" thickBot="1" x14ac:dyDescent="0.3">
      <c r="A13" s="53"/>
      <c r="B13" s="78" t="s">
        <v>21</v>
      </c>
      <c r="C13" s="196" t="s">
        <v>22</v>
      </c>
      <c r="D13" s="916" t="s">
        <v>23</v>
      </c>
      <c r="E13" s="907"/>
      <c r="F13" s="79"/>
      <c r="G13" s="80"/>
      <c r="H13" s="81"/>
      <c r="I13" s="81"/>
      <c r="J13" s="81"/>
      <c r="K13" s="81"/>
      <c r="L13" s="80"/>
      <c r="M13" s="82"/>
      <c r="N13" s="82"/>
      <c r="O13" s="202"/>
      <c r="P13" s="206"/>
      <c r="Q13" s="83"/>
      <c r="R13" s="53"/>
      <c r="S13" s="84"/>
      <c r="T13" s="84"/>
      <c r="U13" s="84"/>
      <c r="V13" s="84"/>
      <c r="W13" s="84"/>
      <c r="X13" s="53"/>
      <c r="Y13" s="53"/>
    </row>
    <row r="14" spans="1:25" ht="40.5" customHeight="1" thickTop="1" thickBot="1" x14ac:dyDescent="0.3">
      <c r="A14" s="53"/>
      <c r="B14" s="85" t="s">
        <v>24</v>
      </c>
      <c r="C14" s="196" t="s">
        <v>25</v>
      </c>
      <c r="D14" s="914" t="s">
        <v>26</v>
      </c>
      <c r="E14" s="911"/>
      <c r="F14" s="86"/>
      <c r="G14" s="87"/>
      <c r="H14" s="88"/>
      <c r="I14" s="88"/>
      <c r="J14" s="88"/>
      <c r="K14" s="88"/>
      <c r="L14" s="87"/>
      <c r="M14" s="89"/>
      <c r="N14" s="89"/>
      <c r="O14" s="203"/>
      <c r="P14" s="206"/>
      <c r="Q14" s="83"/>
      <c r="R14" s="53"/>
      <c r="S14" s="90"/>
      <c r="T14" s="90"/>
      <c r="U14" s="90"/>
      <c r="V14" s="90"/>
      <c r="W14" s="90"/>
      <c r="X14" s="53"/>
      <c r="Y14" s="53"/>
    </row>
    <row r="15" spans="1:25" ht="69" customHeight="1" thickTop="1" thickBot="1" x14ac:dyDescent="0.3">
      <c r="A15" s="53"/>
      <c r="B15" s="91" t="s">
        <v>27</v>
      </c>
      <c r="C15" s="196" t="s">
        <v>28</v>
      </c>
      <c r="D15" s="175" t="s">
        <v>29</v>
      </c>
      <c r="E15" s="372" t="s">
        <v>30</v>
      </c>
      <c r="F15" s="79" t="s">
        <v>31</v>
      </c>
      <c r="G15" s="92">
        <v>4</v>
      </c>
      <c r="H15" s="93">
        <v>6</v>
      </c>
      <c r="I15" s="93">
        <v>6</v>
      </c>
      <c r="J15" s="93">
        <v>6</v>
      </c>
      <c r="K15" s="93">
        <v>6</v>
      </c>
      <c r="L15" s="92">
        <v>24</v>
      </c>
      <c r="M15" s="94" t="s">
        <v>32</v>
      </c>
      <c r="N15" s="95"/>
      <c r="O15" s="204">
        <f>+N15/L15</f>
        <v>0</v>
      </c>
      <c r="P15" s="206"/>
      <c r="Q15" s="83"/>
      <c r="R15" s="53"/>
      <c r="S15" s="96"/>
      <c r="T15" s="97"/>
      <c r="U15" s="97"/>
      <c r="V15" s="97"/>
      <c r="W15" s="97"/>
      <c r="X15" s="53"/>
      <c r="Y15" s="53"/>
    </row>
    <row r="16" spans="1:25" ht="75" customHeight="1" thickTop="1" thickBot="1" x14ac:dyDescent="0.3">
      <c r="A16" s="216"/>
      <c r="B16" s="217" t="s">
        <v>33</v>
      </c>
      <c r="C16" s="197" t="s">
        <v>34</v>
      </c>
      <c r="D16" s="908" t="s">
        <v>35</v>
      </c>
      <c r="E16" s="909"/>
      <c r="F16" s="79" t="s">
        <v>31</v>
      </c>
      <c r="G16" s="218">
        <v>0</v>
      </c>
      <c r="H16" s="223">
        <v>1</v>
      </c>
      <c r="I16" s="223">
        <v>0</v>
      </c>
      <c r="J16" s="223">
        <v>0</v>
      </c>
      <c r="K16" s="223">
        <v>0</v>
      </c>
      <c r="L16" s="218">
        <f>SUM(H16:K16)</f>
        <v>1</v>
      </c>
      <c r="M16" s="94" t="s">
        <v>32</v>
      </c>
      <c r="N16" s="221"/>
      <c r="O16" s="242">
        <f>+N16/L16</f>
        <v>0</v>
      </c>
      <c r="P16" s="226"/>
      <c r="Q16" s="227"/>
      <c r="R16" s="216"/>
      <c r="S16" s="229"/>
      <c r="T16" s="229"/>
      <c r="U16" s="228"/>
      <c r="V16" s="228"/>
      <c r="W16" s="230"/>
      <c r="X16" s="216"/>
      <c r="Y16" s="53"/>
    </row>
    <row r="17" spans="1:25" ht="50.25" customHeight="1" thickTop="1" thickBot="1" x14ac:dyDescent="0.3">
      <c r="A17" s="107"/>
      <c r="B17" s="108" t="s">
        <v>36</v>
      </c>
      <c r="C17" s="197" t="s">
        <v>37</v>
      </c>
      <c r="D17" s="943" t="s">
        <v>38</v>
      </c>
      <c r="E17" s="907"/>
      <c r="F17" s="79" t="s">
        <v>31</v>
      </c>
      <c r="G17" s="109">
        <v>0</v>
      </c>
      <c r="H17" s="67">
        <v>0</v>
      </c>
      <c r="I17" s="67">
        <v>1</v>
      </c>
      <c r="J17" s="67">
        <v>1</v>
      </c>
      <c r="K17" s="67">
        <v>1</v>
      </c>
      <c r="L17" s="109">
        <f>SUBTOTAL(9,I17:K17)</f>
        <v>3</v>
      </c>
      <c r="M17" s="94" t="s">
        <v>32</v>
      </c>
      <c r="N17" s="221"/>
      <c r="O17" s="242">
        <f>+N17/L17</f>
        <v>0</v>
      </c>
      <c r="P17" s="209"/>
      <c r="Q17" s="111"/>
      <c r="R17" s="107"/>
      <c r="S17" s="112"/>
      <c r="T17" s="112"/>
      <c r="U17" s="113"/>
      <c r="V17" s="113"/>
      <c r="W17" s="114"/>
      <c r="X17" s="107"/>
      <c r="Y17" s="53"/>
    </row>
    <row r="18" spans="1:25" ht="39" customHeight="1" thickTop="1" thickBot="1" x14ac:dyDescent="0.3">
      <c r="A18" s="107"/>
      <c r="B18" s="108" t="s">
        <v>50</v>
      </c>
      <c r="C18" s="197" t="s">
        <v>39</v>
      </c>
      <c r="D18" s="943" t="s">
        <v>40</v>
      </c>
      <c r="E18" s="907"/>
      <c r="F18" s="79" t="s">
        <v>31</v>
      </c>
      <c r="G18" s="109">
        <v>0</v>
      </c>
      <c r="H18" s="67">
        <v>0</v>
      </c>
      <c r="I18" s="67">
        <v>6</v>
      </c>
      <c r="J18" s="67"/>
      <c r="K18" s="67"/>
      <c r="L18" s="109">
        <v>6</v>
      </c>
      <c r="M18" s="94" t="s">
        <v>32</v>
      </c>
      <c r="N18" s="221"/>
      <c r="O18" s="242"/>
      <c r="P18" s="209"/>
      <c r="Q18" s="111"/>
      <c r="R18" s="107"/>
      <c r="S18" s="112"/>
      <c r="T18" s="112"/>
      <c r="U18" s="113"/>
      <c r="V18" s="113"/>
      <c r="W18" s="114"/>
      <c r="X18" s="107"/>
      <c r="Y18" s="53"/>
    </row>
    <row r="19" spans="1:25" ht="52.5" customHeight="1" thickTop="1" thickBot="1" x14ac:dyDescent="0.3">
      <c r="A19" s="53"/>
      <c r="B19" s="91" t="s">
        <v>41</v>
      </c>
      <c r="C19" s="196" t="s">
        <v>42</v>
      </c>
      <c r="D19" s="175" t="s">
        <v>43</v>
      </c>
      <c r="E19" s="115" t="s">
        <v>911</v>
      </c>
      <c r="F19" s="63" t="s">
        <v>44</v>
      </c>
      <c r="G19" s="116">
        <v>0.85</v>
      </c>
      <c r="H19" s="117">
        <v>0.9</v>
      </c>
      <c r="I19" s="118">
        <v>0.98</v>
      </c>
      <c r="J19" s="118">
        <v>0.98</v>
      </c>
      <c r="K19" s="118">
        <v>0.98</v>
      </c>
      <c r="L19" s="119">
        <v>0.98</v>
      </c>
      <c r="M19" s="94" t="s">
        <v>45</v>
      </c>
      <c r="N19" s="221"/>
      <c r="O19" s="242">
        <f t="shared" ref="O19:O31" si="0">+N19/L19</f>
        <v>0</v>
      </c>
      <c r="P19" s="206"/>
      <c r="Q19" s="120"/>
      <c r="R19" s="53"/>
      <c r="S19" s="96"/>
      <c r="T19" s="97"/>
      <c r="U19" s="97"/>
      <c r="V19" s="97"/>
      <c r="W19" s="97"/>
      <c r="X19" s="53"/>
      <c r="Y19" s="53"/>
    </row>
    <row r="20" spans="1:25" ht="56.25" customHeight="1" thickTop="1" thickBot="1" x14ac:dyDescent="0.3">
      <c r="A20" s="107"/>
      <c r="B20" s="121" t="s">
        <v>33</v>
      </c>
      <c r="C20" s="197" t="s">
        <v>46</v>
      </c>
      <c r="D20" s="906" t="s">
        <v>47</v>
      </c>
      <c r="E20" s="907"/>
      <c r="F20" s="79" t="s">
        <v>31</v>
      </c>
      <c r="G20" s="122">
        <v>0.15</v>
      </c>
      <c r="H20" s="123">
        <v>0.6</v>
      </c>
      <c r="I20" s="123">
        <v>0.65</v>
      </c>
      <c r="J20" s="123">
        <v>0.7</v>
      </c>
      <c r="K20" s="123">
        <v>0.75</v>
      </c>
      <c r="L20" s="122">
        <f>+K20</f>
        <v>0.75</v>
      </c>
      <c r="M20" s="94" t="s">
        <v>45</v>
      </c>
      <c r="N20" s="221"/>
      <c r="O20" s="242">
        <f t="shared" si="0"/>
        <v>0</v>
      </c>
      <c r="P20" s="206"/>
      <c r="Q20" s="120"/>
      <c r="R20" s="53"/>
      <c r="S20" s="124"/>
      <c r="T20" s="124"/>
      <c r="U20" s="124"/>
      <c r="V20" s="124"/>
      <c r="W20" s="125"/>
      <c r="X20" s="53"/>
      <c r="Y20" s="53"/>
    </row>
    <row r="21" spans="1:25" ht="45.75" customHeight="1" thickTop="1" thickBot="1" x14ac:dyDescent="0.3">
      <c r="A21" s="107"/>
      <c r="B21" s="121" t="s">
        <v>36</v>
      </c>
      <c r="C21" s="197" t="s">
        <v>48</v>
      </c>
      <c r="D21" s="906" t="s">
        <v>49</v>
      </c>
      <c r="E21" s="907"/>
      <c r="F21" s="79" t="s">
        <v>31</v>
      </c>
      <c r="G21" s="109">
        <v>36</v>
      </c>
      <c r="H21" s="67">
        <v>36</v>
      </c>
      <c r="I21" s="223">
        <v>10</v>
      </c>
      <c r="J21" s="67">
        <v>36</v>
      </c>
      <c r="K21" s="67">
        <v>36</v>
      </c>
      <c r="L21" s="109">
        <f>SUM(H21:K21)</f>
        <v>118</v>
      </c>
      <c r="M21" s="94" t="s">
        <v>32</v>
      </c>
      <c r="N21" s="221"/>
      <c r="O21" s="242">
        <f t="shared" si="0"/>
        <v>0</v>
      </c>
      <c r="P21" s="215" t="s">
        <v>899</v>
      </c>
      <c r="Q21" s="120"/>
      <c r="R21" s="53"/>
      <c r="S21" s="124"/>
      <c r="T21" s="124"/>
      <c r="U21" s="124"/>
      <c r="V21" s="124"/>
      <c r="W21" s="125"/>
      <c r="X21" s="53"/>
      <c r="Y21" s="53"/>
    </row>
    <row r="22" spans="1:25" ht="48.75" customHeight="1" thickTop="1" thickBot="1" x14ac:dyDescent="0.3">
      <c r="A22" s="107"/>
      <c r="B22" s="121" t="s">
        <v>50</v>
      </c>
      <c r="C22" s="197" t="s">
        <v>51</v>
      </c>
      <c r="D22" s="908" t="s">
        <v>52</v>
      </c>
      <c r="E22" s="909"/>
      <c r="F22" s="79" t="s">
        <v>31</v>
      </c>
      <c r="G22" s="122">
        <v>0.85</v>
      </c>
      <c r="H22" s="123">
        <v>0.9</v>
      </c>
      <c r="I22" s="219">
        <v>0.96</v>
      </c>
      <c r="J22" s="123">
        <v>0.97</v>
      </c>
      <c r="K22" s="123">
        <v>0.98</v>
      </c>
      <c r="L22" s="122">
        <f>+K22</f>
        <v>0.98</v>
      </c>
      <c r="M22" s="94" t="s">
        <v>45</v>
      </c>
      <c r="N22" s="221"/>
      <c r="O22" s="242">
        <f t="shared" si="0"/>
        <v>0</v>
      </c>
      <c r="P22" s="206"/>
      <c r="Q22" s="120"/>
      <c r="R22" s="53"/>
      <c r="S22" s="126"/>
      <c r="T22" s="124"/>
      <c r="U22" s="124"/>
      <c r="V22" s="124"/>
      <c r="W22" s="125"/>
      <c r="X22" s="53"/>
      <c r="Y22" s="53"/>
    </row>
    <row r="23" spans="1:25" s="232" customFormat="1" ht="41.25" customHeight="1" thickTop="1" thickBot="1" x14ac:dyDescent="0.3">
      <c r="A23" s="216"/>
      <c r="B23" s="225" t="s">
        <v>53</v>
      </c>
      <c r="C23" s="197" t="s">
        <v>54</v>
      </c>
      <c r="D23" s="908" t="s">
        <v>55</v>
      </c>
      <c r="E23" s="909"/>
      <c r="F23" s="79" t="s">
        <v>31</v>
      </c>
      <c r="G23" s="218">
        <v>12</v>
      </c>
      <c r="H23" s="223">
        <v>12</v>
      </c>
      <c r="I23" s="223">
        <v>12</v>
      </c>
      <c r="J23" s="223">
        <v>12</v>
      </c>
      <c r="K23" s="223">
        <v>12</v>
      </c>
      <c r="L23" s="218">
        <f>SUM(H23:K23)</f>
        <v>48</v>
      </c>
      <c r="M23" s="94" t="s">
        <v>32</v>
      </c>
      <c r="N23" s="221"/>
      <c r="O23" s="242">
        <f t="shared" si="0"/>
        <v>0</v>
      </c>
      <c r="P23" s="226"/>
      <c r="Q23" s="227"/>
      <c r="R23" s="216"/>
      <c r="S23" s="228"/>
      <c r="T23" s="229"/>
      <c r="U23" s="228"/>
      <c r="V23" s="228"/>
      <c r="W23" s="230"/>
      <c r="X23" s="216"/>
      <c r="Y23" s="231"/>
    </row>
    <row r="24" spans="1:25" ht="45.75" customHeight="1" thickTop="1" thickBot="1" x14ac:dyDescent="0.3">
      <c r="A24" s="107"/>
      <c r="B24" s="121" t="s">
        <v>56</v>
      </c>
      <c r="C24" s="197" t="s">
        <v>57</v>
      </c>
      <c r="D24" s="910" t="s">
        <v>58</v>
      </c>
      <c r="E24" s="911"/>
      <c r="F24" s="79" t="s">
        <v>31</v>
      </c>
      <c r="G24" s="109">
        <v>0</v>
      </c>
      <c r="H24" s="67">
        <v>0</v>
      </c>
      <c r="I24" s="67">
        <v>1</v>
      </c>
      <c r="J24" s="67">
        <v>0</v>
      </c>
      <c r="K24" s="67">
        <v>0</v>
      </c>
      <c r="L24" s="109">
        <v>1</v>
      </c>
      <c r="M24" s="94" t="s">
        <v>32</v>
      </c>
      <c r="N24" s="221"/>
      <c r="O24" s="242">
        <f t="shared" si="0"/>
        <v>0</v>
      </c>
      <c r="P24" s="206"/>
      <c r="Q24" s="120"/>
      <c r="R24" s="53"/>
      <c r="S24" s="126"/>
      <c r="T24" s="124"/>
      <c r="U24" s="126"/>
      <c r="V24" s="126"/>
      <c r="W24" s="125"/>
      <c r="X24" s="53"/>
      <c r="Y24" s="53"/>
    </row>
    <row r="25" spans="1:25" ht="45.75" customHeight="1" thickTop="1" thickBot="1" x14ac:dyDescent="0.3">
      <c r="A25" s="107"/>
      <c r="B25" s="121" t="s">
        <v>59</v>
      </c>
      <c r="C25" s="197" t="s">
        <v>60</v>
      </c>
      <c r="D25" s="910" t="s">
        <v>61</v>
      </c>
      <c r="E25" s="911"/>
      <c r="F25" s="79" t="s">
        <v>31</v>
      </c>
      <c r="G25" s="109">
        <v>0</v>
      </c>
      <c r="H25" s="67">
        <v>0</v>
      </c>
      <c r="I25" s="67">
        <v>1</v>
      </c>
      <c r="J25" s="67">
        <v>0</v>
      </c>
      <c r="K25" s="67">
        <v>0</v>
      </c>
      <c r="L25" s="109">
        <v>1</v>
      </c>
      <c r="M25" s="94" t="s">
        <v>32</v>
      </c>
      <c r="N25" s="221"/>
      <c r="O25" s="242">
        <f t="shared" si="0"/>
        <v>0</v>
      </c>
      <c r="P25" s="206"/>
      <c r="Q25" s="120"/>
      <c r="R25" s="53"/>
      <c r="S25" s="126"/>
      <c r="T25" s="124"/>
      <c r="U25" s="126"/>
      <c r="V25" s="126"/>
      <c r="W25" s="125"/>
      <c r="X25" s="53"/>
      <c r="Y25" s="53"/>
    </row>
    <row r="26" spans="1:25" ht="45.75" customHeight="1" thickTop="1" thickBot="1" x14ac:dyDescent="0.3">
      <c r="A26" s="107"/>
      <c r="B26" s="121" t="s">
        <v>62</v>
      </c>
      <c r="C26" s="197" t="s">
        <v>63</v>
      </c>
      <c r="D26" s="910" t="s">
        <v>64</v>
      </c>
      <c r="E26" s="911"/>
      <c r="F26" s="79" t="s">
        <v>31</v>
      </c>
      <c r="G26" s="317">
        <v>1</v>
      </c>
      <c r="H26" s="318">
        <v>1</v>
      </c>
      <c r="I26" s="318">
        <v>1</v>
      </c>
      <c r="J26" s="318">
        <v>1</v>
      </c>
      <c r="K26" s="318">
        <v>1</v>
      </c>
      <c r="L26" s="317">
        <v>1</v>
      </c>
      <c r="M26" s="94" t="s">
        <v>32</v>
      </c>
      <c r="N26" s="221"/>
      <c r="O26" s="242">
        <f t="shared" si="0"/>
        <v>0</v>
      </c>
      <c r="P26" s="206"/>
      <c r="Q26" s="120"/>
      <c r="R26" s="53"/>
      <c r="S26" s="126"/>
      <c r="T26" s="124"/>
      <c r="U26" s="126"/>
      <c r="V26" s="126"/>
      <c r="W26" s="125"/>
      <c r="X26" s="53"/>
      <c r="Y26" s="53"/>
    </row>
    <row r="27" spans="1:25" ht="43.5" customHeight="1" thickTop="1" thickBot="1" x14ac:dyDescent="0.3">
      <c r="A27" s="216"/>
      <c r="B27" s="121" t="s">
        <v>66</v>
      </c>
      <c r="C27" s="197" t="s">
        <v>67</v>
      </c>
      <c r="D27" s="908" t="s">
        <v>68</v>
      </c>
      <c r="E27" s="909"/>
      <c r="F27" s="79" t="s">
        <v>31</v>
      </c>
      <c r="G27" s="100">
        <v>11</v>
      </c>
      <c r="H27" s="101">
        <v>6</v>
      </c>
      <c r="I27" s="101">
        <v>12</v>
      </c>
      <c r="J27" s="101">
        <v>12</v>
      </c>
      <c r="K27" s="101">
        <v>12</v>
      </c>
      <c r="L27" s="100">
        <f>+K27</f>
        <v>12</v>
      </c>
      <c r="M27" s="94" t="s">
        <v>32</v>
      </c>
      <c r="N27" s="221"/>
      <c r="O27" s="242">
        <f t="shared" si="0"/>
        <v>0</v>
      </c>
      <c r="P27" s="208"/>
      <c r="Q27" s="103"/>
      <c r="R27" s="98"/>
      <c r="S27" s="105"/>
      <c r="T27" s="104"/>
      <c r="U27" s="105"/>
      <c r="V27" s="105"/>
      <c r="W27" s="106"/>
      <c r="X27" s="98"/>
      <c r="Y27" s="53"/>
    </row>
    <row r="28" spans="1:25" ht="84.75" customHeight="1" thickTop="1" thickBot="1" x14ac:dyDescent="0.3">
      <c r="A28" s="216"/>
      <c r="B28" s="121" t="s">
        <v>69</v>
      </c>
      <c r="C28" s="222" t="s">
        <v>70</v>
      </c>
      <c r="D28" s="918" t="s">
        <v>71</v>
      </c>
      <c r="E28" s="911"/>
      <c r="F28" s="79" t="s">
        <v>31</v>
      </c>
      <c r="G28" s="100">
        <v>0</v>
      </c>
      <c r="H28" s="134">
        <v>1</v>
      </c>
      <c r="I28" s="134">
        <v>0</v>
      </c>
      <c r="J28" s="134">
        <v>0</v>
      </c>
      <c r="K28" s="101">
        <v>0</v>
      </c>
      <c r="L28" s="135">
        <v>1</v>
      </c>
      <c r="M28" s="94" t="s">
        <v>45</v>
      </c>
      <c r="N28" s="221"/>
      <c r="O28" s="242">
        <f t="shared" si="0"/>
        <v>0</v>
      </c>
      <c r="P28" s="208"/>
      <c r="Q28" s="103"/>
      <c r="R28" s="98"/>
      <c r="S28" s="105"/>
      <c r="T28" s="104"/>
      <c r="U28" s="105"/>
      <c r="V28" s="105"/>
      <c r="W28" s="106"/>
      <c r="X28" s="98"/>
      <c r="Y28" s="53"/>
    </row>
    <row r="29" spans="1:25" ht="60" customHeight="1" thickTop="1" thickBot="1" x14ac:dyDescent="0.3">
      <c r="A29" s="216"/>
      <c r="B29" s="225" t="s">
        <v>72</v>
      </c>
      <c r="C29" s="222" t="s">
        <v>73</v>
      </c>
      <c r="D29" s="908" t="s">
        <v>74</v>
      </c>
      <c r="E29" s="909"/>
      <c r="F29" s="79" t="s">
        <v>31</v>
      </c>
      <c r="G29" s="100">
        <v>0</v>
      </c>
      <c r="H29" s="101">
        <v>6</v>
      </c>
      <c r="I29" s="101">
        <v>6</v>
      </c>
      <c r="J29" s="101">
        <v>6</v>
      </c>
      <c r="K29" s="101">
        <v>6</v>
      </c>
      <c r="L29" s="100">
        <f>+K29</f>
        <v>6</v>
      </c>
      <c r="M29" s="94" t="s">
        <v>32</v>
      </c>
      <c r="N29" s="221"/>
      <c r="O29" s="242">
        <f t="shared" si="0"/>
        <v>0</v>
      </c>
      <c r="P29" s="208"/>
      <c r="Q29" s="103"/>
      <c r="R29" s="98"/>
      <c r="S29" s="105"/>
      <c r="T29" s="104"/>
      <c r="U29" s="105"/>
      <c r="V29" s="105"/>
      <c r="W29" s="106"/>
      <c r="X29" s="98"/>
      <c r="Y29" s="53"/>
    </row>
    <row r="30" spans="1:25" ht="44.25" customHeight="1" thickTop="1" thickBot="1" x14ac:dyDescent="0.3">
      <c r="A30" s="216"/>
      <c r="B30" s="225" t="s">
        <v>75</v>
      </c>
      <c r="C30" s="222" t="s">
        <v>76</v>
      </c>
      <c r="D30" s="908" t="s">
        <v>77</v>
      </c>
      <c r="E30" s="909"/>
      <c r="F30" s="79" t="s">
        <v>31</v>
      </c>
      <c r="G30" s="100">
        <v>0</v>
      </c>
      <c r="H30" s="101">
        <v>10</v>
      </c>
      <c r="I30" s="101">
        <v>10</v>
      </c>
      <c r="J30" s="101">
        <v>10</v>
      </c>
      <c r="K30" s="101">
        <v>10</v>
      </c>
      <c r="L30" s="100">
        <f>SUM(H30:K30)</f>
        <v>40</v>
      </c>
      <c r="M30" s="94" t="s">
        <v>32</v>
      </c>
      <c r="N30" s="221"/>
      <c r="O30" s="242">
        <f t="shared" si="0"/>
        <v>0</v>
      </c>
      <c r="P30" s="208"/>
      <c r="Q30" s="103"/>
      <c r="R30" s="98"/>
      <c r="S30" s="105"/>
      <c r="T30" s="104"/>
      <c r="U30" s="105"/>
      <c r="V30" s="105"/>
      <c r="W30" s="106"/>
      <c r="X30" s="98"/>
      <c r="Y30" s="53"/>
    </row>
    <row r="31" spans="1:25" ht="54" customHeight="1" thickTop="1" thickBot="1" x14ac:dyDescent="0.3">
      <c r="A31" s="216"/>
      <c r="B31" s="225" t="s">
        <v>78</v>
      </c>
      <c r="C31" s="222" t="s">
        <v>79</v>
      </c>
      <c r="D31" s="908" t="s">
        <v>80</v>
      </c>
      <c r="E31" s="909"/>
      <c r="F31" s="79" t="s">
        <v>81</v>
      </c>
      <c r="G31" s="137">
        <v>0</v>
      </c>
      <c r="H31" s="138">
        <v>0.33</v>
      </c>
      <c r="I31" s="139">
        <v>0.66</v>
      </c>
      <c r="J31" s="139">
        <v>1</v>
      </c>
      <c r="K31" s="139">
        <v>0</v>
      </c>
      <c r="L31" s="140">
        <v>1</v>
      </c>
      <c r="M31" s="57" t="s">
        <v>45</v>
      </c>
      <c r="N31" s="221"/>
      <c r="O31" s="320">
        <f t="shared" si="0"/>
        <v>0</v>
      </c>
      <c r="P31" s="206"/>
      <c r="Q31" s="120"/>
      <c r="R31" s="53"/>
      <c r="S31" s="126"/>
      <c r="T31" s="124"/>
      <c r="U31" s="126"/>
      <c r="V31" s="126"/>
      <c r="W31" s="125"/>
      <c r="X31" s="53"/>
      <c r="Y31" s="53"/>
    </row>
    <row r="32" spans="1:25" ht="54" customHeight="1" thickTop="1" thickBot="1" x14ac:dyDescent="0.3">
      <c r="A32" s="216"/>
      <c r="B32" s="225" t="s">
        <v>82</v>
      </c>
      <c r="C32" s="222" t="s">
        <v>83</v>
      </c>
      <c r="D32" s="908" t="s">
        <v>84</v>
      </c>
      <c r="E32" s="909"/>
      <c r="F32" s="79" t="s">
        <v>31</v>
      </c>
      <c r="G32" s="100">
        <v>0</v>
      </c>
      <c r="H32" s="134">
        <v>1</v>
      </c>
      <c r="I32" s="134">
        <v>1</v>
      </c>
      <c r="J32" s="134">
        <v>1</v>
      </c>
      <c r="K32" s="134">
        <v>1</v>
      </c>
      <c r="L32" s="134">
        <v>1</v>
      </c>
      <c r="M32" s="57" t="s">
        <v>45</v>
      </c>
      <c r="N32" s="221"/>
      <c r="O32" s="320"/>
      <c r="P32" s="206"/>
      <c r="Q32" s="120"/>
      <c r="R32" s="53"/>
      <c r="S32" s="126"/>
      <c r="T32" s="124"/>
      <c r="U32" s="126"/>
      <c r="V32" s="126"/>
      <c r="W32" s="125"/>
      <c r="X32" s="53"/>
      <c r="Y32" s="53"/>
    </row>
    <row r="33" spans="1:25" ht="62.25" customHeight="1" thickTop="1" thickBot="1" x14ac:dyDescent="0.3">
      <c r="A33" s="53"/>
      <c r="B33" s="142" t="s">
        <v>85</v>
      </c>
      <c r="C33" s="196" t="s">
        <v>86</v>
      </c>
      <c r="D33" s="175" t="s">
        <v>87</v>
      </c>
      <c r="E33" s="366" t="s">
        <v>912</v>
      </c>
      <c r="F33" s="143" t="s">
        <v>88</v>
      </c>
      <c r="G33" s="116">
        <f>110100/113623</f>
        <v>0.9689939536889538</v>
      </c>
      <c r="H33" s="117">
        <v>0.97</v>
      </c>
      <c r="I33" s="117">
        <v>0.97</v>
      </c>
      <c r="J33" s="117">
        <v>0.98</v>
      </c>
      <c r="K33" s="117">
        <v>0.98</v>
      </c>
      <c r="L33" s="116">
        <f>K33</f>
        <v>0.98</v>
      </c>
      <c r="M33" s="94" t="s">
        <v>45</v>
      </c>
      <c r="N33" s="95"/>
      <c r="O33" s="204">
        <f t="shared" ref="O33:O50" si="1">+N33/L33</f>
        <v>0</v>
      </c>
      <c r="P33" s="206"/>
      <c r="Q33" s="120"/>
      <c r="R33" s="53"/>
      <c r="S33" s="96"/>
      <c r="T33" s="97"/>
      <c r="U33" s="97"/>
      <c r="V33" s="97"/>
      <c r="W33" s="97"/>
      <c r="X33" s="53"/>
      <c r="Y33" s="53"/>
    </row>
    <row r="34" spans="1:25" ht="54.75" customHeight="1" thickTop="1" thickBot="1" x14ac:dyDescent="0.3">
      <c r="A34" s="107"/>
      <c r="B34" s="108" t="s">
        <v>53</v>
      </c>
      <c r="C34" s="197" t="s">
        <v>89</v>
      </c>
      <c r="D34" s="906" t="s">
        <v>90</v>
      </c>
      <c r="E34" s="907"/>
      <c r="F34" s="79" t="s">
        <v>31</v>
      </c>
      <c r="G34" s="122">
        <v>0</v>
      </c>
      <c r="H34" s="123">
        <v>0.5</v>
      </c>
      <c r="I34" s="123">
        <v>0.5</v>
      </c>
      <c r="J34" s="123">
        <v>0</v>
      </c>
      <c r="K34" s="123">
        <v>0</v>
      </c>
      <c r="L34" s="122">
        <f>SUBTOTAL(9,H34:K34)</f>
        <v>1</v>
      </c>
      <c r="M34" s="94" t="s">
        <v>45</v>
      </c>
      <c r="N34" s="110"/>
      <c r="O34" s="204">
        <f t="shared" si="1"/>
        <v>0</v>
      </c>
      <c r="P34" s="206"/>
      <c r="Q34" s="120"/>
      <c r="R34" s="53"/>
      <c r="S34" s="125"/>
      <c r="T34" s="144"/>
      <c r="U34" s="144"/>
      <c r="V34" s="144"/>
      <c r="W34" s="145"/>
      <c r="X34" s="53"/>
      <c r="Y34" s="53"/>
    </row>
    <row r="35" spans="1:25" ht="45" customHeight="1" thickTop="1" thickBot="1" x14ac:dyDescent="0.3">
      <c r="A35" s="107"/>
      <c r="B35" s="108" t="s">
        <v>56</v>
      </c>
      <c r="C35" s="197" t="s">
        <v>91</v>
      </c>
      <c r="D35" s="906" t="s">
        <v>92</v>
      </c>
      <c r="E35" s="907"/>
      <c r="F35" s="79" t="s">
        <v>31</v>
      </c>
      <c r="G35" s="109">
        <v>4</v>
      </c>
      <c r="H35" s="67">
        <v>6</v>
      </c>
      <c r="I35" s="67">
        <v>8</v>
      </c>
      <c r="J35" s="67">
        <v>8</v>
      </c>
      <c r="K35" s="67">
        <v>8</v>
      </c>
      <c r="L35" s="109">
        <f>SUM(H35:K35)</f>
        <v>30</v>
      </c>
      <c r="M35" s="94" t="s">
        <v>32</v>
      </c>
      <c r="N35" s="110"/>
      <c r="O35" s="204">
        <f t="shared" si="1"/>
        <v>0</v>
      </c>
      <c r="P35" s="206"/>
      <c r="Q35" s="120"/>
      <c r="R35" s="53"/>
      <c r="S35" s="125"/>
      <c r="T35" s="144"/>
      <c r="U35" s="144"/>
      <c r="V35" s="144"/>
      <c r="W35" s="145"/>
      <c r="X35" s="53"/>
      <c r="Y35" s="53"/>
    </row>
    <row r="36" spans="1:25" ht="48.75" customHeight="1" thickTop="1" thickBot="1" x14ac:dyDescent="0.3">
      <c r="A36" s="107"/>
      <c r="B36" s="108" t="s">
        <v>59</v>
      </c>
      <c r="C36" s="197" t="s">
        <v>93</v>
      </c>
      <c r="D36" s="906" t="s">
        <v>94</v>
      </c>
      <c r="E36" s="907"/>
      <c r="F36" s="79" t="s">
        <v>31</v>
      </c>
      <c r="G36" s="122">
        <v>1</v>
      </c>
      <c r="H36" s="123">
        <v>1</v>
      </c>
      <c r="I36" s="123">
        <v>1</v>
      </c>
      <c r="J36" s="123">
        <v>1</v>
      </c>
      <c r="K36" s="123">
        <v>1</v>
      </c>
      <c r="L36" s="122">
        <v>1</v>
      </c>
      <c r="M36" s="94" t="s">
        <v>45</v>
      </c>
      <c r="N36" s="110"/>
      <c r="O36" s="204">
        <f t="shared" si="1"/>
        <v>0</v>
      </c>
      <c r="P36" s="206"/>
      <c r="Q36" s="120"/>
      <c r="R36" s="53"/>
      <c r="S36" s="125"/>
      <c r="T36" s="144"/>
      <c r="U36" s="144"/>
      <c r="V36" s="144"/>
      <c r="W36" s="145"/>
      <c r="X36" s="53"/>
      <c r="Y36" s="53"/>
    </row>
    <row r="37" spans="1:25" ht="56.25" customHeight="1" thickTop="1" thickBot="1" x14ac:dyDescent="0.3">
      <c r="A37" s="107"/>
      <c r="B37" s="108" t="s">
        <v>62</v>
      </c>
      <c r="C37" s="197" t="s">
        <v>95</v>
      </c>
      <c r="D37" s="906" t="s">
        <v>96</v>
      </c>
      <c r="E37" s="907"/>
      <c r="F37" s="79" t="s">
        <v>31</v>
      </c>
      <c r="G37" s="109">
        <v>0</v>
      </c>
      <c r="H37" s="67">
        <v>1</v>
      </c>
      <c r="I37" s="67">
        <v>1</v>
      </c>
      <c r="J37" s="67">
        <v>1</v>
      </c>
      <c r="K37" s="67">
        <v>1</v>
      </c>
      <c r="L37" s="109">
        <f>SUM(H37:K37)</f>
        <v>4</v>
      </c>
      <c r="M37" s="94" t="s">
        <v>32</v>
      </c>
      <c r="N37" s="110"/>
      <c r="O37" s="204">
        <f t="shared" si="1"/>
        <v>0</v>
      </c>
      <c r="P37" s="206"/>
      <c r="Q37" s="120"/>
      <c r="R37" s="53"/>
      <c r="S37" s="125"/>
      <c r="T37" s="144"/>
      <c r="U37" s="144"/>
      <c r="V37" s="144"/>
      <c r="W37" s="145"/>
      <c r="X37" s="53"/>
      <c r="Y37" s="53"/>
    </row>
    <row r="38" spans="1:25" ht="46.5" customHeight="1" thickTop="1" thickBot="1" x14ac:dyDescent="0.3">
      <c r="A38" s="107"/>
      <c r="B38" s="108" t="s">
        <v>65</v>
      </c>
      <c r="C38" s="197" t="s">
        <v>97</v>
      </c>
      <c r="D38" s="906" t="s">
        <v>98</v>
      </c>
      <c r="E38" s="907"/>
      <c r="F38" s="79" t="s">
        <v>31</v>
      </c>
      <c r="G38" s="122">
        <v>1</v>
      </c>
      <c r="H38" s="123">
        <v>1</v>
      </c>
      <c r="I38" s="123">
        <v>1</v>
      </c>
      <c r="J38" s="123">
        <v>1</v>
      </c>
      <c r="K38" s="123">
        <v>1</v>
      </c>
      <c r="L38" s="122">
        <v>1</v>
      </c>
      <c r="M38" s="94" t="s">
        <v>45</v>
      </c>
      <c r="N38" s="110"/>
      <c r="O38" s="204">
        <f t="shared" si="1"/>
        <v>0</v>
      </c>
      <c r="P38" s="206"/>
      <c r="Q38" s="120"/>
      <c r="R38" s="53"/>
      <c r="S38" s="125"/>
      <c r="T38" s="144"/>
      <c r="U38" s="144"/>
      <c r="V38" s="144"/>
      <c r="W38" s="145"/>
      <c r="X38" s="53"/>
      <c r="Y38" s="53"/>
    </row>
    <row r="39" spans="1:25" ht="46.5" customHeight="1" thickTop="1" thickBot="1" x14ac:dyDescent="0.3">
      <c r="A39" s="107"/>
      <c r="B39" s="108" t="s">
        <v>99</v>
      </c>
      <c r="C39" s="197" t="s">
        <v>100</v>
      </c>
      <c r="D39" s="906" t="s">
        <v>101</v>
      </c>
      <c r="E39" s="907"/>
      <c r="F39" s="79" t="s">
        <v>31</v>
      </c>
      <c r="G39" s="122">
        <v>0</v>
      </c>
      <c r="H39" s="123">
        <v>1</v>
      </c>
      <c r="I39" s="123">
        <v>0</v>
      </c>
      <c r="J39" s="123">
        <v>0</v>
      </c>
      <c r="K39" s="123">
        <v>0</v>
      </c>
      <c r="L39" s="122">
        <f>SUM(H39:K39)</f>
        <v>1</v>
      </c>
      <c r="M39" s="94" t="s">
        <v>45</v>
      </c>
      <c r="N39" s="110"/>
      <c r="O39" s="204">
        <f t="shared" si="1"/>
        <v>0</v>
      </c>
      <c r="P39" s="206"/>
      <c r="Q39" s="120"/>
      <c r="R39" s="53"/>
      <c r="S39" s="125"/>
      <c r="T39" s="144"/>
      <c r="U39" s="144"/>
      <c r="V39" s="144"/>
      <c r="W39" s="145"/>
      <c r="X39" s="53"/>
      <c r="Y39" s="53"/>
    </row>
    <row r="40" spans="1:25" ht="45" customHeight="1" thickTop="1" thickBot="1" x14ac:dyDescent="0.3">
      <c r="A40" s="107"/>
      <c r="B40" s="108" t="s">
        <v>66</v>
      </c>
      <c r="C40" s="197" t="s">
        <v>102</v>
      </c>
      <c r="D40" s="906" t="s">
        <v>103</v>
      </c>
      <c r="E40" s="907"/>
      <c r="F40" s="79" t="s">
        <v>31</v>
      </c>
      <c r="G40" s="122">
        <v>1</v>
      </c>
      <c r="H40" s="123">
        <v>1</v>
      </c>
      <c r="I40" s="123">
        <v>1</v>
      </c>
      <c r="J40" s="123">
        <v>1</v>
      </c>
      <c r="K40" s="123">
        <v>1</v>
      </c>
      <c r="L40" s="122">
        <v>1</v>
      </c>
      <c r="M40" s="94" t="s">
        <v>45</v>
      </c>
      <c r="N40" s="110"/>
      <c r="O40" s="204">
        <f t="shared" si="1"/>
        <v>0</v>
      </c>
      <c r="P40" s="206"/>
      <c r="Q40" s="120"/>
      <c r="R40" s="53"/>
      <c r="S40" s="125"/>
      <c r="T40" s="144"/>
      <c r="U40" s="144"/>
      <c r="V40" s="144"/>
      <c r="W40" s="145"/>
      <c r="X40" s="53"/>
      <c r="Y40" s="53"/>
    </row>
    <row r="41" spans="1:25" ht="41.25" customHeight="1" thickTop="1" thickBot="1" x14ac:dyDescent="0.3">
      <c r="A41" s="107"/>
      <c r="B41" s="108" t="s">
        <v>69</v>
      </c>
      <c r="C41" s="197" t="s">
        <v>104</v>
      </c>
      <c r="D41" s="906" t="s">
        <v>105</v>
      </c>
      <c r="E41" s="907"/>
      <c r="F41" s="79" t="s">
        <v>31</v>
      </c>
      <c r="G41" s="109">
        <v>0</v>
      </c>
      <c r="H41" s="67">
        <v>0</v>
      </c>
      <c r="I41" s="67">
        <v>0</v>
      </c>
      <c r="J41" s="67">
        <v>1</v>
      </c>
      <c r="K41" s="67">
        <v>0</v>
      </c>
      <c r="L41" s="109">
        <f>SUM(H41:K41)</f>
        <v>1</v>
      </c>
      <c r="M41" s="94" t="s">
        <v>32</v>
      </c>
      <c r="N41" s="110"/>
      <c r="O41" s="204">
        <f t="shared" si="1"/>
        <v>0</v>
      </c>
      <c r="P41" s="206"/>
      <c r="Q41" s="120"/>
      <c r="R41" s="53"/>
      <c r="S41" s="125"/>
      <c r="T41" s="144"/>
      <c r="U41" s="144"/>
      <c r="V41" s="144"/>
      <c r="W41" s="145"/>
      <c r="X41" s="53"/>
      <c r="Y41" s="53"/>
    </row>
    <row r="42" spans="1:25" ht="47.25" customHeight="1" thickTop="1" thickBot="1" x14ac:dyDescent="0.3">
      <c r="A42" s="216"/>
      <c r="B42" s="217" t="s">
        <v>72</v>
      </c>
      <c r="C42" s="222" t="s">
        <v>106</v>
      </c>
      <c r="D42" s="908" t="s">
        <v>107</v>
      </c>
      <c r="E42" s="909"/>
      <c r="F42" s="79" t="s">
        <v>31</v>
      </c>
      <c r="G42" s="100">
        <v>0</v>
      </c>
      <c r="H42" s="101">
        <v>1</v>
      </c>
      <c r="I42" s="101">
        <v>0</v>
      </c>
      <c r="J42" s="101">
        <v>0</v>
      </c>
      <c r="K42" s="101">
        <v>0</v>
      </c>
      <c r="L42" s="100">
        <f>SUM(H42:K42)</f>
        <v>1</v>
      </c>
      <c r="M42" s="94" t="s">
        <v>32</v>
      </c>
      <c r="N42" s="102"/>
      <c r="O42" s="204">
        <f t="shared" si="1"/>
        <v>0</v>
      </c>
      <c r="P42" s="206"/>
      <c r="Q42" s="120"/>
      <c r="R42" s="53"/>
      <c r="S42" s="125"/>
      <c r="T42" s="144"/>
      <c r="U42" s="144"/>
      <c r="V42" s="144"/>
      <c r="W42" s="145"/>
      <c r="X42" s="53"/>
      <c r="Y42" s="53"/>
    </row>
    <row r="43" spans="1:25" ht="48" customHeight="1" thickTop="1" thickBot="1" x14ac:dyDescent="0.3">
      <c r="A43" s="216"/>
      <c r="B43" s="225" t="s">
        <v>33</v>
      </c>
      <c r="C43" s="222" t="s">
        <v>108</v>
      </c>
      <c r="D43" s="925" t="s">
        <v>109</v>
      </c>
      <c r="E43" s="926"/>
      <c r="F43" s="79" t="s">
        <v>31</v>
      </c>
      <c r="G43" s="137">
        <v>0</v>
      </c>
      <c r="H43" s="139">
        <v>0.15</v>
      </c>
      <c r="I43" s="139">
        <v>0.3</v>
      </c>
      <c r="J43" s="139">
        <v>0.65</v>
      </c>
      <c r="K43" s="139">
        <v>1</v>
      </c>
      <c r="L43" s="139">
        <v>1</v>
      </c>
      <c r="M43" s="94" t="s">
        <v>45</v>
      </c>
      <c r="N43" s="141"/>
      <c r="O43" s="204">
        <f t="shared" si="1"/>
        <v>0</v>
      </c>
      <c r="P43" s="206"/>
      <c r="Q43" s="120"/>
      <c r="R43" s="53"/>
      <c r="S43" s="125"/>
      <c r="T43" s="144"/>
      <c r="U43" s="144"/>
      <c r="V43" s="144"/>
      <c r="W43" s="145"/>
      <c r="X43" s="53"/>
      <c r="Y43" s="53"/>
    </row>
    <row r="44" spans="1:25" ht="49.5" customHeight="1" thickTop="1" thickBot="1" x14ac:dyDescent="0.3">
      <c r="A44" s="53"/>
      <c r="B44" s="91" t="s">
        <v>110</v>
      </c>
      <c r="C44" s="196" t="s">
        <v>111</v>
      </c>
      <c r="D44" s="175" t="s">
        <v>112</v>
      </c>
      <c r="E44" s="367" t="s">
        <v>113</v>
      </c>
      <c r="F44" s="143" t="s">
        <v>114</v>
      </c>
      <c r="G44" s="116">
        <v>1</v>
      </c>
      <c r="H44" s="117">
        <v>1</v>
      </c>
      <c r="I44" s="117">
        <v>1</v>
      </c>
      <c r="J44" s="117">
        <v>1</v>
      </c>
      <c r="K44" s="117">
        <v>1</v>
      </c>
      <c r="L44" s="116">
        <f>K44</f>
        <v>1</v>
      </c>
      <c r="M44" s="94" t="s">
        <v>45</v>
      </c>
      <c r="N44" s="95"/>
      <c r="O44" s="204">
        <f t="shared" si="1"/>
        <v>0</v>
      </c>
      <c r="P44" s="206"/>
      <c r="Q44" s="120"/>
      <c r="R44" s="53"/>
      <c r="S44" s="96"/>
      <c r="T44" s="97"/>
      <c r="U44" s="97"/>
      <c r="V44" s="97"/>
      <c r="W44" s="97"/>
      <c r="X44" s="53"/>
      <c r="Y44" s="53"/>
    </row>
    <row r="45" spans="1:25" ht="45" customHeight="1" thickTop="1" thickBot="1" x14ac:dyDescent="0.3">
      <c r="A45" s="216"/>
      <c r="B45" s="217" t="s">
        <v>33</v>
      </c>
      <c r="C45" s="222" t="s">
        <v>115</v>
      </c>
      <c r="D45" s="908" t="s">
        <v>116</v>
      </c>
      <c r="E45" s="909"/>
      <c r="F45" s="79" t="s">
        <v>114</v>
      </c>
      <c r="G45" s="100">
        <v>0</v>
      </c>
      <c r="H45" s="101">
        <v>50</v>
      </c>
      <c r="I45" s="101">
        <v>50</v>
      </c>
      <c r="J45" s="101">
        <v>50</v>
      </c>
      <c r="K45" s="101">
        <v>50</v>
      </c>
      <c r="L45" s="100">
        <v>50</v>
      </c>
      <c r="M45" s="94" t="s">
        <v>32</v>
      </c>
      <c r="N45" s="102"/>
      <c r="O45" s="204">
        <f t="shared" si="1"/>
        <v>0</v>
      </c>
      <c r="P45" s="206"/>
      <c r="Q45" s="120"/>
      <c r="R45" s="53"/>
      <c r="S45" s="125"/>
      <c r="T45" s="144"/>
      <c r="U45" s="144"/>
      <c r="V45" s="144"/>
      <c r="W45" s="145"/>
      <c r="X45" s="53"/>
      <c r="Y45" s="53"/>
    </row>
    <row r="46" spans="1:25" ht="51" customHeight="1" thickTop="1" thickBot="1" x14ac:dyDescent="0.3">
      <c r="A46" s="216"/>
      <c r="B46" s="217" t="s">
        <v>36</v>
      </c>
      <c r="C46" s="222" t="s">
        <v>117</v>
      </c>
      <c r="D46" s="908" t="s">
        <v>118</v>
      </c>
      <c r="E46" s="909"/>
      <c r="F46" s="79" t="s">
        <v>114</v>
      </c>
      <c r="G46" s="100">
        <v>0</v>
      </c>
      <c r="H46" s="147">
        <v>1</v>
      </c>
      <c r="I46" s="147">
        <v>1</v>
      </c>
      <c r="J46" s="147">
        <v>1</v>
      </c>
      <c r="K46" s="147">
        <v>1</v>
      </c>
      <c r="L46" s="148">
        <f>K46</f>
        <v>1</v>
      </c>
      <c r="M46" s="94" t="s">
        <v>45</v>
      </c>
      <c r="N46" s="102"/>
      <c r="O46" s="204">
        <f t="shared" si="1"/>
        <v>0</v>
      </c>
      <c r="P46" s="206"/>
      <c r="Q46" s="120"/>
      <c r="R46" s="53"/>
      <c r="S46" s="125"/>
      <c r="T46" s="144"/>
      <c r="U46" s="144"/>
      <c r="V46" s="144"/>
      <c r="W46" s="145"/>
      <c r="X46" s="53"/>
      <c r="Y46" s="53"/>
    </row>
    <row r="47" spans="1:25" ht="54.75" customHeight="1" thickTop="1" thickBot="1" x14ac:dyDescent="0.3">
      <c r="A47" s="107"/>
      <c r="B47" s="108" t="s">
        <v>50</v>
      </c>
      <c r="C47" s="197" t="s">
        <v>119</v>
      </c>
      <c r="D47" s="910" t="s">
        <v>120</v>
      </c>
      <c r="E47" s="911"/>
      <c r="F47" s="79" t="s">
        <v>114</v>
      </c>
      <c r="G47" s="109">
        <v>0</v>
      </c>
      <c r="H47" s="67">
        <v>1</v>
      </c>
      <c r="I47" s="67">
        <v>1</v>
      </c>
      <c r="J47" s="67">
        <v>1</v>
      </c>
      <c r="K47" s="67">
        <v>1</v>
      </c>
      <c r="L47" s="109">
        <f>SUM(H47:K47)</f>
        <v>4</v>
      </c>
      <c r="M47" s="94" t="s">
        <v>32</v>
      </c>
      <c r="N47" s="110"/>
      <c r="O47" s="204">
        <f t="shared" si="1"/>
        <v>0</v>
      </c>
      <c r="P47" s="206"/>
      <c r="Q47" s="120"/>
      <c r="R47" s="53"/>
      <c r="S47" s="125"/>
      <c r="T47" s="144"/>
      <c r="U47" s="144"/>
      <c r="V47" s="144"/>
      <c r="W47" s="145"/>
      <c r="X47" s="53"/>
      <c r="Y47" s="53"/>
    </row>
    <row r="48" spans="1:25" ht="43.5" customHeight="1" thickTop="1" thickBot="1" x14ac:dyDescent="0.3">
      <c r="A48" s="216"/>
      <c r="B48" s="217" t="s">
        <v>53</v>
      </c>
      <c r="C48" s="197" t="s">
        <v>121</v>
      </c>
      <c r="D48" s="908" t="s">
        <v>122</v>
      </c>
      <c r="E48" s="909"/>
      <c r="F48" s="79" t="s">
        <v>114</v>
      </c>
      <c r="G48" s="218">
        <v>0</v>
      </c>
      <c r="H48" s="223">
        <v>50</v>
      </c>
      <c r="I48" s="223">
        <v>50</v>
      </c>
      <c r="J48" s="223">
        <v>50</v>
      </c>
      <c r="K48" s="223">
        <v>50</v>
      </c>
      <c r="L48" s="218">
        <v>50</v>
      </c>
      <c r="M48" s="94" t="s">
        <v>32</v>
      </c>
      <c r="N48" s="102"/>
      <c r="O48" s="204">
        <f t="shared" si="1"/>
        <v>0</v>
      </c>
      <c r="P48" s="206"/>
      <c r="Q48" s="120"/>
      <c r="R48" s="53"/>
      <c r="S48" s="125"/>
      <c r="T48" s="144"/>
      <c r="U48" s="144"/>
      <c r="V48" s="144"/>
      <c r="W48" s="145"/>
      <c r="X48" s="53"/>
      <c r="Y48" s="53"/>
    </row>
    <row r="49" spans="1:25" ht="54" customHeight="1" thickTop="1" thickBot="1" x14ac:dyDescent="0.3">
      <c r="A49" s="53"/>
      <c r="B49" s="91" t="s">
        <v>123</v>
      </c>
      <c r="C49" s="196" t="s">
        <v>124</v>
      </c>
      <c r="D49" s="175" t="s">
        <v>125</v>
      </c>
      <c r="E49" s="367" t="s">
        <v>126</v>
      </c>
      <c r="F49" s="143" t="s">
        <v>127</v>
      </c>
      <c r="G49" s="116" t="s">
        <v>128</v>
      </c>
      <c r="H49" s="117">
        <v>1</v>
      </c>
      <c r="I49" s="117">
        <v>1</v>
      </c>
      <c r="J49" s="117">
        <v>1</v>
      </c>
      <c r="K49" s="117">
        <v>1</v>
      </c>
      <c r="L49" s="116">
        <f>K49</f>
        <v>1</v>
      </c>
      <c r="M49" s="94" t="s">
        <v>45</v>
      </c>
      <c r="N49" s="95"/>
      <c r="O49" s="204">
        <f t="shared" si="1"/>
        <v>0</v>
      </c>
      <c r="P49" s="206"/>
      <c r="Q49" s="120"/>
      <c r="R49" s="53"/>
      <c r="S49" s="96"/>
      <c r="T49" s="97"/>
      <c r="U49" s="97"/>
      <c r="V49" s="97"/>
      <c r="W49" s="97"/>
      <c r="X49" s="53"/>
      <c r="Y49" s="53"/>
    </row>
    <row r="50" spans="1:25" ht="45" customHeight="1" thickTop="1" thickBot="1" x14ac:dyDescent="0.3">
      <c r="A50" s="216"/>
      <c r="B50" s="217" t="s">
        <v>33</v>
      </c>
      <c r="C50" s="197" t="s">
        <v>129</v>
      </c>
      <c r="D50" s="908" t="s">
        <v>130</v>
      </c>
      <c r="E50" s="909"/>
      <c r="F50" s="79" t="s">
        <v>131</v>
      </c>
      <c r="G50" s="220">
        <v>0</v>
      </c>
      <c r="H50" s="223">
        <v>0</v>
      </c>
      <c r="I50" s="223">
        <v>6</v>
      </c>
      <c r="J50" s="223">
        <v>0</v>
      </c>
      <c r="K50" s="223">
        <v>0</v>
      </c>
      <c r="L50" s="218">
        <f>SUM(H50:K50)</f>
        <v>6</v>
      </c>
      <c r="M50" s="94" t="s">
        <v>32</v>
      </c>
      <c r="N50" s="102"/>
      <c r="O50" s="204">
        <f t="shared" si="1"/>
        <v>0</v>
      </c>
      <c r="P50" s="206"/>
      <c r="Q50" s="120"/>
      <c r="R50" s="53"/>
      <c r="S50" s="125"/>
      <c r="T50" s="144"/>
      <c r="U50" s="144"/>
      <c r="V50" s="144"/>
      <c r="W50" s="145"/>
      <c r="X50" s="53"/>
      <c r="Y50" s="53"/>
    </row>
    <row r="51" spans="1:25" ht="81.75" customHeight="1" thickTop="1" thickBot="1" x14ac:dyDescent="0.3">
      <c r="A51" s="216"/>
      <c r="B51" s="108" t="s">
        <v>36</v>
      </c>
      <c r="C51" s="222" t="s">
        <v>132</v>
      </c>
      <c r="D51" s="908" t="s">
        <v>133</v>
      </c>
      <c r="E51" s="909"/>
      <c r="F51" s="79" t="s">
        <v>131</v>
      </c>
      <c r="G51" s="220">
        <v>0</v>
      </c>
      <c r="H51" s="223">
        <v>0</v>
      </c>
      <c r="I51" s="219">
        <v>0.9</v>
      </c>
      <c r="J51" s="223">
        <v>0</v>
      </c>
      <c r="K51" s="223">
        <v>0</v>
      </c>
      <c r="L51" s="220">
        <f>I51</f>
        <v>0.9</v>
      </c>
      <c r="M51" s="94" t="s">
        <v>45</v>
      </c>
      <c r="N51" s="102"/>
      <c r="O51" s="204"/>
      <c r="P51" s="215" t="s">
        <v>902</v>
      </c>
      <c r="Q51" s="120"/>
      <c r="R51" s="53"/>
      <c r="S51" s="125"/>
      <c r="T51" s="144"/>
      <c r="U51" s="144"/>
      <c r="V51" s="144"/>
      <c r="W51" s="145"/>
      <c r="X51" s="53"/>
      <c r="Y51" s="53"/>
    </row>
    <row r="52" spans="1:25" ht="48" customHeight="1" thickTop="1" thickBot="1" x14ac:dyDescent="0.3">
      <c r="A52" s="107"/>
      <c r="B52" s="108" t="s">
        <v>50</v>
      </c>
      <c r="C52" s="197" t="s">
        <v>134</v>
      </c>
      <c r="D52" s="910" t="s">
        <v>135</v>
      </c>
      <c r="E52" s="911"/>
      <c r="F52" s="79" t="s">
        <v>127</v>
      </c>
      <c r="G52" s="218">
        <v>0</v>
      </c>
      <c r="H52" s="223">
        <v>1</v>
      </c>
      <c r="I52" s="223">
        <v>0</v>
      </c>
      <c r="J52" s="223">
        <v>0</v>
      </c>
      <c r="K52" s="223">
        <v>0</v>
      </c>
      <c r="L52" s="218">
        <f>SUM(H52:K52)</f>
        <v>1</v>
      </c>
      <c r="M52" s="94" t="s">
        <v>32</v>
      </c>
      <c r="N52" s="110"/>
      <c r="O52" s="204">
        <f>+N52/L52</f>
        <v>0</v>
      </c>
      <c r="P52" s="206"/>
      <c r="Q52" s="120"/>
      <c r="R52" s="53"/>
      <c r="S52" s="125"/>
      <c r="T52" s="144"/>
      <c r="U52" s="144"/>
      <c r="V52" s="144"/>
      <c r="W52" s="145"/>
      <c r="X52" s="53"/>
      <c r="Y52" s="53"/>
    </row>
    <row r="53" spans="1:25" ht="54" customHeight="1" thickTop="1" thickBot="1" x14ac:dyDescent="0.3">
      <c r="A53" s="53"/>
      <c r="B53" s="78" t="s">
        <v>136</v>
      </c>
      <c r="C53" s="196" t="s">
        <v>137</v>
      </c>
      <c r="D53" s="916" t="s">
        <v>20</v>
      </c>
      <c r="E53" s="907"/>
      <c r="F53" s="79" t="s">
        <v>31</v>
      </c>
      <c r="G53" s="80"/>
      <c r="H53" s="81"/>
      <c r="I53" s="81"/>
      <c r="J53" s="81"/>
      <c r="K53" s="81"/>
      <c r="L53" s="80"/>
      <c r="M53" s="81"/>
      <c r="N53" s="82"/>
      <c r="O53" s="204"/>
      <c r="P53" s="206"/>
      <c r="Q53" s="83"/>
      <c r="R53" s="53"/>
      <c r="S53" s="57"/>
      <c r="T53" s="57"/>
      <c r="U53" s="57"/>
      <c r="V53" s="57"/>
      <c r="W53" s="57"/>
      <c r="X53" s="53"/>
      <c r="Y53" s="53"/>
    </row>
    <row r="54" spans="1:25" ht="66.75" customHeight="1" thickTop="1" thickBot="1" x14ac:dyDescent="0.3">
      <c r="A54" s="53"/>
      <c r="B54" s="85" t="s">
        <v>138</v>
      </c>
      <c r="C54" s="196" t="s">
        <v>139</v>
      </c>
      <c r="D54" s="914" t="s">
        <v>140</v>
      </c>
      <c r="E54" s="911"/>
      <c r="F54" s="86" t="s">
        <v>31</v>
      </c>
      <c r="G54" s="87"/>
      <c r="H54" s="88"/>
      <c r="I54" s="88"/>
      <c r="J54" s="88"/>
      <c r="K54" s="88"/>
      <c r="L54" s="87"/>
      <c r="M54" s="88"/>
      <c r="N54" s="89"/>
      <c r="O54" s="204"/>
      <c r="P54" s="206"/>
      <c r="Q54" s="83"/>
      <c r="R54" s="53"/>
      <c r="S54" s="57"/>
      <c r="T54" s="57"/>
      <c r="U54" s="57"/>
      <c r="V54" s="57"/>
      <c r="W54" s="57"/>
      <c r="X54" s="53"/>
      <c r="Y54" s="53"/>
    </row>
    <row r="55" spans="1:25" ht="87.75" customHeight="1" thickTop="1" thickBot="1" x14ac:dyDescent="0.3">
      <c r="A55" s="53"/>
      <c r="B55" s="901" t="s">
        <v>141</v>
      </c>
      <c r="C55" s="196" t="s">
        <v>142</v>
      </c>
      <c r="D55" s="895" t="s">
        <v>143</v>
      </c>
      <c r="E55" s="367" t="s">
        <v>144</v>
      </c>
      <c r="F55" s="143" t="s">
        <v>145</v>
      </c>
      <c r="G55" s="92">
        <v>2444</v>
      </c>
      <c r="H55" s="149">
        <v>1390</v>
      </c>
      <c r="I55" s="149">
        <v>1387</v>
      </c>
      <c r="J55" s="149">
        <v>1387</v>
      </c>
      <c r="K55" s="149">
        <v>1387</v>
      </c>
      <c r="L55" s="92">
        <f>SUM(H55:K55)</f>
        <v>5551</v>
      </c>
      <c r="M55" s="94" t="s">
        <v>32</v>
      </c>
      <c r="N55" s="95"/>
      <c r="O55" s="204">
        <f t="shared" ref="O55:O89" si="2">+N55/L55</f>
        <v>0</v>
      </c>
      <c r="P55" s="206"/>
      <c r="Q55" s="120"/>
      <c r="R55" s="53"/>
      <c r="S55" s="57"/>
      <c r="T55" s="57"/>
      <c r="U55" s="57"/>
      <c r="V55" s="57"/>
      <c r="W55" s="57"/>
      <c r="X55" s="53"/>
      <c r="Y55" s="53"/>
    </row>
    <row r="56" spans="1:25" ht="66.75" customHeight="1" thickTop="1" thickBot="1" x14ac:dyDescent="0.3">
      <c r="A56" s="53"/>
      <c r="B56" s="902"/>
      <c r="C56" s="196" t="s">
        <v>146</v>
      </c>
      <c r="D56" s="896"/>
      <c r="E56" s="366" t="s">
        <v>914</v>
      </c>
      <c r="F56" s="63" t="s">
        <v>145</v>
      </c>
      <c r="G56" s="122">
        <v>0.77300000000000002</v>
      </c>
      <c r="H56" s="123">
        <v>0.8</v>
      </c>
      <c r="I56" s="123">
        <v>0.83</v>
      </c>
      <c r="J56" s="123">
        <v>0.86</v>
      </c>
      <c r="K56" s="123">
        <v>0.89</v>
      </c>
      <c r="L56" s="122">
        <f>K56</f>
        <v>0.89</v>
      </c>
      <c r="M56" s="94" t="s">
        <v>45</v>
      </c>
      <c r="N56" s="95"/>
      <c r="O56" s="204">
        <f t="shared" si="2"/>
        <v>0</v>
      </c>
      <c r="P56" s="206"/>
      <c r="Q56" s="120"/>
      <c r="R56" s="53"/>
      <c r="S56" s="57"/>
      <c r="T56" s="57"/>
      <c r="U56" s="57"/>
      <c r="V56" s="57"/>
      <c r="W56" s="57"/>
      <c r="X56" s="53"/>
      <c r="Y56" s="53"/>
    </row>
    <row r="57" spans="1:25" ht="63" customHeight="1" thickTop="1" thickBot="1" x14ac:dyDescent="0.3">
      <c r="A57" s="107"/>
      <c r="B57" s="108" t="s">
        <v>33</v>
      </c>
      <c r="C57" s="197" t="s">
        <v>147</v>
      </c>
      <c r="D57" s="919" t="s">
        <v>148</v>
      </c>
      <c r="E57" s="911"/>
      <c r="F57" s="79" t="s">
        <v>31</v>
      </c>
      <c r="G57" s="109">
        <v>4</v>
      </c>
      <c r="H57" s="67">
        <v>4</v>
      </c>
      <c r="I57" s="67">
        <v>4</v>
      </c>
      <c r="J57" s="67">
        <v>4</v>
      </c>
      <c r="K57" s="67">
        <v>4</v>
      </c>
      <c r="L57" s="109">
        <f>SUM(H57:K57)</f>
        <v>16</v>
      </c>
      <c r="M57" s="94" t="s">
        <v>32</v>
      </c>
      <c r="N57" s="110"/>
      <c r="O57" s="204">
        <f t="shared" si="2"/>
        <v>0</v>
      </c>
      <c r="P57" s="206"/>
      <c r="Q57" s="120"/>
      <c r="R57" s="53"/>
      <c r="S57" s="126"/>
      <c r="T57" s="124"/>
      <c r="U57" s="126"/>
      <c r="V57" s="126"/>
      <c r="W57" s="125"/>
      <c r="X57" s="53"/>
      <c r="Y57" s="53"/>
    </row>
    <row r="58" spans="1:25" ht="63" customHeight="1" thickTop="1" thickBot="1" x14ac:dyDescent="0.3">
      <c r="A58" s="216"/>
      <c r="B58" s="217" t="s">
        <v>50</v>
      </c>
      <c r="C58" s="197" t="s">
        <v>149</v>
      </c>
      <c r="D58" s="919" t="s">
        <v>150</v>
      </c>
      <c r="E58" s="911"/>
      <c r="F58" s="79" t="s">
        <v>31</v>
      </c>
      <c r="G58" s="100">
        <v>0</v>
      </c>
      <c r="H58" s="101">
        <v>60</v>
      </c>
      <c r="I58" s="101">
        <v>25</v>
      </c>
      <c r="J58" s="101">
        <v>25</v>
      </c>
      <c r="K58" s="101">
        <v>27</v>
      </c>
      <c r="L58" s="100">
        <f>SUM(H58:K58)</f>
        <v>137</v>
      </c>
      <c r="M58" s="94" t="s">
        <v>32</v>
      </c>
      <c r="N58" s="102"/>
      <c r="O58" s="204">
        <f t="shared" si="2"/>
        <v>0</v>
      </c>
      <c r="P58" s="208"/>
      <c r="Q58" s="103"/>
      <c r="R58" s="98"/>
      <c r="S58" s="105"/>
      <c r="T58" s="104"/>
      <c r="U58" s="105"/>
      <c r="V58" s="105"/>
      <c r="W58" s="106"/>
      <c r="X58" s="98"/>
      <c r="Y58" s="53"/>
    </row>
    <row r="59" spans="1:25" ht="60" customHeight="1" thickTop="1" thickBot="1" x14ac:dyDescent="0.3">
      <c r="A59" s="107"/>
      <c r="B59" s="108" t="s">
        <v>36</v>
      </c>
      <c r="C59" s="197" t="s">
        <v>151</v>
      </c>
      <c r="D59" s="922" t="s">
        <v>152</v>
      </c>
      <c r="E59" s="911"/>
      <c r="F59" s="79" t="s">
        <v>31</v>
      </c>
      <c r="G59" s="109">
        <v>4</v>
      </c>
      <c r="H59" s="67">
        <v>4</v>
      </c>
      <c r="I59" s="67">
        <v>4</v>
      </c>
      <c r="J59" s="67">
        <v>4</v>
      </c>
      <c r="K59" s="67">
        <v>4</v>
      </c>
      <c r="L59" s="109">
        <f>SUM(H59:K59)</f>
        <v>16</v>
      </c>
      <c r="M59" s="94" t="s">
        <v>32</v>
      </c>
      <c r="N59" s="110"/>
      <c r="O59" s="204">
        <f t="shared" si="2"/>
        <v>0</v>
      </c>
      <c r="P59" s="206"/>
      <c r="Q59" s="120"/>
      <c r="R59" s="53"/>
      <c r="S59" s="126"/>
      <c r="T59" s="124"/>
      <c r="U59" s="126"/>
      <c r="V59" s="126"/>
      <c r="W59" s="125"/>
      <c r="X59" s="53"/>
      <c r="Y59" s="53"/>
    </row>
    <row r="60" spans="1:25" ht="56.25" customHeight="1" thickTop="1" thickBot="1" x14ac:dyDescent="0.3">
      <c r="A60" s="216"/>
      <c r="B60" s="136" t="s">
        <v>36</v>
      </c>
      <c r="C60" s="197" t="s">
        <v>153</v>
      </c>
      <c r="D60" s="932" t="s">
        <v>154</v>
      </c>
      <c r="E60" s="911"/>
      <c r="F60" s="79" t="s">
        <v>31</v>
      </c>
      <c r="G60" s="137">
        <v>0</v>
      </c>
      <c r="H60" s="139">
        <v>0.2</v>
      </c>
      <c r="I60" s="139">
        <v>0.4</v>
      </c>
      <c r="J60" s="139">
        <v>0.4</v>
      </c>
      <c r="K60" s="139">
        <v>0</v>
      </c>
      <c r="L60" s="139">
        <f>SUM(H60:K60)</f>
        <v>1</v>
      </c>
      <c r="M60" s="94" t="s">
        <v>45</v>
      </c>
      <c r="N60" s="141"/>
      <c r="O60" s="204">
        <f t="shared" si="2"/>
        <v>0</v>
      </c>
      <c r="P60" s="206"/>
      <c r="Q60" s="120"/>
      <c r="R60" s="53"/>
      <c r="S60" s="125"/>
      <c r="T60" s="144"/>
      <c r="U60" s="144"/>
      <c r="V60" s="144"/>
      <c r="W60" s="145"/>
      <c r="X60" s="53"/>
      <c r="Y60" s="53"/>
    </row>
    <row r="61" spans="1:25" ht="56.25" customHeight="1" thickTop="1" thickBot="1" x14ac:dyDescent="0.3">
      <c r="A61" s="216"/>
      <c r="B61" s="150" t="s">
        <v>50</v>
      </c>
      <c r="C61" s="197" t="s">
        <v>155</v>
      </c>
      <c r="D61" s="932" t="s">
        <v>156</v>
      </c>
      <c r="E61" s="911"/>
      <c r="F61" s="79" t="s">
        <v>31</v>
      </c>
      <c r="G61" s="137">
        <v>0</v>
      </c>
      <c r="H61" s="139">
        <v>0.2</v>
      </c>
      <c r="I61" s="139">
        <v>0</v>
      </c>
      <c r="J61" s="139">
        <v>0.4</v>
      </c>
      <c r="K61" s="139">
        <v>0.4</v>
      </c>
      <c r="L61" s="139">
        <f>SUM(H61:K61)</f>
        <v>1</v>
      </c>
      <c r="M61" s="94" t="s">
        <v>45</v>
      </c>
      <c r="N61" s="141"/>
      <c r="O61" s="204">
        <f t="shared" si="2"/>
        <v>0</v>
      </c>
      <c r="P61" s="206"/>
      <c r="Q61" s="120"/>
      <c r="R61" s="53"/>
      <c r="S61" s="125"/>
      <c r="T61" s="144"/>
      <c r="U61" s="144"/>
      <c r="V61" s="144"/>
      <c r="W61" s="145"/>
      <c r="X61" s="53"/>
      <c r="Y61" s="53"/>
    </row>
    <row r="62" spans="1:25" ht="45" customHeight="1" thickTop="1" thickBot="1" x14ac:dyDescent="0.3">
      <c r="A62" s="53"/>
      <c r="B62" s="901" t="s">
        <v>157</v>
      </c>
      <c r="C62" s="196" t="s">
        <v>158</v>
      </c>
      <c r="D62" s="895" t="s">
        <v>159</v>
      </c>
      <c r="E62" s="366" t="s">
        <v>160</v>
      </c>
      <c r="F62" s="143" t="s">
        <v>161</v>
      </c>
      <c r="G62" s="116">
        <v>0.28000000000000003</v>
      </c>
      <c r="H62" s="117">
        <v>0.32</v>
      </c>
      <c r="I62" s="117">
        <v>0.36</v>
      </c>
      <c r="J62" s="117">
        <v>0.4</v>
      </c>
      <c r="K62" s="117">
        <v>0.45</v>
      </c>
      <c r="L62" s="116">
        <f>K62</f>
        <v>0.45</v>
      </c>
      <c r="M62" s="94" t="s">
        <v>45</v>
      </c>
      <c r="N62" s="95"/>
      <c r="O62" s="204">
        <f t="shared" si="2"/>
        <v>0</v>
      </c>
      <c r="P62" s="206"/>
      <c r="Q62" s="120"/>
      <c r="R62" s="53"/>
      <c r="S62" s="57"/>
      <c r="T62" s="57"/>
      <c r="U62" s="57"/>
      <c r="V62" s="57"/>
      <c r="W62" s="57"/>
      <c r="X62" s="53"/>
      <c r="Y62" s="53"/>
    </row>
    <row r="63" spans="1:25" ht="64.5" customHeight="1" thickTop="1" thickBot="1" x14ac:dyDescent="0.3">
      <c r="A63" s="53"/>
      <c r="B63" s="902"/>
      <c r="C63" s="196" t="s">
        <v>162</v>
      </c>
      <c r="D63" s="896"/>
      <c r="E63" s="367" t="s">
        <v>163</v>
      </c>
      <c r="F63" s="143" t="s">
        <v>161</v>
      </c>
      <c r="G63" s="116" t="s">
        <v>128</v>
      </c>
      <c r="H63" s="117">
        <v>0.25</v>
      </c>
      <c r="I63" s="117">
        <v>0.5</v>
      </c>
      <c r="J63" s="117">
        <v>0.75</v>
      </c>
      <c r="K63" s="117">
        <v>1</v>
      </c>
      <c r="L63" s="116">
        <f>+K63</f>
        <v>1</v>
      </c>
      <c r="M63" s="94" t="s">
        <v>45</v>
      </c>
      <c r="N63" s="95"/>
      <c r="O63" s="204">
        <f t="shared" si="2"/>
        <v>0</v>
      </c>
      <c r="P63" s="206"/>
      <c r="Q63" s="120"/>
      <c r="R63" s="53"/>
      <c r="S63" s="57"/>
      <c r="T63" s="57"/>
      <c r="U63" s="57"/>
      <c r="V63" s="57"/>
      <c r="W63" s="57"/>
      <c r="X63" s="53"/>
      <c r="Y63" s="53"/>
    </row>
    <row r="64" spans="1:25" ht="42.75" customHeight="1" thickTop="1" thickBot="1" x14ac:dyDescent="0.3">
      <c r="A64" s="216"/>
      <c r="B64" s="150" t="s">
        <v>33</v>
      </c>
      <c r="C64" s="197" t="s">
        <v>164</v>
      </c>
      <c r="D64" s="931" t="s">
        <v>165</v>
      </c>
      <c r="E64" s="911"/>
      <c r="F64" s="79" t="s">
        <v>31</v>
      </c>
      <c r="G64" s="137">
        <v>0</v>
      </c>
      <c r="H64" s="139">
        <v>0</v>
      </c>
      <c r="I64" s="139">
        <v>0.1</v>
      </c>
      <c r="J64" s="139">
        <v>0.3</v>
      </c>
      <c r="K64" s="139">
        <v>0.3</v>
      </c>
      <c r="L64" s="140">
        <f>SUM(G64:K64)</f>
        <v>0.7</v>
      </c>
      <c r="M64" s="94" t="s">
        <v>45</v>
      </c>
      <c r="N64" s="141"/>
      <c r="O64" s="204">
        <f t="shared" si="2"/>
        <v>0</v>
      </c>
      <c r="P64" s="206"/>
      <c r="Q64" s="120"/>
      <c r="R64" s="53"/>
      <c r="S64" s="126"/>
      <c r="T64" s="124"/>
      <c r="U64" s="126"/>
      <c r="V64" s="126"/>
      <c r="W64" s="125"/>
      <c r="X64" s="53"/>
      <c r="Y64" s="53"/>
    </row>
    <row r="65" spans="1:25" ht="54.75" customHeight="1" thickTop="1" thickBot="1" x14ac:dyDescent="0.3">
      <c r="A65" s="216"/>
      <c r="B65" s="150" t="s">
        <v>36</v>
      </c>
      <c r="C65" s="197" t="s">
        <v>166</v>
      </c>
      <c r="D65" s="931" t="s">
        <v>167</v>
      </c>
      <c r="E65" s="911"/>
      <c r="F65" s="79" t="s">
        <v>31</v>
      </c>
      <c r="G65" s="137">
        <v>0</v>
      </c>
      <c r="H65" s="154">
        <v>1</v>
      </c>
      <c r="I65" s="154">
        <v>0</v>
      </c>
      <c r="J65" s="154">
        <v>0</v>
      </c>
      <c r="K65" s="154">
        <v>0</v>
      </c>
      <c r="L65" s="137">
        <f>SUM(H65:K65)</f>
        <v>1</v>
      </c>
      <c r="M65" s="94" t="s">
        <v>32</v>
      </c>
      <c r="N65" s="141"/>
      <c r="O65" s="204">
        <f t="shared" si="2"/>
        <v>0</v>
      </c>
      <c r="P65" s="215" t="s">
        <v>898</v>
      </c>
      <c r="Q65" s="120"/>
      <c r="R65" s="53"/>
      <c r="S65" s="126"/>
      <c r="T65" s="124"/>
      <c r="U65" s="126"/>
      <c r="V65" s="126"/>
      <c r="W65" s="125"/>
      <c r="X65" s="53"/>
      <c r="Y65" s="53"/>
    </row>
    <row r="66" spans="1:25" ht="47.25" customHeight="1" thickTop="1" thickBot="1" x14ac:dyDescent="0.3">
      <c r="A66" s="107"/>
      <c r="B66" s="108" t="s">
        <v>53</v>
      </c>
      <c r="C66" s="197" t="s">
        <v>168</v>
      </c>
      <c r="D66" s="927" t="s">
        <v>169</v>
      </c>
      <c r="E66" s="911"/>
      <c r="F66" s="79" t="s">
        <v>31</v>
      </c>
      <c r="G66" s="109">
        <v>137</v>
      </c>
      <c r="H66" s="67">
        <v>34</v>
      </c>
      <c r="I66" s="67">
        <v>34</v>
      </c>
      <c r="J66" s="67">
        <v>34</v>
      </c>
      <c r="K66" s="67">
        <v>35</v>
      </c>
      <c r="L66" s="109">
        <f>SUM(H66:K66)</f>
        <v>137</v>
      </c>
      <c r="M66" s="94" t="s">
        <v>32</v>
      </c>
      <c r="N66" s="110"/>
      <c r="O66" s="204">
        <f t="shared" si="2"/>
        <v>0</v>
      </c>
      <c r="P66" s="206"/>
      <c r="Q66" s="120"/>
      <c r="R66" s="53"/>
      <c r="S66" s="126"/>
      <c r="T66" s="124"/>
      <c r="U66" s="126"/>
      <c r="V66" s="126"/>
      <c r="W66" s="125"/>
      <c r="X66" s="53"/>
      <c r="Y66" s="53"/>
    </row>
    <row r="67" spans="1:25" ht="42.75" customHeight="1" thickTop="1" thickBot="1" x14ac:dyDescent="0.3">
      <c r="A67" s="107"/>
      <c r="B67" s="108" t="s">
        <v>56</v>
      </c>
      <c r="C67" s="197" t="s">
        <v>170</v>
      </c>
      <c r="D67" s="927" t="s">
        <v>171</v>
      </c>
      <c r="E67" s="911"/>
      <c r="F67" s="79" t="s">
        <v>31</v>
      </c>
      <c r="G67" s="109">
        <v>561</v>
      </c>
      <c r="H67" s="67">
        <v>589</v>
      </c>
      <c r="I67" s="67">
        <v>617</v>
      </c>
      <c r="J67" s="67">
        <v>645</v>
      </c>
      <c r="K67" s="67">
        <v>673</v>
      </c>
      <c r="L67" s="109">
        <f>+K67</f>
        <v>673</v>
      </c>
      <c r="M67" s="94" t="s">
        <v>32</v>
      </c>
      <c r="N67" s="110"/>
      <c r="O67" s="204">
        <f t="shared" si="2"/>
        <v>0</v>
      </c>
      <c r="P67" s="209"/>
      <c r="Q67" s="111"/>
      <c r="R67" s="107"/>
      <c r="S67" s="113"/>
      <c r="T67" s="112"/>
      <c r="U67" s="113"/>
      <c r="V67" s="113"/>
      <c r="W67" s="114"/>
      <c r="X67" s="107"/>
      <c r="Y67" s="53"/>
    </row>
    <row r="68" spans="1:25" ht="53.25" customHeight="1" thickTop="1" thickBot="1" x14ac:dyDescent="0.3">
      <c r="A68" s="216"/>
      <c r="B68" s="217" t="s">
        <v>62</v>
      </c>
      <c r="C68" s="197" t="s">
        <v>172</v>
      </c>
      <c r="D68" s="927" t="s">
        <v>173</v>
      </c>
      <c r="E68" s="911"/>
      <c r="F68" s="79" t="s">
        <v>31</v>
      </c>
      <c r="G68" s="218">
        <v>0</v>
      </c>
      <c r="H68" s="219">
        <v>1</v>
      </c>
      <c r="I68" s="219">
        <v>1</v>
      </c>
      <c r="J68" s="219">
        <v>1</v>
      </c>
      <c r="K68" s="219">
        <v>1</v>
      </c>
      <c r="L68" s="220">
        <f>K68</f>
        <v>1</v>
      </c>
      <c r="M68" s="94" t="s">
        <v>45</v>
      </c>
      <c r="N68" s="221"/>
      <c r="O68" s="204">
        <f t="shared" si="2"/>
        <v>0</v>
      </c>
      <c r="P68" s="206"/>
      <c r="Q68" s="120"/>
      <c r="R68" s="53"/>
      <c r="S68" s="126"/>
      <c r="T68" s="124"/>
      <c r="U68" s="126"/>
      <c r="V68" s="126"/>
      <c r="W68" s="125"/>
      <c r="X68" s="53"/>
      <c r="Y68" s="53"/>
    </row>
    <row r="69" spans="1:25" ht="48" customHeight="1" thickTop="1" thickBot="1" x14ac:dyDescent="0.3">
      <c r="A69" s="107"/>
      <c r="B69" s="108" t="s">
        <v>65</v>
      </c>
      <c r="C69" s="197" t="s">
        <v>174</v>
      </c>
      <c r="D69" s="927" t="s">
        <v>175</v>
      </c>
      <c r="E69" s="911"/>
      <c r="F69" s="79" t="s">
        <v>31</v>
      </c>
      <c r="G69" s="109">
        <v>3</v>
      </c>
      <c r="H69" s="67">
        <v>3</v>
      </c>
      <c r="I69" s="67">
        <v>3</v>
      </c>
      <c r="J69" s="67">
        <v>3</v>
      </c>
      <c r="K69" s="67">
        <v>3</v>
      </c>
      <c r="L69" s="109">
        <f>K69</f>
        <v>3</v>
      </c>
      <c r="M69" s="94" t="s">
        <v>32</v>
      </c>
      <c r="N69" s="110"/>
      <c r="O69" s="204">
        <f t="shared" si="2"/>
        <v>0</v>
      </c>
      <c r="P69" s="209"/>
      <c r="Q69" s="111"/>
      <c r="R69" s="107"/>
      <c r="S69" s="113"/>
      <c r="T69" s="112"/>
      <c r="U69" s="113"/>
      <c r="V69" s="113"/>
      <c r="W69" s="114"/>
      <c r="X69" s="107"/>
      <c r="Y69" s="53"/>
    </row>
    <row r="70" spans="1:25" ht="42" customHeight="1" thickTop="1" thickBot="1" x14ac:dyDescent="0.3">
      <c r="A70" s="107"/>
      <c r="B70" s="108" t="s">
        <v>99</v>
      </c>
      <c r="C70" s="197" t="s">
        <v>176</v>
      </c>
      <c r="D70" s="927" t="s">
        <v>177</v>
      </c>
      <c r="E70" s="911"/>
      <c r="F70" s="79" t="s">
        <v>31</v>
      </c>
      <c r="G70" s="109">
        <v>2</v>
      </c>
      <c r="H70" s="67">
        <v>1</v>
      </c>
      <c r="I70" s="67">
        <v>1</v>
      </c>
      <c r="J70" s="67">
        <v>1</v>
      </c>
      <c r="K70" s="67">
        <v>1</v>
      </c>
      <c r="L70" s="109">
        <f>+SUM(H70:K70)</f>
        <v>4</v>
      </c>
      <c r="M70" s="94" t="s">
        <v>32</v>
      </c>
      <c r="N70" s="110"/>
      <c r="O70" s="204">
        <f t="shared" si="2"/>
        <v>0</v>
      </c>
      <c r="P70" s="209"/>
      <c r="Q70" s="111"/>
      <c r="R70" s="107"/>
      <c r="S70" s="113"/>
      <c r="T70" s="112"/>
      <c r="U70" s="113"/>
      <c r="V70" s="113"/>
      <c r="W70" s="114"/>
      <c r="X70" s="107"/>
      <c r="Y70" s="53"/>
    </row>
    <row r="71" spans="1:25" ht="39" customHeight="1" thickTop="1" thickBot="1" x14ac:dyDescent="0.3">
      <c r="A71" s="107"/>
      <c r="B71" s="108" t="s">
        <v>66</v>
      </c>
      <c r="C71" s="197" t="s">
        <v>178</v>
      </c>
      <c r="D71" s="919" t="s">
        <v>179</v>
      </c>
      <c r="E71" s="911"/>
      <c r="F71" s="79" t="s">
        <v>31</v>
      </c>
      <c r="G71" s="122" t="s">
        <v>128</v>
      </c>
      <c r="H71" s="123">
        <v>0</v>
      </c>
      <c r="I71" s="123">
        <v>0.3</v>
      </c>
      <c r="J71" s="123">
        <v>0.7</v>
      </c>
      <c r="K71" s="123">
        <v>1</v>
      </c>
      <c r="L71" s="122">
        <v>1</v>
      </c>
      <c r="M71" s="94" t="s">
        <v>45</v>
      </c>
      <c r="N71" s="110"/>
      <c r="O71" s="204">
        <f t="shared" si="2"/>
        <v>0</v>
      </c>
      <c r="P71" s="209"/>
      <c r="Q71" s="111"/>
      <c r="R71" s="107"/>
      <c r="S71" s="113"/>
      <c r="T71" s="112"/>
      <c r="U71" s="113"/>
      <c r="V71" s="113"/>
      <c r="W71" s="114"/>
      <c r="X71" s="107"/>
      <c r="Y71" s="53"/>
    </row>
    <row r="72" spans="1:25" ht="47.25" customHeight="1" thickTop="1" thickBot="1" x14ac:dyDescent="0.3">
      <c r="A72" s="216"/>
      <c r="B72" s="217" t="s">
        <v>59</v>
      </c>
      <c r="C72" s="197" t="s">
        <v>180</v>
      </c>
      <c r="D72" s="919" t="s">
        <v>181</v>
      </c>
      <c r="E72" s="911"/>
      <c r="F72" s="79" t="s">
        <v>31</v>
      </c>
      <c r="G72" s="218">
        <v>0</v>
      </c>
      <c r="H72" s="219">
        <v>1</v>
      </c>
      <c r="I72" s="219">
        <v>1</v>
      </c>
      <c r="J72" s="219">
        <v>1</v>
      </c>
      <c r="K72" s="219">
        <v>1</v>
      </c>
      <c r="L72" s="220">
        <f>K72</f>
        <v>1</v>
      </c>
      <c r="M72" s="94" t="s">
        <v>45</v>
      </c>
      <c r="N72" s="102"/>
      <c r="O72" s="204">
        <f t="shared" si="2"/>
        <v>0</v>
      </c>
      <c r="P72" s="206"/>
      <c r="Q72" s="120"/>
      <c r="R72" s="53"/>
      <c r="S72" s="126"/>
      <c r="T72" s="124"/>
      <c r="U72" s="126"/>
      <c r="V72" s="126"/>
      <c r="W72" s="125"/>
      <c r="X72" s="53"/>
      <c r="Y72" s="53"/>
    </row>
    <row r="73" spans="1:25" ht="53.25" customHeight="1" thickTop="1" thickBot="1" x14ac:dyDescent="0.3">
      <c r="A73" s="107"/>
      <c r="B73" s="108" t="s">
        <v>50</v>
      </c>
      <c r="C73" s="197" t="s">
        <v>182</v>
      </c>
      <c r="D73" s="919" t="s">
        <v>183</v>
      </c>
      <c r="E73" s="911"/>
      <c r="F73" s="79" t="s">
        <v>31</v>
      </c>
      <c r="G73" s="109" t="s">
        <v>128</v>
      </c>
      <c r="H73" s="67">
        <v>0</v>
      </c>
      <c r="I73" s="123">
        <v>0.1</v>
      </c>
      <c r="J73" s="123">
        <v>0.3</v>
      </c>
      <c r="K73" s="123">
        <v>0.5</v>
      </c>
      <c r="L73" s="122">
        <v>0.5</v>
      </c>
      <c r="M73" s="94" t="s">
        <v>45</v>
      </c>
      <c r="N73" s="110"/>
      <c r="O73" s="204">
        <f t="shared" si="2"/>
        <v>0</v>
      </c>
      <c r="P73" s="206"/>
      <c r="Q73" s="120"/>
      <c r="R73" s="53"/>
      <c r="S73" s="126"/>
      <c r="T73" s="124"/>
      <c r="U73" s="126"/>
      <c r="V73" s="126"/>
      <c r="W73" s="125"/>
      <c r="X73" s="53"/>
      <c r="Y73" s="53"/>
    </row>
    <row r="74" spans="1:25" ht="59.25" customHeight="1" thickTop="1" thickBot="1" x14ac:dyDescent="0.3">
      <c r="A74" s="53"/>
      <c r="B74" s="91" t="s">
        <v>184</v>
      </c>
      <c r="C74" s="196" t="s">
        <v>185</v>
      </c>
      <c r="D74" s="175" t="s">
        <v>186</v>
      </c>
      <c r="E74" s="366" t="s">
        <v>913</v>
      </c>
      <c r="F74" s="143" t="s">
        <v>187</v>
      </c>
      <c r="G74" s="92">
        <v>0</v>
      </c>
      <c r="H74" s="155">
        <v>2.5000000000000001E-2</v>
      </c>
      <c r="I74" s="117">
        <v>0.05</v>
      </c>
      <c r="J74" s="155">
        <v>7.4999999999999997E-2</v>
      </c>
      <c r="K74" s="117">
        <v>0.1</v>
      </c>
      <c r="L74" s="116">
        <f>K74</f>
        <v>0.1</v>
      </c>
      <c r="M74" s="94" t="s">
        <v>45</v>
      </c>
      <c r="N74" s="95"/>
      <c r="O74" s="204">
        <f t="shared" si="2"/>
        <v>0</v>
      </c>
      <c r="P74" s="206"/>
      <c r="Q74" s="120"/>
      <c r="R74" s="53"/>
      <c r="S74" s="57"/>
      <c r="T74" s="57"/>
      <c r="U74" s="57"/>
      <c r="V74" s="57"/>
      <c r="W74" s="57"/>
      <c r="X74" s="53"/>
      <c r="Y74" s="53"/>
    </row>
    <row r="75" spans="1:25" ht="82.5" customHeight="1" thickTop="1" thickBot="1" x14ac:dyDescent="0.3">
      <c r="A75" s="216"/>
      <c r="B75" s="217" t="s">
        <v>33</v>
      </c>
      <c r="C75" s="197" t="s">
        <v>188</v>
      </c>
      <c r="D75" s="908" t="s">
        <v>189</v>
      </c>
      <c r="E75" s="909"/>
      <c r="F75" s="79" t="s">
        <v>31</v>
      </c>
      <c r="G75" s="218">
        <v>0</v>
      </c>
      <c r="H75" s="223">
        <v>40</v>
      </c>
      <c r="I75" s="223">
        <v>40</v>
      </c>
      <c r="J75" s="223">
        <v>40</v>
      </c>
      <c r="K75" s="223">
        <v>40</v>
      </c>
      <c r="L75" s="218">
        <f>SUM(H75:K75)</f>
        <v>160</v>
      </c>
      <c r="M75" s="94" t="s">
        <v>32</v>
      </c>
      <c r="N75" s="102"/>
      <c r="O75" s="204">
        <f t="shared" si="2"/>
        <v>0</v>
      </c>
      <c r="P75" s="206"/>
      <c r="Q75" s="120"/>
      <c r="R75" s="53"/>
      <c r="S75" s="126"/>
      <c r="T75" s="124"/>
      <c r="U75" s="126"/>
      <c r="V75" s="126"/>
      <c r="W75" s="125"/>
      <c r="X75" s="53"/>
      <c r="Y75" s="53"/>
    </row>
    <row r="76" spans="1:25" ht="63.75" customHeight="1" thickTop="1" thickBot="1" x14ac:dyDescent="0.3">
      <c r="A76" s="216"/>
      <c r="B76" s="217" t="s">
        <v>36</v>
      </c>
      <c r="C76" s="197" t="s">
        <v>190</v>
      </c>
      <c r="D76" s="908" t="s">
        <v>191</v>
      </c>
      <c r="E76" s="909"/>
      <c r="F76" s="79" t="s">
        <v>31</v>
      </c>
      <c r="G76" s="218">
        <v>0</v>
      </c>
      <c r="H76" s="223">
        <v>1</v>
      </c>
      <c r="I76" s="223">
        <v>0</v>
      </c>
      <c r="J76" s="223">
        <v>0</v>
      </c>
      <c r="K76" s="223">
        <v>0</v>
      </c>
      <c r="L76" s="218">
        <f>SUM(H76:K76)</f>
        <v>1</v>
      </c>
      <c r="M76" s="94" t="s">
        <v>32</v>
      </c>
      <c r="N76" s="102"/>
      <c r="O76" s="204">
        <f t="shared" si="2"/>
        <v>0</v>
      </c>
      <c r="P76" s="206"/>
      <c r="Q76" s="120"/>
      <c r="R76" s="53"/>
      <c r="S76" s="126"/>
      <c r="T76" s="124"/>
      <c r="U76" s="126"/>
      <c r="V76" s="126"/>
      <c r="W76" s="125"/>
      <c r="X76" s="53"/>
      <c r="Y76" s="53"/>
    </row>
    <row r="77" spans="1:25" ht="44.25" customHeight="1" thickTop="1" thickBot="1" x14ac:dyDescent="0.3">
      <c r="A77" s="107"/>
      <c r="B77" s="234" t="s">
        <v>50</v>
      </c>
      <c r="C77" s="235" t="s">
        <v>192</v>
      </c>
      <c r="D77" s="934" t="s">
        <v>193</v>
      </c>
      <c r="E77" s="935"/>
      <c r="F77" s="236" t="s">
        <v>31</v>
      </c>
      <c r="G77" s="237">
        <v>0</v>
      </c>
      <c r="H77" s="238">
        <v>1</v>
      </c>
      <c r="I77" s="238">
        <v>1</v>
      </c>
      <c r="J77" s="238">
        <v>1</v>
      </c>
      <c r="K77" s="238">
        <v>1</v>
      </c>
      <c r="L77" s="391">
        <v>1</v>
      </c>
      <c r="M77" s="239" t="s">
        <v>45</v>
      </c>
      <c r="N77" s="240"/>
      <c r="O77" s="241">
        <f t="shared" si="2"/>
        <v>0</v>
      </c>
      <c r="P77" s="224" t="s">
        <v>907</v>
      </c>
      <c r="Q77" s="111"/>
      <c r="R77" s="107"/>
      <c r="S77" s="113"/>
      <c r="T77" s="112"/>
      <c r="U77" s="113"/>
      <c r="V77" s="113"/>
      <c r="W77" s="114"/>
      <c r="X77" s="107"/>
      <c r="Y77" s="53"/>
    </row>
    <row r="78" spans="1:25" ht="54.75" customHeight="1" thickTop="1" thickBot="1" x14ac:dyDescent="0.3">
      <c r="A78" s="216"/>
      <c r="B78" s="217" t="s">
        <v>56</v>
      </c>
      <c r="C78" s="197" t="s">
        <v>194</v>
      </c>
      <c r="D78" s="908" t="s">
        <v>195</v>
      </c>
      <c r="E78" s="909"/>
      <c r="F78" s="79" t="s">
        <v>31</v>
      </c>
      <c r="G78" s="218">
        <v>0</v>
      </c>
      <c r="H78" s="223">
        <v>1</v>
      </c>
      <c r="I78" s="223">
        <v>0</v>
      </c>
      <c r="J78" s="223">
        <v>0</v>
      </c>
      <c r="K78" s="223">
        <v>0</v>
      </c>
      <c r="L78" s="218">
        <f>SUM(H78:K78)</f>
        <v>1</v>
      </c>
      <c r="M78" s="94" t="s">
        <v>32</v>
      </c>
      <c r="N78" s="221"/>
      <c r="O78" s="204">
        <f t="shared" si="2"/>
        <v>0</v>
      </c>
      <c r="P78" s="206"/>
      <c r="Q78" s="120"/>
      <c r="R78" s="53"/>
      <c r="S78" s="126"/>
      <c r="T78" s="124"/>
      <c r="U78" s="126"/>
      <c r="V78" s="126"/>
      <c r="W78" s="125"/>
      <c r="X78" s="53"/>
      <c r="Y78" s="53"/>
    </row>
    <row r="79" spans="1:25" ht="45" customHeight="1" thickTop="1" thickBot="1" x14ac:dyDescent="0.3">
      <c r="A79" s="107"/>
      <c r="B79" s="217" t="s">
        <v>53</v>
      </c>
      <c r="C79" s="222" t="s">
        <v>196</v>
      </c>
      <c r="D79" s="908" t="s">
        <v>197</v>
      </c>
      <c r="E79" s="909"/>
      <c r="F79" s="79" t="s">
        <v>31</v>
      </c>
      <c r="G79" s="218">
        <v>0</v>
      </c>
      <c r="H79" s="223">
        <v>0</v>
      </c>
      <c r="I79" s="223">
        <v>1</v>
      </c>
      <c r="J79" s="223">
        <v>2</v>
      </c>
      <c r="K79" s="223">
        <v>0</v>
      </c>
      <c r="L79" s="218">
        <v>3</v>
      </c>
      <c r="M79" s="94" t="s">
        <v>32</v>
      </c>
      <c r="N79" s="110"/>
      <c r="O79" s="204">
        <f t="shared" si="2"/>
        <v>0</v>
      </c>
      <c r="P79" s="224" t="s">
        <v>900</v>
      </c>
      <c r="Q79" s="111"/>
      <c r="R79" s="107"/>
      <c r="S79" s="113"/>
      <c r="T79" s="112"/>
      <c r="U79" s="113"/>
      <c r="V79" s="113"/>
      <c r="W79" s="114"/>
      <c r="X79" s="107"/>
      <c r="Y79" s="53"/>
    </row>
    <row r="80" spans="1:25" ht="42.75" customHeight="1" thickTop="1" thickBot="1" x14ac:dyDescent="0.3">
      <c r="A80" s="107"/>
      <c r="B80" s="108" t="s">
        <v>62</v>
      </c>
      <c r="C80" s="197" t="s">
        <v>198</v>
      </c>
      <c r="D80" s="910" t="s">
        <v>199</v>
      </c>
      <c r="E80" s="911"/>
      <c r="F80" s="79" t="s">
        <v>31</v>
      </c>
      <c r="G80" s="109">
        <v>0</v>
      </c>
      <c r="H80" s="123">
        <v>0.25</v>
      </c>
      <c r="I80" s="123">
        <v>0.5</v>
      </c>
      <c r="J80" s="123">
        <v>0.75</v>
      </c>
      <c r="K80" s="123">
        <v>1</v>
      </c>
      <c r="L80" s="122">
        <f>K80</f>
        <v>1</v>
      </c>
      <c r="M80" s="94" t="s">
        <v>45</v>
      </c>
      <c r="N80" s="110"/>
      <c r="O80" s="204">
        <f t="shared" si="2"/>
        <v>0</v>
      </c>
      <c r="P80" s="206"/>
      <c r="Q80" s="120"/>
      <c r="R80" s="53"/>
      <c r="S80" s="126"/>
      <c r="T80" s="124"/>
      <c r="U80" s="126"/>
      <c r="V80" s="126"/>
      <c r="W80" s="125"/>
      <c r="X80" s="53"/>
      <c r="Y80" s="53"/>
    </row>
    <row r="81" spans="1:25" ht="49.5" customHeight="1" thickTop="1" thickBot="1" x14ac:dyDescent="0.3">
      <c r="A81" s="107"/>
      <c r="B81" s="234" t="s">
        <v>65</v>
      </c>
      <c r="C81" s="235" t="s">
        <v>200</v>
      </c>
      <c r="D81" s="936" t="s">
        <v>201</v>
      </c>
      <c r="E81" s="935"/>
      <c r="F81" s="236" t="s">
        <v>31</v>
      </c>
      <c r="G81" s="237">
        <v>0</v>
      </c>
      <c r="H81" s="238">
        <v>1</v>
      </c>
      <c r="I81" s="238">
        <v>1</v>
      </c>
      <c r="J81" s="238">
        <v>1</v>
      </c>
      <c r="K81" s="238">
        <v>1</v>
      </c>
      <c r="L81" s="391">
        <f>K81</f>
        <v>1</v>
      </c>
      <c r="M81" s="239" t="s">
        <v>45</v>
      </c>
      <c r="N81" s="240"/>
      <c r="O81" s="241">
        <f t="shared" si="2"/>
        <v>0</v>
      </c>
      <c r="P81" s="215" t="s">
        <v>901</v>
      </c>
      <c r="Q81" s="120"/>
      <c r="R81" s="53"/>
      <c r="S81" s="126"/>
      <c r="T81" s="124"/>
      <c r="U81" s="126"/>
      <c r="V81" s="126"/>
      <c r="W81" s="125"/>
      <c r="X81" s="53"/>
      <c r="Y81" s="53"/>
    </row>
    <row r="82" spans="1:25" ht="46.5" customHeight="1" thickTop="1" thickBot="1" x14ac:dyDescent="0.3">
      <c r="A82" s="107"/>
      <c r="B82" s="234" t="s">
        <v>99</v>
      </c>
      <c r="C82" s="235" t="s">
        <v>202</v>
      </c>
      <c r="D82" s="934" t="s">
        <v>203</v>
      </c>
      <c r="E82" s="935"/>
      <c r="F82" s="236" t="s">
        <v>31</v>
      </c>
      <c r="G82" s="237">
        <v>0</v>
      </c>
      <c r="H82" s="238">
        <v>0.25</v>
      </c>
      <c r="I82" s="238">
        <v>0.25</v>
      </c>
      <c r="J82" s="238">
        <v>0.25</v>
      </c>
      <c r="K82" s="238">
        <v>0.25</v>
      </c>
      <c r="L82" s="391">
        <f>SUM(H82:K82)</f>
        <v>1</v>
      </c>
      <c r="M82" s="239" t="s">
        <v>45</v>
      </c>
      <c r="N82" s="240"/>
      <c r="O82" s="241">
        <f t="shared" si="2"/>
        <v>0</v>
      </c>
      <c r="P82" s="215" t="s">
        <v>901</v>
      </c>
      <c r="Q82" s="120"/>
      <c r="R82" s="53"/>
      <c r="S82" s="126"/>
      <c r="T82" s="124"/>
      <c r="U82" s="126"/>
      <c r="V82" s="126"/>
      <c r="W82" s="125"/>
      <c r="X82" s="53"/>
      <c r="Y82" s="53"/>
    </row>
    <row r="83" spans="1:25" ht="51.75" customHeight="1" thickTop="1" thickBot="1" x14ac:dyDescent="0.3">
      <c r="A83" s="107"/>
      <c r="B83" s="234" t="s">
        <v>66</v>
      </c>
      <c r="C83" s="235" t="s">
        <v>204</v>
      </c>
      <c r="D83" s="936" t="s">
        <v>205</v>
      </c>
      <c r="E83" s="935"/>
      <c r="F83" s="236" t="s">
        <v>31</v>
      </c>
      <c r="G83" s="237">
        <v>0</v>
      </c>
      <c r="H83" s="243">
        <v>2</v>
      </c>
      <c r="I83" s="243">
        <v>2</v>
      </c>
      <c r="J83" s="243">
        <v>2</v>
      </c>
      <c r="K83" s="243">
        <v>2</v>
      </c>
      <c r="L83" s="390">
        <v>2</v>
      </c>
      <c r="M83" s="239" t="s">
        <v>32</v>
      </c>
      <c r="N83" s="240"/>
      <c r="O83" s="241">
        <f t="shared" si="2"/>
        <v>0</v>
      </c>
      <c r="P83" s="215" t="s">
        <v>908</v>
      </c>
      <c r="Q83" s="120"/>
      <c r="R83" s="53"/>
      <c r="S83" s="126"/>
      <c r="T83" s="124"/>
      <c r="U83" s="126"/>
      <c r="V83" s="126"/>
      <c r="W83" s="125"/>
      <c r="X83" s="53"/>
      <c r="Y83" s="53"/>
    </row>
    <row r="84" spans="1:25" ht="51.75" customHeight="1" thickTop="1" thickBot="1" x14ac:dyDescent="0.3">
      <c r="A84" s="107"/>
      <c r="B84" s="234" t="s">
        <v>69</v>
      </c>
      <c r="C84" s="235" t="s">
        <v>206</v>
      </c>
      <c r="D84" s="934" t="s">
        <v>207</v>
      </c>
      <c r="E84" s="935"/>
      <c r="F84" s="236" t="s">
        <v>31</v>
      </c>
      <c r="G84" s="237">
        <v>0</v>
      </c>
      <c r="H84" s="243">
        <v>3</v>
      </c>
      <c r="I84" s="243">
        <v>3</v>
      </c>
      <c r="J84" s="243">
        <v>3</v>
      </c>
      <c r="K84" s="243">
        <v>3</v>
      </c>
      <c r="L84" s="244">
        <f>SUM(H84:K84)</f>
        <v>12</v>
      </c>
      <c r="M84" s="239" t="s">
        <v>32</v>
      </c>
      <c r="N84" s="240"/>
      <c r="O84" s="241">
        <f t="shared" si="2"/>
        <v>0</v>
      </c>
      <c r="P84" s="215" t="s">
        <v>901</v>
      </c>
      <c r="Q84" s="120"/>
      <c r="R84" s="53"/>
      <c r="S84" s="126"/>
      <c r="T84" s="124"/>
      <c r="U84" s="126"/>
      <c r="V84" s="126"/>
      <c r="W84" s="125"/>
      <c r="X84" s="53"/>
      <c r="Y84" s="53"/>
    </row>
    <row r="85" spans="1:25" ht="72.75" customHeight="1" thickTop="1" thickBot="1" x14ac:dyDescent="0.3">
      <c r="A85" s="53"/>
      <c r="B85" s="91" t="s">
        <v>208</v>
      </c>
      <c r="C85" s="233" t="s">
        <v>209</v>
      </c>
      <c r="D85" s="175" t="s">
        <v>210</v>
      </c>
      <c r="E85" s="366" t="s">
        <v>211</v>
      </c>
      <c r="F85" s="143" t="s">
        <v>212</v>
      </c>
      <c r="G85" s="218" t="s">
        <v>128</v>
      </c>
      <c r="H85" s="219">
        <v>0.35</v>
      </c>
      <c r="I85" s="219">
        <v>0.65</v>
      </c>
      <c r="J85" s="219">
        <v>0.8</v>
      </c>
      <c r="K85" s="219">
        <v>1</v>
      </c>
      <c r="L85" s="220">
        <v>1</v>
      </c>
      <c r="M85" s="94" t="s">
        <v>45</v>
      </c>
      <c r="N85" s="95"/>
      <c r="O85" s="204">
        <f t="shared" si="2"/>
        <v>0</v>
      </c>
      <c r="P85" s="206"/>
      <c r="Q85" s="120"/>
      <c r="R85" s="53"/>
      <c r="S85" s="57"/>
      <c r="T85" s="57"/>
      <c r="U85" s="57"/>
      <c r="V85" s="57"/>
      <c r="W85" s="57"/>
      <c r="X85" s="53"/>
      <c r="Y85" s="53"/>
    </row>
    <row r="86" spans="1:25" ht="68.25" customHeight="1" thickTop="1" thickBot="1" x14ac:dyDescent="0.3">
      <c r="A86" s="216"/>
      <c r="B86" s="99" t="s">
        <v>33</v>
      </c>
      <c r="C86" s="197" t="s">
        <v>213</v>
      </c>
      <c r="D86" s="924" t="s">
        <v>214</v>
      </c>
      <c r="E86" s="911"/>
      <c r="F86" s="79" t="s">
        <v>31</v>
      </c>
      <c r="G86" s="218">
        <v>0</v>
      </c>
      <c r="H86" s="223">
        <v>10</v>
      </c>
      <c r="I86" s="223">
        <v>10</v>
      </c>
      <c r="J86" s="223">
        <v>10</v>
      </c>
      <c r="K86" s="223">
        <v>10</v>
      </c>
      <c r="L86" s="218">
        <v>10</v>
      </c>
      <c r="M86" s="94" t="s">
        <v>32</v>
      </c>
      <c r="N86" s="102"/>
      <c r="O86" s="204">
        <f t="shared" si="2"/>
        <v>0</v>
      </c>
      <c r="P86" s="206"/>
      <c r="Q86" s="120"/>
      <c r="R86" s="53"/>
      <c r="S86" s="126"/>
      <c r="T86" s="124"/>
      <c r="U86" s="126"/>
      <c r="V86" s="126"/>
      <c r="W86" s="125"/>
      <c r="X86" s="53"/>
      <c r="Y86" s="53"/>
    </row>
    <row r="87" spans="1:25" ht="59.25" customHeight="1" thickTop="1" thickBot="1" x14ac:dyDescent="0.3">
      <c r="A87" s="53"/>
      <c r="B87" s="91" t="s">
        <v>215</v>
      </c>
      <c r="C87" s="233" t="s">
        <v>216</v>
      </c>
      <c r="D87" s="175" t="s">
        <v>217</v>
      </c>
      <c r="E87" s="367" t="s">
        <v>218</v>
      </c>
      <c r="F87" s="143" t="s">
        <v>187</v>
      </c>
      <c r="G87" s="218">
        <v>0</v>
      </c>
      <c r="H87" s="219">
        <v>0</v>
      </c>
      <c r="I87" s="219">
        <v>1</v>
      </c>
      <c r="J87" s="219">
        <v>1</v>
      </c>
      <c r="K87" s="219">
        <v>1</v>
      </c>
      <c r="L87" s="220">
        <f>K87</f>
        <v>1</v>
      </c>
      <c r="M87" s="94" t="s">
        <v>45</v>
      </c>
      <c r="N87" s="95"/>
      <c r="O87" s="204">
        <f t="shared" si="2"/>
        <v>0</v>
      </c>
      <c r="P87" s="206"/>
      <c r="Q87" s="120"/>
      <c r="R87" s="53"/>
      <c r="S87" s="57"/>
      <c r="T87" s="57"/>
      <c r="U87" s="57"/>
      <c r="V87" s="57"/>
      <c r="W87" s="57"/>
      <c r="X87" s="53"/>
      <c r="Y87" s="53"/>
    </row>
    <row r="88" spans="1:25" ht="54.75" customHeight="1" thickTop="1" thickBot="1" x14ac:dyDescent="0.3">
      <c r="A88" s="107"/>
      <c r="B88" s="108" t="s">
        <v>33</v>
      </c>
      <c r="C88" s="222" t="s">
        <v>219</v>
      </c>
      <c r="D88" s="908" t="s">
        <v>220</v>
      </c>
      <c r="E88" s="937"/>
      <c r="F88" s="79" t="s">
        <v>31</v>
      </c>
      <c r="G88" s="109">
        <v>0</v>
      </c>
      <c r="H88" s="67">
        <v>1</v>
      </c>
      <c r="I88" s="67">
        <v>1</v>
      </c>
      <c r="J88" s="67">
        <v>0</v>
      </c>
      <c r="K88" s="67">
        <v>0</v>
      </c>
      <c r="L88" s="109">
        <v>1</v>
      </c>
      <c r="M88" s="94" t="s">
        <v>32</v>
      </c>
      <c r="N88" s="110"/>
      <c r="O88" s="204">
        <f t="shared" si="2"/>
        <v>0</v>
      </c>
      <c r="P88" s="210"/>
      <c r="Q88" s="156"/>
      <c r="R88" s="53"/>
      <c r="S88" s="126"/>
      <c r="T88" s="124"/>
      <c r="U88" s="126"/>
      <c r="V88" s="126"/>
      <c r="W88" s="125"/>
      <c r="X88" s="53"/>
      <c r="Y88" s="53"/>
    </row>
    <row r="89" spans="1:25" ht="54" customHeight="1" thickTop="1" thickBot="1" x14ac:dyDescent="0.3">
      <c r="A89" s="216"/>
      <c r="B89" s="246" t="s">
        <v>36</v>
      </c>
      <c r="C89" s="235" t="s">
        <v>221</v>
      </c>
      <c r="D89" s="934" t="s">
        <v>222</v>
      </c>
      <c r="E89" s="935"/>
      <c r="F89" s="236" t="s">
        <v>31</v>
      </c>
      <c r="G89" s="247">
        <v>0</v>
      </c>
      <c r="H89" s="248">
        <v>0</v>
      </c>
      <c r="I89" s="248">
        <v>1</v>
      </c>
      <c r="J89" s="248">
        <v>0</v>
      </c>
      <c r="K89" s="248">
        <v>0</v>
      </c>
      <c r="L89" s="374">
        <f>SUM(H89:K89)</f>
        <v>1</v>
      </c>
      <c r="M89" s="239" t="s">
        <v>32</v>
      </c>
      <c r="N89" s="249"/>
      <c r="O89" s="241">
        <f t="shared" si="2"/>
        <v>0</v>
      </c>
      <c r="P89" s="215" t="s">
        <v>901</v>
      </c>
      <c r="Q89" s="120"/>
      <c r="R89" s="53"/>
      <c r="S89" s="125"/>
      <c r="T89" s="126"/>
      <c r="U89" s="126"/>
      <c r="V89" s="126"/>
      <c r="W89" s="145"/>
      <c r="X89" s="53"/>
      <c r="Y89" s="53"/>
    </row>
    <row r="90" spans="1:25" ht="72.75" customHeight="1" thickTop="1" thickBot="1" x14ac:dyDescent="0.3">
      <c r="A90" s="245"/>
      <c r="B90" s="73" t="s">
        <v>223</v>
      </c>
      <c r="C90" s="196" t="s">
        <v>224</v>
      </c>
      <c r="D90" s="913" t="s">
        <v>225</v>
      </c>
      <c r="E90" s="907"/>
      <c r="F90" s="75" t="s">
        <v>226</v>
      </c>
      <c r="G90" s="73"/>
      <c r="H90" s="75"/>
      <c r="I90" s="75"/>
      <c r="J90" s="75"/>
      <c r="K90" s="75"/>
      <c r="L90" s="75"/>
      <c r="M90" s="76"/>
      <c r="N90" s="76"/>
      <c r="O90" s="204"/>
      <c r="P90" s="207"/>
      <c r="Q90" s="70"/>
      <c r="R90" s="70"/>
      <c r="S90" s="70"/>
      <c r="T90" s="70"/>
      <c r="U90" s="70"/>
      <c r="V90" s="70"/>
      <c r="W90" s="70"/>
      <c r="X90" s="77"/>
      <c r="Y90" s="53"/>
    </row>
    <row r="91" spans="1:25" ht="66" customHeight="1" thickTop="1" thickBot="1" x14ac:dyDescent="0.3">
      <c r="A91" s="53"/>
      <c r="B91" s="78" t="s">
        <v>227</v>
      </c>
      <c r="C91" s="196" t="s">
        <v>228</v>
      </c>
      <c r="D91" s="916" t="s">
        <v>229</v>
      </c>
      <c r="E91" s="907"/>
      <c r="F91" s="79" t="s">
        <v>226</v>
      </c>
      <c r="G91" s="80"/>
      <c r="H91" s="81"/>
      <c r="I91" s="81"/>
      <c r="J91" s="81"/>
      <c r="K91" s="81"/>
      <c r="L91" s="80"/>
      <c r="M91" s="81"/>
      <c r="N91" s="82"/>
      <c r="O91" s="204"/>
      <c r="P91" s="206"/>
      <c r="Q91" s="83"/>
      <c r="R91" s="53"/>
      <c r="S91" s="57"/>
      <c r="T91" s="57"/>
      <c r="U91" s="57"/>
      <c r="V91" s="57"/>
      <c r="W91" s="57"/>
      <c r="X91" s="53"/>
      <c r="Y91" s="53"/>
    </row>
    <row r="92" spans="1:25" ht="54" customHeight="1" thickTop="1" thickBot="1" x14ac:dyDescent="0.3">
      <c r="A92" s="53"/>
      <c r="B92" s="85" t="s">
        <v>230</v>
      </c>
      <c r="C92" s="196" t="s">
        <v>231</v>
      </c>
      <c r="D92" s="914" t="s">
        <v>232</v>
      </c>
      <c r="E92" s="911"/>
      <c r="F92" s="86" t="s">
        <v>226</v>
      </c>
      <c r="G92" s="157"/>
      <c r="H92" s="158"/>
      <c r="I92" s="158"/>
      <c r="J92" s="158"/>
      <c r="K92" s="158"/>
      <c r="L92" s="157"/>
      <c r="M92" s="88"/>
      <c r="N92" s="221"/>
      <c r="O92" s="242"/>
      <c r="P92" s="206"/>
      <c r="Q92" s="83"/>
      <c r="R92" s="53"/>
      <c r="S92" s="57"/>
      <c r="T92" s="57"/>
      <c r="U92" s="57"/>
      <c r="V92" s="57"/>
      <c r="W92" s="57"/>
      <c r="X92" s="53"/>
      <c r="Y92" s="53"/>
    </row>
    <row r="93" spans="1:25" ht="48" customHeight="1" thickTop="1" thickBot="1" x14ac:dyDescent="0.3">
      <c r="A93" s="53"/>
      <c r="B93" s="901" t="s">
        <v>233</v>
      </c>
      <c r="C93" s="196" t="s">
        <v>234</v>
      </c>
      <c r="D93" s="898" t="s">
        <v>235</v>
      </c>
      <c r="E93" s="366" t="s">
        <v>236</v>
      </c>
      <c r="F93" s="143" t="s">
        <v>237</v>
      </c>
      <c r="G93" s="116">
        <v>0</v>
      </c>
      <c r="H93" s="117">
        <v>0</v>
      </c>
      <c r="I93" s="117">
        <v>0</v>
      </c>
      <c r="J93" s="117">
        <v>0.1</v>
      </c>
      <c r="K93" s="117">
        <v>0.12</v>
      </c>
      <c r="L93" s="116">
        <f>SUBTOTAL(9,H93:K93)</f>
        <v>0.22</v>
      </c>
      <c r="M93" s="94" t="s">
        <v>45</v>
      </c>
      <c r="N93" s="221"/>
      <c r="O93" s="242">
        <f>+N93/L93</f>
        <v>0</v>
      </c>
      <c r="P93" s="206"/>
      <c r="Q93" s="120"/>
      <c r="R93" s="53"/>
      <c r="S93" s="57"/>
      <c r="T93" s="57"/>
      <c r="U93" s="57"/>
      <c r="V93" s="57"/>
      <c r="W93" s="57"/>
      <c r="X93" s="53"/>
      <c r="Y93" s="53"/>
    </row>
    <row r="94" spans="1:25" ht="54.75" customHeight="1" thickTop="1" thickBot="1" x14ac:dyDescent="0.3">
      <c r="A94" s="53"/>
      <c r="B94" s="902"/>
      <c r="C94" s="196" t="s">
        <v>238</v>
      </c>
      <c r="D94" s="900"/>
      <c r="E94" s="367" t="s">
        <v>239</v>
      </c>
      <c r="F94" s="143" t="s">
        <v>237</v>
      </c>
      <c r="G94" s="321">
        <v>1.9800000000000002E-2</v>
      </c>
      <c r="H94" s="321">
        <v>0.187</v>
      </c>
      <c r="I94" s="321">
        <v>0.18</v>
      </c>
      <c r="J94" s="321">
        <v>0.17499999999999999</v>
      </c>
      <c r="K94" s="321">
        <v>0.17</v>
      </c>
      <c r="L94" s="321">
        <f>+K94</f>
        <v>0.17</v>
      </c>
      <c r="M94" s="94" t="s">
        <v>45</v>
      </c>
      <c r="N94" s="221"/>
      <c r="O94" s="242">
        <f>+N94/L94</f>
        <v>0</v>
      </c>
      <c r="P94" s="206"/>
      <c r="Q94" s="120"/>
      <c r="R94" s="53"/>
      <c r="S94" s="57"/>
      <c r="T94" s="57"/>
      <c r="U94" s="57"/>
      <c r="V94" s="57"/>
      <c r="W94" s="57"/>
      <c r="X94" s="53"/>
      <c r="Y94" s="53"/>
    </row>
    <row r="95" spans="1:25" ht="35.25" customHeight="1" thickTop="1" thickBot="1" x14ac:dyDescent="0.3">
      <c r="A95" s="216"/>
      <c r="B95" s="217" t="s">
        <v>33</v>
      </c>
      <c r="C95" s="222" t="s">
        <v>240</v>
      </c>
      <c r="D95" s="908" t="s">
        <v>241</v>
      </c>
      <c r="E95" s="909"/>
      <c r="F95" s="79" t="s">
        <v>237</v>
      </c>
      <c r="G95" s="218">
        <v>0</v>
      </c>
      <c r="H95" s="223">
        <v>1</v>
      </c>
      <c r="I95" s="223">
        <v>0</v>
      </c>
      <c r="J95" s="223">
        <v>0</v>
      </c>
      <c r="K95" s="223">
        <v>0</v>
      </c>
      <c r="L95" s="218">
        <f>SUM(H95:K95)</f>
        <v>1</v>
      </c>
      <c r="M95" s="94" t="s">
        <v>32</v>
      </c>
      <c r="N95" s="221"/>
      <c r="O95" s="242">
        <f>+N95/L95</f>
        <v>0</v>
      </c>
      <c r="P95" s="206"/>
      <c r="Q95" s="120"/>
      <c r="R95" s="53"/>
      <c r="S95" s="124"/>
      <c r="T95" s="124"/>
      <c r="U95" s="124"/>
      <c r="V95" s="124"/>
      <c r="W95" s="125"/>
      <c r="X95" s="53"/>
      <c r="Y95" s="53"/>
    </row>
    <row r="96" spans="1:25" ht="44.25" customHeight="1" thickTop="1" thickBot="1" x14ac:dyDescent="0.3">
      <c r="A96" s="216"/>
      <c r="B96" s="217" t="s">
        <v>36</v>
      </c>
      <c r="C96" s="222" t="s">
        <v>242</v>
      </c>
      <c r="D96" s="908" t="s">
        <v>243</v>
      </c>
      <c r="E96" s="909"/>
      <c r="F96" s="79" t="s">
        <v>237</v>
      </c>
      <c r="G96" s="218">
        <v>0</v>
      </c>
      <c r="H96" s="223">
        <v>1</v>
      </c>
      <c r="I96" s="223">
        <v>0</v>
      </c>
      <c r="J96" s="223">
        <v>0</v>
      </c>
      <c r="K96" s="223">
        <v>0</v>
      </c>
      <c r="L96" s="218">
        <f>SUM(H96:K96)</f>
        <v>1</v>
      </c>
      <c r="M96" s="94" t="s">
        <v>32</v>
      </c>
      <c r="N96" s="221"/>
      <c r="O96" s="242">
        <f>+N96/L96</f>
        <v>0</v>
      </c>
      <c r="P96" s="206"/>
      <c r="Q96" s="120"/>
      <c r="R96" s="53"/>
      <c r="S96" s="124"/>
      <c r="T96" s="124"/>
      <c r="U96" s="124"/>
      <c r="V96" s="124"/>
      <c r="W96" s="125"/>
      <c r="X96" s="53"/>
      <c r="Y96" s="53"/>
    </row>
    <row r="97" spans="1:25" ht="45.75" customHeight="1" thickTop="1" thickBot="1" x14ac:dyDescent="0.3">
      <c r="A97" s="216"/>
      <c r="B97" s="217" t="s">
        <v>50</v>
      </c>
      <c r="C97" s="222" t="s">
        <v>244</v>
      </c>
      <c r="D97" s="908" t="s">
        <v>245</v>
      </c>
      <c r="E97" s="909"/>
      <c r="F97" s="79" t="s">
        <v>237</v>
      </c>
      <c r="G97" s="218">
        <v>0</v>
      </c>
      <c r="H97" s="223">
        <v>1</v>
      </c>
      <c r="I97" s="223">
        <v>0</v>
      </c>
      <c r="J97" s="223">
        <v>0</v>
      </c>
      <c r="K97" s="223">
        <v>0</v>
      </c>
      <c r="L97" s="218">
        <f>SUM(H97:K97)</f>
        <v>1</v>
      </c>
      <c r="M97" s="94" t="s">
        <v>32</v>
      </c>
      <c r="N97" s="221"/>
      <c r="O97" s="242">
        <f>+N97/L97</f>
        <v>0</v>
      </c>
      <c r="P97" s="206"/>
      <c r="Q97" s="120"/>
      <c r="R97" s="53"/>
      <c r="S97" s="124"/>
      <c r="T97" s="124"/>
      <c r="U97" s="124"/>
      <c r="V97" s="124"/>
      <c r="W97" s="125"/>
      <c r="X97" s="53"/>
      <c r="Y97" s="53"/>
    </row>
    <row r="98" spans="1:25" ht="44.25" customHeight="1" thickTop="1" thickBot="1" x14ac:dyDescent="0.3">
      <c r="A98" s="216"/>
      <c r="B98" s="217" t="s">
        <v>53</v>
      </c>
      <c r="C98" s="222" t="s">
        <v>246</v>
      </c>
      <c r="D98" s="908" t="s">
        <v>247</v>
      </c>
      <c r="E98" s="909"/>
      <c r="F98" s="79" t="s">
        <v>237</v>
      </c>
      <c r="G98" s="218"/>
      <c r="H98" s="373"/>
      <c r="I98" s="223">
        <v>1</v>
      </c>
      <c r="J98" s="373"/>
      <c r="K98" s="373"/>
      <c r="L98" s="374"/>
      <c r="M98" s="94" t="s">
        <v>32</v>
      </c>
      <c r="N98" s="221"/>
      <c r="O98" s="242"/>
      <c r="P98" s="206"/>
      <c r="Q98" s="120"/>
      <c r="R98" s="53"/>
      <c r="S98" s="124"/>
      <c r="T98" s="124"/>
      <c r="U98" s="124"/>
      <c r="V98" s="124"/>
      <c r="W98" s="125"/>
      <c r="X98" s="53"/>
      <c r="Y98" s="53"/>
    </row>
    <row r="99" spans="1:25" ht="39" customHeight="1" thickTop="1" thickBot="1" x14ac:dyDescent="0.3">
      <c r="A99" s="216"/>
      <c r="B99" s="217" t="s">
        <v>56</v>
      </c>
      <c r="C99" s="222" t="s">
        <v>248</v>
      </c>
      <c r="D99" s="908" t="s">
        <v>249</v>
      </c>
      <c r="E99" s="909"/>
      <c r="F99" s="79" t="s">
        <v>237</v>
      </c>
      <c r="G99" s="218"/>
      <c r="H99" s="373"/>
      <c r="I99" s="223">
        <v>25</v>
      </c>
      <c r="J99" s="373"/>
      <c r="K99" s="373"/>
      <c r="L99" s="374"/>
      <c r="M99" s="94" t="s">
        <v>32</v>
      </c>
      <c r="N99" s="221"/>
      <c r="O99" s="242"/>
      <c r="P99" s="206"/>
      <c r="Q99" s="120"/>
      <c r="R99" s="53"/>
      <c r="S99" s="124"/>
      <c r="T99" s="124"/>
      <c r="U99" s="124"/>
      <c r="V99" s="124"/>
      <c r="W99" s="125"/>
      <c r="X99" s="53"/>
      <c r="Y99" s="53"/>
    </row>
    <row r="100" spans="1:25" ht="45.75" customHeight="1" thickTop="1" thickBot="1" x14ac:dyDescent="0.3">
      <c r="A100" s="216"/>
      <c r="B100" s="217" t="s">
        <v>59</v>
      </c>
      <c r="C100" s="222" t="s">
        <v>250</v>
      </c>
      <c r="D100" s="908" t="s">
        <v>251</v>
      </c>
      <c r="E100" s="909"/>
      <c r="F100" s="79" t="s">
        <v>237</v>
      </c>
      <c r="G100" s="218"/>
      <c r="H100" s="373"/>
      <c r="I100" s="223">
        <v>30</v>
      </c>
      <c r="J100" s="373"/>
      <c r="K100" s="373"/>
      <c r="L100" s="374"/>
      <c r="M100" s="94" t="s">
        <v>32</v>
      </c>
      <c r="N100" s="221"/>
      <c r="O100" s="242"/>
      <c r="P100" s="206"/>
      <c r="Q100" s="120"/>
      <c r="R100" s="53"/>
      <c r="S100" s="124"/>
      <c r="T100" s="124"/>
      <c r="U100" s="124"/>
      <c r="V100" s="124"/>
      <c r="W100" s="125"/>
      <c r="X100" s="53"/>
      <c r="Y100" s="53"/>
    </row>
    <row r="101" spans="1:25" ht="37.5" customHeight="1" thickTop="1" thickBot="1" x14ac:dyDescent="0.3">
      <c r="A101" s="216"/>
      <c r="B101" s="217" t="s">
        <v>62</v>
      </c>
      <c r="C101" s="222" t="s">
        <v>252</v>
      </c>
      <c r="D101" s="908" t="s">
        <v>253</v>
      </c>
      <c r="E101" s="909"/>
      <c r="F101" s="79" t="s">
        <v>237</v>
      </c>
      <c r="G101" s="218">
        <v>0</v>
      </c>
      <c r="H101" s="223">
        <v>15</v>
      </c>
      <c r="I101" s="223">
        <v>0</v>
      </c>
      <c r="J101" s="223">
        <v>0</v>
      </c>
      <c r="K101" s="223">
        <v>0</v>
      </c>
      <c r="L101" s="218">
        <f>SUM(H101:K101)</f>
        <v>15</v>
      </c>
      <c r="M101" s="94" t="s">
        <v>32</v>
      </c>
      <c r="N101" s="221"/>
      <c r="O101" s="242">
        <f t="shared" ref="O101:O107" si="3">+N101/L101</f>
        <v>0</v>
      </c>
      <c r="P101" s="206"/>
      <c r="Q101" s="120"/>
      <c r="R101" s="53"/>
      <c r="S101" s="124"/>
      <c r="T101" s="124"/>
      <c r="U101" s="124"/>
      <c r="V101" s="124"/>
      <c r="W101" s="125"/>
      <c r="X101" s="53"/>
      <c r="Y101" s="53"/>
    </row>
    <row r="102" spans="1:25" ht="48" customHeight="1" thickTop="1" thickBot="1" x14ac:dyDescent="0.3">
      <c r="A102" s="216"/>
      <c r="B102" s="217" t="s">
        <v>65</v>
      </c>
      <c r="C102" s="222" t="s">
        <v>254</v>
      </c>
      <c r="D102" s="908" t="s">
        <v>255</v>
      </c>
      <c r="E102" s="909"/>
      <c r="F102" s="79" t="s">
        <v>237</v>
      </c>
      <c r="G102" s="218">
        <v>0</v>
      </c>
      <c r="H102" s="223">
        <v>1</v>
      </c>
      <c r="I102" s="223">
        <v>0</v>
      </c>
      <c r="J102" s="223">
        <v>0</v>
      </c>
      <c r="K102" s="223">
        <v>0</v>
      </c>
      <c r="L102" s="218">
        <f>SUM(H102:K102)</f>
        <v>1</v>
      </c>
      <c r="M102" s="94" t="s">
        <v>32</v>
      </c>
      <c r="N102" s="221"/>
      <c r="O102" s="242">
        <f t="shared" si="3"/>
        <v>0</v>
      </c>
      <c r="P102" s="206"/>
      <c r="Q102" s="120"/>
      <c r="R102" s="53"/>
      <c r="S102" s="124"/>
      <c r="T102" s="124"/>
      <c r="U102" s="124"/>
      <c r="V102" s="124"/>
      <c r="W102" s="125"/>
      <c r="X102" s="53"/>
      <c r="Y102" s="53"/>
    </row>
    <row r="103" spans="1:25" ht="39" customHeight="1" thickTop="1" thickBot="1" x14ac:dyDescent="0.3">
      <c r="A103" s="216"/>
      <c r="B103" s="217" t="s">
        <v>99</v>
      </c>
      <c r="C103" s="222" t="s">
        <v>256</v>
      </c>
      <c r="D103" s="908" t="s">
        <v>257</v>
      </c>
      <c r="E103" s="909"/>
      <c r="F103" s="79" t="s">
        <v>237</v>
      </c>
      <c r="G103" s="218">
        <v>0</v>
      </c>
      <c r="H103" s="223">
        <v>110</v>
      </c>
      <c r="I103" s="223">
        <v>0</v>
      </c>
      <c r="J103" s="223">
        <v>0</v>
      </c>
      <c r="K103" s="223">
        <v>0</v>
      </c>
      <c r="L103" s="218">
        <f>SUM(H103:K103)</f>
        <v>110</v>
      </c>
      <c r="M103" s="94" t="s">
        <v>32</v>
      </c>
      <c r="N103" s="221"/>
      <c r="O103" s="242">
        <f t="shared" si="3"/>
        <v>0</v>
      </c>
      <c r="P103" s="206"/>
      <c r="Q103" s="120"/>
      <c r="R103" s="53"/>
      <c r="S103" s="124"/>
      <c r="T103" s="124"/>
      <c r="U103" s="124"/>
      <c r="V103" s="124"/>
      <c r="W103" s="125"/>
      <c r="X103" s="53"/>
      <c r="Y103" s="53"/>
    </row>
    <row r="104" spans="1:25" ht="42" customHeight="1" thickTop="1" thickBot="1" x14ac:dyDescent="0.3">
      <c r="A104" s="107"/>
      <c r="B104" s="108" t="s">
        <v>66</v>
      </c>
      <c r="C104" s="197" t="s">
        <v>258</v>
      </c>
      <c r="D104" s="908" t="s">
        <v>259</v>
      </c>
      <c r="E104" s="909"/>
      <c r="F104" s="79" t="s">
        <v>237</v>
      </c>
      <c r="G104" s="109">
        <v>0</v>
      </c>
      <c r="H104" s="159">
        <v>26000</v>
      </c>
      <c r="I104" s="159">
        <v>26000</v>
      </c>
      <c r="J104" s="159">
        <v>26000</v>
      </c>
      <c r="K104" s="159">
        <v>26000</v>
      </c>
      <c r="L104" s="109">
        <f>SUBTOTAL(9,H104:K104)</f>
        <v>104000</v>
      </c>
      <c r="M104" s="94" t="s">
        <v>32</v>
      </c>
      <c r="N104" s="221"/>
      <c r="O104" s="242">
        <f t="shared" si="3"/>
        <v>0</v>
      </c>
      <c r="P104" s="209"/>
      <c r="Q104" s="111"/>
      <c r="R104" s="107"/>
      <c r="S104" s="112"/>
      <c r="T104" s="112"/>
      <c r="U104" s="112"/>
      <c r="V104" s="112"/>
      <c r="W104" s="114"/>
      <c r="X104" s="107"/>
      <c r="Y104" s="53"/>
    </row>
    <row r="105" spans="1:25" ht="38.25" customHeight="1" thickTop="1" thickBot="1" x14ac:dyDescent="0.3">
      <c r="A105" s="107"/>
      <c r="B105" s="108" t="s">
        <v>69</v>
      </c>
      <c r="C105" s="197" t="s">
        <v>260</v>
      </c>
      <c r="D105" s="908" t="s">
        <v>261</v>
      </c>
      <c r="E105" s="909"/>
      <c r="F105" s="79" t="s">
        <v>237</v>
      </c>
      <c r="G105" s="109">
        <v>0</v>
      </c>
      <c r="H105" s="123">
        <v>1</v>
      </c>
      <c r="I105" s="123">
        <v>1</v>
      </c>
      <c r="J105" s="123">
        <v>1</v>
      </c>
      <c r="K105" s="123">
        <v>1</v>
      </c>
      <c r="L105" s="122">
        <f>K105</f>
        <v>1</v>
      </c>
      <c r="M105" s="94" t="s">
        <v>45</v>
      </c>
      <c r="N105" s="221"/>
      <c r="O105" s="242">
        <f t="shared" si="3"/>
        <v>0</v>
      </c>
      <c r="P105" s="209"/>
      <c r="Q105" s="111"/>
      <c r="R105" s="107"/>
      <c r="S105" s="112"/>
      <c r="T105" s="112"/>
      <c r="U105" s="112"/>
      <c r="V105" s="112"/>
      <c r="W105" s="114"/>
      <c r="X105" s="107"/>
      <c r="Y105" s="53"/>
    </row>
    <row r="106" spans="1:25" ht="45" customHeight="1" thickTop="1" thickBot="1" x14ac:dyDescent="0.3">
      <c r="A106" s="107"/>
      <c r="B106" s="108" t="s">
        <v>72</v>
      </c>
      <c r="C106" s="197" t="s">
        <v>262</v>
      </c>
      <c r="D106" s="908" t="s">
        <v>263</v>
      </c>
      <c r="E106" s="909"/>
      <c r="F106" s="79" t="s">
        <v>237</v>
      </c>
      <c r="G106" s="109">
        <v>0</v>
      </c>
      <c r="H106" s="160"/>
      <c r="I106" s="160">
        <v>10</v>
      </c>
      <c r="J106" s="160">
        <v>12</v>
      </c>
      <c r="K106" s="160">
        <v>60</v>
      </c>
      <c r="L106" s="161">
        <f>SUM(H106:K106)</f>
        <v>82</v>
      </c>
      <c r="M106" s="94" t="s">
        <v>32</v>
      </c>
      <c r="N106" s="221"/>
      <c r="O106" s="242">
        <f t="shared" si="3"/>
        <v>0</v>
      </c>
      <c r="P106" s="209"/>
      <c r="Q106" s="111"/>
      <c r="R106" s="107"/>
      <c r="S106" s="112"/>
      <c r="T106" s="112"/>
      <c r="U106" s="112"/>
      <c r="V106" s="112"/>
      <c r="W106" s="114"/>
      <c r="X106" s="107"/>
      <c r="Y106" s="53"/>
    </row>
    <row r="107" spans="1:25" ht="42.75" customHeight="1" thickTop="1" thickBot="1" x14ac:dyDescent="0.3">
      <c r="A107" s="107"/>
      <c r="B107" s="108" t="s">
        <v>75</v>
      </c>
      <c r="C107" s="197" t="s">
        <v>264</v>
      </c>
      <c r="D107" s="908" t="s">
        <v>265</v>
      </c>
      <c r="E107" s="909"/>
      <c r="F107" s="79" t="s">
        <v>237</v>
      </c>
      <c r="G107" s="109">
        <v>0</v>
      </c>
      <c r="H107" s="389">
        <v>0</v>
      </c>
      <c r="I107" s="160">
        <v>1</v>
      </c>
      <c r="J107" s="389">
        <v>0</v>
      </c>
      <c r="K107" s="389">
        <v>0</v>
      </c>
      <c r="L107" s="161">
        <v>1</v>
      </c>
      <c r="M107" s="94" t="s">
        <v>32</v>
      </c>
      <c r="N107" s="221"/>
      <c r="O107" s="242">
        <f t="shared" si="3"/>
        <v>0</v>
      </c>
      <c r="P107" s="209"/>
      <c r="Q107" s="111"/>
      <c r="R107" s="107"/>
      <c r="S107" s="112"/>
      <c r="T107" s="112"/>
      <c r="U107" s="112"/>
      <c r="V107" s="112"/>
      <c r="W107" s="114"/>
      <c r="X107" s="107"/>
      <c r="Y107" s="53"/>
    </row>
    <row r="108" spans="1:25" ht="35.25" customHeight="1" thickTop="1" thickBot="1" x14ac:dyDescent="0.3">
      <c r="A108" s="107"/>
      <c r="B108" s="375"/>
      <c r="C108" s="197" t="s">
        <v>266</v>
      </c>
      <c r="D108" s="908" t="s">
        <v>267</v>
      </c>
      <c r="E108" s="909"/>
      <c r="F108" s="79" t="s">
        <v>237</v>
      </c>
      <c r="G108" s="109"/>
      <c r="H108" s="160"/>
      <c r="I108" s="160">
        <v>7</v>
      </c>
      <c r="J108" s="160"/>
      <c r="K108" s="160"/>
      <c r="L108" s="161">
        <v>7</v>
      </c>
      <c r="M108" s="94" t="s">
        <v>32</v>
      </c>
      <c r="N108" s="221"/>
      <c r="O108" s="242"/>
      <c r="P108" s="209"/>
      <c r="Q108" s="111"/>
      <c r="R108" s="107"/>
      <c r="S108" s="112"/>
      <c r="T108" s="112"/>
      <c r="U108" s="112"/>
      <c r="V108" s="112"/>
      <c r="W108" s="114"/>
      <c r="X108" s="107"/>
      <c r="Y108" s="53"/>
    </row>
    <row r="109" spans="1:25" ht="56.25" customHeight="1" thickTop="1" thickBot="1" x14ac:dyDescent="0.3">
      <c r="A109" s="107"/>
      <c r="B109" s="375"/>
      <c r="C109" s="197" t="s">
        <v>268</v>
      </c>
      <c r="D109" s="908" t="s">
        <v>269</v>
      </c>
      <c r="E109" s="909"/>
      <c r="F109" s="79" t="s">
        <v>237</v>
      </c>
      <c r="G109" s="109"/>
      <c r="H109" s="160"/>
      <c r="I109" s="160">
        <v>40</v>
      </c>
      <c r="J109" s="160"/>
      <c r="K109" s="160"/>
      <c r="L109" s="161">
        <v>40</v>
      </c>
      <c r="M109" s="94" t="s">
        <v>32</v>
      </c>
      <c r="N109" s="221"/>
      <c r="O109" s="242"/>
      <c r="P109" s="209"/>
      <c r="Q109" s="111"/>
      <c r="R109" s="107"/>
      <c r="S109" s="112"/>
      <c r="T109" s="112"/>
      <c r="U109" s="112"/>
      <c r="V109" s="112"/>
      <c r="W109" s="114"/>
      <c r="X109" s="107"/>
      <c r="Y109" s="53"/>
    </row>
    <row r="110" spans="1:25" ht="56.25" customHeight="1" thickTop="1" thickBot="1" x14ac:dyDescent="0.3">
      <c r="A110" s="107"/>
      <c r="B110" s="375"/>
      <c r="C110" s="197" t="s">
        <v>270</v>
      </c>
      <c r="D110" s="908" t="s">
        <v>271</v>
      </c>
      <c r="E110" s="909"/>
      <c r="F110" s="79" t="s">
        <v>237</v>
      </c>
      <c r="G110" s="109"/>
      <c r="H110" s="160"/>
      <c r="I110" s="123">
        <v>1</v>
      </c>
      <c r="J110" s="160"/>
      <c r="K110" s="160"/>
      <c r="L110" s="122">
        <v>1</v>
      </c>
      <c r="M110" s="94" t="s">
        <v>45</v>
      </c>
      <c r="N110" s="221"/>
      <c r="O110" s="242"/>
      <c r="P110" s="209"/>
      <c r="Q110" s="111"/>
      <c r="R110" s="107"/>
      <c r="S110" s="112"/>
      <c r="T110" s="112"/>
      <c r="U110" s="112"/>
      <c r="V110" s="112"/>
      <c r="W110" s="114"/>
      <c r="X110" s="107"/>
      <c r="Y110" s="53"/>
    </row>
    <row r="111" spans="1:25" ht="81" customHeight="1" thickTop="1" thickBot="1" x14ac:dyDescent="0.3">
      <c r="A111" s="53"/>
      <c r="B111" s="91" t="s">
        <v>272</v>
      </c>
      <c r="C111" s="196" t="s">
        <v>273</v>
      </c>
      <c r="D111" s="175" t="s">
        <v>274</v>
      </c>
      <c r="E111" s="367" t="s">
        <v>910</v>
      </c>
      <c r="F111" s="143" t="s">
        <v>275</v>
      </c>
      <c r="G111" s="218">
        <v>0</v>
      </c>
      <c r="H111" s="306">
        <v>3244</v>
      </c>
      <c r="I111" s="306">
        <v>3244</v>
      </c>
      <c r="J111" s="306">
        <v>3244</v>
      </c>
      <c r="K111" s="306">
        <v>3244</v>
      </c>
      <c r="L111" s="308">
        <f>K111</f>
        <v>3244</v>
      </c>
      <c r="M111" s="94" t="s">
        <v>32</v>
      </c>
      <c r="N111" s="221"/>
      <c r="O111" s="242">
        <f t="shared" ref="O111:O119" si="4">+N111/L111</f>
        <v>0</v>
      </c>
      <c r="P111" s="206"/>
      <c r="Q111" s="120"/>
      <c r="R111" s="53"/>
      <c r="S111" s="57"/>
      <c r="T111" s="57"/>
      <c r="U111" s="57"/>
      <c r="V111" s="57"/>
      <c r="W111" s="57"/>
      <c r="X111" s="53"/>
      <c r="Y111" s="53"/>
    </row>
    <row r="112" spans="1:25" ht="46.5" customHeight="1" thickTop="1" thickBot="1" x14ac:dyDescent="0.3">
      <c r="A112" s="216"/>
      <c r="B112" s="217" t="s">
        <v>36</v>
      </c>
      <c r="C112" s="222" t="s">
        <v>276</v>
      </c>
      <c r="D112" s="908" t="s">
        <v>277</v>
      </c>
      <c r="E112" s="909"/>
      <c r="F112" s="79" t="s">
        <v>237</v>
      </c>
      <c r="G112" s="218">
        <v>0</v>
      </c>
      <c r="H112" s="223">
        <v>1</v>
      </c>
      <c r="I112" s="223">
        <v>0</v>
      </c>
      <c r="J112" s="223">
        <v>0</v>
      </c>
      <c r="K112" s="223">
        <v>0</v>
      </c>
      <c r="L112" s="218">
        <f>SUM(H112:K112)</f>
        <v>1</v>
      </c>
      <c r="M112" s="94" t="s">
        <v>32</v>
      </c>
      <c r="N112" s="221"/>
      <c r="O112" s="242">
        <f t="shared" si="4"/>
        <v>0</v>
      </c>
      <c r="P112" s="206"/>
      <c r="Q112" s="120"/>
      <c r="R112" s="53"/>
      <c r="S112" s="124"/>
      <c r="T112" s="124"/>
      <c r="U112" s="124"/>
      <c r="V112" s="124"/>
      <c r="W112" s="125"/>
      <c r="X112" s="53"/>
      <c r="Y112" s="53"/>
    </row>
    <row r="113" spans="1:25" ht="60.75" customHeight="1" thickTop="1" thickBot="1" x14ac:dyDescent="0.3">
      <c r="A113" s="216"/>
      <c r="B113" s="217" t="s">
        <v>50</v>
      </c>
      <c r="C113" s="222" t="s">
        <v>278</v>
      </c>
      <c r="D113" s="908" t="s">
        <v>279</v>
      </c>
      <c r="E113" s="909"/>
      <c r="F113" s="79" t="s">
        <v>237</v>
      </c>
      <c r="G113" s="218">
        <v>0</v>
      </c>
      <c r="H113" s="223">
        <v>1</v>
      </c>
      <c r="I113" s="223">
        <v>0</v>
      </c>
      <c r="J113" s="223">
        <v>0</v>
      </c>
      <c r="K113" s="223">
        <v>0</v>
      </c>
      <c r="L113" s="218">
        <f>SUM(H113:K113)</f>
        <v>1</v>
      </c>
      <c r="M113" s="94" t="s">
        <v>32</v>
      </c>
      <c r="N113" s="221"/>
      <c r="O113" s="242">
        <f t="shared" si="4"/>
        <v>0</v>
      </c>
      <c r="P113" s="206"/>
      <c r="Q113" s="120"/>
      <c r="R113" s="53"/>
      <c r="S113" s="124"/>
      <c r="T113" s="124"/>
      <c r="U113" s="124"/>
      <c r="V113" s="124"/>
      <c r="W113" s="125"/>
      <c r="X113" s="53"/>
      <c r="Y113" s="53"/>
    </row>
    <row r="114" spans="1:25" ht="42.75" customHeight="1" thickTop="1" thickBot="1" x14ac:dyDescent="0.3">
      <c r="A114" s="107"/>
      <c r="B114" s="108" t="s">
        <v>53</v>
      </c>
      <c r="C114" s="197"/>
      <c r="D114" s="933" t="s">
        <v>280</v>
      </c>
      <c r="E114" s="911"/>
      <c r="F114" s="79" t="s">
        <v>237</v>
      </c>
      <c r="G114" s="130">
        <v>0</v>
      </c>
      <c r="H114" s="131">
        <v>1</v>
      </c>
      <c r="I114" s="131">
        <v>1</v>
      </c>
      <c r="J114" s="131">
        <v>0</v>
      </c>
      <c r="K114" s="131">
        <v>0</v>
      </c>
      <c r="L114" s="130">
        <f>SUM(H114:K114)</f>
        <v>2</v>
      </c>
      <c r="M114" s="132" t="s">
        <v>32</v>
      </c>
      <c r="N114" s="319"/>
      <c r="O114" s="320">
        <f t="shared" si="4"/>
        <v>0</v>
      </c>
      <c r="P114" s="209"/>
      <c r="Q114" s="111"/>
      <c r="R114" s="107"/>
      <c r="S114" s="112"/>
      <c r="T114" s="112"/>
      <c r="U114" s="112"/>
      <c r="V114" s="112"/>
      <c r="W114" s="114"/>
      <c r="X114" s="107"/>
      <c r="Y114" s="53"/>
    </row>
    <row r="115" spans="1:25" ht="43.5" customHeight="1" thickTop="1" thickBot="1" x14ac:dyDescent="0.3">
      <c r="A115" s="107"/>
      <c r="B115" s="108" t="s">
        <v>56</v>
      </c>
      <c r="C115" s="197" t="s">
        <v>281</v>
      </c>
      <c r="D115" s="910" t="s">
        <v>282</v>
      </c>
      <c r="E115" s="911"/>
      <c r="F115" s="79" t="s">
        <v>237</v>
      </c>
      <c r="G115" s="109">
        <v>2</v>
      </c>
      <c r="H115" s="67">
        <v>1</v>
      </c>
      <c r="I115" s="67">
        <v>1</v>
      </c>
      <c r="J115" s="67">
        <v>1</v>
      </c>
      <c r="K115" s="67">
        <v>1</v>
      </c>
      <c r="L115" s="109">
        <f>SUBTOTAL(9,H115:K115)</f>
        <v>4</v>
      </c>
      <c r="M115" s="94" t="s">
        <v>32</v>
      </c>
      <c r="N115" s="221"/>
      <c r="O115" s="242">
        <f t="shared" si="4"/>
        <v>0</v>
      </c>
      <c r="P115" s="209"/>
      <c r="Q115" s="111"/>
      <c r="R115" s="107"/>
      <c r="S115" s="112"/>
      <c r="T115" s="112"/>
      <c r="U115" s="112"/>
      <c r="V115" s="112"/>
      <c r="W115" s="114"/>
      <c r="X115" s="107"/>
      <c r="Y115" s="53"/>
    </row>
    <row r="116" spans="1:25" ht="71.25" customHeight="1" thickTop="1" thickBot="1" x14ac:dyDescent="0.3">
      <c r="A116" s="107"/>
      <c r="B116" s="108" t="s">
        <v>59</v>
      </c>
      <c r="C116" s="197" t="s">
        <v>283</v>
      </c>
      <c r="D116" s="910" t="s">
        <v>284</v>
      </c>
      <c r="E116" s="911"/>
      <c r="F116" s="79" t="s">
        <v>237</v>
      </c>
      <c r="G116" s="109">
        <v>0</v>
      </c>
      <c r="H116" s="67">
        <v>2</v>
      </c>
      <c r="I116" s="67">
        <v>2</v>
      </c>
      <c r="J116" s="67">
        <v>1</v>
      </c>
      <c r="K116" s="67">
        <v>0</v>
      </c>
      <c r="L116" s="109">
        <f>SUBTOTAL(9,H116:K116)</f>
        <v>5</v>
      </c>
      <c r="M116" s="94" t="s">
        <v>32</v>
      </c>
      <c r="N116" s="221"/>
      <c r="O116" s="242">
        <f t="shared" si="4"/>
        <v>0</v>
      </c>
      <c r="P116" s="209"/>
      <c r="Q116" s="111"/>
      <c r="R116" s="107"/>
      <c r="S116" s="112"/>
      <c r="T116" s="112"/>
      <c r="U116" s="112"/>
      <c r="V116" s="112"/>
      <c r="W116" s="114"/>
      <c r="X116" s="107"/>
      <c r="Y116" s="53"/>
    </row>
    <row r="117" spans="1:25" ht="44.25" customHeight="1" thickTop="1" thickBot="1" x14ac:dyDescent="0.3">
      <c r="A117" s="107"/>
      <c r="B117" s="108" t="s">
        <v>62</v>
      </c>
      <c r="C117" s="197" t="s">
        <v>285</v>
      </c>
      <c r="D117" s="910" t="s">
        <v>286</v>
      </c>
      <c r="E117" s="911"/>
      <c r="F117" s="79" t="s">
        <v>237</v>
      </c>
      <c r="G117" s="109">
        <v>0</v>
      </c>
      <c r="H117" s="67">
        <v>1</v>
      </c>
      <c r="I117" s="67">
        <v>0</v>
      </c>
      <c r="J117" s="67">
        <v>0</v>
      </c>
      <c r="K117" s="67">
        <v>0</v>
      </c>
      <c r="L117" s="109">
        <v>1</v>
      </c>
      <c r="M117" s="94" t="s">
        <v>32</v>
      </c>
      <c r="N117" s="221"/>
      <c r="O117" s="242">
        <f t="shared" si="4"/>
        <v>0</v>
      </c>
      <c r="P117" s="209"/>
      <c r="Q117" s="111"/>
      <c r="R117" s="107"/>
      <c r="S117" s="112"/>
      <c r="T117" s="112"/>
      <c r="U117" s="112"/>
      <c r="V117" s="112"/>
      <c r="W117" s="114"/>
      <c r="X117" s="107"/>
      <c r="Y117" s="53"/>
    </row>
    <row r="118" spans="1:25" ht="42.75" customHeight="1" thickTop="1" thickBot="1" x14ac:dyDescent="0.3">
      <c r="A118" s="216"/>
      <c r="B118" s="217" t="s">
        <v>65</v>
      </c>
      <c r="C118" s="197" t="s">
        <v>287</v>
      </c>
      <c r="D118" s="910" t="s">
        <v>288</v>
      </c>
      <c r="E118" s="911"/>
      <c r="F118" s="79" t="s">
        <v>237</v>
      </c>
      <c r="G118" s="109">
        <v>0</v>
      </c>
      <c r="H118" s="67">
        <v>1</v>
      </c>
      <c r="I118" s="67">
        <v>1</v>
      </c>
      <c r="J118" s="67">
        <v>1</v>
      </c>
      <c r="K118" s="67">
        <v>1</v>
      </c>
      <c r="L118" s="109">
        <f>SUBTOTAL(9,H118:K118)</f>
        <v>4</v>
      </c>
      <c r="M118" s="94" t="s">
        <v>32</v>
      </c>
      <c r="N118" s="221"/>
      <c r="O118" s="242">
        <f t="shared" si="4"/>
        <v>0</v>
      </c>
      <c r="P118" s="209"/>
      <c r="Q118" s="111"/>
      <c r="R118" s="107"/>
      <c r="S118" s="112"/>
      <c r="T118" s="112"/>
      <c r="U118" s="112"/>
      <c r="V118" s="112"/>
      <c r="W118" s="114"/>
      <c r="X118" s="107"/>
      <c r="Y118" s="53"/>
    </row>
    <row r="119" spans="1:25" ht="42.75" customHeight="1" thickTop="1" thickBot="1" x14ac:dyDescent="0.3">
      <c r="A119" s="216"/>
      <c r="B119" s="217" t="s">
        <v>99</v>
      </c>
      <c r="C119" s="197" t="s">
        <v>289</v>
      </c>
      <c r="D119" s="912" t="s">
        <v>290</v>
      </c>
      <c r="E119" s="909"/>
      <c r="F119" s="79" t="s">
        <v>237</v>
      </c>
      <c r="G119" s="218">
        <v>0</v>
      </c>
      <c r="H119" s="223">
        <v>4</v>
      </c>
      <c r="I119" s="223">
        <v>5</v>
      </c>
      <c r="J119" s="223">
        <v>7</v>
      </c>
      <c r="K119" s="223">
        <v>10</v>
      </c>
      <c r="L119" s="218">
        <f>K119</f>
        <v>10</v>
      </c>
      <c r="M119" s="94" t="s">
        <v>32</v>
      </c>
      <c r="N119" s="221"/>
      <c r="O119" s="242">
        <f t="shared" si="4"/>
        <v>0</v>
      </c>
      <c r="P119" s="210"/>
      <c r="Q119" s="125"/>
      <c r="R119" s="53"/>
      <c r="S119" s="124"/>
      <c r="T119" s="124"/>
      <c r="U119" s="124"/>
      <c r="V119" s="124"/>
      <c r="W119" s="125"/>
      <c r="X119" s="53"/>
      <c r="Y119" s="53"/>
    </row>
    <row r="120" spans="1:25" ht="76.5" customHeight="1" thickTop="1" thickBot="1" x14ac:dyDescent="0.3">
      <c r="A120" s="245"/>
      <c r="B120" s="73" t="s">
        <v>291</v>
      </c>
      <c r="C120" s="196" t="s">
        <v>292</v>
      </c>
      <c r="D120" s="913" t="s">
        <v>293</v>
      </c>
      <c r="E120" s="907"/>
      <c r="F120" s="75" t="s">
        <v>294</v>
      </c>
      <c r="G120" s="73"/>
      <c r="H120" s="75"/>
      <c r="I120" s="75"/>
      <c r="J120" s="75"/>
      <c r="K120" s="75"/>
      <c r="L120" s="75"/>
      <c r="M120" s="76"/>
      <c r="N120" s="76"/>
      <c r="O120" s="204"/>
      <c r="P120" s="207"/>
      <c r="Q120" s="70"/>
      <c r="R120" s="70"/>
      <c r="S120" s="70"/>
      <c r="T120" s="70"/>
      <c r="U120" s="70"/>
      <c r="V120" s="70"/>
      <c r="W120" s="70"/>
      <c r="X120" s="77"/>
      <c r="Y120" s="53"/>
    </row>
    <row r="121" spans="1:25" ht="59.25" customHeight="1" thickTop="1" thickBot="1" x14ac:dyDescent="0.3">
      <c r="A121" s="53"/>
      <c r="B121" s="78" t="s">
        <v>295</v>
      </c>
      <c r="C121" s="196" t="s">
        <v>296</v>
      </c>
      <c r="D121" s="916" t="s">
        <v>297</v>
      </c>
      <c r="E121" s="907"/>
      <c r="F121" s="79" t="s">
        <v>294</v>
      </c>
      <c r="G121" s="80"/>
      <c r="H121" s="81"/>
      <c r="I121" s="81"/>
      <c r="J121" s="81"/>
      <c r="K121" s="81"/>
      <c r="L121" s="80"/>
      <c r="M121" s="81"/>
      <c r="N121" s="82"/>
      <c r="O121" s="204"/>
      <c r="P121" s="206"/>
      <c r="Q121" s="70"/>
      <c r="R121" s="53"/>
      <c r="S121" s="84"/>
      <c r="T121" s="84"/>
      <c r="U121" s="84"/>
      <c r="V121" s="84"/>
      <c r="W121" s="84"/>
      <c r="X121" s="53"/>
      <c r="Y121" s="53"/>
    </row>
    <row r="122" spans="1:25" ht="58.5" customHeight="1" thickTop="1" thickBot="1" x14ac:dyDescent="0.3">
      <c r="A122" s="53"/>
      <c r="B122" s="85" t="s">
        <v>298</v>
      </c>
      <c r="C122" s="196" t="s">
        <v>299</v>
      </c>
      <c r="D122" s="915" t="s">
        <v>300</v>
      </c>
      <c r="E122" s="907"/>
      <c r="F122" s="86" t="s">
        <v>301</v>
      </c>
      <c r="G122" s="87"/>
      <c r="H122" s="88"/>
      <c r="I122" s="88"/>
      <c r="J122" s="88"/>
      <c r="K122" s="88"/>
      <c r="L122" s="87"/>
      <c r="M122" s="88"/>
      <c r="N122" s="89"/>
      <c r="O122" s="204"/>
      <c r="P122" s="206"/>
      <c r="Q122" s="70"/>
      <c r="R122" s="53"/>
      <c r="S122" s="57"/>
      <c r="T122" s="57"/>
      <c r="U122" s="57"/>
      <c r="V122" s="57"/>
      <c r="W122" s="57"/>
      <c r="X122" s="53"/>
      <c r="Y122" s="53"/>
    </row>
    <row r="123" spans="1:25" ht="62.25" customHeight="1" thickTop="1" thickBot="1" x14ac:dyDescent="0.3">
      <c r="A123" s="53"/>
      <c r="B123" s="898" t="s">
        <v>302</v>
      </c>
      <c r="C123" s="196" t="s">
        <v>303</v>
      </c>
      <c r="D123" s="903" t="s">
        <v>304</v>
      </c>
      <c r="E123" s="376" t="s">
        <v>305</v>
      </c>
      <c r="F123" s="86" t="s">
        <v>301</v>
      </c>
      <c r="G123" s="163">
        <v>0</v>
      </c>
      <c r="H123" s="388">
        <v>0</v>
      </c>
      <c r="I123" s="164">
        <v>2</v>
      </c>
      <c r="J123" s="388">
        <v>0</v>
      </c>
      <c r="K123" s="388">
        <v>0</v>
      </c>
      <c r="L123" s="162">
        <f>SUM(H123:K123)</f>
        <v>2</v>
      </c>
      <c r="M123" s="94" t="s">
        <v>32</v>
      </c>
      <c r="N123" s="95"/>
      <c r="O123" s="204">
        <f>+N123/L123</f>
        <v>0</v>
      </c>
      <c r="P123" s="206"/>
      <c r="Q123" s="120"/>
      <c r="R123" s="53"/>
      <c r="S123" s="57"/>
      <c r="T123" s="57"/>
      <c r="U123" s="57"/>
      <c r="V123" s="57"/>
      <c r="W123" s="57"/>
      <c r="X123" s="53"/>
      <c r="Y123" s="53"/>
    </row>
    <row r="124" spans="1:25" ht="66" customHeight="1" thickTop="1" thickBot="1" x14ac:dyDescent="0.3">
      <c r="A124" s="53"/>
      <c r="B124" s="899"/>
      <c r="C124" s="196" t="s">
        <v>306</v>
      </c>
      <c r="D124" s="904"/>
      <c r="E124" s="377" t="s">
        <v>307</v>
      </c>
      <c r="F124" s="86" t="s">
        <v>301</v>
      </c>
      <c r="G124" s="163">
        <v>0</v>
      </c>
      <c r="H124" s="164">
        <v>2</v>
      </c>
      <c r="I124" s="164">
        <v>2</v>
      </c>
      <c r="J124" s="164">
        <v>2</v>
      </c>
      <c r="K124" s="164">
        <v>2</v>
      </c>
      <c r="L124" s="162">
        <f>SUM(H124:K124)</f>
        <v>8</v>
      </c>
      <c r="M124" s="94" t="s">
        <v>32</v>
      </c>
      <c r="N124" s="95"/>
      <c r="O124" s="204">
        <f>+N124/L124</f>
        <v>0</v>
      </c>
      <c r="P124" s="206"/>
      <c r="Q124" s="120"/>
      <c r="R124" s="53"/>
      <c r="S124" s="57"/>
      <c r="T124" s="57"/>
      <c r="U124" s="57"/>
      <c r="V124" s="57"/>
      <c r="W124" s="57"/>
      <c r="X124" s="53"/>
      <c r="Y124" s="53"/>
    </row>
    <row r="125" spans="1:25" ht="52.5" customHeight="1" thickTop="1" thickBot="1" x14ac:dyDescent="0.3">
      <c r="A125" s="216"/>
      <c r="B125" s="900"/>
      <c r="C125" s="196" t="s">
        <v>308</v>
      </c>
      <c r="D125" s="905"/>
      <c r="E125" s="371" t="s">
        <v>309</v>
      </c>
      <c r="F125" s="166" t="s">
        <v>301</v>
      </c>
      <c r="G125" s="167"/>
      <c r="H125" s="168"/>
      <c r="I125" s="169">
        <v>0.85</v>
      </c>
      <c r="J125" s="169">
        <v>0.85</v>
      </c>
      <c r="K125" s="169">
        <v>0.85</v>
      </c>
      <c r="L125" s="169">
        <v>0.85</v>
      </c>
      <c r="M125" s="170" t="s">
        <v>45</v>
      </c>
      <c r="N125" s="171"/>
      <c r="O125" s="204"/>
      <c r="P125" s="206"/>
      <c r="Q125" s="120"/>
      <c r="R125" s="53"/>
      <c r="S125" s="57"/>
      <c r="T125" s="57"/>
      <c r="U125" s="57"/>
      <c r="V125" s="57"/>
      <c r="W125" s="57"/>
      <c r="X125" s="53"/>
      <c r="Y125" s="53"/>
    </row>
    <row r="126" spans="1:25" ht="44.25" customHeight="1" thickTop="1" thickBot="1" x14ac:dyDescent="0.3">
      <c r="A126" s="216"/>
      <c r="B126" s="378"/>
      <c r="C126" s="233" t="s">
        <v>310</v>
      </c>
      <c r="D126" s="908" t="s">
        <v>311</v>
      </c>
      <c r="E126" s="909"/>
      <c r="F126" s="79" t="s">
        <v>301</v>
      </c>
      <c r="G126" s="312">
        <v>1</v>
      </c>
      <c r="H126" s="313">
        <v>1</v>
      </c>
      <c r="I126" s="313">
        <v>1</v>
      </c>
      <c r="J126" s="313">
        <v>1</v>
      </c>
      <c r="K126" s="313">
        <v>1</v>
      </c>
      <c r="L126" s="312">
        <v>1</v>
      </c>
      <c r="M126" s="94" t="s">
        <v>32</v>
      </c>
      <c r="N126" s="221"/>
      <c r="O126" s="242"/>
      <c r="P126" s="206"/>
      <c r="Q126" s="120"/>
      <c r="R126" s="53"/>
      <c r="S126" s="57"/>
      <c r="T126" s="57"/>
      <c r="U126" s="57"/>
      <c r="V126" s="57"/>
      <c r="W126" s="57"/>
      <c r="X126" s="53"/>
      <c r="Y126" s="53"/>
    </row>
    <row r="127" spans="1:25" ht="48" customHeight="1" thickTop="1" thickBot="1" x14ac:dyDescent="0.3">
      <c r="A127" s="216"/>
      <c r="B127" s="217" t="s">
        <v>78</v>
      </c>
      <c r="C127" s="222" t="s">
        <v>312</v>
      </c>
      <c r="D127" s="908" t="s">
        <v>313</v>
      </c>
      <c r="E127" s="909"/>
      <c r="F127" s="79" t="s">
        <v>301</v>
      </c>
      <c r="G127" s="109">
        <v>0</v>
      </c>
      <c r="H127" s="67">
        <v>0</v>
      </c>
      <c r="I127" s="67">
        <v>2</v>
      </c>
      <c r="J127" s="67">
        <v>0</v>
      </c>
      <c r="K127" s="67">
        <v>0</v>
      </c>
      <c r="L127" s="109">
        <v>2</v>
      </c>
      <c r="M127" s="94" t="s">
        <v>32</v>
      </c>
      <c r="N127" s="221"/>
      <c r="O127" s="242">
        <f t="shared" ref="O127:O144" si="5">+N127/L127</f>
        <v>0</v>
      </c>
      <c r="P127" s="226"/>
      <c r="Q127" s="309"/>
      <c r="R127" s="53"/>
      <c r="S127" s="125"/>
      <c r="T127" s="124"/>
      <c r="U127" s="124"/>
      <c r="V127" s="124"/>
      <c r="W127" s="145"/>
      <c r="X127" s="53"/>
      <c r="Y127" s="53"/>
    </row>
    <row r="128" spans="1:25" ht="42" customHeight="1" thickTop="1" thickBot="1" x14ac:dyDescent="0.3">
      <c r="A128" s="216"/>
      <c r="B128" s="217" t="s">
        <v>75</v>
      </c>
      <c r="C128" s="222" t="s">
        <v>314</v>
      </c>
      <c r="D128" s="908" t="s">
        <v>315</v>
      </c>
      <c r="E128" s="909"/>
      <c r="F128" s="79" t="s">
        <v>301</v>
      </c>
      <c r="G128" s="109">
        <v>0</v>
      </c>
      <c r="H128" s="67">
        <v>2</v>
      </c>
      <c r="I128" s="67">
        <v>2</v>
      </c>
      <c r="J128" s="67">
        <v>2</v>
      </c>
      <c r="K128" s="67">
        <v>2</v>
      </c>
      <c r="L128" s="109">
        <v>8</v>
      </c>
      <c r="M128" s="94" t="s">
        <v>32</v>
      </c>
      <c r="N128" s="221"/>
      <c r="O128" s="242">
        <f t="shared" si="5"/>
        <v>0</v>
      </c>
      <c r="P128" s="226"/>
      <c r="Q128" s="309"/>
      <c r="R128" s="53"/>
      <c r="S128" s="125"/>
      <c r="T128" s="124"/>
      <c r="U128" s="124"/>
      <c r="V128" s="124"/>
      <c r="W128" s="145"/>
      <c r="X128" s="53"/>
      <c r="Y128" s="53"/>
    </row>
    <row r="129" spans="1:25" ht="51" customHeight="1" thickTop="1" thickBot="1" x14ac:dyDescent="0.3">
      <c r="A129" s="216"/>
      <c r="B129" s="217" t="s">
        <v>33</v>
      </c>
      <c r="C129" s="222" t="s">
        <v>316</v>
      </c>
      <c r="D129" s="908" t="s">
        <v>317</v>
      </c>
      <c r="E129" s="909"/>
      <c r="F129" s="79" t="s">
        <v>301</v>
      </c>
      <c r="G129" s="218">
        <v>750</v>
      </c>
      <c r="H129" s="223">
        <v>750</v>
      </c>
      <c r="I129" s="223">
        <v>0</v>
      </c>
      <c r="J129" s="223">
        <v>300</v>
      </c>
      <c r="K129" s="223">
        <v>0</v>
      </c>
      <c r="L129" s="218">
        <f>SUM(H129:K129)</f>
        <v>1050</v>
      </c>
      <c r="M129" s="94" t="s">
        <v>32</v>
      </c>
      <c r="N129" s="221"/>
      <c r="O129" s="242">
        <f t="shared" si="5"/>
        <v>0</v>
      </c>
      <c r="P129" s="310"/>
      <c r="Q129" s="309"/>
      <c r="R129" s="53"/>
      <c r="S129" s="124"/>
      <c r="T129" s="124"/>
      <c r="U129" s="124"/>
      <c r="V129" s="124"/>
      <c r="W129" s="125"/>
      <c r="X129" s="53"/>
      <c r="Y129" s="53"/>
    </row>
    <row r="130" spans="1:25" ht="33" customHeight="1" thickTop="1" thickBot="1" x14ac:dyDescent="0.3">
      <c r="A130" s="216"/>
      <c r="B130" s="217" t="s">
        <v>36</v>
      </c>
      <c r="C130" s="222" t="s">
        <v>318</v>
      </c>
      <c r="D130" s="908" t="s">
        <v>319</v>
      </c>
      <c r="E130" s="909"/>
      <c r="F130" s="79" t="s">
        <v>301</v>
      </c>
      <c r="G130" s="218">
        <v>0</v>
      </c>
      <c r="H130" s="223">
        <v>1200</v>
      </c>
      <c r="I130" s="223">
        <v>2400</v>
      </c>
      <c r="J130" s="223">
        <v>1200</v>
      </c>
      <c r="K130" s="223">
        <v>1200</v>
      </c>
      <c r="L130" s="218">
        <v>4800</v>
      </c>
      <c r="M130" s="94" t="s">
        <v>32</v>
      </c>
      <c r="N130" s="221"/>
      <c r="O130" s="242">
        <f t="shared" si="5"/>
        <v>0</v>
      </c>
      <c r="P130" s="310"/>
      <c r="Q130" s="309"/>
      <c r="R130" s="53"/>
      <c r="S130" s="124"/>
      <c r="T130" s="124"/>
      <c r="U130" s="124"/>
      <c r="V130" s="124"/>
      <c r="W130" s="125"/>
      <c r="X130" s="53"/>
      <c r="Y130" s="53"/>
    </row>
    <row r="131" spans="1:25" ht="31.5" customHeight="1" thickTop="1" thickBot="1" x14ac:dyDescent="0.3">
      <c r="A131" s="216"/>
      <c r="B131" s="217" t="s">
        <v>50</v>
      </c>
      <c r="C131" s="222" t="s">
        <v>320</v>
      </c>
      <c r="D131" s="908" t="s">
        <v>321</v>
      </c>
      <c r="E131" s="909"/>
      <c r="F131" s="79" t="s">
        <v>301</v>
      </c>
      <c r="G131" s="218">
        <v>0</v>
      </c>
      <c r="H131" s="223">
        <v>8000</v>
      </c>
      <c r="I131" s="223">
        <v>5000</v>
      </c>
      <c r="J131" s="223">
        <v>5000</v>
      </c>
      <c r="K131" s="223">
        <v>5000</v>
      </c>
      <c r="L131" s="218">
        <f>+MAX(H131:K131)</f>
        <v>8000</v>
      </c>
      <c r="M131" s="94" t="s">
        <v>32</v>
      </c>
      <c r="N131" s="221"/>
      <c r="O131" s="242">
        <f t="shared" si="5"/>
        <v>0</v>
      </c>
      <c r="P131" s="310"/>
      <c r="Q131" s="309"/>
      <c r="R131" s="53"/>
      <c r="S131" s="124"/>
      <c r="T131" s="124"/>
      <c r="U131" s="124"/>
      <c r="V131" s="124"/>
      <c r="W131" s="125"/>
      <c r="X131" s="53"/>
      <c r="Y131" s="53"/>
    </row>
    <row r="132" spans="1:25" ht="49.5" customHeight="1" thickTop="1" thickBot="1" x14ac:dyDescent="0.3">
      <c r="A132" s="216"/>
      <c r="B132" s="217" t="s">
        <v>53</v>
      </c>
      <c r="C132" s="222" t="s">
        <v>322</v>
      </c>
      <c r="D132" s="908" t="s">
        <v>323</v>
      </c>
      <c r="E132" s="909"/>
      <c r="F132" s="79" t="s">
        <v>301</v>
      </c>
      <c r="G132" s="218">
        <v>0</v>
      </c>
      <c r="H132" s="223">
        <v>120</v>
      </c>
      <c r="I132" s="223">
        <v>120</v>
      </c>
      <c r="J132" s="223">
        <v>120</v>
      </c>
      <c r="K132" s="223">
        <v>120</v>
      </c>
      <c r="L132" s="218">
        <v>480</v>
      </c>
      <c r="M132" s="94" t="s">
        <v>32</v>
      </c>
      <c r="N132" s="221"/>
      <c r="O132" s="242">
        <f t="shared" si="5"/>
        <v>0</v>
      </c>
      <c r="P132" s="310"/>
      <c r="Q132" s="309"/>
      <c r="R132" s="53"/>
      <c r="S132" s="124"/>
      <c r="T132" s="124"/>
      <c r="U132" s="124"/>
      <c r="V132" s="124"/>
      <c r="W132" s="125"/>
      <c r="X132" s="53"/>
      <c r="Y132" s="53"/>
    </row>
    <row r="133" spans="1:25" ht="49.5" customHeight="1" thickTop="1" thickBot="1" x14ac:dyDescent="0.3">
      <c r="A133" s="216"/>
      <c r="B133" s="217" t="s">
        <v>56</v>
      </c>
      <c r="C133" s="222" t="s">
        <v>324</v>
      </c>
      <c r="D133" s="908" t="s">
        <v>325</v>
      </c>
      <c r="E133" s="909"/>
      <c r="F133" s="79" t="s">
        <v>301</v>
      </c>
      <c r="G133" s="218">
        <v>0</v>
      </c>
      <c r="H133" s="223">
        <v>1272</v>
      </c>
      <c r="I133" s="223">
        <v>1272</v>
      </c>
      <c r="J133" s="223">
        <v>1272</v>
      </c>
      <c r="K133" s="223">
        <v>1272</v>
      </c>
      <c r="L133" s="218">
        <v>5088</v>
      </c>
      <c r="M133" s="94" t="s">
        <v>32</v>
      </c>
      <c r="N133" s="221"/>
      <c r="O133" s="242">
        <f t="shared" si="5"/>
        <v>0</v>
      </c>
      <c r="P133" s="310"/>
      <c r="Q133" s="309"/>
      <c r="R133" s="53"/>
      <c r="S133" s="124"/>
      <c r="T133" s="124"/>
      <c r="U133" s="124"/>
      <c r="V133" s="124"/>
      <c r="W133" s="125"/>
      <c r="X133" s="53"/>
      <c r="Y133" s="53"/>
    </row>
    <row r="134" spans="1:25" ht="36" customHeight="1" thickTop="1" thickBot="1" x14ac:dyDescent="0.3">
      <c r="A134" s="216"/>
      <c r="B134" s="217" t="s">
        <v>99</v>
      </c>
      <c r="C134" s="222" t="s">
        <v>326</v>
      </c>
      <c r="D134" s="908" t="s">
        <v>327</v>
      </c>
      <c r="E134" s="909"/>
      <c r="F134" s="79" t="s">
        <v>301</v>
      </c>
      <c r="G134" s="218">
        <v>0</v>
      </c>
      <c r="H134" s="223">
        <v>3</v>
      </c>
      <c r="I134" s="223">
        <v>0</v>
      </c>
      <c r="J134" s="223">
        <v>0</v>
      </c>
      <c r="K134" s="223">
        <v>0</v>
      </c>
      <c r="L134" s="308">
        <f>+MAX(H134:K134)</f>
        <v>3</v>
      </c>
      <c r="M134" s="94" t="s">
        <v>32</v>
      </c>
      <c r="N134" s="221"/>
      <c r="O134" s="242">
        <f t="shared" si="5"/>
        <v>0</v>
      </c>
      <c r="P134" s="311"/>
      <c r="Q134" s="231"/>
      <c r="R134" s="53"/>
      <c r="S134" s="53"/>
      <c r="T134" s="53"/>
      <c r="U134" s="53"/>
      <c r="V134" s="124"/>
      <c r="W134" s="125"/>
      <c r="X134" s="53"/>
      <c r="Y134" s="53"/>
    </row>
    <row r="135" spans="1:25" ht="49.5" customHeight="1" thickTop="1" thickBot="1" x14ac:dyDescent="0.3">
      <c r="A135" s="216"/>
      <c r="B135" s="217" t="s">
        <v>59</v>
      </c>
      <c r="C135" s="222" t="s">
        <v>328</v>
      </c>
      <c r="D135" s="908" t="s">
        <v>329</v>
      </c>
      <c r="E135" s="909"/>
      <c r="F135" s="79" t="s">
        <v>301</v>
      </c>
      <c r="G135" s="218">
        <v>0</v>
      </c>
      <c r="H135" s="223">
        <v>780</v>
      </c>
      <c r="I135" s="223">
        <v>300</v>
      </c>
      <c r="J135" s="223">
        <v>300</v>
      </c>
      <c r="K135" s="223">
        <v>300</v>
      </c>
      <c r="L135" s="218">
        <f>SUM(H135:K135)</f>
        <v>1680</v>
      </c>
      <c r="M135" s="94" t="s">
        <v>32</v>
      </c>
      <c r="N135" s="221"/>
      <c r="O135" s="242">
        <f t="shared" si="5"/>
        <v>0</v>
      </c>
      <c r="P135" s="310"/>
      <c r="Q135" s="309"/>
      <c r="R135" s="53"/>
      <c r="S135" s="124"/>
      <c r="T135" s="124"/>
      <c r="U135" s="124"/>
      <c r="V135" s="124"/>
      <c r="W135" s="125"/>
      <c r="X135" s="53"/>
      <c r="Y135" s="53"/>
    </row>
    <row r="136" spans="1:25" ht="54.75" customHeight="1" thickTop="1" thickBot="1" x14ac:dyDescent="0.3">
      <c r="A136" s="216"/>
      <c r="B136" s="217" t="s">
        <v>62</v>
      </c>
      <c r="C136" s="222" t="s">
        <v>330</v>
      </c>
      <c r="D136" s="908" t="s">
        <v>331</v>
      </c>
      <c r="E136" s="909"/>
      <c r="F136" s="79" t="s">
        <v>301</v>
      </c>
      <c r="G136" s="218">
        <v>0</v>
      </c>
      <c r="H136" s="387">
        <v>0</v>
      </c>
      <c r="I136" s="306">
        <v>100</v>
      </c>
      <c r="J136" s="387">
        <v>0</v>
      </c>
      <c r="K136" s="387">
        <v>0</v>
      </c>
      <c r="L136" s="308">
        <f>+I136</f>
        <v>100</v>
      </c>
      <c r="M136" s="94" t="s">
        <v>32</v>
      </c>
      <c r="N136" s="221"/>
      <c r="O136" s="242">
        <f t="shared" si="5"/>
        <v>0</v>
      </c>
      <c r="P136" s="310"/>
      <c r="Q136" s="309"/>
      <c r="R136" s="53"/>
      <c r="S136" s="124"/>
      <c r="T136" s="124"/>
      <c r="U136" s="124"/>
      <c r="V136" s="124"/>
      <c r="W136" s="125"/>
      <c r="X136" s="53"/>
      <c r="Y136" s="53"/>
    </row>
    <row r="137" spans="1:25" ht="49.5" customHeight="1" thickTop="1" thickBot="1" x14ac:dyDescent="0.3">
      <c r="A137" s="216"/>
      <c r="B137" s="217" t="s">
        <v>65</v>
      </c>
      <c r="C137" s="222" t="s">
        <v>332</v>
      </c>
      <c r="D137" s="908" t="s">
        <v>333</v>
      </c>
      <c r="E137" s="909"/>
      <c r="F137" s="79" t="s">
        <v>301</v>
      </c>
      <c r="G137" s="220">
        <v>0</v>
      </c>
      <c r="H137" s="219">
        <v>1</v>
      </c>
      <c r="I137" s="219">
        <v>1</v>
      </c>
      <c r="J137" s="219">
        <v>1</v>
      </c>
      <c r="K137" s="219">
        <v>1</v>
      </c>
      <c r="L137" s="219">
        <v>1</v>
      </c>
      <c r="M137" s="94" t="s">
        <v>45</v>
      </c>
      <c r="N137" s="221"/>
      <c r="O137" s="242">
        <f t="shared" si="5"/>
        <v>0</v>
      </c>
      <c r="P137" s="310"/>
      <c r="Q137" s="309"/>
      <c r="R137" s="53"/>
      <c r="S137" s="124"/>
      <c r="T137" s="124"/>
      <c r="U137" s="124"/>
      <c r="V137" s="124"/>
      <c r="W137" s="125"/>
      <c r="X137" s="53"/>
      <c r="Y137" s="53"/>
    </row>
    <row r="138" spans="1:25" ht="47.25" customHeight="1" thickTop="1" thickBot="1" x14ac:dyDescent="0.3">
      <c r="A138" s="216"/>
      <c r="B138" s="217" t="s">
        <v>334</v>
      </c>
      <c r="C138" s="222" t="s">
        <v>335</v>
      </c>
      <c r="D138" s="908" t="s">
        <v>336</v>
      </c>
      <c r="E138" s="909"/>
      <c r="F138" s="79" t="s">
        <v>337</v>
      </c>
      <c r="G138" s="218">
        <v>0</v>
      </c>
      <c r="H138" s="223">
        <v>1</v>
      </c>
      <c r="I138" s="223">
        <v>0</v>
      </c>
      <c r="J138" s="223">
        <v>0</v>
      </c>
      <c r="K138" s="223">
        <v>0</v>
      </c>
      <c r="L138" s="218">
        <v>1</v>
      </c>
      <c r="M138" s="94" t="s">
        <v>32</v>
      </c>
      <c r="N138" s="221"/>
      <c r="O138" s="242">
        <f t="shared" si="5"/>
        <v>0</v>
      </c>
      <c r="P138" s="310"/>
      <c r="Q138" s="230"/>
      <c r="R138" s="172"/>
      <c r="S138" s="174"/>
      <c r="T138" s="174"/>
      <c r="U138" s="174"/>
      <c r="V138" s="174"/>
      <c r="W138" s="173"/>
      <c r="X138" s="172"/>
      <c r="Y138" s="53"/>
    </row>
    <row r="139" spans="1:25" ht="59.25" customHeight="1" thickTop="1" thickBot="1" x14ac:dyDescent="0.3">
      <c r="A139" s="53"/>
      <c r="B139" s="151" t="s">
        <v>338</v>
      </c>
      <c r="C139" s="196" t="s">
        <v>339</v>
      </c>
      <c r="D139" s="152" t="s">
        <v>340</v>
      </c>
      <c r="E139" s="367" t="s">
        <v>341</v>
      </c>
      <c r="F139" s="86" t="s">
        <v>301</v>
      </c>
      <c r="G139" s="220">
        <v>0</v>
      </c>
      <c r="H139" s="219">
        <v>1</v>
      </c>
      <c r="I139" s="219">
        <v>1</v>
      </c>
      <c r="J139" s="219">
        <v>1</v>
      </c>
      <c r="K139" s="219">
        <v>1</v>
      </c>
      <c r="L139" s="220">
        <f>K139</f>
        <v>1</v>
      </c>
      <c r="M139" s="94" t="s">
        <v>45</v>
      </c>
      <c r="N139" s="221"/>
      <c r="O139" s="242">
        <f t="shared" si="5"/>
        <v>0</v>
      </c>
      <c r="P139" s="206"/>
      <c r="Q139" s="120"/>
      <c r="R139" s="53"/>
      <c r="S139" s="57"/>
      <c r="T139" s="57"/>
      <c r="U139" s="57"/>
      <c r="V139" s="57"/>
      <c r="W139" s="57"/>
      <c r="X139" s="53"/>
      <c r="Y139" s="53"/>
    </row>
    <row r="140" spans="1:25" ht="36" customHeight="1" thickTop="1" thickBot="1" x14ac:dyDescent="0.3">
      <c r="A140" s="107"/>
      <c r="B140" s="108" t="s">
        <v>33</v>
      </c>
      <c r="C140" s="197" t="s">
        <v>342</v>
      </c>
      <c r="D140" s="906" t="s">
        <v>343</v>
      </c>
      <c r="E140" s="907"/>
      <c r="F140" s="79" t="s">
        <v>301</v>
      </c>
      <c r="G140" s="109">
        <v>1</v>
      </c>
      <c r="H140" s="67">
        <v>0</v>
      </c>
      <c r="I140" s="67">
        <v>1</v>
      </c>
      <c r="J140" s="67">
        <v>0</v>
      </c>
      <c r="K140" s="67">
        <v>0</v>
      </c>
      <c r="L140" s="109">
        <f>SUM(H140:K140)</f>
        <v>1</v>
      </c>
      <c r="M140" s="94" t="s">
        <v>32</v>
      </c>
      <c r="N140" s="221"/>
      <c r="O140" s="242">
        <f t="shared" si="5"/>
        <v>0</v>
      </c>
      <c r="P140" s="206"/>
      <c r="Q140" s="120"/>
      <c r="R140" s="53"/>
      <c r="S140" s="124"/>
      <c r="T140" s="124"/>
      <c r="U140" s="124"/>
      <c r="V140" s="124"/>
      <c r="W140" s="125"/>
      <c r="X140" s="53"/>
      <c r="Y140" s="53"/>
    </row>
    <row r="141" spans="1:25" ht="42" customHeight="1" thickTop="1" thickBot="1" x14ac:dyDescent="0.3">
      <c r="A141" s="107"/>
      <c r="B141" s="108" t="s">
        <v>36</v>
      </c>
      <c r="C141" s="197" t="s">
        <v>344</v>
      </c>
      <c r="D141" s="906" t="s">
        <v>345</v>
      </c>
      <c r="E141" s="907"/>
      <c r="F141" s="79" t="s">
        <v>301</v>
      </c>
      <c r="G141" s="109">
        <v>0</v>
      </c>
      <c r="H141" s="67">
        <v>0</v>
      </c>
      <c r="I141" s="67">
        <v>1</v>
      </c>
      <c r="J141" s="67">
        <v>1</v>
      </c>
      <c r="K141" s="67">
        <v>1</v>
      </c>
      <c r="L141" s="109">
        <f>SUM(H141:K141)</f>
        <v>3</v>
      </c>
      <c r="M141" s="94" t="s">
        <v>32</v>
      </c>
      <c r="N141" s="221"/>
      <c r="O141" s="242">
        <f t="shared" si="5"/>
        <v>0</v>
      </c>
      <c r="P141" s="206"/>
      <c r="Q141" s="120"/>
      <c r="R141" s="53"/>
      <c r="S141" s="124"/>
      <c r="T141" s="124"/>
      <c r="U141" s="124"/>
      <c r="V141" s="124"/>
      <c r="W141" s="125"/>
      <c r="X141" s="53"/>
      <c r="Y141" s="53"/>
    </row>
    <row r="142" spans="1:25" ht="69" customHeight="1" thickTop="1" thickBot="1" x14ac:dyDescent="0.3">
      <c r="A142" s="53"/>
      <c r="B142" s="151" t="s">
        <v>346</v>
      </c>
      <c r="C142" s="196" t="s">
        <v>347</v>
      </c>
      <c r="D142" s="175" t="s">
        <v>348</v>
      </c>
      <c r="E142" s="367" t="s">
        <v>349</v>
      </c>
      <c r="F142" s="86" t="s">
        <v>301</v>
      </c>
      <c r="G142" s="220">
        <v>0</v>
      </c>
      <c r="H142" s="219">
        <v>1</v>
      </c>
      <c r="I142" s="219">
        <v>1</v>
      </c>
      <c r="J142" s="219">
        <v>1</v>
      </c>
      <c r="K142" s="219">
        <v>1</v>
      </c>
      <c r="L142" s="220">
        <f>K142</f>
        <v>1</v>
      </c>
      <c r="M142" s="94" t="s">
        <v>45</v>
      </c>
      <c r="N142" s="221"/>
      <c r="O142" s="242">
        <f t="shared" si="5"/>
        <v>0</v>
      </c>
      <c r="P142" s="206"/>
      <c r="Q142" s="120"/>
      <c r="R142" s="53"/>
      <c r="S142" s="57"/>
      <c r="T142" s="57"/>
      <c r="U142" s="57"/>
      <c r="V142" s="57"/>
      <c r="W142" s="57"/>
      <c r="X142" s="53"/>
      <c r="Y142" s="53"/>
    </row>
    <row r="143" spans="1:25" ht="53.25" customHeight="1" thickTop="1" thickBot="1" x14ac:dyDescent="0.3">
      <c r="A143" s="98"/>
      <c r="B143" s="379" t="s">
        <v>33</v>
      </c>
      <c r="C143" s="197" t="s">
        <v>350</v>
      </c>
      <c r="D143" s="908" t="s">
        <v>351</v>
      </c>
      <c r="E143" s="909"/>
      <c r="F143" s="79" t="s">
        <v>301</v>
      </c>
      <c r="G143" s="218">
        <v>900</v>
      </c>
      <c r="H143" s="223">
        <v>1200</v>
      </c>
      <c r="I143" s="223">
        <v>1700</v>
      </c>
      <c r="J143" s="223">
        <v>1200</v>
      </c>
      <c r="K143" s="223">
        <v>1200</v>
      </c>
      <c r="L143" s="218">
        <f>SUM(H143:K143)</f>
        <v>5300</v>
      </c>
      <c r="M143" s="94" t="s">
        <v>32</v>
      </c>
      <c r="N143" s="221"/>
      <c r="O143" s="242">
        <f t="shared" si="5"/>
        <v>0</v>
      </c>
      <c r="P143" s="210"/>
      <c r="Q143" s="125"/>
      <c r="R143" s="53"/>
      <c r="S143" s="124"/>
      <c r="T143" s="124"/>
      <c r="U143" s="124"/>
      <c r="V143" s="124"/>
      <c r="W143" s="125"/>
      <c r="X143" s="53"/>
      <c r="Y143" s="53"/>
    </row>
    <row r="144" spans="1:25" ht="51" customHeight="1" thickTop="1" thickBot="1" x14ac:dyDescent="0.3">
      <c r="A144" s="107"/>
      <c r="B144" s="108" t="s">
        <v>36</v>
      </c>
      <c r="C144" s="197" t="s">
        <v>352</v>
      </c>
      <c r="D144" s="910" t="s">
        <v>353</v>
      </c>
      <c r="E144" s="911"/>
      <c r="F144" s="79" t="s">
        <v>301</v>
      </c>
      <c r="G144" s="109">
        <v>9</v>
      </c>
      <c r="H144" s="67">
        <v>10</v>
      </c>
      <c r="I144" s="223">
        <v>23</v>
      </c>
      <c r="J144" s="67">
        <v>10</v>
      </c>
      <c r="K144" s="67">
        <v>10</v>
      </c>
      <c r="L144" s="109">
        <f>SUM(G144:K144)</f>
        <v>62</v>
      </c>
      <c r="M144" s="94" t="s">
        <v>32</v>
      </c>
      <c r="N144" s="221"/>
      <c r="O144" s="242">
        <f t="shared" si="5"/>
        <v>0</v>
      </c>
      <c r="P144" s="206"/>
      <c r="Q144" s="120"/>
      <c r="R144" s="53"/>
      <c r="S144" s="124"/>
      <c r="T144" s="124"/>
      <c r="U144" s="124"/>
      <c r="V144" s="124"/>
      <c r="W144" s="125"/>
      <c r="X144" s="53"/>
      <c r="Y144" s="53"/>
    </row>
    <row r="145" spans="1:25" ht="76.5" customHeight="1" thickTop="1" thickBot="1" x14ac:dyDescent="0.3">
      <c r="A145" s="53"/>
      <c r="B145" s="85" t="s">
        <v>354</v>
      </c>
      <c r="C145" s="196" t="s">
        <v>355</v>
      </c>
      <c r="D145" s="914" t="s">
        <v>356</v>
      </c>
      <c r="E145" s="911"/>
      <c r="F145" s="63" t="s">
        <v>357</v>
      </c>
      <c r="G145" s="87"/>
      <c r="H145" s="88"/>
      <c r="I145" s="88"/>
      <c r="J145" s="88"/>
      <c r="K145" s="88"/>
      <c r="L145" s="87"/>
      <c r="M145" s="88"/>
      <c r="N145" s="221"/>
      <c r="O145" s="242"/>
      <c r="P145" s="206"/>
      <c r="Q145" s="70"/>
      <c r="R145" s="53"/>
      <c r="S145" s="57"/>
      <c r="T145" s="57"/>
      <c r="U145" s="57"/>
      <c r="V145" s="57"/>
      <c r="W145" s="57"/>
      <c r="X145" s="53"/>
      <c r="Y145" s="53"/>
    </row>
    <row r="146" spans="1:25" ht="59.25" customHeight="1" thickTop="1" thickBot="1" x14ac:dyDescent="0.3">
      <c r="A146" s="53"/>
      <c r="B146" s="381" t="s">
        <v>358</v>
      </c>
      <c r="C146" s="196" t="s">
        <v>359</v>
      </c>
      <c r="D146" s="363" t="s">
        <v>360</v>
      </c>
      <c r="E146" s="367" t="s">
        <v>361</v>
      </c>
      <c r="F146" s="63" t="s">
        <v>357</v>
      </c>
      <c r="G146" s="116">
        <v>0</v>
      </c>
      <c r="H146" s="117">
        <v>1</v>
      </c>
      <c r="I146" s="117">
        <v>1</v>
      </c>
      <c r="J146" s="117">
        <v>1</v>
      </c>
      <c r="K146" s="117">
        <v>1</v>
      </c>
      <c r="L146" s="116">
        <f>K146</f>
        <v>1</v>
      </c>
      <c r="M146" s="94" t="s">
        <v>45</v>
      </c>
      <c r="N146" s="221"/>
      <c r="O146" s="242">
        <f t="shared" ref="O146:O154" si="6">+N146/L146</f>
        <v>0</v>
      </c>
      <c r="P146" s="206"/>
      <c r="Q146" s="120"/>
      <c r="R146" s="53"/>
      <c r="S146" s="57"/>
      <c r="T146" s="57"/>
      <c r="U146" s="57"/>
      <c r="V146" s="57"/>
      <c r="W146" s="57"/>
      <c r="X146" s="53"/>
      <c r="Y146" s="53"/>
    </row>
    <row r="147" spans="1:25" ht="49.5" customHeight="1" thickTop="1" thickBot="1" x14ac:dyDescent="0.3">
      <c r="A147" s="107"/>
      <c r="B147" s="108" t="s">
        <v>33</v>
      </c>
      <c r="C147" s="197" t="s">
        <v>362</v>
      </c>
      <c r="D147" s="906" t="s">
        <v>363</v>
      </c>
      <c r="E147" s="907"/>
      <c r="F147" s="79" t="s">
        <v>357</v>
      </c>
      <c r="G147" s="109">
        <v>0</v>
      </c>
      <c r="H147" s="67">
        <v>1</v>
      </c>
      <c r="I147" s="67">
        <v>1</v>
      </c>
      <c r="J147" s="67">
        <v>1</v>
      </c>
      <c r="K147" s="67">
        <v>1</v>
      </c>
      <c r="L147" s="109">
        <f>SUM(H147:K147)</f>
        <v>4</v>
      </c>
      <c r="M147" s="94" t="s">
        <v>32</v>
      </c>
      <c r="N147" s="221"/>
      <c r="O147" s="242">
        <f t="shared" si="6"/>
        <v>0</v>
      </c>
      <c r="P147" s="206"/>
      <c r="Q147" s="120"/>
      <c r="R147" s="53"/>
      <c r="S147" s="124"/>
      <c r="T147" s="124"/>
      <c r="U147" s="124"/>
      <c r="V147" s="124"/>
      <c r="W147" s="125"/>
      <c r="X147" s="53"/>
      <c r="Y147" s="53"/>
    </row>
    <row r="148" spans="1:25" ht="71.25" customHeight="1" thickTop="1" thickBot="1" x14ac:dyDescent="0.3">
      <c r="A148" s="53"/>
      <c r="B148" s="381" t="s">
        <v>364</v>
      </c>
      <c r="C148" s="196" t="s">
        <v>365</v>
      </c>
      <c r="D148" s="152" t="s">
        <v>366</v>
      </c>
      <c r="E148" s="366" t="s">
        <v>367</v>
      </c>
      <c r="F148" s="63" t="s">
        <v>357</v>
      </c>
      <c r="G148" s="176">
        <v>2.5000000000000001E-2</v>
      </c>
      <c r="H148" s="117">
        <v>0.03</v>
      </c>
      <c r="I148" s="155">
        <v>3.5000000000000003E-2</v>
      </c>
      <c r="J148" s="117">
        <v>0.04</v>
      </c>
      <c r="K148" s="155">
        <v>4.4999999999999998E-2</v>
      </c>
      <c r="L148" s="176">
        <v>4.4999999999999998E-2</v>
      </c>
      <c r="M148" s="94" t="s">
        <v>45</v>
      </c>
      <c r="N148" s="221"/>
      <c r="O148" s="242">
        <f t="shared" si="6"/>
        <v>0</v>
      </c>
      <c r="P148" s="206"/>
      <c r="Q148" s="120"/>
      <c r="R148" s="53"/>
      <c r="S148" s="57"/>
      <c r="T148" s="57"/>
      <c r="U148" s="57"/>
      <c r="V148" s="57"/>
      <c r="W148" s="57"/>
      <c r="X148" s="53"/>
      <c r="Y148" s="53"/>
    </row>
    <row r="149" spans="1:25" ht="51" customHeight="1" thickTop="1" thickBot="1" x14ac:dyDescent="0.3">
      <c r="A149" s="216"/>
      <c r="B149" s="217" t="s">
        <v>33</v>
      </c>
      <c r="C149" s="197" t="s">
        <v>368</v>
      </c>
      <c r="D149" s="908" t="s">
        <v>369</v>
      </c>
      <c r="E149" s="909"/>
      <c r="F149" s="79" t="s">
        <v>357</v>
      </c>
      <c r="G149" s="100">
        <v>0</v>
      </c>
      <c r="H149" s="134">
        <v>0.8</v>
      </c>
      <c r="I149" s="134">
        <v>0.2</v>
      </c>
      <c r="J149" s="101">
        <v>0</v>
      </c>
      <c r="K149" s="101">
        <v>0</v>
      </c>
      <c r="L149" s="135">
        <f t="shared" ref="L149:L154" si="7">SUM(H149:K149)</f>
        <v>1</v>
      </c>
      <c r="M149" s="94" t="s">
        <v>45</v>
      </c>
      <c r="N149" s="221"/>
      <c r="O149" s="242">
        <f t="shared" si="6"/>
        <v>0</v>
      </c>
      <c r="P149" s="206"/>
      <c r="Q149" s="120"/>
      <c r="R149" s="53"/>
      <c r="S149" s="124"/>
      <c r="T149" s="124"/>
      <c r="U149" s="124"/>
      <c r="V149" s="124"/>
      <c r="W149" s="125"/>
      <c r="X149" s="53"/>
      <c r="Y149" s="53"/>
    </row>
    <row r="150" spans="1:25" ht="44.25" customHeight="1" thickTop="1" thickBot="1" x14ac:dyDescent="0.3">
      <c r="A150" s="216"/>
      <c r="B150" s="217" t="s">
        <v>36</v>
      </c>
      <c r="C150" s="197" t="s">
        <v>370</v>
      </c>
      <c r="D150" s="908" t="s">
        <v>371</v>
      </c>
      <c r="E150" s="909"/>
      <c r="F150" s="79" t="s">
        <v>357</v>
      </c>
      <c r="G150" s="100">
        <v>0</v>
      </c>
      <c r="H150" s="101">
        <v>1</v>
      </c>
      <c r="I150" s="101">
        <v>0</v>
      </c>
      <c r="J150" s="101">
        <v>0</v>
      </c>
      <c r="K150" s="101">
        <v>0</v>
      </c>
      <c r="L150" s="100">
        <f t="shared" si="7"/>
        <v>1</v>
      </c>
      <c r="M150" s="94" t="s">
        <v>32</v>
      </c>
      <c r="N150" s="221"/>
      <c r="O150" s="242">
        <f t="shared" si="6"/>
        <v>0</v>
      </c>
      <c r="P150" s="206"/>
      <c r="Q150" s="120"/>
      <c r="R150" s="53"/>
      <c r="S150" s="124"/>
      <c r="T150" s="124"/>
      <c r="U150" s="124"/>
      <c r="V150" s="124"/>
      <c r="W150" s="125"/>
      <c r="X150" s="53"/>
      <c r="Y150" s="53"/>
    </row>
    <row r="151" spans="1:25" ht="42.75" customHeight="1" thickTop="1" thickBot="1" x14ac:dyDescent="0.3">
      <c r="A151" s="216"/>
      <c r="B151" s="217" t="s">
        <v>50</v>
      </c>
      <c r="C151" s="197" t="s">
        <v>372</v>
      </c>
      <c r="D151" s="908" t="s">
        <v>373</v>
      </c>
      <c r="E151" s="909"/>
      <c r="F151" s="79" t="s">
        <v>357</v>
      </c>
      <c r="G151" s="100">
        <v>0</v>
      </c>
      <c r="H151" s="101">
        <v>1</v>
      </c>
      <c r="I151" s="101">
        <v>1</v>
      </c>
      <c r="J151" s="101">
        <v>1</v>
      </c>
      <c r="K151" s="101">
        <v>1</v>
      </c>
      <c r="L151" s="100">
        <f t="shared" si="7"/>
        <v>4</v>
      </c>
      <c r="M151" s="94" t="s">
        <v>32</v>
      </c>
      <c r="N151" s="221"/>
      <c r="O151" s="242">
        <f t="shared" si="6"/>
        <v>0</v>
      </c>
      <c r="P151" s="206"/>
      <c r="Q151" s="120"/>
      <c r="R151" s="53"/>
      <c r="S151" s="124"/>
      <c r="T151" s="124"/>
      <c r="U151" s="124"/>
      <c r="V151" s="124"/>
      <c r="W151" s="125"/>
      <c r="X151" s="53"/>
      <c r="Y151" s="53"/>
    </row>
    <row r="152" spans="1:25" ht="36" customHeight="1" thickTop="1" thickBot="1" x14ac:dyDescent="0.3">
      <c r="A152" s="107"/>
      <c r="B152" s="108" t="s">
        <v>53</v>
      </c>
      <c r="C152" s="197" t="s">
        <v>374</v>
      </c>
      <c r="D152" s="910" t="s">
        <v>375</v>
      </c>
      <c r="E152" s="911"/>
      <c r="F152" s="79" t="s">
        <v>357</v>
      </c>
      <c r="G152" s="109">
        <v>0</v>
      </c>
      <c r="H152" s="123">
        <v>0.2</v>
      </c>
      <c r="I152" s="123">
        <v>0.3</v>
      </c>
      <c r="J152" s="123">
        <v>0.25</v>
      </c>
      <c r="K152" s="123">
        <v>0.25</v>
      </c>
      <c r="L152" s="122">
        <f t="shared" si="7"/>
        <v>1</v>
      </c>
      <c r="M152" s="94" t="s">
        <v>45</v>
      </c>
      <c r="N152" s="221"/>
      <c r="O152" s="242">
        <f t="shared" si="6"/>
        <v>0</v>
      </c>
      <c r="P152" s="206"/>
      <c r="Q152" s="125"/>
      <c r="R152" s="53"/>
      <c r="S152" s="125"/>
      <c r="T152" s="124"/>
      <c r="U152" s="124"/>
      <c r="V152" s="124"/>
      <c r="W152" s="145"/>
      <c r="X152" s="53"/>
      <c r="Y152" s="53"/>
    </row>
    <row r="153" spans="1:25" ht="42" customHeight="1" thickTop="1" thickBot="1" x14ac:dyDescent="0.3">
      <c r="A153" s="107"/>
      <c r="B153" s="108" t="s">
        <v>56</v>
      </c>
      <c r="C153" s="197" t="s">
        <v>376</v>
      </c>
      <c r="D153" s="910" t="s">
        <v>377</v>
      </c>
      <c r="E153" s="911"/>
      <c r="F153" s="79" t="s">
        <v>357</v>
      </c>
      <c r="G153" s="109">
        <v>0</v>
      </c>
      <c r="H153" s="123">
        <v>0.3</v>
      </c>
      <c r="I153" s="123">
        <v>0.3</v>
      </c>
      <c r="J153" s="123">
        <v>0.4</v>
      </c>
      <c r="K153" s="123">
        <v>0</v>
      </c>
      <c r="L153" s="122">
        <f t="shared" si="7"/>
        <v>1</v>
      </c>
      <c r="M153" s="94" t="s">
        <v>45</v>
      </c>
      <c r="N153" s="221"/>
      <c r="O153" s="242">
        <f t="shared" si="6"/>
        <v>0</v>
      </c>
      <c r="P153" s="206"/>
      <c r="Q153" s="125"/>
      <c r="R153" s="53"/>
      <c r="S153" s="125"/>
      <c r="T153" s="124"/>
      <c r="U153" s="124"/>
      <c r="V153" s="124"/>
      <c r="W153" s="145"/>
      <c r="X153" s="53"/>
      <c r="Y153" s="53"/>
    </row>
    <row r="154" spans="1:25" ht="27.75" customHeight="1" thickTop="1" thickBot="1" x14ac:dyDescent="0.3">
      <c r="A154" s="107"/>
      <c r="B154" s="108" t="s">
        <v>59</v>
      </c>
      <c r="C154" s="197" t="s">
        <v>378</v>
      </c>
      <c r="D154" s="910" t="s">
        <v>379</v>
      </c>
      <c r="E154" s="911"/>
      <c r="F154" s="79" t="s">
        <v>357</v>
      </c>
      <c r="G154" s="109">
        <v>1</v>
      </c>
      <c r="H154" s="67">
        <v>1</v>
      </c>
      <c r="I154" s="67">
        <v>1</v>
      </c>
      <c r="J154" s="67">
        <v>1</v>
      </c>
      <c r="K154" s="67">
        <v>1</v>
      </c>
      <c r="L154" s="109">
        <f t="shared" si="7"/>
        <v>4</v>
      </c>
      <c r="M154" s="94" t="s">
        <v>32</v>
      </c>
      <c r="N154" s="221"/>
      <c r="O154" s="242">
        <f t="shared" si="6"/>
        <v>0</v>
      </c>
      <c r="P154" s="206"/>
      <c r="Q154" s="125"/>
      <c r="R154" s="53"/>
      <c r="S154" s="125"/>
      <c r="T154" s="124"/>
      <c r="U154" s="124"/>
      <c r="V154" s="124"/>
      <c r="W154" s="145"/>
      <c r="X154" s="53"/>
      <c r="Y154" s="53"/>
    </row>
    <row r="155" spans="1:25" ht="30.75" customHeight="1" thickTop="1" thickBot="1" x14ac:dyDescent="0.3">
      <c r="A155" s="107"/>
      <c r="B155" s="380"/>
      <c r="C155" s="197" t="s">
        <v>380</v>
      </c>
      <c r="D155" s="910" t="s">
        <v>381</v>
      </c>
      <c r="E155" s="911"/>
      <c r="F155" s="79" t="s">
        <v>357</v>
      </c>
      <c r="G155" s="109">
        <v>0</v>
      </c>
      <c r="H155" s="67">
        <v>0</v>
      </c>
      <c r="I155" s="123">
        <v>1</v>
      </c>
      <c r="J155" s="123">
        <v>1</v>
      </c>
      <c r="K155" s="123">
        <v>1</v>
      </c>
      <c r="L155" s="123">
        <v>1</v>
      </c>
      <c r="M155" s="94" t="s">
        <v>45</v>
      </c>
      <c r="N155" s="221"/>
      <c r="O155" s="242"/>
      <c r="P155" s="226"/>
      <c r="Q155" s="125"/>
      <c r="R155" s="53"/>
      <c r="S155" s="125"/>
      <c r="T155" s="124"/>
      <c r="U155" s="124"/>
      <c r="V155" s="124"/>
      <c r="W155" s="145"/>
      <c r="X155" s="53"/>
      <c r="Y155" s="53"/>
    </row>
    <row r="156" spans="1:25" ht="74.25" customHeight="1" thickTop="1" thickBot="1" x14ac:dyDescent="0.3">
      <c r="A156" s="53"/>
      <c r="B156" s="381" t="s">
        <v>382</v>
      </c>
      <c r="C156" s="196" t="s">
        <v>383</v>
      </c>
      <c r="D156" s="151" t="s">
        <v>384</v>
      </c>
      <c r="E156" s="367" t="s">
        <v>385</v>
      </c>
      <c r="F156" s="63" t="s">
        <v>357</v>
      </c>
      <c r="G156" s="109" t="s">
        <v>128</v>
      </c>
      <c r="H156" s="123">
        <v>0.3</v>
      </c>
      <c r="I156" s="123">
        <v>0.2</v>
      </c>
      <c r="J156" s="123">
        <v>0.25</v>
      </c>
      <c r="K156" s="123">
        <v>0.25</v>
      </c>
      <c r="L156" s="122">
        <f>SUM(H156:K156)</f>
        <v>1</v>
      </c>
      <c r="M156" s="94" t="s">
        <v>45</v>
      </c>
      <c r="N156" s="221"/>
      <c r="O156" s="242">
        <f t="shared" ref="O156:O170" si="8">+N156/L156</f>
        <v>0</v>
      </c>
      <c r="P156" s="226"/>
      <c r="Q156" s="120"/>
      <c r="R156" s="53"/>
      <c r="S156" s="57"/>
      <c r="T156" s="57"/>
      <c r="U156" s="57"/>
      <c r="V156" s="57"/>
      <c r="W156" s="57"/>
      <c r="X156" s="53"/>
      <c r="Y156" s="53"/>
    </row>
    <row r="157" spans="1:25" ht="36" customHeight="1" thickTop="1" thickBot="1" x14ac:dyDescent="0.3">
      <c r="A157" s="216"/>
      <c r="B157" s="217" t="s">
        <v>33</v>
      </c>
      <c r="C157" s="222" t="s">
        <v>386</v>
      </c>
      <c r="D157" s="908" t="s">
        <v>387</v>
      </c>
      <c r="E157" s="909"/>
      <c r="F157" s="79" t="s">
        <v>357</v>
      </c>
      <c r="G157" s="218">
        <v>0</v>
      </c>
      <c r="H157" s="223">
        <v>10</v>
      </c>
      <c r="I157" s="223">
        <v>0</v>
      </c>
      <c r="J157" s="223">
        <v>0</v>
      </c>
      <c r="K157" s="223">
        <v>0</v>
      </c>
      <c r="L157" s="218">
        <f>SUM(H157:K157)</f>
        <v>10</v>
      </c>
      <c r="M157" s="94" t="s">
        <v>32</v>
      </c>
      <c r="N157" s="221"/>
      <c r="O157" s="242">
        <f t="shared" si="8"/>
        <v>0</v>
      </c>
      <c r="P157" s="226"/>
      <c r="Q157" s="120"/>
      <c r="R157" s="53"/>
      <c r="S157" s="124"/>
      <c r="T157" s="124"/>
      <c r="U157" s="124"/>
      <c r="V157" s="124"/>
      <c r="W157" s="125"/>
      <c r="X157" s="53"/>
      <c r="Y157" s="53"/>
    </row>
    <row r="158" spans="1:25" ht="66.75" customHeight="1" thickTop="1" thickBot="1" x14ac:dyDescent="0.3">
      <c r="A158" s="216"/>
      <c r="B158" s="217" t="s">
        <v>36</v>
      </c>
      <c r="C158" s="222" t="s">
        <v>388</v>
      </c>
      <c r="D158" s="908" t="s">
        <v>389</v>
      </c>
      <c r="E158" s="909"/>
      <c r="F158" s="79" t="s">
        <v>357</v>
      </c>
      <c r="G158" s="218">
        <v>0</v>
      </c>
      <c r="H158" s="219">
        <v>0.5</v>
      </c>
      <c r="I158" s="219">
        <v>0.5</v>
      </c>
      <c r="J158" s="223">
        <v>0</v>
      </c>
      <c r="K158" s="223">
        <v>0</v>
      </c>
      <c r="L158" s="220">
        <f>SUM(H158:K158)</f>
        <v>1</v>
      </c>
      <c r="M158" s="94" t="s">
        <v>45</v>
      </c>
      <c r="N158" s="221"/>
      <c r="O158" s="242">
        <f t="shared" si="8"/>
        <v>0</v>
      </c>
      <c r="P158" s="226"/>
      <c r="Q158" s="103"/>
      <c r="R158" s="98"/>
      <c r="S158" s="104"/>
      <c r="T158" s="104"/>
      <c r="U158" s="104"/>
      <c r="V158" s="104"/>
      <c r="W158" s="106"/>
      <c r="X158" s="98"/>
      <c r="Y158" s="53"/>
    </row>
    <row r="159" spans="1:25" ht="41.25" customHeight="1" thickTop="1" thickBot="1" x14ac:dyDescent="0.3">
      <c r="A159" s="107"/>
      <c r="B159" s="108" t="s">
        <v>50</v>
      </c>
      <c r="C159" s="197" t="s">
        <v>390</v>
      </c>
      <c r="D159" s="910" t="s">
        <v>391</v>
      </c>
      <c r="E159" s="911"/>
      <c r="F159" s="79" t="s">
        <v>357</v>
      </c>
      <c r="G159" s="109">
        <v>0</v>
      </c>
      <c r="H159" s="123">
        <v>0</v>
      </c>
      <c r="I159" s="123">
        <v>0.8</v>
      </c>
      <c r="J159" s="123">
        <v>0.2</v>
      </c>
      <c r="K159" s="123">
        <v>0</v>
      </c>
      <c r="L159" s="122">
        <f>SUM(G159:K159)</f>
        <v>1</v>
      </c>
      <c r="M159" s="94" t="s">
        <v>45</v>
      </c>
      <c r="N159" s="221"/>
      <c r="O159" s="242">
        <f t="shared" si="8"/>
        <v>0</v>
      </c>
      <c r="P159" s="310"/>
      <c r="Q159" s="125"/>
      <c r="R159" s="53"/>
      <c r="S159" s="124"/>
      <c r="T159" s="124"/>
      <c r="U159" s="124"/>
      <c r="V159" s="124"/>
      <c r="W159" s="125"/>
      <c r="X159" s="53"/>
      <c r="Y159" s="53"/>
    </row>
    <row r="160" spans="1:25" ht="42.75" customHeight="1" thickTop="1" thickBot="1" x14ac:dyDescent="0.3">
      <c r="A160" s="107"/>
      <c r="B160" s="108" t="s">
        <v>53</v>
      </c>
      <c r="C160" s="197" t="s">
        <v>392</v>
      </c>
      <c r="D160" s="910" t="s">
        <v>393</v>
      </c>
      <c r="E160" s="911"/>
      <c r="F160" s="79" t="s">
        <v>357</v>
      </c>
      <c r="G160" s="122">
        <v>0.1</v>
      </c>
      <c r="H160" s="123">
        <v>0.15</v>
      </c>
      <c r="I160" s="123">
        <v>0.25</v>
      </c>
      <c r="J160" s="123">
        <v>0.25</v>
      </c>
      <c r="K160" s="123">
        <v>0.25</v>
      </c>
      <c r="L160" s="122">
        <f>SUM(G160:K160)</f>
        <v>1</v>
      </c>
      <c r="M160" s="94" t="s">
        <v>45</v>
      </c>
      <c r="N160" s="221"/>
      <c r="O160" s="242">
        <f t="shared" si="8"/>
        <v>0</v>
      </c>
      <c r="P160" s="310"/>
      <c r="Q160" s="125"/>
      <c r="R160" s="53"/>
      <c r="S160" s="124"/>
      <c r="T160" s="124"/>
      <c r="U160" s="124"/>
      <c r="V160" s="124"/>
      <c r="W160" s="125"/>
      <c r="X160" s="53"/>
      <c r="Y160" s="53"/>
    </row>
    <row r="161" spans="1:25" ht="36" customHeight="1" thickTop="1" thickBot="1" x14ac:dyDescent="0.3">
      <c r="A161" s="107"/>
      <c r="B161" s="108" t="s">
        <v>56</v>
      </c>
      <c r="C161" s="197" t="s">
        <v>394</v>
      </c>
      <c r="D161" s="910" t="s">
        <v>395</v>
      </c>
      <c r="E161" s="911"/>
      <c r="F161" s="79" t="s">
        <v>357</v>
      </c>
      <c r="G161" s="109">
        <v>7</v>
      </c>
      <c r="H161" s="67">
        <v>436</v>
      </c>
      <c r="I161" s="67">
        <v>350</v>
      </c>
      <c r="J161" s="67">
        <v>350</v>
      </c>
      <c r="K161" s="67">
        <v>350</v>
      </c>
      <c r="L161" s="109">
        <f t="shared" ref="L161:L166" si="9">SUM(H161:K161)</f>
        <v>1486</v>
      </c>
      <c r="M161" s="94" t="s">
        <v>32</v>
      </c>
      <c r="N161" s="221"/>
      <c r="O161" s="242">
        <f t="shared" si="8"/>
        <v>0</v>
      </c>
      <c r="P161" s="310"/>
      <c r="Q161" s="125"/>
      <c r="R161" s="53"/>
      <c r="S161" s="124"/>
      <c r="T161" s="124"/>
      <c r="U161" s="124"/>
      <c r="V161" s="124"/>
      <c r="W161" s="125"/>
      <c r="X161" s="53"/>
      <c r="Y161" s="53"/>
    </row>
    <row r="162" spans="1:25" ht="39.75" customHeight="1" thickTop="1" thickBot="1" x14ac:dyDescent="0.3">
      <c r="A162" s="107"/>
      <c r="B162" s="108" t="s">
        <v>59</v>
      </c>
      <c r="C162" s="197" t="s">
        <v>396</v>
      </c>
      <c r="D162" s="910" t="s">
        <v>397</v>
      </c>
      <c r="E162" s="911"/>
      <c r="F162" s="79" t="s">
        <v>357</v>
      </c>
      <c r="G162" s="109">
        <v>1</v>
      </c>
      <c r="H162" s="67">
        <v>0</v>
      </c>
      <c r="I162" s="67">
        <v>1</v>
      </c>
      <c r="J162" s="67">
        <v>1</v>
      </c>
      <c r="K162" s="67">
        <v>1</v>
      </c>
      <c r="L162" s="109">
        <f t="shared" si="9"/>
        <v>3</v>
      </c>
      <c r="M162" s="94" t="s">
        <v>32</v>
      </c>
      <c r="N162" s="221"/>
      <c r="O162" s="242">
        <f t="shared" si="8"/>
        <v>0</v>
      </c>
      <c r="P162" s="226"/>
      <c r="Q162" s="125"/>
      <c r="R162" s="53"/>
      <c r="S162" s="125"/>
      <c r="T162" s="124"/>
      <c r="U162" s="124"/>
      <c r="V162" s="124"/>
      <c r="W162" s="145"/>
      <c r="X162" s="53"/>
      <c r="Y162" s="53"/>
    </row>
    <row r="163" spans="1:25" ht="32.25" customHeight="1" thickTop="1" thickBot="1" x14ac:dyDescent="0.3">
      <c r="A163" s="107"/>
      <c r="B163" s="108" t="s">
        <v>62</v>
      </c>
      <c r="C163" s="197" t="s">
        <v>398</v>
      </c>
      <c r="D163" s="910" t="s">
        <v>399</v>
      </c>
      <c r="E163" s="911"/>
      <c r="F163" s="79" t="s">
        <v>357</v>
      </c>
      <c r="G163" s="109">
        <v>1</v>
      </c>
      <c r="H163" s="67">
        <v>1</v>
      </c>
      <c r="I163" s="67">
        <v>1</v>
      </c>
      <c r="J163" s="67">
        <v>1</v>
      </c>
      <c r="K163" s="67">
        <v>1</v>
      </c>
      <c r="L163" s="109">
        <f t="shared" si="9"/>
        <v>4</v>
      </c>
      <c r="M163" s="94" t="s">
        <v>32</v>
      </c>
      <c r="N163" s="221"/>
      <c r="O163" s="242">
        <f t="shared" si="8"/>
        <v>0</v>
      </c>
      <c r="P163" s="226"/>
      <c r="Q163" s="125"/>
      <c r="R163" s="53"/>
      <c r="S163" s="125"/>
      <c r="T163" s="124"/>
      <c r="U163" s="124"/>
      <c r="V163" s="124"/>
      <c r="W163" s="145"/>
      <c r="X163" s="53"/>
      <c r="Y163" s="53"/>
    </row>
    <row r="164" spans="1:25" ht="37.5" customHeight="1" thickTop="1" thickBot="1" x14ac:dyDescent="0.3">
      <c r="A164" s="107"/>
      <c r="B164" s="108" t="s">
        <v>65</v>
      </c>
      <c r="C164" s="197" t="s">
        <v>400</v>
      </c>
      <c r="D164" s="910" t="s">
        <v>401</v>
      </c>
      <c r="E164" s="911"/>
      <c r="F164" s="79" t="s">
        <v>357</v>
      </c>
      <c r="G164" s="109">
        <v>22</v>
      </c>
      <c r="H164" s="67">
        <v>23</v>
      </c>
      <c r="I164" s="67">
        <v>25</v>
      </c>
      <c r="J164" s="67">
        <v>25</v>
      </c>
      <c r="K164" s="67">
        <v>25</v>
      </c>
      <c r="L164" s="109">
        <f t="shared" si="9"/>
        <v>98</v>
      </c>
      <c r="M164" s="94" t="s">
        <v>32</v>
      </c>
      <c r="N164" s="221"/>
      <c r="O164" s="242">
        <f t="shared" si="8"/>
        <v>0</v>
      </c>
      <c r="P164" s="226"/>
      <c r="Q164" s="125"/>
      <c r="R164" s="53"/>
      <c r="S164" s="125"/>
      <c r="T164" s="124"/>
      <c r="U164" s="124"/>
      <c r="V164" s="124"/>
      <c r="W164" s="145"/>
      <c r="X164" s="53"/>
      <c r="Y164" s="53"/>
    </row>
    <row r="165" spans="1:25" ht="32.25" customHeight="1" thickTop="1" thickBot="1" x14ac:dyDescent="0.3">
      <c r="A165" s="107"/>
      <c r="B165" s="108" t="s">
        <v>99</v>
      </c>
      <c r="C165" s="197" t="s">
        <v>402</v>
      </c>
      <c r="D165" s="910" t="s">
        <v>403</v>
      </c>
      <c r="E165" s="911"/>
      <c r="F165" s="79" t="s">
        <v>357</v>
      </c>
      <c r="G165" s="100"/>
      <c r="H165" s="67">
        <v>9</v>
      </c>
      <c r="I165" s="67">
        <v>25</v>
      </c>
      <c r="J165" s="67">
        <v>25</v>
      </c>
      <c r="K165" s="67">
        <v>25</v>
      </c>
      <c r="L165" s="109">
        <f t="shared" si="9"/>
        <v>84</v>
      </c>
      <c r="M165" s="94" t="s">
        <v>32</v>
      </c>
      <c r="N165" s="221"/>
      <c r="O165" s="242">
        <f t="shared" si="8"/>
        <v>0</v>
      </c>
      <c r="P165" s="226"/>
      <c r="Q165" s="125"/>
      <c r="R165" s="53"/>
      <c r="S165" s="125"/>
      <c r="T165" s="124"/>
      <c r="U165" s="124"/>
      <c r="V165" s="124"/>
      <c r="W165" s="145"/>
      <c r="X165" s="53"/>
      <c r="Y165" s="53"/>
    </row>
    <row r="166" spans="1:25" ht="36" customHeight="1" thickTop="1" thickBot="1" x14ac:dyDescent="0.3">
      <c r="A166" s="107"/>
      <c r="B166" s="108" t="s">
        <v>66</v>
      </c>
      <c r="C166" s="197" t="s">
        <v>404</v>
      </c>
      <c r="D166" s="910" t="s">
        <v>405</v>
      </c>
      <c r="E166" s="911"/>
      <c r="F166" s="79" t="s">
        <v>357</v>
      </c>
      <c r="G166" s="109">
        <v>17</v>
      </c>
      <c r="H166" s="67">
        <v>14</v>
      </c>
      <c r="I166" s="67">
        <v>15</v>
      </c>
      <c r="J166" s="67">
        <v>15</v>
      </c>
      <c r="K166" s="67">
        <v>15</v>
      </c>
      <c r="L166" s="109">
        <f t="shared" si="9"/>
        <v>59</v>
      </c>
      <c r="M166" s="94" t="s">
        <v>32</v>
      </c>
      <c r="N166" s="221"/>
      <c r="O166" s="242">
        <f t="shared" si="8"/>
        <v>0</v>
      </c>
      <c r="P166" s="226"/>
      <c r="Q166" s="125"/>
      <c r="R166" s="53"/>
      <c r="S166" s="125"/>
      <c r="T166" s="124"/>
      <c r="U166" s="124"/>
      <c r="V166" s="124"/>
      <c r="W166" s="145"/>
      <c r="X166" s="53"/>
      <c r="Y166" s="53"/>
    </row>
    <row r="167" spans="1:25" ht="86.25" customHeight="1" thickTop="1" thickBot="1" x14ac:dyDescent="0.3">
      <c r="A167" s="53"/>
      <c r="B167" s="381" t="s">
        <v>406</v>
      </c>
      <c r="C167" s="196" t="s">
        <v>407</v>
      </c>
      <c r="D167" s="143" t="s">
        <v>408</v>
      </c>
      <c r="E167" s="367" t="s">
        <v>409</v>
      </c>
      <c r="F167" s="63" t="s">
        <v>357</v>
      </c>
      <c r="G167" s="116">
        <v>0.33</v>
      </c>
      <c r="H167" s="117">
        <v>0.66</v>
      </c>
      <c r="I167" s="117">
        <v>1</v>
      </c>
      <c r="J167" s="117">
        <v>0</v>
      </c>
      <c r="K167" s="117">
        <v>0</v>
      </c>
      <c r="L167" s="116">
        <v>1</v>
      </c>
      <c r="M167" s="94" t="s">
        <v>45</v>
      </c>
      <c r="N167" s="221"/>
      <c r="O167" s="242">
        <f t="shared" si="8"/>
        <v>0</v>
      </c>
      <c r="P167" s="226"/>
      <c r="Q167" s="120"/>
      <c r="R167" s="53"/>
      <c r="S167" s="57"/>
      <c r="T167" s="57"/>
      <c r="U167" s="57"/>
      <c r="V167" s="57"/>
      <c r="W167" s="57"/>
      <c r="X167" s="53"/>
      <c r="Y167" s="53"/>
    </row>
    <row r="168" spans="1:25" ht="41.25" customHeight="1" thickTop="1" thickBot="1" x14ac:dyDescent="0.3">
      <c r="A168" s="353"/>
      <c r="B168" s="217" t="s">
        <v>33</v>
      </c>
      <c r="C168" s="222" t="s">
        <v>410</v>
      </c>
      <c r="D168" s="908" t="s">
        <v>411</v>
      </c>
      <c r="E168" s="909"/>
      <c r="F168" s="79" t="s">
        <v>357</v>
      </c>
      <c r="G168" s="100">
        <v>0</v>
      </c>
      <c r="H168" s="101">
        <v>15</v>
      </c>
      <c r="I168" s="101">
        <v>15</v>
      </c>
      <c r="J168" s="101">
        <v>15</v>
      </c>
      <c r="K168" s="101">
        <v>15</v>
      </c>
      <c r="L168" s="100">
        <f>SUM(H168:K168)</f>
        <v>60</v>
      </c>
      <c r="M168" s="94" t="s">
        <v>32</v>
      </c>
      <c r="N168" s="221"/>
      <c r="O168" s="242">
        <f t="shared" si="8"/>
        <v>0</v>
      </c>
      <c r="P168" s="226"/>
      <c r="Q168" s="120"/>
      <c r="R168" s="53"/>
      <c r="S168" s="124"/>
      <c r="T168" s="124"/>
      <c r="U168" s="124"/>
      <c r="V168" s="124"/>
      <c r="W168" s="125"/>
      <c r="X168" s="53"/>
      <c r="Y168" s="53"/>
    </row>
    <row r="169" spans="1:25" ht="40.5" customHeight="1" thickTop="1" thickBot="1" x14ac:dyDescent="0.3">
      <c r="A169" s="353"/>
      <c r="B169" s="217" t="s">
        <v>36</v>
      </c>
      <c r="C169" s="222" t="s">
        <v>412</v>
      </c>
      <c r="D169" s="908" t="s">
        <v>413</v>
      </c>
      <c r="E169" s="909"/>
      <c r="F169" s="79" t="s">
        <v>357</v>
      </c>
      <c r="G169" s="100">
        <v>0</v>
      </c>
      <c r="H169" s="101">
        <v>20</v>
      </c>
      <c r="I169" s="101">
        <v>20</v>
      </c>
      <c r="J169" s="101">
        <v>20</v>
      </c>
      <c r="K169" s="101">
        <v>20</v>
      </c>
      <c r="L169" s="100">
        <f>SUM(H169:K169)</f>
        <v>80</v>
      </c>
      <c r="M169" s="94" t="s">
        <v>32</v>
      </c>
      <c r="N169" s="221"/>
      <c r="O169" s="242">
        <f t="shared" si="8"/>
        <v>0</v>
      </c>
      <c r="P169" s="226"/>
      <c r="Q169" s="120"/>
      <c r="R169" s="53"/>
      <c r="S169" s="124"/>
      <c r="T169" s="124"/>
      <c r="U169" s="124"/>
      <c r="V169" s="124"/>
      <c r="W169" s="125"/>
      <c r="X169" s="53"/>
      <c r="Y169" s="53"/>
    </row>
    <row r="170" spans="1:25" ht="39" customHeight="1" thickTop="1" thickBot="1" x14ac:dyDescent="0.3">
      <c r="A170" s="107"/>
      <c r="B170" s="108" t="s">
        <v>50</v>
      </c>
      <c r="C170" s="197" t="s">
        <v>414</v>
      </c>
      <c r="D170" s="910" t="s">
        <v>415</v>
      </c>
      <c r="E170" s="911"/>
      <c r="F170" s="79" t="s">
        <v>357</v>
      </c>
      <c r="G170" s="109">
        <v>0</v>
      </c>
      <c r="H170" s="123">
        <v>0.5</v>
      </c>
      <c r="I170" s="123">
        <v>1</v>
      </c>
      <c r="J170" s="123">
        <v>1</v>
      </c>
      <c r="K170" s="123">
        <v>1</v>
      </c>
      <c r="L170" s="122">
        <f>K170</f>
        <v>1</v>
      </c>
      <c r="M170" s="94" t="s">
        <v>45</v>
      </c>
      <c r="N170" s="221"/>
      <c r="O170" s="242">
        <f t="shared" si="8"/>
        <v>0</v>
      </c>
      <c r="P170" s="310"/>
      <c r="Q170" s="125"/>
      <c r="R170" s="53"/>
      <c r="S170" s="124"/>
      <c r="T170" s="124"/>
      <c r="U170" s="124"/>
      <c r="V170" s="124"/>
      <c r="W170" s="125"/>
      <c r="X170" s="53"/>
      <c r="Y170" s="53"/>
    </row>
    <row r="171" spans="1:25" ht="91.5" customHeight="1" thickTop="1" thickBot="1" x14ac:dyDescent="0.3">
      <c r="A171" s="354"/>
      <c r="B171" s="73" t="s">
        <v>416</v>
      </c>
      <c r="C171" s="196" t="s">
        <v>417</v>
      </c>
      <c r="D171" s="913" t="s">
        <v>418</v>
      </c>
      <c r="E171" s="907"/>
      <c r="F171" s="73" t="s">
        <v>419</v>
      </c>
      <c r="G171" s="73"/>
      <c r="H171" s="75"/>
      <c r="I171" s="75"/>
      <c r="J171" s="75"/>
      <c r="K171" s="75"/>
      <c r="L171" s="75"/>
      <c r="M171" s="76"/>
      <c r="N171" s="76"/>
      <c r="O171" s="204"/>
      <c r="P171" s="207"/>
      <c r="Q171" s="70"/>
      <c r="R171" s="70"/>
      <c r="S171" s="70"/>
      <c r="T171" s="70"/>
      <c r="U171" s="70"/>
      <c r="V171" s="70"/>
      <c r="W171" s="70"/>
      <c r="X171" s="77"/>
      <c r="Y171" s="53"/>
    </row>
    <row r="172" spans="1:25" ht="88.5" customHeight="1" thickTop="1" thickBot="1" x14ac:dyDescent="0.3">
      <c r="A172" s="53"/>
      <c r="B172" s="78" t="s">
        <v>420</v>
      </c>
      <c r="C172" s="196" t="s">
        <v>421</v>
      </c>
      <c r="D172" s="916" t="s">
        <v>422</v>
      </c>
      <c r="E172" s="907"/>
      <c r="F172" s="79" t="s">
        <v>423</v>
      </c>
      <c r="G172" s="80"/>
      <c r="H172" s="81"/>
      <c r="I172" s="81"/>
      <c r="J172" s="81"/>
      <c r="K172" s="81"/>
      <c r="L172" s="80"/>
      <c r="M172" s="81"/>
      <c r="N172" s="82"/>
      <c r="O172" s="204"/>
      <c r="P172" s="206"/>
      <c r="Q172" s="70"/>
      <c r="R172" s="53"/>
      <c r="S172" s="84"/>
      <c r="T172" s="84"/>
      <c r="U172" s="84"/>
      <c r="V172" s="84"/>
      <c r="W172" s="84"/>
      <c r="X172" s="53"/>
      <c r="Y172" s="53"/>
    </row>
    <row r="173" spans="1:25" ht="75" customHeight="1" thickTop="1" thickBot="1" x14ac:dyDescent="0.3">
      <c r="A173" s="53"/>
      <c r="B173" s="85" t="s">
        <v>424</v>
      </c>
      <c r="C173" s="196" t="s">
        <v>425</v>
      </c>
      <c r="D173" s="914" t="s">
        <v>426</v>
      </c>
      <c r="E173" s="911"/>
      <c r="F173" s="86" t="s">
        <v>427</v>
      </c>
      <c r="G173" s="87"/>
      <c r="H173" s="88"/>
      <c r="I173" s="88"/>
      <c r="J173" s="88"/>
      <c r="K173" s="88"/>
      <c r="L173" s="87"/>
      <c r="M173" s="88"/>
      <c r="N173" s="89"/>
      <c r="O173" s="204"/>
      <c r="P173" s="206"/>
      <c r="Q173" s="70"/>
      <c r="R173" s="53"/>
      <c r="S173" s="57"/>
      <c r="T173" s="57"/>
      <c r="U173" s="57"/>
      <c r="V173" s="57"/>
      <c r="W173" s="57"/>
      <c r="X173" s="53"/>
      <c r="Y173" s="53"/>
    </row>
    <row r="174" spans="1:25" ht="57.75" customHeight="1" thickTop="1" thickBot="1" x14ac:dyDescent="0.3">
      <c r="A174" s="53"/>
      <c r="B174" s="381" t="s">
        <v>428</v>
      </c>
      <c r="C174" s="196" t="s">
        <v>429</v>
      </c>
      <c r="D174" s="152" t="s">
        <v>430</v>
      </c>
      <c r="E174" s="366" t="s">
        <v>919</v>
      </c>
      <c r="F174" s="86" t="s">
        <v>427</v>
      </c>
      <c r="G174" s="116">
        <v>0.9</v>
      </c>
      <c r="H174" s="219">
        <v>0.92</v>
      </c>
      <c r="I174" s="219">
        <v>0.95</v>
      </c>
      <c r="J174" s="219">
        <v>0.98</v>
      </c>
      <c r="K174" s="219">
        <v>1</v>
      </c>
      <c r="L174" s="116">
        <f>K174</f>
        <v>1</v>
      </c>
      <c r="M174" s="94" t="s">
        <v>45</v>
      </c>
      <c r="N174" s="95"/>
      <c r="O174" s="204">
        <f t="shared" ref="O174:O184" si="10">+N174/L174</f>
        <v>0</v>
      </c>
      <c r="P174" s="206"/>
      <c r="Q174" s="120"/>
      <c r="R174" s="53"/>
      <c r="S174" s="57"/>
      <c r="T174" s="57"/>
      <c r="U174" s="57"/>
      <c r="V174" s="57"/>
      <c r="W174" s="57"/>
      <c r="X174" s="53"/>
      <c r="Y174" s="53"/>
    </row>
    <row r="175" spans="1:25" ht="34.5" customHeight="1" thickTop="1" thickBot="1" x14ac:dyDescent="0.3">
      <c r="A175" s="107"/>
      <c r="B175" s="108" t="s">
        <v>36</v>
      </c>
      <c r="C175" s="197" t="s">
        <v>432</v>
      </c>
      <c r="D175" s="910" t="s">
        <v>433</v>
      </c>
      <c r="E175" s="911"/>
      <c r="F175" s="79" t="s">
        <v>427</v>
      </c>
      <c r="G175" s="109">
        <v>4</v>
      </c>
      <c r="H175" s="67">
        <f>138+6</f>
        <v>144</v>
      </c>
      <c r="I175" s="67"/>
      <c r="J175" s="67"/>
      <c r="K175" s="67"/>
      <c r="L175" s="109">
        <f>SUM(H175:K175)</f>
        <v>144</v>
      </c>
      <c r="M175" s="94" t="s">
        <v>32</v>
      </c>
      <c r="N175" s="110"/>
      <c r="O175" s="204">
        <f t="shared" si="10"/>
        <v>0</v>
      </c>
      <c r="P175" s="209"/>
      <c r="Q175" s="111"/>
      <c r="R175" s="107"/>
      <c r="S175" s="112"/>
      <c r="T175" s="112"/>
      <c r="U175" s="112"/>
      <c r="V175" s="112"/>
      <c r="W175" s="114"/>
      <c r="X175" s="107"/>
      <c r="Y175" s="53"/>
    </row>
    <row r="176" spans="1:25" ht="23.25" customHeight="1" thickTop="1" thickBot="1" x14ac:dyDescent="0.3">
      <c r="A176" s="107"/>
      <c r="B176" s="108" t="s">
        <v>50</v>
      </c>
      <c r="C176" s="197" t="s">
        <v>434</v>
      </c>
      <c r="D176" s="910" t="s">
        <v>435</v>
      </c>
      <c r="E176" s="911"/>
      <c r="F176" s="79" t="s">
        <v>427</v>
      </c>
      <c r="G176" s="109">
        <v>4</v>
      </c>
      <c r="H176" s="67">
        <v>1</v>
      </c>
      <c r="I176" s="67">
        <v>1</v>
      </c>
      <c r="J176" s="67">
        <v>1</v>
      </c>
      <c r="K176" s="67">
        <v>1</v>
      </c>
      <c r="L176" s="109">
        <f>SUM(H176:K176)</f>
        <v>4</v>
      </c>
      <c r="M176" s="94" t="s">
        <v>32</v>
      </c>
      <c r="N176" s="110"/>
      <c r="O176" s="204">
        <f t="shared" si="10"/>
        <v>0</v>
      </c>
      <c r="P176" s="212"/>
      <c r="Q176" s="114"/>
      <c r="R176" s="107"/>
      <c r="S176" s="112"/>
      <c r="T176" s="112"/>
      <c r="U176" s="112"/>
      <c r="V176" s="112"/>
      <c r="W176" s="114"/>
      <c r="X176" s="107"/>
      <c r="Y176" s="53"/>
    </row>
    <row r="177" spans="1:25" ht="28.5" thickTop="1" thickBot="1" x14ac:dyDescent="0.3">
      <c r="A177" s="107"/>
      <c r="B177" s="108" t="s">
        <v>53</v>
      </c>
      <c r="C177" s="222" t="s">
        <v>436</v>
      </c>
      <c r="D177" s="908" t="s">
        <v>920</v>
      </c>
      <c r="E177" s="909"/>
      <c r="F177" s="79" t="s">
        <v>427</v>
      </c>
      <c r="G177" s="109">
        <v>4</v>
      </c>
      <c r="H177" s="67">
        <v>1</v>
      </c>
      <c r="I177" s="352">
        <v>1</v>
      </c>
      <c r="J177" s="352">
        <v>1</v>
      </c>
      <c r="K177" s="352">
        <v>1</v>
      </c>
      <c r="L177" s="109">
        <f>SUM(H177:K177)</f>
        <v>4</v>
      </c>
      <c r="M177" s="94" t="s">
        <v>32</v>
      </c>
      <c r="N177" s="110"/>
      <c r="O177" s="204">
        <f t="shared" si="10"/>
        <v>0</v>
      </c>
      <c r="P177" s="224" t="s">
        <v>921</v>
      </c>
      <c r="Q177" s="111"/>
      <c r="R177" s="107"/>
      <c r="S177" s="112"/>
      <c r="T177" s="112"/>
      <c r="U177" s="112"/>
      <c r="V177" s="112"/>
      <c r="W177" s="114"/>
      <c r="X177" s="107"/>
      <c r="Y177" s="53"/>
    </row>
    <row r="178" spans="1:25" ht="36" customHeight="1" thickTop="1" thickBot="1" x14ac:dyDescent="0.3">
      <c r="A178" s="107"/>
      <c r="B178" s="108" t="s">
        <v>56</v>
      </c>
      <c r="C178" s="197" t="s">
        <v>437</v>
      </c>
      <c r="D178" s="910" t="s">
        <v>438</v>
      </c>
      <c r="E178" s="911"/>
      <c r="F178" s="79" t="s">
        <v>427</v>
      </c>
      <c r="G178" s="109">
        <v>0</v>
      </c>
      <c r="H178" s="67">
        <v>4</v>
      </c>
      <c r="I178" s="67">
        <v>0</v>
      </c>
      <c r="J178" s="67">
        <v>0</v>
      </c>
      <c r="K178" s="67">
        <v>0</v>
      </c>
      <c r="L178" s="109">
        <f>SUM(H178:K178)</f>
        <v>4</v>
      </c>
      <c r="M178" s="94" t="s">
        <v>32</v>
      </c>
      <c r="N178" s="110"/>
      <c r="O178" s="204">
        <f t="shared" si="10"/>
        <v>0</v>
      </c>
      <c r="P178" s="209"/>
      <c r="Q178" s="114"/>
      <c r="R178" s="107"/>
      <c r="S178" s="114"/>
      <c r="T178" s="112"/>
      <c r="U178" s="112"/>
      <c r="V178" s="112"/>
      <c r="W178" s="178"/>
      <c r="X178" s="107"/>
      <c r="Y178" s="53"/>
    </row>
    <row r="179" spans="1:25" ht="32.25" customHeight="1" thickTop="1" thickBot="1" x14ac:dyDescent="0.3">
      <c r="A179" s="107"/>
      <c r="B179" s="108" t="s">
        <v>59</v>
      </c>
      <c r="C179" s="197" t="s">
        <v>439</v>
      </c>
      <c r="D179" s="910" t="s">
        <v>440</v>
      </c>
      <c r="E179" s="911"/>
      <c r="F179" s="79" t="s">
        <v>427</v>
      </c>
      <c r="G179" s="122">
        <v>1</v>
      </c>
      <c r="H179" s="123">
        <v>1</v>
      </c>
      <c r="I179" s="123">
        <v>1</v>
      </c>
      <c r="J179" s="123">
        <v>1</v>
      </c>
      <c r="K179" s="123">
        <v>1</v>
      </c>
      <c r="L179" s="122">
        <f>+K179</f>
        <v>1</v>
      </c>
      <c r="M179" s="94" t="s">
        <v>45</v>
      </c>
      <c r="N179" s="110"/>
      <c r="O179" s="204">
        <f t="shared" si="10"/>
        <v>0</v>
      </c>
      <c r="P179" s="209"/>
      <c r="Q179" s="114"/>
      <c r="R179" s="107"/>
      <c r="S179" s="114"/>
      <c r="T179" s="112"/>
      <c r="U179" s="112"/>
      <c r="V179" s="112"/>
      <c r="W179" s="178"/>
      <c r="X179" s="107"/>
      <c r="Y179" s="53"/>
    </row>
    <row r="180" spans="1:25" ht="48.75" customHeight="1" thickTop="1" thickBot="1" x14ac:dyDescent="0.3">
      <c r="A180" s="216"/>
      <c r="B180" s="217" t="s">
        <v>62</v>
      </c>
      <c r="C180" s="222" t="s">
        <v>441</v>
      </c>
      <c r="D180" s="908" t="s">
        <v>442</v>
      </c>
      <c r="E180" s="917"/>
      <c r="F180" s="79" t="s">
        <v>427</v>
      </c>
      <c r="G180" s="100">
        <v>0</v>
      </c>
      <c r="H180" s="134">
        <v>1</v>
      </c>
      <c r="I180" s="134">
        <v>1</v>
      </c>
      <c r="J180" s="134">
        <v>1</v>
      </c>
      <c r="K180" s="134">
        <v>1</v>
      </c>
      <c r="L180" s="122">
        <f>+K180</f>
        <v>1</v>
      </c>
      <c r="M180" s="94" t="s">
        <v>45</v>
      </c>
      <c r="N180" s="102"/>
      <c r="O180" s="204">
        <f t="shared" si="10"/>
        <v>0</v>
      </c>
      <c r="P180" s="206"/>
      <c r="Q180" s="120"/>
      <c r="R180" s="53"/>
      <c r="S180" s="124"/>
      <c r="T180" s="124"/>
      <c r="U180" s="124"/>
      <c r="V180" s="124"/>
      <c r="W180" s="125"/>
      <c r="X180" s="53"/>
      <c r="Y180" s="53"/>
    </row>
    <row r="181" spans="1:25" ht="43.5" customHeight="1" thickTop="1" thickBot="1" x14ac:dyDescent="0.3">
      <c r="A181" s="216"/>
      <c r="B181" s="217" t="s">
        <v>65</v>
      </c>
      <c r="C181" s="222" t="s">
        <v>443</v>
      </c>
      <c r="D181" s="908" t="s">
        <v>444</v>
      </c>
      <c r="E181" s="917"/>
      <c r="F181" s="79" t="s">
        <v>427</v>
      </c>
      <c r="G181" s="100">
        <v>0</v>
      </c>
      <c r="H181" s="101">
        <v>2</v>
      </c>
      <c r="I181" s="101">
        <v>1</v>
      </c>
      <c r="J181" s="101">
        <v>2</v>
      </c>
      <c r="K181" s="101">
        <v>1</v>
      </c>
      <c r="L181" s="100">
        <f>SUM(H181:K181)</f>
        <v>6</v>
      </c>
      <c r="M181" s="94" t="s">
        <v>32</v>
      </c>
      <c r="N181" s="102"/>
      <c r="O181" s="204">
        <f t="shared" si="10"/>
        <v>0</v>
      </c>
      <c r="P181" s="206"/>
      <c r="Q181" s="120"/>
      <c r="R181" s="53"/>
      <c r="S181" s="124"/>
      <c r="T181" s="124"/>
      <c r="U181" s="124"/>
      <c r="V181" s="124"/>
      <c r="W181" s="125"/>
      <c r="X181" s="53"/>
      <c r="Y181" s="53"/>
    </row>
    <row r="182" spans="1:25" ht="33" customHeight="1" thickTop="1" thickBot="1" x14ac:dyDescent="0.3">
      <c r="A182" s="107"/>
      <c r="B182" s="108" t="s">
        <v>99</v>
      </c>
      <c r="C182" s="197" t="s">
        <v>445</v>
      </c>
      <c r="D182" s="918" t="s">
        <v>446</v>
      </c>
      <c r="E182" s="920"/>
      <c r="F182" s="79" t="s">
        <v>301</v>
      </c>
      <c r="G182" s="109">
        <v>0</v>
      </c>
      <c r="H182" s="67">
        <v>0</v>
      </c>
      <c r="I182" s="67">
        <v>1</v>
      </c>
      <c r="J182" s="67">
        <v>0</v>
      </c>
      <c r="K182" s="67">
        <v>0</v>
      </c>
      <c r="L182" s="109">
        <v>1</v>
      </c>
      <c r="M182" s="94" t="s">
        <v>32</v>
      </c>
      <c r="N182" s="110"/>
      <c r="O182" s="204">
        <f t="shared" si="10"/>
        <v>0</v>
      </c>
      <c r="P182" s="206"/>
      <c r="Q182" s="125"/>
      <c r="R182" s="53"/>
      <c r="S182" s="125"/>
      <c r="T182" s="124"/>
      <c r="U182" s="124"/>
      <c r="V182" s="124"/>
      <c r="W182" s="145"/>
      <c r="X182" s="53"/>
      <c r="Y182" s="53"/>
    </row>
    <row r="183" spans="1:25" ht="62.25" customHeight="1" thickTop="1" thickBot="1" x14ac:dyDescent="0.3">
      <c r="A183" s="53"/>
      <c r="B183" s="382" t="s">
        <v>925</v>
      </c>
      <c r="C183" s="196" t="s">
        <v>447</v>
      </c>
      <c r="D183" s="363" t="s">
        <v>448</v>
      </c>
      <c r="E183" s="115" t="s">
        <v>449</v>
      </c>
      <c r="F183" s="86" t="s">
        <v>427</v>
      </c>
      <c r="G183" s="176">
        <v>0.57699999999999996</v>
      </c>
      <c r="H183" s="117">
        <v>0.6</v>
      </c>
      <c r="I183" s="117">
        <v>0.65</v>
      </c>
      <c r="J183" s="117">
        <v>0.7</v>
      </c>
      <c r="K183" s="117">
        <v>0.74</v>
      </c>
      <c r="L183" s="116">
        <f>K183</f>
        <v>0.74</v>
      </c>
      <c r="M183" s="94" t="s">
        <v>45</v>
      </c>
      <c r="N183" s="95"/>
      <c r="O183" s="204">
        <f t="shared" si="10"/>
        <v>0</v>
      </c>
      <c r="P183" s="206"/>
      <c r="Q183" s="120"/>
      <c r="R183" s="53"/>
      <c r="S183" s="57"/>
      <c r="T183" s="57"/>
      <c r="U183" s="57"/>
      <c r="V183" s="57"/>
      <c r="W183" s="57"/>
      <c r="X183" s="53"/>
      <c r="Y183" s="53"/>
    </row>
    <row r="184" spans="1:25" ht="37.5" customHeight="1" thickTop="1" thickBot="1" x14ac:dyDescent="0.3">
      <c r="A184" s="216"/>
      <c r="B184" s="217" t="s">
        <v>33</v>
      </c>
      <c r="C184" s="197" t="s">
        <v>450</v>
      </c>
      <c r="D184" s="918" t="s">
        <v>451</v>
      </c>
      <c r="E184" s="911"/>
      <c r="F184" s="79" t="s">
        <v>427</v>
      </c>
      <c r="G184" s="100">
        <v>1</v>
      </c>
      <c r="H184" s="101">
        <v>1</v>
      </c>
      <c r="I184" s="101">
        <v>1</v>
      </c>
      <c r="J184" s="101">
        <v>1</v>
      </c>
      <c r="K184" s="101">
        <v>1</v>
      </c>
      <c r="L184" s="100">
        <v>1</v>
      </c>
      <c r="M184" s="94" t="s">
        <v>32</v>
      </c>
      <c r="N184" s="102"/>
      <c r="O184" s="204">
        <f t="shared" si="10"/>
        <v>0</v>
      </c>
      <c r="P184" s="208"/>
      <c r="Q184" s="103"/>
      <c r="R184" s="98"/>
      <c r="S184" s="104"/>
      <c r="T184" s="104"/>
      <c r="U184" s="104"/>
      <c r="V184" s="104"/>
      <c r="W184" s="106"/>
      <c r="X184" s="98"/>
      <c r="Y184" s="53"/>
    </row>
    <row r="185" spans="1:25" ht="33.75" customHeight="1" thickTop="1" thickBot="1" x14ac:dyDescent="0.3">
      <c r="A185" s="216"/>
      <c r="B185" s="217"/>
      <c r="C185" s="197" t="s">
        <v>452</v>
      </c>
      <c r="D185" s="918" t="s">
        <v>453</v>
      </c>
      <c r="E185" s="911"/>
      <c r="F185" s="79" t="s">
        <v>427</v>
      </c>
      <c r="G185" s="100"/>
      <c r="H185" s="101"/>
      <c r="I185" s="134">
        <v>1</v>
      </c>
      <c r="J185" s="134">
        <v>1</v>
      </c>
      <c r="K185" s="134">
        <v>1</v>
      </c>
      <c r="L185" s="134">
        <v>1</v>
      </c>
      <c r="M185" s="94" t="s">
        <v>45</v>
      </c>
      <c r="N185" s="102"/>
      <c r="O185" s="204"/>
      <c r="P185" s="208"/>
      <c r="Q185" s="103"/>
      <c r="R185" s="98"/>
      <c r="S185" s="104"/>
      <c r="T185" s="104"/>
      <c r="U185" s="104"/>
      <c r="V185" s="104"/>
      <c r="W185" s="106"/>
      <c r="X185" s="98"/>
      <c r="Y185" s="53"/>
    </row>
    <row r="186" spans="1:25" ht="39.75" customHeight="1" thickTop="1" thickBot="1" x14ac:dyDescent="0.3">
      <c r="A186" s="216"/>
      <c r="B186" s="217" t="s">
        <v>36</v>
      </c>
      <c r="C186" s="197" t="s">
        <v>454</v>
      </c>
      <c r="D186" s="918" t="s">
        <v>455</v>
      </c>
      <c r="E186" s="911"/>
      <c r="F186" s="79" t="s">
        <v>427</v>
      </c>
      <c r="G186" s="180">
        <v>8</v>
      </c>
      <c r="H186" s="180">
        <v>4</v>
      </c>
      <c r="I186" s="180">
        <v>3</v>
      </c>
      <c r="J186" s="180">
        <v>3</v>
      </c>
      <c r="K186" s="180">
        <v>3</v>
      </c>
      <c r="L186" s="180">
        <v>4</v>
      </c>
      <c r="M186" s="94" t="s">
        <v>32</v>
      </c>
      <c r="N186" s="102"/>
      <c r="O186" s="204">
        <f>+N186/L186</f>
        <v>0</v>
      </c>
      <c r="P186" s="206"/>
      <c r="Q186" s="120"/>
      <c r="R186" s="53"/>
      <c r="S186" s="124"/>
      <c r="T186" s="124"/>
      <c r="U186" s="124"/>
      <c r="V186" s="124"/>
      <c r="W186" s="125"/>
      <c r="X186" s="53"/>
      <c r="Y186" s="53"/>
    </row>
    <row r="187" spans="1:25" ht="24.75" customHeight="1" thickTop="1" thickBot="1" x14ac:dyDescent="0.3">
      <c r="A187" s="107"/>
      <c r="B187" s="108" t="s">
        <v>50</v>
      </c>
      <c r="C187" s="197" t="s">
        <v>456</v>
      </c>
      <c r="D187" s="918" t="s">
        <v>457</v>
      </c>
      <c r="E187" s="911"/>
      <c r="F187" s="79" t="s">
        <v>427</v>
      </c>
      <c r="G187" s="181">
        <v>0.51680000000000004</v>
      </c>
      <c r="H187" s="182">
        <v>0.52</v>
      </c>
      <c r="I187" s="182">
        <v>0.53</v>
      </c>
      <c r="J187" s="182">
        <v>0.54</v>
      </c>
      <c r="K187" s="182">
        <v>0.55000000000000004</v>
      </c>
      <c r="L187" s="181">
        <f>K187</f>
        <v>0.55000000000000004</v>
      </c>
      <c r="M187" s="94" t="s">
        <v>45</v>
      </c>
      <c r="N187" s="110"/>
      <c r="O187" s="204">
        <f>+N187/L187</f>
        <v>0</v>
      </c>
      <c r="P187" s="210"/>
      <c r="Q187" s="125"/>
      <c r="R187" s="53"/>
      <c r="S187" s="124"/>
      <c r="T187" s="124"/>
      <c r="U187" s="124"/>
      <c r="V187" s="124"/>
      <c r="W187" s="125"/>
      <c r="X187" s="53"/>
      <c r="Y187" s="53"/>
    </row>
    <row r="188" spans="1:25" ht="23.25" customHeight="1" thickTop="1" thickBot="1" x14ac:dyDescent="0.3">
      <c r="A188" s="107"/>
      <c r="B188" s="108" t="s">
        <v>53</v>
      </c>
      <c r="C188" s="197" t="s">
        <v>458</v>
      </c>
      <c r="D188" s="918" t="s">
        <v>459</v>
      </c>
      <c r="E188" s="911"/>
      <c r="F188" s="79" t="s">
        <v>460</v>
      </c>
      <c r="G188" s="109">
        <v>1</v>
      </c>
      <c r="H188" s="67">
        <v>1</v>
      </c>
      <c r="I188" s="67">
        <v>1</v>
      </c>
      <c r="J188" s="67">
        <v>1</v>
      </c>
      <c r="K188" s="67">
        <v>1</v>
      </c>
      <c r="L188" s="109">
        <v>1</v>
      </c>
      <c r="M188" s="94" t="s">
        <v>32</v>
      </c>
      <c r="N188" s="110"/>
      <c r="O188" s="204">
        <f>+N188/L188</f>
        <v>0</v>
      </c>
      <c r="P188" s="206"/>
      <c r="Q188" s="120"/>
      <c r="R188" s="53"/>
      <c r="S188" s="124"/>
      <c r="T188" s="124"/>
      <c r="U188" s="124"/>
      <c r="V188" s="124"/>
      <c r="W188" s="125"/>
      <c r="X188" s="53"/>
      <c r="Y188" s="53"/>
    </row>
    <row r="189" spans="1:25" ht="25.5" customHeight="1" thickTop="1" thickBot="1" x14ac:dyDescent="0.3">
      <c r="A189" s="107"/>
      <c r="B189" s="108" t="s">
        <v>56</v>
      </c>
      <c r="C189" s="197" t="s">
        <v>461</v>
      </c>
      <c r="D189" s="918" t="s">
        <v>462</v>
      </c>
      <c r="E189" s="911"/>
      <c r="F189" s="79" t="s">
        <v>427</v>
      </c>
      <c r="G189" s="109">
        <v>1</v>
      </c>
      <c r="H189" s="67">
        <v>1</v>
      </c>
      <c r="I189" s="67">
        <v>1</v>
      </c>
      <c r="J189" s="67">
        <v>1</v>
      </c>
      <c r="K189" s="67">
        <v>1</v>
      </c>
      <c r="L189" s="109">
        <v>1</v>
      </c>
      <c r="M189" s="94" t="s">
        <v>32</v>
      </c>
      <c r="N189" s="110"/>
      <c r="O189" s="204">
        <f>+N189/L189</f>
        <v>0</v>
      </c>
      <c r="P189" s="206"/>
      <c r="Q189" s="125"/>
      <c r="R189" s="53"/>
      <c r="S189" s="125"/>
      <c r="T189" s="124"/>
      <c r="U189" s="124"/>
      <c r="V189" s="124"/>
      <c r="W189" s="145"/>
      <c r="X189" s="53"/>
      <c r="Y189" s="53"/>
    </row>
    <row r="190" spans="1:25" ht="33" customHeight="1" thickTop="1" thickBot="1" x14ac:dyDescent="0.3">
      <c r="A190" s="107"/>
      <c r="B190" s="108"/>
      <c r="C190" s="197" t="s">
        <v>463</v>
      </c>
      <c r="D190" s="918" t="s">
        <v>464</v>
      </c>
      <c r="E190" s="911"/>
      <c r="F190" s="79" t="s">
        <v>465</v>
      </c>
      <c r="G190" s="122">
        <v>0</v>
      </c>
      <c r="H190" s="123">
        <v>0</v>
      </c>
      <c r="I190" s="123">
        <v>0.3</v>
      </c>
      <c r="J190" s="123">
        <v>0.35</v>
      </c>
      <c r="K190" s="123">
        <v>0.35</v>
      </c>
      <c r="L190" s="122">
        <v>1</v>
      </c>
      <c r="M190" s="94" t="s">
        <v>45</v>
      </c>
      <c r="N190" s="110"/>
      <c r="O190" s="204"/>
      <c r="P190" s="206"/>
      <c r="Q190" s="125"/>
      <c r="R190" s="53"/>
      <c r="S190" s="125"/>
      <c r="T190" s="124"/>
      <c r="U190" s="124"/>
      <c r="V190" s="124"/>
      <c r="W190" s="145"/>
      <c r="X190" s="53"/>
      <c r="Y190" s="53"/>
    </row>
    <row r="191" spans="1:25" ht="45.75" customHeight="1" thickTop="1" thickBot="1" x14ac:dyDescent="0.3">
      <c r="A191" s="216"/>
      <c r="B191" s="217" t="s">
        <v>59</v>
      </c>
      <c r="C191" s="222" t="s">
        <v>466</v>
      </c>
      <c r="D191" s="918" t="s">
        <v>467</v>
      </c>
      <c r="E191" s="911"/>
      <c r="F191" s="79" t="s">
        <v>465</v>
      </c>
      <c r="G191" s="100">
        <v>0</v>
      </c>
      <c r="H191" s="101">
        <v>1</v>
      </c>
      <c r="I191" s="101">
        <v>1</v>
      </c>
      <c r="J191" s="101">
        <v>1</v>
      </c>
      <c r="K191" s="101">
        <v>1</v>
      </c>
      <c r="L191" s="100">
        <f>SUM(H191:K191)</f>
        <v>4</v>
      </c>
      <c r="M191" s="94" t="s">
        <v>32</v>
      </c>
      <c r="N191" s="102"/>
      <c r="O191" s="204">
        <f t="shared" ref="O191:O201" si="11">+N191/L191</f>
        <v>0</v>
      </c>
      <c r="P191" s="206"/>
      <c r="Q191" s="120"/>
      <c r="R191" s="53"/>
      <c r="S191" s="124"/>
      <c r="T191" s="124"/>
      <c r="U191" s="124"/>
      <c r="V191" s="124"/>
      <c r="W191" s="125"/>
      <c r="X191" s="53"/>
      <c r="Y191" s="53"/>
    </row>
    <row r="192" spans="1:25" ht="31.5" customHeight="1" thickTop="1" thickBot="1" x14ac:dyDescent="0.3">
      <c r="A192" s="216"/>
      <c r="B192" s="217" t="s">
        <v>62</v>
      </c>
      <c r="C192" s="222" t="s">
        <v>468</v>
      </c>
      <c r="D192" s="918" t="s">
        <v>469</v>
      </c>
      <c r="E192" s="911"/>
      <c r="F192" s="79" t="s">
        <v>465</v>
      </c>
      <c r="G192" s="100">
        <v>0</v>
      </c>
      <c r="H192" s="101">
        <v>1</v>
      </c>
      <c r="I192" s="101">
        <v>1</v>
      </c>
      <c r="J192" s="101">
        <v>1</v>
      </c>
      <c r="K192" s="101">
        <v>1</v>
      </c>
      <c r="L192" s="100">
        <f>SUM(H192:K192)</f>
        <v>4</v>
      </c>
      <c r="M192" s="94" t="s">
        <v>32</v>
      </c>
      <c r="N192" s="102"/>
      <c r="O192" s="204">
        <f t="shared" si="11"/>
        <v>0</v>
      </c>
      <c r="P192" s="206"/>
      <c r="Q192" s="120"/>
      <c r="R192" s="53"/>
      <c r="S192" s="124"/>
      <c r="T192" s="124"/>
      <c r="U192" s="124"/>
      <c r="V192" s="124"/>
      <c r="W192" s="125"/>
      <c r="X192" s="53"/>
      <c r="Y192" s="53"/>
    </row>
    <row r="193" spans="1:25" ht="33" customHeight="1" thickTop="1" thickBot="1" x14ac:dyDescent="0.3">
      <c r="A193" s="216"/>
      <c r="B193" s="217" t="s">
        <v>65</v>
      </c>
      <c r="C193" s="222" t="s">
        <v>470</v>
      </c>
      <c r="D193" s="918" t="s">
        <v>471</v>
      </c>
      <c r="E193" s="911"/>
      <c r="F193" s="79" t="s">
        <v>465</v>
      </c>
      <c r="G193" s="100">
        <v>0</v>
      </c>
      <c r="H193" s="101">
        <v>40</v>
      </c>
      <c r="I193" s="101">
        <v>40</v>
      </c>
      <c r="J193" s="101">
        <v>30</v>
      </c>
      <c r="K193" s="101">
        <v>27</v>
      </c>
      <c r="L193" s="100">
        <f>SUM(H193:K193)</f>
        <v>137</v>
      </c>
      <c r="M193" s="94" t="s">
        <v>32</v>
      </c>
      <c r="N193" s="102"/>
      <c r="O193" s="204">
        <f t="shared" si="11"/>
        <v>0</v>
      </c>
      <c r="P193" s="206"/>
      <c r="Q193" s="120"/>
      <c r="R193" s="53"/>
      <c r="S193" s="124"/>
      <c r="T193" s="124"/>
      <c r="U193" s="124"/>
      <c r="V193" s="124"/>
      <c r="W193" s="125"/>
      <c r="X193" s="53"/>
      <c r="Y193" s="53"/>
    </row>
    <row r="194" spans="1:25" ht="39" customHeight="1" thickTop="1" thickBot="1" x14ac:dyDescent="0.3">
      <c r="A194" s="216"/>
      <c r="B194" s="217" t="s">
        <v>99</v>
      </c>
      <c r="C194" s="222" t="s">
        <v>472</v>
      </c>
      <c r="D194" s="918" t="s">
        <v>473</v>
      </c>
      <c r="E194" s="911"/>
      <c r="F194" s="79" t="s">
        <v>465</v>
      </c>
      <c r="G194" s="109">
        <v>0</v>
      </c>
      <c r="H194" s="183">
        <v>0.5</v>
      </c>
      <c r="I194" s="183">
        <v>0.5</v>
      </c>
      <c r="J194" s="183">
        <v>0</v>
      </c>
      <c r="K194" s="183">
        <v>0</v>
      </c>
      <c r="L194" s="122">
        <f>SUBTOTAL(9,H194:K194)</f>
        <v>1</v>
      </c>
      <c r="M194" s="94" t="s">
        <v>45</v>
      </c>
      <c r="N194" s="102"/>
      <c r="O194" s="204">
        <f t="shared" si="11"/>
        <v>0</v>
      </c>
      <c r="P194" s="206"/>
      <c r="Q194" s="120"/>
      <c r="R194" s="53"/>
      <c r="S194" s="124"/>
      <c r="T194" s="124"/>
      <c r="U194" s="124"/>
      <c r="V194" s="124"/>
      <c r="W194" s="125"/>
      <c r="X194" s="53"/>
      <c r="Y194" s="53"/>
    </row>
    <row r="195" spans="1:25" ht="40.5" customHeight="1" thickTop="1" thickBot="1" x14ac:dyDescent="0.3">
      <c r="A195" s="216"/>
      <c r="B195" s="217" t="s">
        <v>66</v>
      </c>
      <c r="C195" s="222" t="s">
        <v>474</v>
      </c>
      <c r="D195" s="918" t="s">
        <v>475</v>
      </c>
      <c r="E195" s="911"/>
      <c r="F195" s="79" t="s">
        <v>465</v>
      </c>
      <c r="G195" s="109">
        <v>0</v>
      </c>
      <c r="H195" s="184">
        <v>1</v>
      </c>
      <c r="I195" s="184">
        <v>45</v>
      </c>
      <c r="J195" s="184">
        <v>45</v>
      </c>
      <c r="K195" s="184">
        <v>47</v>
      </c>
      <c r="L195" s="109">
        <f>SUBTOTAL(9,H195:K195)</f>
        <v>138</v>
      </c>
      <c r="M195" s="94" t="s">
        <v>32</v>
      </c>
      <c r="N195" s="110"/>
      <c r="O195" s="204">
        <f t="shared" si="11"/>
        <v>0</v>
      </c>
      <c r="P195" s="206"/>
      <c r="Q195" s="125"/>
      <c r="R195" s="53"/>
      <c r="S195" s="125"/>
      <c r="T195" s="124"/>
      <c r="U195" s="124"/>
      <c r="V195" s="124"/>
      <c r="W195" s="145"/>
      <c r="X195" s="53"/>
      <c r="Y195" s="53"/>
    </row>
    <row r="196" spans="1:25" ht="30.75" customHeight="1" thickTop="1" thickBot="1" x14ac:dyDescent="0.3">
      <c r="A196" s="216"/>
      <c r="B196" s="217" t="s">
        <v>69</v>
      </c>
      <c r="C196" s="197" t="s">
        <v>476</v>
      </c>
      <c r="D196" s="918" t="s">
        <v>477</v>
      </c>
      <c r="E196" s="911"/>
      <c r="F196" s="79" t="s">
        <v>465</v>
      </c>
      <c r="G196" s="109">
        <v>2</v>
      </c>
      <c r="H196" s="184">
        <v>2</v>
      </c>
      <c r="I196" s="184">
        <v>2</v>
      </c>
      <c r="J196" s="184">
        <v>2</v>
      </c>
      <c r="K196" s="184">
        <v>2</v>
      </c>
      <c r="L196" s="109">
        <f>SUBTOTAL(9,H196:K196)</f>
        <v>8</v>
      </c>
      <c r="M196" s="94" t="s">
        <v>32</v>
      </c>
      <c r="N196" s="110"/>
      <c r="O196" s="204">
        <f t="shared" si="11"/>
        <v>0</v>
      </c>
      <c r="P196" s="206"/>
      <c r="Q196" s="125"/>
      <c r="R196" s="53"/>
      <c r="S196" s="125"/>
      <c r="T196" s="124"/>
      <c r="U196" s="124"/>
      <c r="V196" s="124"/>
      <c r="W196" s="145"/>
      <c r="X196" s="53"/>
      <c r="Y196" s="53"/>
    </row>
    <row r="197" spans="1:25" ht="30.75" customHeight="1" thickTop="1" thickBot="1" x14ac:dyDescent="0.3">
      <c r="A197" s="216"/>
      <c r="B197" s="217" t="s">
        <v>72</v>
      </c>
      <c r="C197" s="222" t="s">
        <v>478</v>
      </c>
      <c r="D197" s="918" t="s">
        <v>479</v>
      </c>
      <c r="E197" s="911"/>
      <c r="F197" s="79" t="s">
        <v>465</v>
      </c>
      <c r="G197" s="109">
        <v>4</v>
      </c>
      <c r="H197" s="184">
        <v>4</v>
      </c>
      <c r="I197" s="184">
        <v>4</v>
      </c>
      <c r="J197" s="184">
        <v>4</v>
      </c>
      <c r="K197" s="184">
        <v>4</v>
      </c>
      <c r="L197" s="109">
        <v>4</v>
      </c>
      <c r="M197" s="94" t="s">
        <v>32</v>
      </c>
      <c r="N197" s="110"/>
      <c r="O197" s="204">
        <f t="shared" si="11"/>
        <v>0</v>
      </c>
      <c r="P197" s="206"/>
      <c r="Q197" s="125"/>
      <c r="R197" s="53"/>
      <c r="S197" s="125"/>
      <c r="T197" s="124"/>
      <c r="U197" s="124"/>
      <c r="V197" s="124"/>
      <c r="W197" s="145"/>
      <c r="X197" s="53"/>
      <c r="Y197" s="53"/>
    </row>
    <row r="198" spans="1:25" ht="31.5" customHeight="1" thickTop="1" thickBot="1" x14ac:dyDescent="0.3">
      <c r="A198" s="216"/>
      <c r="B198" s="217" t="s">
        <v>75</v>
      </c>
      <c r="C198" s="222" t="s">
        <v>480</v>
      </c>
      <c r="D198" s="908" t="s">
        <v>481</v>
      </c>
      <c r="E198" s="909"/>
      <c r="F198" s="79" t="s">
        <v>337</v>
      </c>
      <c r="G198" s="100">
        <v>0</v>
      </c>
      <c r="H198" s="101">
        <v>1</v>
      </c>
      <c r="I198" s="101">
        <v>0</v>
      </c>
      <c r="J198" s="101">
        <v>0</v>
      </c>
      <c r="K198" s="101">
        <v>0</v>
      </c>
      <c r="L198" s="100">
        <f>SUM(H198:K198)</f>
        <v>1</v>
      </c>
      <c r="M198" s="94" t="s">
        <v>32</v>
      </c>
      <c r="N198" s="102"/>
      <c r="O198" s="204">
        <f t="shared" si="11"/>
        <v>0</v>
      </c>
      <c r="P198" s="206"/>
      <c r="Q198" s="120"/>
      <c r="R198" s="53"/>
      <c r="S198" s="124"/>
      <c r="T198" s="124"/>
      <c r="U198" s="124"/>
      <c r="V198" s="124"/>
      <c r="W198" s="125"/>
      <c r="X198" s="53"/>
      <c r="Y198" s="53"/>
    </row>
    <row r="199" spans="1:25" ht="38.25" customHeight="1" thickTop="1" thickBot="1" x14ac:dyDescent="0.3">
      <c r="A199" s="216"/>
      <c r="B199" s="217" t="s">
        <v>78</v>
      </c>
      <c r="C199" s="222" t="s">
        <v>482</v>
      </c>
      <c r="D199" s="908" t="s">
        <v>483</v>
      </c>
      <c r="E199" s="909"/>
      <c r="F199" s="79" t="s">
        <v>337</v>
      </c>
      <c r="G199" s="100">
        <v>0</v>
      </c>
      <c r="H199" s="101">
        <v>1</v>
      </c>
      <c r="I199" s="101">
        <v>0</v>
      </c>
      <c r="J199" s="101">
        <v>0</v>
      </c>
      <c r="K199" s="101">
        <v>0</v>
      </c>
      <c r="L199" s="100">
        <f>SUM(H199:K199)</f>
        <v>1</v>
      </c>
      <c r="M199" s="94" t="s">
        <v>32</v>
      </c>
      <c r="N199" s="102"/>
      <c r="O199" s="204">
        <f t="shared" si="11"/>
        <v>0</v>
      </c>
      <c r="P199" s="208"/>
      <c r="Q199" s="106"/>
      <c r="R199" s="98"/>
      <c r="S199" s="106"/>
      <c r="T199" s="104"/>
      <c r="U199" s="104"/>
      <c r="V199" s="104"/>
      <c r="W199" s="185"/>
      <c r="X199" s="98"/>
      <c r="Y199" s="53"/>
    </row>
    <row r="200" spans="1:25" ht="30" customHeight="1" thickTop="1" thickBot="1" x14ac:dyDescent="0.3">
      <c r="A200" s="216"/>
      <c r="B200" s="217" t="s">
        <v>56</v>
      </c>
      <c r="C200" s="222" t="s">
        <v>484</v>
      </c>
      <c r="D200" s="908" t="s">
        <v>485</v>
      </c>
      <c r="E200" s="909"/>
      <c r="F200" s="79" t="s">
        <v>486</v>
      </c>
      <c r="G200" s="100">
        <v>0</v>
      </c>
      <c r="H200" s="134">
        <v>1</v>
      </c>
      <c r="I200" s="134">
        <v>1</v>
      </c>
      <c r="J200" s="134">
        <v>1</v>
      </c>
      <c r="K200" s="134">
        <v>1</v>
      </c>
      <c r="L200" s="135">
        <f>H200</f>
        <v>1</v>
      </c>
      <c r="M200" s="94" t="s">
        <v>45</v>
      </c>
      <c r="N200" s="102"/>
      <c r="O200" s="204">
        <f t="shared" si="11"/>
        <v>0</v>
      </c>
      <c r="P200" s="206"/>
      <c r="Q200" s="120"/>
      <c r="R200" s="53"/>
      <c r="S200" s="124"/>
      <c r="T200" s="124"/>
      <c r="U200" s="124"/>
      <c r="V200" s="124"/>
      <c r="W200" s="125"/>
      <c r="X200" s="53"/>
      <c r="Y200" s="53"/>
    </row>
    <row r="201" spans="1:25" ht="41.25" customHeight="1" thickTop="1" thickBot="1" x14ac:dyDescent="0.3">
      <c r="A201" s="216"/>
      <c r="B201" s="217" t="s">
        <v>59</v>
      </c>
      <c r="C201" s="222" t="s">
        <v>487</v>
      </c>
      <c r="D201" s="908" t="s">
        <v>488</v>
      </c>
      <c r="E201" s="909"/>
      <c r="F201" s="79" t="s">
        <v>486</v>
      </c>
      <c r="G201" s="100">
        <v>0</v>
      </c>
      <c r="H201" s="134">
        <v>0.1</v>
      </c>
      <c r="I201" s="134">
        <v>0.1</v>
      </c>
      <c r="J201" s="134">
        <v>0.1</v>
      </c>
      <c r="K201" s="134">
        <v>0.1</v>
      </c>
      <c r="L201" s="135">
        <f>H201</f>
        <v>0.1</v>
      </c>
      <c r="M201" s="94" t="s">
        <v>45</v>
      </c>
      <c r="N201" s="102"/>
      <c r="O201" s="204">
        <f t="shared" si="11"/>
        <v>0</v>
      </c>
      <c r="P201" s="206"/>
      <c r="Q201" s="120"/>
      <c r="R201" s="53"/>
      <c r="S201" s="124"/>
      <c r="T201" s="124"/>
      <c r="U201" s="124"/>
      <c r="V201" s="124"/>
      <c r="W201" s="125"/>
      <c r="X201" s="53"/>
      <c r="Y201" s="53"/>
    </row>
    <row r="202" spans="1:25" ht="33" customHeight="1" thickTop="1" thickBot="1" x14ac:dyDescent="0.3">
      <c r="A202" s="216"/>
      <c r="B202" s="316"/>
      <c r="C202" s="222" t="s">
        <v>489</v>
      </c>
      <c r="D202" s="908" t="s">
        <v>490</v>
      </c>
      <c r="E202" s="909"/>
      <c r="F202" s="79" t="s">
        <v>486</v>
      </c>
      <c r="G202" s="100">
        <v>0</v>
      </c>
      <c r="H202" s="134">
        <v>1</v>
      </c>
      <c r="I202" s="134">
        <v>1</v>
      </c>
      <c r="J202" s="134">
        <v>1</v>
      </c>
      <c r="K202" s="134">
        <v>1</v>
      </c>
      <c r="L202" s="135">
        <f>H202</f>
        <v>1</v>
      </c>
      <c r="M202" s="94" t="s">
        <v>45</v>
      </c>
      <c r="N202" s="102"/>
      <c r="O202" s="204"/>
      <c r="P202" s="206"/>
      <c r="Q202" s="120"/>
      <c r="R202" s="53"/>
      <c r="S202" s="124"/>
      <c r="T202" s="124"/>
      <c r="U202" s="124"/>
      <c r="V202" s="124"/>
      <c r="W202" s="125"/>
      <c r="X202" s="53"/>
      <c r="Y202" s="53"/>
    </row>
    <row r="203" spans="1:25" ht="41.25" customHeight="1" thickTop="1" thickBot="1" x14ac:dyDescent="0.3">
      <c r="A203" s="216"/>
      <c r="B203" s="316"/>
      <c r="C203" s="222" t="s">
        <v>491</v>
      </c>
      <c r="D203" s="908" t="s">
        <v>492</v>
      </c>
      <c r="E203" s="909"/>
      <c r="F203" s="79" t="s">
        <v>493</v>
      </c>
      <c r="G203" s="134">
        <v>1</v>
      </c>
      <c r="H203" s="134">
        <v>1</v>
      </c>
      <c r="I203" s="134">
        <v>1</v>
      </c>
      <c r="J203" s="134">
        <v>1</v>
      </c>
      <c r="K203" s="134">
        <v>1</v>
      </c>
      <c r="L203" s="134">
        <v>1</v>
      </c>
      <c r="M203" s="94" t="s">
        <v>45</v>
      </c>
      <c r="N203" s="102"/>
      <c r="O203" s="204"/>
      <c r="P203" s="206"/>
      <c r="Q203" s="120"/>
      <c r="R203" s="53"/>
      <c r="S203" s="124"/>
      <c r="T203" s="124"/>
      <c r="U203" s="124"/>
      <c r="V203" s="124"/>
      <c r="W203" s="125"/>
      <c r="X203" s="53"/>
      <c r="Y203" s="53"/>
    </row>
    <row r="204" spans="1:25" ht="66" customHeight="1" thickTop="1" thickBot="1" x14ac:dyDescent="0.3">
      <c r="A204" s="53"/>
      <c r="B204" s="381" t="s">
        <v>494</v>
      </c>
      <c r="C204" s="196" t="s">
        <v>495</v>
      </c>
      <c r="D204" s="152" t="s">
        <v>496</v>
      </c>
      <c r="E204" s="367" t="s">
        <v>497</v>
      </c>
      <c r="F204" s="86" t="s">
        <v>427</v>
      </c>
      <c r="G204" s="116">
        <v>0.1</v>
      </c>
      <c r="H204" s="117">
        <v>0.2</v>
      </c>
      <c r="I204" s="117">
        <v>0.55000000000000004</v>
      </c>
      <c r="J204" s="117">
        <v>0.82</v>
      </c>
      <c r="K204" s="117">
        <v>1</v>
      </c>
      <c r="L204" s="116">
        <f>+K204</f>
        <v>1</v>
      </c>
      <c r="M204" s="94" t="s">
        <v>45</v>
      </c>
      <c r="N204" s="95"/>
      <c r="O204" s="204">
        <f t="shared" ref="O204:O214" si="12">+N204/L204</f>
        <v>0</v>
      </c>
      <c r="P204" s="206"/>
      <c r="Q204" s="120"/>
      <c r="R204" s="53"/>
      <c r="S204" s="57"/>
      <c r="T204" s="57"/>
      <c r="U204" s="57"/>
      <c r="V204" s="57"/>
      <c r="W204" s="57"/>
      <c r="X204" s="53"/>
      <c r="Y204" s="53"/>
    </row>
    <row r="205" spans="1:25" ht="38.25" customHeight="1" thickTop="1" thickBot="1" x14ac:dyDescent="0.3">
      <c r="A205" s="216"/>
      <c r="B205" s="217" t="s">
        <v>33</v>
      </c>
      <c r="C205" s="222" t="s">
        <v>498</v>
      </c>
      <c r="D205" s="908" t="s">
        <v>499</v>
      </c>
      <c r="E205" s="909"/>
      <c r="F205" s="79" t="s">
        <v>427</v>
      </c>
      <c r="G205" s="186">
        <v>0.6</v>
      </c>
      <c r="H205" s="177">
        <v>0.7</v>
      </c>
      <c r="I205" s="177">
        <v>0.8</v>
      </c>
      <c r="J205" s="177">
        <v>0.9</v>
      </c>
      <c r="K205" s="177">
        <v>1</v>
      </c>
      <c r="L205" s="186">
        <v>1</v>
      </c>
      <c r="M205" s="94" t="s">
        <v>45</v>
      </c>
      <c r="N205" s="110"/>
      <c r="O205" s="204">
        <f t="shared" si="12"/>
        <v>0</v>
      </c>
      <c r="P205" s="206"/>
      <c r="Q205" s="120"/>
      <c r="R205" s="53"/>
      <c r="S205" s="124"/>
      <c r="T205" s="124"/>
      <c r="U205" s="124"/>
      <c r="V205" s="124"/>
      <c r="W205" s="125"/>
      <c r="X205" s="53"/>
      <c r="Y205" s="53"/>
    </row>
    <row r="206" spans="1:25" ht="29.25" customHeight="1" thickTop="1" thickBot="1" x14ac:dyDescent="0.3">
      <c r="A206" s="216"/>
      <c r="B206" s="217" t="s">
        <v>36</v>
      </c>
      <c r="C206" s="222" t="s">
        <v>500</v>
      </c>
      <c r="D206" s="908" t="s">
        <v>501</v>
      </c>
      <c r="E206" s="909"/>
      <c r="F206" s="79" t="s">
        <v>427</v>
      </c>
      <c r="G206" s="186">
        <v>0.1</v>
      </c>
      <c r="H206" s="177">
        <v>0.2</v>
      </c>
      <c r="I206" s="177">
        <v>0.55000000000000004</v>
      </c>
      <c r="J206" s="177">
        <v>0.82</v>
      </c>
      <c r="K206" s="177">
        <v>1</v>
      </c>
      <c r="L206" s="186">
        <f>K206</f>
        <v>1</v>
      </c>
      <c r="M206" s="94" t="s">
        <v>45</v>
      </c>
      <c r="N206" s="102"/>
      <c r="O206" s="204">
        <f t="shared" si="12"/>
        <v>0</v>
      </c>
      <c r="P206" s="206"/>
      <c r="Q206" s="120"/>
      <c r="R206" s="53"/>
      <c r="S206" s="124"/>
      <c r="T206" s="124"/>
      <c r="U206" s="124"/>
      <c r="V206" s="124"/>
      <c r="W206" s="125"/>
      <c r="X206" s="53"/>
      <c r="Y206" s="53"/>
    </row>
    <row r="207" spans="1:25" ht="35.25" customHeight="1" thickTop="1" thickBot="1" x14ac:dyDescent="0.3">
      <c r="A207" s="216"/>
      <c r="B207" s="217" t="s">
        <v>50</v>
      </c>
      <c r="C207" s="222" t="s">
        <v>502</v>
      </c>
      <c r="D207" s="908" t="s">
        <v>503</v>
      </c>
      <c r="E207" s="909"/>
      <c r="F207" s="79" t="s">
        <v>427</v>
      </c>
      <c r="G207" s="100">
        <v>0</v>
      </c>
      <c r="H207" s="101">
        <v>2</v>
      </c>
      <c r="I207" s="101">
        <v>0</v>
      </c>
      <c r="J207" s="101">
        <v>0</v>
      </c>
      <c r="K207" s="101">
        <v>0</v>
      </c>
      <c r="L207" s="100">
        <f>SUM(H207:K207)</f>
        <v>2</v>
      </c>
      <c r="M207" s="94" t="s">
        <v>32</v>
      </c>
      <c r="N207" s="102"/>
      <c r="O207" s="204">
        <f t="shared" si="12"/>
        <v>0</v>
      </c>
      <c r="P207" s="206"/>
      <c r="Q207" s="120"/>
      <c r="R207" s="53"/>
      <c r="S207" s="124"/>
      <c r="T207" s="124"/>
      <c r="U207" s="124"/>
      <c r="V207" s="124"/>
      <c r="W207" s="125"/>
      <c r="X207" s="53"/>
      <c r="Y207" s="53"/>
    </row>
    <row r="208" spans="1:25" ht="39.75" customHeight="1" thickTop="1" thickBot="1" x14ac:dyDescent="0.3">
      <c r="A208" s="216"/>
      <c r="B208" s="217" t="s">
        <v>53</v>
      </c>
      <c r="C208" s="222" t="s">
        <v>504</v>
      </c>
      <c r="D208" s="908" t="s">
        <v>505</v>
      </c>
      <c r="E208" s="909"/>
      <c r="F208" s="79" t="s">
        <v>301</v>
      </c>
      <c r="G208" s="100">
        <v>0</v>
      </c>
      <c r="H208" s="101">
        <v>1</v>
      </c>
      <c r="I208" s="101">
        <v>0</v>
      </c>
      <c r="J208" s="101">
        <v>0</v>
      </c>
      <c r="K208" s="101">
        <v>0</v>
      </c>
      <c r="L208" s="100">
        <f>SUM(H208:K208)</f>
        <v>1</v>
      </c>
      <c r="M208" s="94" t="s">
        <v>32</v>
      </c>
      <c r="N208" s="102"/>
      <c r="O208" s="204">
        <f t="shared" si="12"/>
        <v>0</v>
      </c>
      <c r="P208" s="206"/>
      <c r="Q208" s="120"/>
      <c r="R208" s="53"/>
      <c r="S208" s="124"/>
      <c r="T208" s="124"/>
      <c r="U208" s="124"/>
      <c r="V208" s="124"/>
      <c r="W208" s="125"/>
      <c r="X208" s="53"/>
      <c r="Y208" s="53"/>
    </row>
    <row r="209" spans="1:25" ht="51" customHeight="1" thickTop="1" thickBot="1" x14ac:dyDescent="0.3">
      <c r="A209" s="216"/>
      <c r="B209" s="217" t="s">
        <v>62</v>
      </c>
      <c r="C209" s="222" t="s">
        <v>506</v>
      </c>
      <c r="D209" s="908" t="s">
        <v>507</v>
      </c>
      <c r="E209" s="909"/>
      <c r="F209" s="79" t="s">
        <v>460</v>
      </c>
      <c r="G209" s="100">
        <v>0</v>
      </c>
      <c r="H209" s="134">
        <v>1</v>
      </c>
      <c r="I209" s="134">
        <v>1</v>
      </c>
      <c r="J209" s="134">
        <v>1</v>
      </c>
      <c r="K209" s="134">
        <v>1</v>
      </c>
      <c r="L209" s="135">
        <f>K209</f>
        <v>1</v>
      </c>
      <c r="M209" s="94" t="s">
        <v>45</v>
      </c>
      <c r="N209" s="102"/>
      <c r="O209" s="204">
        <f t="shared" si="12"/>
        <v>0</v>
      </c>
      <c r="P209" s="206"/>
      <c r="Q209" s="120"/>
      <c r="R209" s="53"/>
      <c r="S209" s="124"/>
      <c r="T209" s="124"/>
      <c r="U209" s="124"/>
      <c r="V209" s="124"/>
      <c r="W209" s="125"/>
      <c r="X209" s="53"/>
      <c r="Y209" s="53"/>
    </row>
    <row r="210" spans="1:25" ht="51" customHeight="1" thickTop="1" thickBot="1" x14ac:dyDescent="0.3">
      <c r="A210" s="216"/>
      <c r="B210" s="217" t="s">
        <v>65</v>
      </c>
      <c r="C210" s="222" t="s">
        <v>508</v>
      </c>
      <c r="D210" s="908" t="s">
        <v>509</v>
      </c>
      <c r="E210" s="909"/>
      <c r="F210" s="79" t="s">
        <v>460</v>
      </c>
      <c r="G210" s="100">
        <v>0</v>
      </c>
      <c r="H210" s="134">
        <v>0.15</v>
      </c>
      <c r="I210" s="134">
        <v>0.45</v>
      </c>
      <c r="J210" s="134">
        <v>0.7</v>
      </c>
      <c r="K210" s="134">
        <v>1</v>
      </c>
      <c r="L210" s="135">
        <f>K210</f>
        <v>1</v>
      </c>
      <c r="M210" s="94" t="s">
        <v>45</v>
      </c>
      <c r="N210" s="102"/>
      <c r="O210" s="204">
        <f t="shared" si="12"/>
        <v>0</v>
      </c>
      <c r="P210" s="206"/>
      <c r="Q210" s="120"/>
      <c r="R210" s="53"/>
      <c r="S210" s="124"/>
      <c r="T210" s="124"/>
      <c r="U210" s="124"/>
      <c r="V210" s="124"/>
      <c r="W210" s="125"/>
      <c r="X210" s="53"/>
      <c r="Y210" s="53"/>
    </row>
    <row r="211" spans="1:25" ht="39" customHeight="1" thickTop="1" thickBot="1" x14ac:dyDescent="0.3">
      <c r="A211" s="107"/>
      <c r="B211" s="108" t="s">
        <v>99</v>
      </c>
      <c r="C211" s="197" t="s">
        <v>510</v>
      </c>
      <c r="D211" s="910" t="s">
        <v>511</v>
      </c>
      <c r="E211" s="911"/>
      <c r="F211" s="79" t="s">
        <v>460</v>
      </c>
      <c r="G211" s="109">
        <v>0</v>
      </c>
      <c r="H211" s="123">
        <v>0.15</v>
      </c>
      <c r="I211" s="123">
        <v>0.45</v>
      </c>
      <c r="J211" s="123">
        <v>0.7</v>
      </c>
      <c r="K211" s="123">
        <v>1</v>
      </c>
      <c r="L211" s="135">
        <f>K211</f>
        <v>1</v>
      </c>
      <c r="M211" s="94" t="s">
        <v>45</v>
      </c>
      <c r="N211" s="110"/>
      <c r="O211" s="204">
        <f t="shared" si="12"/>
        <v>0</v>
      </c>
      <c r="P211" s="209"/>
      <c r="Q211" s="111"/>
      <c r="R211" s="107"/>
      <c r="S211" s="112"/>
      <c r="T211" s="112"/>
      <c r="U211" s="112"/>
      <c r="V211" s="112"/>
      <c r="W211" s="114"/>
      <c r="X211" s="107"/>
      <c r="Y211" s="53"/>
    </row>
    <row r="212" spans="1:25" ht="30" customHeight="1" thickTop="1" thickBot="1" x14ac:dyDescent="0.3">
      <c r="A212" s="107"/>
      <c r="B212" s="108" t="s">
        <v>75</v>
      </c>
      <c r="C212" s="197" t="s">
        <v>512</v>
      </c>
      <c r="D212" s="910" t="s">
        <v>513</v>
      </c>
      <c r="E212" s="911"/>
      <c r="F212" s="79" t="s">
        <v>357</v>
      </c>
      <c r="G212" s="109">
        <v>0</v>
      </c>
      <c r="H212" s="184">
        <v>2</v>
      </c>
      <c r="I212" s="184">
        <v>0</v>
      </c>
      <c r="J212" s="184">
        <v>0</v>
      </c>
      <c r="K212" s="184">
        <v>0</v>
      </c>
      <c r="L212" s="109">
        <f>SUBTOTAL(9,H212:K212)</f>
        <v>2</v>
      </c>
      <c r="M212" s="94" t="s">
        <v>32</v>
      </c>
      <c r="N212" s="110"/>
      <c r="O212" s="204">
        <f t="shared" si="12"/>
        <v>0</v>
      </c>
      <c r="P212" s="206"/>
      <c r="Q212" s="125"/>
      <c r="R212" s="53"/>
      <c r="S212" s="125"/>
      <c r="T212" s="124"/>
      <c r="U212" s="124"/>
      <c r="V212" s="124"/>
      <c r="W212" s="145"/>
      <c r="X212" s="53"/>
      <c r="Y212" s="53"/>
    </row>
    <row r="213" spans="1:25" ht="42.75" customHeight="1" thickTop="1" thickBot="1" x14ac:dyDescent="0.3">
      <c r="A213" s="107"/>
      <c r="B213" s="108" t="s">
        <v>78</v>
      </c>
      <c r="C213" s="197" t="s">
        <v>514</v>
      </c>
      <c r="D213" s="910" t="s">
        <v>515</v>
      </c>
      <c r="E213" s="911"/>
      <c r="F213" s="79" t="s">
        <v>460</v>
      </c>
      <c r="G213" s="122">
        <v>0</v>
      </c>
      <c r="H213" s="123">
        <v>0.15</v>
      </c>
      <c r="I213" s="123">
        <v>0.45</v>
      </c>
      <c r="J213" s="123">
        <v>0.7</v>
      </c>
      <c r="K213" s="123">
        <v>1</v>
      </c>
      <c r="L213" s="135">
        <f>K213</f>
        <v>1</v>
      </c>
      <c r="M213" s="94" t="s">
        <v>45</v>
      </c>
      <c r="N213" s="110"/>
      <c r="O213" s="204">
        <f t="shared" si="12"/>
        <v>0</v>
      </c>
      <c r="P213" s="206"/>
      <c r="Q213" s="125"/>
      <c r="R213" s="53"/>
      <c r="S213" s="125"/>
      <c r="T213" s="124"/>
      <c r="U213" s="124"/>
      <c r="V213" s="124"/>
      <c r="W213" s="145"/>
      <c r="X213" s="53"/>
      <c r="Y213" s="53"/>
    </row>
    <row r="214" spans="1:25" ht="29.25" customHeight="1" thickTop="1" thickBot="1" x14ac:dyDescent="0.3">
      <c r="A214" s="107"/>
      <c r="B214" s="108" t="s">
        <v>82</v>
      </c>
      <c r="C214" s="197" t="s">
        <v>516</v>
      </c>
      <c r="D214" s="910" t="s">
        <v>517</v>
      </c>
      <c r="E214" s="911"/>
      <c r="F214" s="79" t="s">
        <v>460</v>
      </c>
      <c r="G214" s="109">
        <v>0</v>
      </c>
      <c r="H214" s="184">
        <v>1</v>
      </c>
      <c r="I214" s="184">
        <v>0</v>
      </c>
      <c r="J214" s="184">
        <v>0</v>
      </c>
      <c r="K214" s="184">
        <v>0</v>
      </c>
      <c r="L214" s="109">
        <f>SUBTOTAL(9,H214:K214)</f>
        <v>1</v>
      </c>
      <c r="M214" s="94" t="s">
        <v>32</v>
      </c>
      <c r="N214" s="110"/>
      <c r="O214" s="204">
        <f t="shared" si="12"/>
        <v>0</v>
      </c>
      <c r="P214" s="206"/>
      <c r="Q214" s="125"/>
      <c r="R214" s="53"/>
      <c r="S214" s="125"/>
      <c r="T214" s="124"/>
      <c r="U214" s="124"/>
      <c r="V214" s="124"/>
      <c r="W214" s="145"/>
      <c r="X214" s="53"/>
      <c r="Y214" s="53"/>
    </row>
    <row r="215" spans="1:25" ht="42.75" customHeight="1" thickTop="1" thickBot="1" x14ac:dyDescent="0.3">
      <c r="A215" s="107"/>
      <c r="B215" s="375"/>
      <c r="C215" s="197" t="s">
        <v>518</v>
      </c>
      <c r="D215" s="910" t="s">
        <v>519</v>
      </c>
      <c r="E215" s="911"/>
      <c r="F215" s="79" t="s">
        <v>427</v>
      </c>
      <c r="G215" s="122">
        <v>0</v>
      </c>
      <c r="H215" s="123">
        <v>0</v>
      </c>
      <c r="I215" s="123">
        <v>0.73499999999999999</v>
      </c>
      <c r="J215" s="123">
        <f>+I215+13.3%</f>
        <v>0.86799999999999999</v>
      </c>
      <c r="K215" s="123">
        <v>1</v>
      </c>
      <c r="L215" s="135">
        <v>1</v>
      </c>
      <c r="M215" s="94" t="s">
        <v>45</v>
      </c>
      <c r="N215" s="110"/>
      <c r="O215" s="204"/>
      <c r="P215" s="206"/>
      <c r="Q215" s="125"/>
      <c r="R215" s="53"/>
      <c r="S215" s="125"/>
      <c r="T215" s="124"/>
      <c r="U215" s="124"/>
      <c r="V215" s="124"/>
      <c r="W215" s="145"/>
      <c r="X215" s="53"/>
      <c r="Y215" s="53"/>
    </row>
    <row r="216" spans="1:25" ht="33" customHeight="1" thickTop="1" thickBot="1" x14ac:dyDescent="0.3">
      <c r="A216" s="107"/>
      <c r="B216" s="108" t="s">
        <v>334</v>
      </c>
      <c r="C216" s="197" t="s">
        <v>520</v>
      </c>
      <c r="D216" s="910" t="s">
        <v>521</v>
      </c>
      <c r="E216" s="911"/>
      <c r="F216" s="79" t="s">
        <v>427</v>
      </c>
      <c r="G216" s="122">
        <v>0.6</v>
      </c>
      <c r="H216" s="123">
        <v>0.7</v>
      </c>
      <c r="I216" s="123">
        <v>0.8</v>
      </c>
      <c r="J216" s="123">
        <v>0.9</v>
      </c>
      <c r="K216" s="123">
        <v>1</v>
      </c>
      <c r="L216" s="135">
        <f>K216</f>
        <v>1</v>
      </c>
      <c r="M216" s="94" t="s">
        <v>45</v>
      </c>
      <c r="N216" s="110"/>
      <c r="O216" s="204">
        <f t="shared" ref="O216:O227" si="13">+N216/L216</f>
        <v>0</v>
      </c>
      <c r="P216" s="206"/>
      <c r="Q216" s="125"/>
      <c r="R216" s="53"/>
      <c r="S216" s="125"/>
      <c r="T216" s="124"/>
      <c r="U216" s="124"/>
      <c r="V216" s="124"/>
      <c r="W216" s="145"/>
      <c r="X216" s="53"/>
      <c r="Y216" s="53"/>
    </row>
    <row r="217" spans="1:25" ht="48" customHeight="1" thickTop="1" thickBot="1" x14ac:dyDescent="0.3">
      <c r="A217" s="107"/>
      <c r="B217" s="108" t="s">
        <v>522</v>
      </c>
      <c r="C217" s="197" t="s">
        <v>523</v>
      </c>
      <c r="D217" s="910" t="s">
        <v>524</v>
      </c>
      <c r="E217" s="911"/>
      <c r="F217" s="79" t="s">
        <v>460</v>
      </c>
      <c r="G217" s="109">
        <v>0</v>
      </c>
      <c r="H217" s="184">
        <v>1</v>
      </c>
      <c r="I217" s="383">
        <v>0</v>
      </c>
      <c r="J217" s="383">
        <v>0</v>
      </c>
      <c r="K217" s="383">
        <v>0</v>
      </c>
      <c r="L217" s="109">
        <f>SUBTOTAL(9,H217:K217)</f>
        <v>1</v>
      </c>
      <c r="M217" s="94" t="s">
        <v>32</v>
      </c>
      <c r="N217" s="110"/>
      <c r="O217" s="204">
        <f t="shared" si="13"/>
        <v>0</v>
      </c>
      <c r="P217" s="206"/>
      <c r="Q217" s="125"/>
      <c r="R217" s="53"/>
      <c r="S217" s="125"/>
      <c r="T217" s="124"/>
      <c r="U217" s="124"/>
      <c r="V217" s="124"/>
      <c r="W217" s="145"/>
      <c r="X217" s="53"/>
      <c r="Y217" s="53"/>
    </row>
    <row r="218" spans="1:25" ht="30" customHeight="1" thickTop="1" thickBot="1" x14ac:dyDescent="0.3">
      <c r="A218" s="53"/>
      <c r="B218" s="217" t="s">
        <v>82</v>
      </c>
      <c r="C218" s="197" t="s">
        <v>525</v>
      </c>
      <c r="D218" s="912" t="s">
        <v>526</v>
      </c>
      <c r="E218" s="909"/>
      <c r="F218" s="79" t="s">
        <v>527</v>
      </c>
      <c r="G218" s="100">
        <v>0</v>
      </c>
      <c r="H218" s="101">
        <v>3</v>
      </c>
      <c r="I218" s="101">
        <v>6</v>
      </c>
      <c r="J218" s="101">
        <v>9</v>
      </c>
      <c r="K218" s="101">
        <v>12</v>
      </c>
      <c r="L218" s="100">
        <v>12</v>
      </c>
      <c r="M218" s="94" t="s">
        <v>32</v>
      </c>
      <c r="N218" s="102"/>
      <c r="O218" s="204">
        <f t="shared" si="13"/>
        <v>0</v>
      </c>
      <c r="P218" s="210"/>
      <c r="Q218" s="125"/>
      <c r="R218" s="53"/>
      <c r="S218" s="124"/>
      <c r="T218" s="124"/>
      <c r="U218" s="124"/>
      <c r="V218" s="124"/>
      <c r="W218" s="125"/>
      <c r="X218" s="53"/>
      <c r="Y218" s="53"/>
    </row>
    <row r="219" spans="1:25" ht="39.75" customHeight="1" thickTop="1" thickBot="1" x14ac:dyDescent="0.3">
      <c r="A219" s="53"/>
      <c r="B219" s="901" t="s">
        <v>528</v>
      </c>
      <c r="C219" s="196" t="s">
        <v>529</v>
      </c>
      <c r="D219" s="898" t="s">
        <v>530</v>
      </c>
      <c r="E219" s="366" t="s">
        <v>531</v>
      </c>
      <c r="F219" s="86" t="s">
        <v>427</v>
      </c>
      <c r="G219" s="187">
        <v>0.93320000000000003</v>
      </c>
      <c r="H219" s="177">
        <v>0.94</v>
      </c>
      <c r="I219" s="177">
        <v>0.95</v>
      </c>
      <c r="J219" s="177">
        <v>0.95</v>
      </c>
      <c r="K219" s="177">
        <v>0.96</v>
      </c>
      <c r="L219" s="116">
        <f>K219</f>
        <v>0.96</v>
      </c>
      <c r="M219" s="94" t="s">
        <v>45</v>
      </c>
      <c r="N219" s="95"/>
      <c r="O219" s="204">
        <f t="shared" si="13"/>
        <v>0</v>
      </c>
      <c r="P219" s="206"/>
      <c r="Q219" s="120"/>
      <c r="R219" s="53"/>
      <c r="S219" s="57"/>
      <c r="T219" s="57"/>
      <c r="U219" s="57"/>
      <c r="V219" s="57"/>
      <c r="W219" s="57"/>
      <c r="X219" s="53"/>
      <c r="Y219" s="53"/>
    </row>
    <row r="220" spans="1:25" ht="36.75" customHeight="1" thickTop="1" thickBot="1" x14ac:dyDescent="0.3">
      <c r="A220" s="53"/>
      <c r="B220" s="902"/>
      <c r="C220" s="196" t="s">
        <v>532</v>
      </c>
      <c r="D220" s="900"/>
      <c r="E220" s="367" t="s">
        <v>918</v>
      </c>
      <c r="F220" s="143" t="s">
        <v>460</v>
      </c>
      <c r="G220" s="176">
        <v>0.89529999999999998</v>
      </c>
      <c r="H220" s="117">
        <v>1</v>
      </c>
      <c r="I220" s="117">
        <v>1</v>
      </c>
      <c r="J220" s="117">
        <v>1</v>
      </c>
      <c r="K220" s="117">
        <v>1</v>
      </c>
      <c r="L220" s="116">
        <f>K220</f>
        <v>1</v>
      </c>
      <c r="M220" s="94" t="s">
        <v>45</v>
      </c>
      <c r="N220" s="95"/>
      <c r="O220" s="204">
        <f t="shared" si="13"/>
        <v>0</v>
      </c>
      <c r="P220" s="206"/>
      <c r="Q220" s="120"/>
      <c r="R220" s="53"/>
      <c r="S220" s="57"/>
      <c r="T220" s="57"/>
      <c r="U220" s="57"/>
      <c r="V220" s="57"/>
      <c r="W220" s="57"/>
      <c r="X220" s="53"/>
      <c r="Y220" s="53"/>
    </row>
    <row r="221" spans="1:25" s="214" customFormat="1" ht="33" customHeight="1" thickTop="1" thickBot="1" x14ac:dyDescent="0.3">
      <c r="A221" s="322"/>
      <c r="B221" s="121" t="s">
        <v>36</v>
      </c>
      <c r="C221" s="323" t="s">
        <v>534</v>
      </c>
      <c r="D221" s="908" t="s">
        <v>535</v>
      </c>
      <c r="E221" s="917"/>
      <c r="F221" s="79" t="s">
        <v>427</v>
      </c>
      <c r="G221" s="324">
        <v>1</v>
      </c>
      <c r="H221" s="325">
        <v>1</v>
      </c>
      <c r="I221" s="325">
        <v>1</v>
      </c>
      <c r="J221" s="325">
        <v>1</v>
      </c>
      <c r="K221" s="325">
        <v>1</v>
      </c>
      <c r="L221" s="324">
        <v>1</v>
      </c>
      <c r="M221" s="326" t="s">
        <v>32</v>
      </c>
      <c r="N221" s="327"/>
      <c r="O221" s="328">
        <f t="shared" si="13"/>
        <v>0</v>
      </c>
      <c r="P221" s="206"/>
      <c r="Q221" s="303"/>
      <c r="S221" s="329"/>
      <c r="T221" s="329"/>
      <c r="U221" s="329"/>
      <c r="V221" s="329"/>
      <c r="W221" s="330"/>
    </row>
    <row r="222" spans="1:25" s="214" customFormat="1" ht="33" customHeight="1" thickTop="1" thickBot="1" x14ac:dyDescent="0.3">
      <c r="A222" s="322"/>
      <c r="B222" s="121" t="s">
        <v>50</v>
      </c>
      <c r="C222" s="323" t="s">
        <v>536</v>
      </c>
      <c r="D222" s="908" t="s">
        <v>537</v>
      </c>
      <c r="E222" s="917"/>
      <c r="F222" s="79" t="s">
        <v>427</v>
      </c>
      <c r="G222" s="331">
        <v>1</v>
      </c>
      <c r="H222" s="332">
        <v>1</v>
      </c>
      <c r="I222" s="332">
        <v>1</v>
      </c>
      <c r="J222" s="332">
        <v>1</v>
      </c>
      <c r="K222" s="332">
        <v>1</v>
      </c>
      <c r="L222" s="331">
        <v>1</v>
      </c>
      <c r="M222" s="326" t="s">
        <v>45</v>
      </c>
      <c r="N222" s="327"/>
      <c r="O222" s="328">
        <f t="shared" si="13"/>
        <v>0</v>
      </c>
      <c r="P222" s="210"/>
      <c r="Q222" s="330"/>
      <c r="S222" s="329"/>
      <c r="T222" s="329"/>
      <c r="U222" s="329"/>
      <c r="V222" s="329"/>
      <c r="W222" s="330"/>
    </row>
    <row r="223" spans="1:25" s="214" customFormat="1" ht="33" customHeight="1" thickTop="1" thickBot="1" x14ac:dyDescent="0.3">
      <c r="A223" s="322"/>
      <c r="B223" s="121" t="s">
        <v>56</v>
      </c>
      <c r="C223" s="323" t="s">
        <v>538</v>
      </c>
      <c r="D223" s="908" t="s">
        <v>539</v>
      </c>
      <c r="E223" s="917"/>
      <c r="F223" s="79" t="s">
        <v>460</v>
      </c>
      <c r="G223" s="324">
        <v>1</v>
      </c>
      <c r="H223" s="325">
        <v>1</v>
      </c>
      <c r="I223" s="325">
        <v>1</v>
      </c>
      <c r="J223" s="325">
        <v>1</v>
      </c>
      <c r="K223" s="325">
        <v>1</v>
      </c>
      <c r="L223" s="324">
        <v>1</v>
      </c>
      <c r="M223" s="326" t="s">
        <v>32</v>
      </c>
      <c r="N223" s="327"/>
      <c r="O223" s="328">
        <f t="shared" si="13"/>
        <v>0</v>
      </c>
      <c r="P223" s="206"/>
      <c r="Q223" s="303"/>
      <c r="S223" s="329"/>
      <c r="T223" s="329"/>
      <c r="U223" s="329"/>
      <c r="V223" s="329"/>
      <c r="W223" s="330"/>
    </row>
    <row r="224" spans="1:25" s="214" customFormat="1" ht="26.25" customHeight="1" thickTop="1" thickBot="1" x14ac:dyDescent="0.3">
      <c r="A224" s="333"/>
      <c r="B224" s="225" t="s">
        <v>53</v>
      </c>
      <c r="C224" s="323" t="s">
        <v>540</v>
      </c>
      <c r="D224" s="908" t="s">
        <v>541</v>
      </c>
      <c r="E224" s="917"/>
      <c r="F224" s="79" t="s">
        <v>427</v>
      </c>
      <c r="G224" s="334">
        <v>0</v>
      </c>
      <c r="H224" s="335">
        <v>2</v>
      </c>
      <c r="I224" s="335">
        <v>2</v>
      </c>
      <c r="J224" s="335">
        <v>2</v>
      </c>
      <c r="K224" s="335">
        <v>2</v>
      </c>
      <c r="L224" s="334">
        <f>SUM(H224:K224)</f>
        <v>8</v>
      </c>
      <c r="M224" s="326" t="s">
        <v>32</v>
      </c>
      <c r="N224" s="336"/>
      <c r="O224" s="328">
        <f t="shared" si="13"/>
        <v>0</v>
      </c>
      <c r="P224" s="206"/>
      <c r="Q224" s="303"/>
      <c r="S224" s="329"/>
      <c r="T224" s="329"/>
      <c r="U224" s="329"/>
      <c r="V224" s="329"/>
      <c r="W224" s="330"/>
    </row>
    <row r="225" spans="1:25" s="214" customFormat="1" ht="22.5" customHeight="1" thickTop="1" thickBot="1" x14ac:dyDescent="0.3">
      <c r="A225" s="322"/>
      <c r="B225" s="121" t="s">
        <v>33</v>
      </c>
      <c r="C225" s="323" t="s">
        <v>542</v>
      </c>
      <c r="D225" s="908" t="s">
        <v>543</v>
      </c>
      <c r="E225" s="917"/>
      <c r="F225" s="79" t="s">
        <v>460</v>
      </c>
      <c r="G225" s="324">
        <v>1</v>
      </c>
      <c r="H225" s="325">
        <v>1</v>
      </c>
      <c r="I225" s="325">
        <v>1</v>
      </c>
      <c r="J225" s="325">
        <v>1</v>
      </c>
      <c r="K225" s="325">
        <v>1</v>
      </c>
      <c r="L225" s="324">
        <v>1</v>
      </c>
      <c r="M225" s="326" t="s">
        <v>32</v>
      </c>
      <c r="N225" s="327"/>
      <c r="O225" s="328">
        <f t="shared" si="13"/>
        <v>0</v>
      </c>
      <c r="P225" s="206"/>
      <c r="Q225" s="303"/>
      <c r="S225" s="329"/>
      <c r="T225" s="329"/>
      <c r="U225" s="329"/>
      <c r="V225" s="329"/>
      <c r="W225" s="330"/>
    </row>
    <row r="226" spans="1:25" s="214" customFormat="1" ht="23.25" customHeight="1" thickTop="1" thickBot="1" x14ac:dyDescent="0.3">
      <c r="A226" s="322"/>
      <c r="B226" s="121" t="s">
        <v>59</v>
      </c>
      <c r="C226" s="323" t="s">
        <v>544</v>
      </c>
      <c r="D226" s="908" t="s">
        <v>545</v>
      </c>
      <c r="E226" s="917"/>
      <c r="F226" s="79" t="s">
        <v>460</v>
      </c>
      <c r="G226" s="324">
        <v>0</v>
      </c>
      <c r="H226" s="325">
        <v>1</v>
      </c>
      <c r="I226" s="325">
        <v>0</v>
      </c>
      <c r="J226" s="325">
        <v>0</v>
      </c>
      <c r="K226" s="325">
        <v>0</v>
      </c>
      <c r="L226" s="324">
        <f>SUBTOTAL(9,H226:K226)</f>
        <v>1</v>
      </c>
      <c r="M226" s="326" t="s">
        <v>32</v>
      </c>
      <c r="N226" s="327"/>
      <c r="O226" s="328">
        <f t="shared" si="13"/>
        <v>0</v>
      </c>
      <c r="P226" s="206"/>
      <c r="Q226" s="330"/>
      <c r="S226" s="330"/>
      <c r="T226" s="329"/>
      <c r="U226" s="329"/>
      <c r="V226" s="329"/>
      <c r="W226" s="337"/>
    </row>
    <row r="227" spans="1:25" s="214" customFormat="1" ht="24.75" customHeight="1" thickTop="1" thickBot="1" x14ac:dyDescent="0.3">
      <c r="A227" s="333"/>
      <c r="B227" s="225" t="s">
        <v>62</v>
      </c>
      <c r="C227" s="323" t="s">
        <v>546</v>
      </c>
      <c r="D227" s="908" t="s">
        <v>547</v>
      </c>
      <c r="E227" s="917"/>
      <c r="F227" s="79" t="s">
        <v>460</v>
      </c>
      <c r="G227" s="334">
        <v>0</v>
      </c>
      <c r="H227" s="335">
        <v>0</v>
      </c>
      <c r="I227" s="335">
        <v>1</v>
      </c>
      <c r="J227" s="335">
        <v>0</v>
      </c>
      <c r="K227" s="335">
        <v>0</v>
      </c>
      <c r="L227" s="334">
        <f>SUBTOTAL(9,H227:K227)</f>
        <v>1</v>
      </c>
      <c r="M227" s="326" t="s">
        <v>32</v>
      </c>
      <c r="N227" s="336"/>
      <c r="O227" s="328">
        <f t="shared" si="13"/>
        <v>0</v>
      </c>
      <c r="P227" s="210"/>
      <c r="Q227" s="330"/>
      <c r="S227" s="329"/>
      <c r="T227" s="329"/>
      <c r="U227" s="329"/>
      <c r="V227" s="329"/>
      <c r="W227" s="330"/>
    </row>
    <row r="228" spans="1:25" s="214" customFormat="1" ht="61.5" customHeight="1" thickTop="1" thickBot="1" x14ac:dyDescent="0.3">
      <c r="B228" s="85" t="s">
        <v>548</v>
      </c>
      <c r="C228" s="196" t="s">
        <v>549</v>
      </c>
      <c r="D228" s="914" t="s">
        <v>550</v>
      </c>
      <c r="E228" s="920"/>
      <c r="F228" s="86" t="s">
        <v>551</v>
      </c>
      <c r="G228" s="338"/>
      <c r="H228" s="339"/>
      <c r="I228" s="339"/>
      <c r="J228" s="339"/>
      <c r="K228" s="339"/>
      <c r="L228" s="338"/>
      <c r="M228" s="339"/>
      <c r="N228" s="340"/>
      <c r="O228" s="328"/>
      <c r="P228" s="206"/>
      <c r="Q228" s="251"/>
      <c r="S228" s="194"/>
      <c r="T228" s="194"/>
      <c r="U228" s="194"/>
      <c r="V228" s="194"/>
      <c r="W228" s="194"/>
    </row>
    <row r="229" spans="1:25" s="214" customFormat="1" ht="36.75" customHeight="1" thickTop="1" thickBot="1" x14ac:dyDescent="0.3">
      <c r="B229" s="152" t="s">
        <v>552</v>
      </c>
      <c r="C229" s="196" t="s">
        <v>553</v>
      </c>
      <c r="D229" s="895" t="s">
        <v>554</v>
      </c>
      <c r="E229" s="367" t="s">
        <v>555</v>
      </c>
      <c r="F229" s="143" t="s">
        <v>127</v>
      </c>
      <c r="G229" s="341">
        <v>0.46</v>
      </c>
      <c r="H229" s="342">
        <v>0.55000000000000004</v>
      </c>
      <c r="I229" s="342">
        <v>0.6</v>
      </c>
      <c r="J229" s="342">
        <v>0.65</v>
      </c>
      <c r="K229" s="342">
        <v>0.7</v>
      </c>
      <c r="L229" s="341">
        <f>K229</f>
        <v>0.7</v>
      </c>
      <c r="M229" s="326" t="s">
        <v>45</v>
      </c>
      <c r="N229" s="343"/>
      <c r="O229" s="328">
        <f t="shared" ref="O229:O247" si="14">+N229/L229</f>
        <v>0</v>
      </c>
      <c r="P229" s="206"/>
      <c r="Q229" s="303"/>
      <c r="S229" s="194"/>
      <c r="T229" s="194"/>
      <c r="U229" s="194"/>
      <c r="V229" s="194"/>
      <c r="W229" s="194"/>
    </row>
    <row r="230" spans="1:25" s="214" customFormat="1" ht="44.25" customHeight="1" thickTop="1" thickBot="1" x14ac:dyDescent="0.3">
      <c r="B230" s="153"/>
      <c r="C230" s="196" t="s">
        <v>556</v>
      </c>
      <c r="D230" s="896"/>
      <c r="E230" s="384" t="s">
        <v>557</v>
      </c>
      <c r="F230" s="189" t="s">
        <v>558</v>
      </c>
      <c r="G230" s="341">
        <v>0.83</v>
      </c>
      <c r="H230" s="342">
        <v>0.85</v>
      </c>
      <c r="I230" s="342">
        <v>0.88</v>
      </c>
      <c r="J230" s="342">
        <v>0.91</v>
      </c>
      <c r="K230" s="342">
        <v>0.94</v>
      </c>
      <c r="L230" s="341">
        <f>K230</f>
        <v>0.94</v>
      </c>
      <c r="M230" s="326" t="s">
        <v>45</v>
      </c>
      <c r="N230" s="343"/>
      <c r="O230" s="328">
        <f t="shared" si="14"/>
        <v>0</v>
      </c>
      <c r="P230" s="206"/>
      <c r="Q230" s="303"/>
      <c r="S230" s="194"/>
      <c r="T230" s="194"/>
      <c r="U230" s="194"/>
      <c r="V230" s="194"/>
      <c r="W230" s="194"/>
    </row>
    <row r="231" spans="1:25" s="214" customFormat="1" ht="38.25" customHeight="1" thickTop="1" thickBot="1" x14ac:dyDescent="0.3">
      <c r="A231" s="344"/>
      <c r="B231" s="127" t="s">
        <v>36</v>
      </c>
      <c r="C231" s="323" t="s">
        <v>559</v>
      </c>
      <c r="D231" s="919" t="s">
        <v>560</v>
      </c>
      <c r="E231" s="920"/>
      <c r="F231" s="79" t="s">
        <v>127</v>
      </c>
      <c r="G231" s="331">
        <v>0.9</v>
      </c>
      <c r="H231" s="345">
        <v>0.9</v>
      </c>
      <c r="I231" s="345">
        <v>0.92</v>
      </c>
      <c r="J231" s="345">
        <v>0.93</v>
      </c>
      <c r="K231" s="345">
        <v>0.95</v>
      </c>
      <c r="L231" s="331">
        <f>K231</f>
        <v>0.95</v>
      </c>
      <c r="M231" s="326" t="s">
        <v>45</v>
      </c>
      <c r="N231" s="346"/>
      <c r="O231" s="328">
        <f t="shared" si="14"/>
        <v>0</v>
      </c>
      <c r="P231" s="210"/>
      <c r="Q231" s="330"/>
      <c r="S231" s="329"/>
      <c r="T231" s="329"/>
      <c r="U231" s="329"/>
      <c r="V231" s="329"/>
      <c r="W231" s="330"/>
    </row>
    <row r="232" spans="1:25" s="214" customFormat="1" ht="43.5" customHeight="1" thickTop="1" thickBot="1" x14ac:dyDescent="0.3">
      <c r="A232" s="322"/>
      <c r="B232" s="121" t="s">
        <v>99</v>
      </c>
      <c r="C232" s="323" t="s">
        <v>561</v>
      </c>
      <c r="D232" s="919" t="s">
        <v>562</v>
      </c>
      <c r="E232" s="920"/>
      <c r="F232" s="79" t="s">
        <v>127</v>
      </c>
      <c r="G232" s="324">
        <v>0</v>
      </c>
      <c r="H232" s="345">
        <v>0</v>
      </c>
      <c r="I232" s="345">
        <v>1</v>
      </c>
      <c r="J232" s="345">
        <v>1</v>
      </c>
      <c r="K232" s="345">
        <v>1</v>
      </c>
      <c r="L232" s="331">
        <f>K232</f>
        <v>1</v>
      </c>
      <c r="M232" s="326" t="s">
        <v>45</v>
      </c>
      <c r="N232" s="327"/>
      <c r="O232" s="328">
        <f t="shared" si="14"/>
        <v>0</v>
      </c>
      <c r="P232" s="209"/>
      <c r="Q232" s="347"/>
      <c r="R232" s="322"/>
      <c r="S232" s="348"/>
      <c r="T232" s="348"/>
      <c r="U232" s="348"/>
      <c r="V232" s="348"/>
      <c r="W232" s="349"/>
      <c r="X232" s="322"/>
    </row>
    <row r="233" spans="1:25" s="214" customFormat="1" ht="50.25" customHeight="1" thickTop="1" thickBot="1" x14ac:dyDescent="0.3">
      <c r="A233" s="344"/>
      <c r="B233" s="127" t="s">
        <v>33</v>
      </c>
      <c r="C233" s="323" t="s">
        <v>563</v>
      </c>
      <c r="D233" s="921" t="s">
        <v>564</v>
      </c>
      <c r="E233" s="920"/>
      <c r="F233" s="79" t="s">
        <v>127</v>
      </c>
      <c r="G233" s="350">
        <v>114</v>
      </c>
      <c r="H233" s="351">
        <v>130</v>
      </c>
      <c r="I233" s="351">
        <v>140</v>
      </c>
      <c r="J233" s="351">
        <v>150</v>
      </c>
      <c r="K233" s="351">
        <v>160</v>
      </c>
      <c r="L233" s="350">
        <f>SUM(H233:K233)</f>
        <v>580</v>
      </c>
      <c r="M233" s="326" t="s">
        <v>32</v>
      </c>
      <c r="N233" s="346"/>
      <c r="O233" s="328">
        <f t="shared" si="14"/>
        <v>0</v>
      </c>
      <c r="P233" s="210"/>
      <c r="Q233" s="330"/>
      <c r="S233" s="329"/>
      <c r="T233" s="329"/>
      <c r="U233" s="329"/>
      <c r="V233" s="329"/>
      <c r="W233" s="330"/>
    </row>
    <row r="234" spans="1:25" s="214" customFormat="1" ht="30.75" customHeight="1" thickTop="1" thickBot="1" x14ac:dyDescent="0.3">
      <c r="A234" s="322"/>
      <c r="B234" s="121" t="s">
        <v>50</v>
      </c>
      <c r="C234" s="323" t="s">
        <v>565</v>
      </c>
      <c r="D234" s="921" t="s">
        <v>566</v>
      </c>
      <c r="E234" s="920"/>
      <c r="F234" s="79" t="s">
        <v>127</v>
      </c>
      <c r="G234" s="331">
        <v>1</v>
      </c>
      <c r="H234" s="345">
        <v>1</v>
      </c>
      <c r="I234" s="345">
        <v>1</v>
      </c>
      <c r="J234" s="345">
        <v>1</v>
      </c>
      <c r="K234" s="345">
        <v>1</v>
      </c>
      <c r="L234" s="331">
        <f>K234</f>
        <v>1</v>
      </c>
      <c r="M234" s="326" t="s">
        <v>45</v>
      </c>
      <c r="N234" s="327"/>
      <c r="O234" s="328">
        <f t="shared" si="14"/>
        <v>0</v>
      </c>
      <c r="P234" s="209"/>
      <c r="Q234" s="347"/>
      <c r="R234" s="322"/>
      <c r="S234" s="348"/>
      <c r="T234" s="348"/>
      <c r="U234" s="348"/>
      <c r="V234" s="348"/>
      <c r="W234" s="349"/>
      <c r="X234" s="322"/>
    </row>
    <row r="235" spans="1:25" ht="34.5" customHeight="1" thickTop="1" thickBot="1" x14ac:dyDescent="0.3">
      <c r="A235" s="107"/>
      <c r="B235" s="108" t="s">
        <v>56</v>
      </c>
      <c r="C235" s="197" t="s">
        <v>567</v>
      </c>
      <c r="D235" s="921" t="s">
        <v>568</v>
      </c>
      <c r="E235" s="911"/>
      <c r="F235" s="79" t="s">
        <v>127</v>
      </c>
      <c r="G235" s="122">
        <v>0.8</v>
      </c>
      <c r="H235" s="123">
        <v>0.8</v>
      </c>
      <c r="I235" s="123">
        <v>0.83</v>
      </c>
      <c r="J235" s="123">
        <v>0.85</v>
      </c>
      <c r="K235" s="123">
        <v>0.9</v>
      </c>
      <c r="L235" s="122">
        <f>K235</f>
        <v>0.9</v>
      </c>
      <c r="M235" s="94" t="s">
        <v>45</v>
      </c>
      <c r="N235" s="110"/>
      <c r="O235" s="204">
        <f t="shared" si="14"/>
        <v>0</v>
      </c>
      <c r="P235" s="209"/>
      <c r="Q235" s="111"/>
      <c r="R235" s="107"/>
      <c r="S235" s="112"/>
      <c r="T235" s="112"/>
      <c r="U235" s="112"/>
      <c r="V235" s="112"/>
      <c r="W235" s="114"/>
      <c r="X235" s="107"/>
      <c r="Y235" s="53"/>
    </row>
    <row r="236" spans="1:25" ht="35.25" customHeight="1" thickTop="1" thickBot="1" x14ac:dyDescent="0.3">
      <c r="A236" s="107"/>
      <c r="B236" s="108" t="s">
        <v>59</v>
      </c>
      <c r="C236" s="197" t="s">
        <v>569</v>
      </c>
      <c r="D236" s="921" t="s">
        <v>570</v>
      </c>
      <c r="E236" s="911"/>
      <c r="F236" s="79" t="s">
        <v>127</v>
      </c>
      <c r="G236" s="122">
        <v>0.1</v>
      </c>
      <c r="H236" s="123">
        <v>0.1</v>
      </c>
      <c r="I236" s="123">
        <v>0.11</v>
      </c>
      <c r="J236" s="123">
        <v>0.12</v>
      </c>
      <c r="K236" s="123">
        <v>0.15</v>
      </c>
      <c r="L236" s="122">
        <f>K236</f>
        <v>0.15</v>
      </c>
      <c r="M236" s="94" t="s">
        <v>45</v>
      </c>
      <c r="N236" s="110"/>
      <c r="O236" s="204">
        <f t="shared" si="14"/>
        <v>0</v>
      </c>
      <c r="P236" s="209"/>
      <c r="Q236" s="111"/>
      <c r="R236" s="107"/>
      <c r="S236" s="112"/>
      <c r="T236" s="112"/>
      <c r="U236" s="112"/>
      <c r="V236" s="112"/>
      <c r="W236" s="114"/>
      <c r="X236" s="107"/>
      <c r="Y236" s="53"/>
    </row>
    <row r="237" spans="1:25" ht="36.75" customHeight="1" thickTop="1" thickBot="1" x14ac:dyDescent="0.3">
      <c r="A237" s="107"/>
      <c r="B237" s="108" t="s">
        <v>65</v>
      </c>
      <c r="C237" s="197" t="s">
        <v>571</v>
      </c>
      <c r="D237" s="921" t="s">
        <v>572</v>
      </c>
      <c r="E237" s="911"/>
      <c r="F237" s="79" t="s">
        <v>127</v>
      </c>
      <c r="G237" s="109">
        <v>0</v>
      </c>
      <c r="H237" s="67">
        <v>1</v>
      </c>
      <c r="I237" s="67">
        <v>0</v>
      </c>
      <c r="J237" s="67">
        <v>0</v>
      </c>
      <c r="K237" s="67">
        <v>0</v>
      </c>
      <c r="L237" s="109">
        <f>SUM(H237:K237)</f>
        <v>1</v>
      </c>
      <c r="M237" s="94" t="s">
        <v>32</v>
      </c>
      <c r="N237" s="110"/>
      <c r="O237" s="204">
        <f t="shared" si="14"/>
        <v>0</v>
      </c>
      <c r="P237" s="209"/>
      <c r="Q237" s="111"/>
      <c r="R237" s="107"/>
      <c r="S237" s="112"/>
      <c r="T237" s="112"/>
      <c r="U237" s="112"/>
      <c r="V237" s="112"/>
      <c r="W237" s="114"/>
      <c r="X237" s="107"/>
      <c r="Y237" s="53"/>
    </row>
    <row r="238" spans="1:25" ht="52.5" customHeight="1" thickTop="1" thickBot="1" x14ac:dyDescent="0.3">
      <c r="A238" s="107"/>
      <c r="B238" s="108" t="s">
        <v>99</v>
      </c>
      <c r="C238" s="198" t="s">
        <v>573</v>
      </c>
      <c r="D238" s="921" t="s">
        <v>574</v>
      </c>
      <c r="E238" s="911"/>
      <c r="F238" s="79" t="s">
        <v>127</v>
      </c>
      <c r="G238" s="109">
        <v>0</v>
      </c>
      <c r="H238" s="129">
        <v>12</v>
      </c>
      <c r="I238" s="129">
        <v>12</v>
      </c>
      <c r="J238" s="129">
        <v>12</v>
      </c>
      <c r="K238" s="129">
        <v>12</v>
      </c>
      <c r="L238" s="128">
        <f>K238</f>
        <v>12</v>
      </c>
      <c r="M238" s="94" t="s">
        <v>32</v>
      </c>
      <c r="N238" s="110"/>
      <c r="O238" s="204">
        <f t="shared" si="14"/>
        <v>0</v>
      </c>
      <c r="P238" s="209"/>
      <c r="Q238" s="111"/>
      <c r="R238" s="107"/>
      <c r="S238" s="112"/>
      <c r="T238" s="112"/>
      <c r="U238" s="112"/>
      <c r="V238" s="112"/>
      <c r="W238" s="114"/>
      <c r="X238" s="107"/>
      <c r="Y238" s="53"/>
    </row>
    <row r="239" spans="1:25" ht="52.5" customHeight="1" thickTop="1" thickBot="1" x14ac:dyDescent="0.3">
      <c r="A239" s="107"/>
      <c r="B239" s="108" t="s">
        <v>99</v>
      </c>
      <c r="C239" s="198" t="s">
        <v>575</v>
      </c>
      <c r="D239" s="921" t="s">
        <v>576</v>
      </c>
      <c r="E239" s="911"/>
      <c r="F239" s="79" t="s">
        <v>127</v>
      </c>
      <c r="G239" s="109">
        <v>1</v>
      </c>
      <c r="H239" s="67">
        <v>1</v>
      </c>
      <c r="I239" s="67">
        <v>1</v>
      </c>
      <c r="J239" s="67">
        <v>1</v>
      </c>
      <c r="K239" s="67">
        <v>1</v>
      </c>
      <c r="L239" s="109">
        <v>1</v>
      </c>
      <c r="M239" s="94" t="s">
        <v>32</v>
      </c>
      <c r="N239" s="110"/>
      <c r="O239" s="204">
        <f t="shared" si="14"/>
        <v>0</v>
      </c>
      <c r="P239" s="209"/>
      <c r="Q239" s="111"/>
      <c r="R239" s="107"/>
      <c r="S239" s="112"/>
      <c r="T239" s="112"/>
      <c r="U239" s="112"/>
      <c r="V239" s="112"/>
      <c r="W239" s="114"/>
      <c r="X239" s="107"/>
      <c r="Y239" s="53"/>
    </row>
    <row r="240" spans="1:25" ht="34.5" customHeight="1" thickTop="1" thickBot="1" x14ac:dyDescent="0.3">
      <c r="A240" s="107"/>
      <c r="B240" s="108" t="s">
        <v>72</v>
      </c>
      <c r="C240" s="198" t="s">
        <v>577</v>
      </c>
      <c r="D240" s="921" t="s">
        <v>578</v>
      </c>
      <c r="E240" s="911"/>
      <c r="F240" s="79" t="s">
        <v>558</v>
      </c>
      <c r="G240" s="122">
        <v>0.1</v>
      </c>
      <c r="H240" s="123">
        <v>0.9</v>
      </c>
      <c r="I240" s="67">
        <v>0</v>
      </c>
      <c r="J240" s="67">
        <v>0</v>
      </c>
      <c r="K240" s="67">
        <v>0</v>
      </c>
      <c r="L240" s="122">
        <f>SUM(G240:K240)</f>
        <v>1</v>
      </c>
      <c r="M240" s="94" t="s">
        <v>45</v>
      </c>
      <c r="N240" s="110"/>
      <c r="O240" s="204">
        <f t="shared" si="14"/>
        <v>0</v>
      </c>
      <c r="P240" s="212"/>
      <c r="Q240" s="114"/>
      <c r="R240" s="107"/>
      <c r="S240" s="112"/>
      <c r="T240" s="112"/>
      <c r="U240" s="112"/>
      <c r="V240" s="112"/>
      <c r="W240" s="114"/>
      <c r="X240" s="107"/>
      <c r="Y240" s="53"/>
    </row>
    <row r="241" spans="1:25" ht="34.5" customHeight="1" thickTop="1" thickBot="1" x14ac:dyDescent="0.3">
      <c r="A241" s="216"/>
      <c r="B241" s="217" t="s">
        <v>75</v>
      </c>
      <c r="C241" s="198" t="s">
        <v>579</v>
      </c>
      <c r="D241" s="921" t="s">
        <v>580</v>
      </c>
      <c r="E241" s="911"/>
      <c r="F241" s="79" t="s">
        <v>558</v>
      </c>
      <c r="G241" s="100">
        <v>0</v>
      </c>
      <c r="H241" s="134">
        <v>0.75</v>
      </c>
      <c r="I241" s="134">
        <v>0.25</v>
      </c>
      <c r="J241" s="101">
        <v>0</v>
      </c>
      <c r="K241" s="101">
        <v>0</v>
      </c>
      <c r="L241" s="135">
        <f>SUM(H241:K241)</f>
        <v>1</v>
      </c>
      <c r="M241" s="94" t="s">
        <v>45</v>
      </c>
      <c r="N241" s="102"/>
      <c r="O241" s="204">
        <f t="shared" si="14"/>
        <v>0</v>
      </c>
      <c r="P241" s="213"/>
      <c r="Q241" s="106"/>
      <c r="R241" s="98"/>
      <c r="S241" s="104"/>
      <c r="T241" s="104"/>
      <c r="U241" s="104"/>
      <c r="V241" s="104"/>
      <c r="W241" s="106"/>
      <c r="X241" s="98"/>
      <c r="Y241" s="53"/>
    </row>
    <row r="242" spans="1:25" ht="34.5" customHeight="1" thickTop="1" thickBot="1" x14ac:dyDescent="0.3">
      <c r="A242" s="107"/>
      <c r="B242" s="108" t="s">
        <v>78</v>
      </c>
      <c r="C242" s="198" t="s">
        <v>581</v>
      </c>
      <c r="D242" s="921" t="s">
        <v>582</v>
      </c>
      <c r="E242" s="911"/>
      <c r="F242" s="79" t="s">
        <v>558</v>
      </c>
      <c r="G242" s="122">
        <v>1</v>
      </c>
      <c r="H242" s="123">
        <v>1</v>
      </c>
      <c r="I242" s="123">
        <v>1</v>
      </c>
      <c r="J242" s="123">
        <v>1</v>
      </c>
      <c r="K242" s="123">
        <v>1</v>
      </c>
      <c r="L242" s="122">
        <f>K242</f>
        <v>1</v>
      </c>
      <c r="M242" s="94" t="s">
        <v>45</v>
      </c>
      <c r="N242" s="110"/>
      <c r="O242" s="204">
        <f t="shared" si="14"/>
        <v>0</v>
      </c>
      <c r="P242" s="209"/>
      <c r="Q242" s="111"/>
      <c r="R242" s="107"/>
      <c r="S242" s="112"/>
      <c r="T242" s="112"/>
      <c r="U242" s="112"/>
      <c r="V242" s="112"/>
      <c r="W242" s="114"/>
      <c r="X242" s="107"/>
      <c r="Y242" s="53"/>
    </row>
    <row r="243" spans="1:25" ht="39" customHeight="1" thickTop="1" thickBot="1" x14ac:dyDescent="0.3">
      <c r="A243" s="107"/>
      <c r="B243" s="108" t="s">
        <v>62</v>
      </c>
      <c r="C243" s="198" t="s">
        <v>583</v>
      </c>
      <c r="D243" s="908" t="s">
        <v>584</v>
      </c>
      <c r="E243" s="909"/>
      <c r="F243" s="79" t="s">
        <v>127</v>
      </c>
      <c r="G243" s="122">
        <v>1</v>
      </c>
      <c r="H243" s="123">
        <v>1</v>
      </c>
      <c r="I243" s="123">
        <v>1</v>
      </c>
      <c r="J243" s="123">
        <v>1</v>
      </c>
      <c r="K243" s="123">
        <v>1</v>
      </c>
      <c r="L243" s="122">
        <f>K243</f>
        <v>1</v>
      </c>
      <c r="M243" s="94" t="s">
        <v>45</v>
      </c>
      <c r="N243" s="110"/>
      <c r="O243" s="204">
        <f t="shared" si="14"/>
        <v>0</v>
      </c>
      <c r="P243" s="209"/>
      <c r="Q243" s="111"/>
      <c r="R243" s="107"/>
      <c r="S243" s="112"/>
      <c r="T243" s="112"/>
      <c r="U243" s="112"/>
      <c r="V243" s="112"/>
      <c r="W243" s="114"/>
      <c r="X243" s="107"/>
      <c r="Y243" s="53"/>
    </row>
    <row r="244" spans="1:25" ht="64.5" customHeight="1" thickTop="1" thickBot="1" x14ac:dyDescent="0.3">
      <c r="A244" s="107"/>
      <c r="B244" s="108" t="s">
        <v>82</v>
      </c>
      <c r="C244" s="198" t="s">
        <v>585</v>
      </c>
      <c r="D244" s="908" t="s">
        <v>586</v>
      </c>
      <c r="E244" s="909"/>
      <c r="F244" s="79" t="s">
        <v>558</v>
      </c>
      <c r="G244" s="122">
        <v>1</v>
      </c>
      <c r="H244" s="123">
        <v>1</v>
      </c>
      <c r="I244" s="123">
        <v>1</v>
      </c>
      <c r="J244" s="123">
        <v>1</v>
      </c>
      <c r="K244" s="123">
        <v>1</v>
      </c>
      <c r="L244" s="122">
        <f>K244</f>
        <v>1</v>
      </c>
      <c r="M244" s="94" t="s">
        <v>45</v>
      </c>
      <c r="N244" s="110"/>
      <c r="O244" s="204">
        <f t="shared" si="14"/>
        <v>0</v>
      </c>
      <c r="P244" s="209"/>
      <c r="Q244" s="111"/>
      <c r="R244" s="107"/>
      <c r="S244" s="112"/>
      <c r="T244" s="112"/>
      <c r="U244" s="112"/>
      <c r="V244" s="112"/>
      <c r="W244" s="114"/>
      <c r="X244" s="107"/>
      <c r="Y244" s="53"/>
    </row>
    <row r="245" spans="1:25" ht="38.25" customHeight="1" thickTop="1" thickBot="1" x14ac:dyDescent="0.3">
      <c r="A245" s="107"/>
      <c r="B245" s="108" t="s">
        <v>334</v>
      </c>
      <c r="C245" s="198" t="s">
        <v>587</v>
      </c>
      <c r="D245" s="908" t="s">
        <v>588</v>
      </c>
      <c r="E245" s="909"/>
      <c r="F245" s="79" t="s">
        <v>558</v>
      </c>
      <c r="G245" s="122">
        <v>0</v>
      </c>
      <c r="H245" s="123">
        <v>0</v>
      </c>
      <c r="I245" s="123">
        <v>0.5</v>
      </c>
      <c r="J245" s="123">
        <v>0.5</v>
      </c>
      <c r="K245" s="123">
        <v>0</v>
      </c>
      <c r="L245" s="122">
        <f>SUM(H245:K245)</f>
        <v>1</v>
      </c>
      <c r="M245" s="94" t="s">
        <v>45</v>
      </c>
      <c r="N245" s="110"/>
      <c r="O245" s="204">
        <f t="shared" si="14"/>
        <v>0</v>
      </c>
      <c r="P245" s="209"/>
      <c r="Q245" s="111"/>
      <c r="R245" s="107"/>
      <c r="S245" s="112"/>
      <c r="T245" s="112"/>
      <c r="U245" s="112"/>
      <c r="V245" s="112"/>
      <c r="W245" s="114"/>
      <c r="X245" s="107"/>
      <c r="Y245" s="53"/>
    </row>
    <row r="246" spans="1:25" ht="37.5" customHeight="1" thickTop="1" thickBot="1" x14ac:dyDescent="0.3">
      <c r="A246" s="216"/>
      <c r="B246" s="217" t="s">
        <v>66</v>
      </c>
      <c r="C246" s="198" t="s">
        <v>589</v>
      </c>
      <c r="D246" s="908" t="s">
        <v>590</v>
      </c>
      <c r="E246" s="909"/>
      <c r="F246" s="79" t="s">
        <v>127</v>
      </c>
      <c r="G246" s="100">
        <v>0</v>
      </c>
      <c r="H246" s="134">
        <v>1</v>
      </c>
      <c r="I246" s="134">
        <v>0</v>
      </c>
      <c r="J246" s="134">
        <v>0</v>
      </c>
      <c r="K246" s="134">
        <v>0</v>
      </c>
      <c r="L246" s="135">
        <f>SUM(H246:K246)</f>
        <v>1</v>
      </c>
      <c r="M246" s="94" t="s">
        <v>45</v>
      </c>
      <c r="N246" s="102"/>
      <c r="O246" s="204">
        <f t="shared" si="14"/>
        <v>0</v>
      </c>
      <c r="P246" s="210"/>
      <c r="Q246" s="125"/>
      <c r="R246" s="53"/>
      <c r="S246" s="124"/>
      <c r="T246" s="124"/>
      <c r="U246" s="124"/>
      <c r="V246" s="124"/>
      <c r="W246" s="125"/>
      <c r="X246" s="53"/>
      <c r="Y246" s="53"/>
    </row>
    <row r="247" spans="1:25" ht="33" customHeight="1" thickTop="1" thickBot="1" x14ac:dyDescent="0.3">
      <c r="A247" s="216"/>
      <c r="B247" s="217" t="s">
        <v>69</v>
      </c>
      <c r="C247" s="198" t="s">
        <v>591</v>
      </c>
      <c r="D247" s="908" t="s">
        <v>592</v>
      </c>
      <c r="E247" s="909"/>
      <c r="F247" s="79" t="s">
        <v>558</v>
      </c>
      <c r="G247" s="100">
        <v>0</v>
      </c>
      <c r="H247" s="134">
        <v>0.75</v>
      </c>
      <c r="I247" s="134">
        <v>1</v>
      </c>
      <c r="J247" s="134">
        <v>0</v>
      </c>
      <c r="K247" s="134">
        <v>0</v>
      </c>
      <c r="L247" s="135">
        <f>I247</f>
        <v>1</v>
      </c>
      <c r="M247" s="94" t="s">
        <v>45</v>
      </c>
      <c r="N247" s="102"/>
      <c r="O247" s="204">
        <f t="shared" si="14"/>
        <v>0</v>
      </c>
      <c r="P247" s="210"/>
      <c r="Q247" s="125"/>
      <c r="R247" s="53"/>
      <c r="S247" s="124"/>
      <c r="T247" s="124"/>
      <c r="U247" s="124"/>
      <c r="V247" s="124"/>
      <c r="W247" s="125"/>
      <c r="X247" s="53"/>
      <c r="Y247" s="53"/>
    </row>
    <row r="248" spans="1:25" ht="43.5" customHeight="1" thickTop="1" thickBot="1" x14ac:dyDescent="0.3">
      <c r="A248" s="216"/>
      <c r="B248" s="385"/>
      <c r="C248" s="198" t="s">
        <v>593</v>
      </c>
      <c r="D248" s="908" t="s">
        <v>594</v>
      </c>
      <c r="E248" s="909"/>
      <c r="F248" s="79" t="s">
        <v>558</v>
      </c>
      <c r="G248" s="122">
        <v>1</v>
      </c>
      <c r="H248" s="123">
        <v>1</v>
      </c>
      <c r="I248" s="123">
        <v>1</v>
      </c>
      <c r="J248" s="123">
        <v>1</v>
      </c>
      <c r="K248" s="123">
        <v>1</v>
      </c>
      <c r="L248" s="122">
        <f>K248</f>
        <v>1</v>
      </c>
      <c r="M248" s="94" t="s">
        <v>45</v>
      </c>
      <c r="N248" s="102"/>
      <c r="O248" s="204"/>
      <c r="P248" s="210"/>
      <c r="Q248" s="125"/>
      <c r="R248" s="53"/>
      <c r="S248" s="124"/>
      <c r="T248" s="124"/>
      <c r="U248" s="124"/>
      <c r="V248" s="124"/>
      <c r="W248" s="125"/>
      <c r="X248" s="53"/>
      <c r="Y248" s="53"/>
    </row>
    <row r="249" spans="1:25" ht="60" customHeight="1" thickTop="1" thickBot="1" x14ac:dyDescent="0.3">
      <c r="A249" s="245"/>
      <c r="B249" s="73" t="s">
        <v>595</v>
      </c>
      <c r="C249" s="196" t="s">
        <v>596</v>
      </c>
      <c r="D249" s="913" t="s">
        <v>597</v>
      </c>
      <c r="E249" s="907"/>
      <c r="F249" s="75" t="s">
        <v>598</v>
      </c>
      <c r="G249" s="73"/>
      <c r="H249" s="75"/>
      <c r="I249" s="75"/>
      <c r="J249" s="75"/>
      <c r="K249" s="75"/>
      <c r="L249" s="75"/>
      <c r="M249" s="76"/>
      <c r="N249" s="76"/>
      <c r="O249" s="204"/>
      <c r="P249" s="207"/>
      <c r="Q249" s="70"/>
      <c r="R249" s="70"/>
      <c r="S249" s="70"/>
      <c r="T249" s="70"/>
      <c r="U249" s="70"/>
      <c r="V249" s="70"/>
      <c r="W249" s="70"/>
      <c r="X249" s="77"/>
      <c r="Y249" s="53"/>
    </row>
    <row r="250" spans="1:25" ht="54" customHeight="1" thickTop="1" thickBot="1" x14ac:dyDescent="0.3">
      <c r="A250" s="53"/>
      <c r="B250" s="78" t="s">
        <v>599</v>
      </c>
      <c r="C250" s="196" t="s">
        <v>600</v>
      </c>
      <c r="D250" s="916" t="s">
        <v>601</v>
      </c>
      <c r="E250" s="907"/>
      <c r="F250" s="79" t="s">
        <v>598</v>
      </c>
      <c r="G250" s="80"/>
      <c r="H250" s="81"/>
      <c r="I250" s="81"/>
      <c r="J250" s="81"/>
      <c r="K250" s="81"/>
      <c r="L250" s="80"/>
      <c r="M250" s="81"/>
      <c r="N250" s="82"/>
      <c r="O250" s="204"/>
      <c r="P250" s="206"/>
      <c r="Q250" s="70"/>
      <c r="R250" s="53"/>
      <c r="S250" s="84"/>
      <c r="T250" s="84"/>
      <c r="U250" s="84"/>
      <c r="V250" s="84"/>
      <c r="W250" s="84"/>
      <c r="X250" s="53"/>
      <c r="Y250" s="53"/>
    </row>
    <row r="251" spans="1:25" ht="75" customHeight="1" thickTop="1" thickBot="1" x14ac:dyDescent="0.3">
      <c r="A251" s="53"/>
      <c r="B251" s="85" t="s">
        <v>602</v>
      </c>
      <c r="C251" s="196" t="s">
        <v>603</v>
      </c>
      <c r="D251" s="914" t="s">
        <v>604</v>
      </c>
      <c r="E251" s="911"/>
      <c r="F251" s="86" t="s">
        <v>598</v>
      </c>
      <c r="G251" s="87"/>
      <c r="H251" s="88"/>
      <c r="I251" s="88"/>
      <c r="J251" s="88"/>
      <c r="K251" s="88"/>
      <c r="L251" s="87"/>
      <c r="M251" s="88"/>
      <c r="N251" s="89"/>
      <c r="O251" s="204"/>
      <c r="P251" s="206"/>
      <c r="Q251" s="70"/>
      <c r="R251" s="53"/>
      <c r="S251" s="57"/>
      <c r="T251" s="57"/>
      <c r="U251" s="57"/>
      <c r="V251" s="57"/>
      <c r="W251" s="57"/>
      <c r="X251" s="53"/>
      <c r="Y251" s="53"/>
    </row>
    <row r="252" spans="1:25" ht="66" customHeight="1" thickTop="1" thickBot="1" x14ac:dyDescent="0.3">
      <c r="A252" s="53"/>
      <c r="B252" s="91" t="s">
        <v>605</v>
      </c>
      <c r="C252" s="196" t="s">
        <v>606</v>
      </c>
      <c r="D252" s="362" t="s">
        <v>597</v>
      </c>
      <c r="E252" s="366" t="s">
        <v>607</v>
      </c>
      <c r="F252" s="143" t="s">
        <v>598</v>
      </c>
      <c r="G252" s="92">
        <v>13</v>
      </c>
      <c r="H252" s="149">
        <v>10</v>
      </c>
      <c r="I252" s="149">
        <v>11</v>
      </c>
      <c r="J252" s="149">
        <v>10</v>
      </c>
      <c r="K252" s="149">
        <v>10</v>
      </c>
      <c r="L252" s="92">
        <f>SUM(H252:K252)</f>
        <v>41</v>
      </c>
      <c r="M252" s="94" t="s">
        <v>32</v>
      </c>
      <c r="N252" s="95"/>
      <c r="O252" s="204">
        <f t="shared" ref="O252:O266" si="15">+N252/L252</f>
        <v>0</v>
      </c>
      <c r="P252" s="206"/>
      <c r="Q252" s="120"/>
      <c r="R252" s="53"/>
      <c r="S252" s="57"/>
      <c r="T252" s="57"/>
      <c r="U252" s="57"/>
      <c r="V252" s="57"/>
      <c r="W252" s="57"/>
      <c r="X252" s="53"/>
      <c r="Y252" s="53"/>
    </row>
    <row r="253" spans="1:25" ht="42" customHeight="1" thickTop="1" thickBot="1" x14ac:dyDescent="0.3">
      <c r="A253" s="107"/>
      <c r="B253" s="108" t="s">
        <v>33</v>
      </c>
      <c r="C253" s="197" t="s">
        <v>608</v>
      </c>
      <c r="D253" s="922" t="s">
        <v>609</v>
      </c>
      <c r="E253" s="911"/>
      <c r="F253" s="79" t="s">
        <v>598</v>
      </c>
      <c r="G253" s="109">
        <v>1</v>
      </c>
      <c r="H253" s="67">
        <v>1</v>
      </c>
      <c r="I253" s="67">
        <v>1</v>
      </c>
      <c r="J253" s="67">
        <v>1</v>
      </c>
      <c r="K253" s="67">
        <v>1</v>
      </c>
      <c r="L253" s="92">
        <f>SUM(H253:K253)</f>
        <v>4</v>
      </c>
      <c r="M253" s="94" t="s">
        <v>32</v>
      </c>
      <c r="N253" s="110"/>
      <c r="O253" s="204">
        <f t="shared" si="15"/>
        <v>0</v>
      </c>
      <c r="P253" s="206"/>
      <c r="Q253" s="120"/>
      <c r="R253" s="53"/>
      <c r="S253" s="124"/>
      <c r="T253" s="124"/>
      <c r="U253" s="124"/>
      <c r="V253" s="124"/>
      <c r="W253" s="125"/>
      <c r="X253" s="53"/>
      <c r="Y253" s="53"/>
    </row>
    <row r="254" spans="1:25" ht="40.5" customHeight="1" thickTop="1" thickBot="1" x14ac:dyDescent="0.3">
      <c r="A254" s="107"/>
      <c r="B254" s="108" t="s">
        <v>36</v>
      </c>
      <c r="C254" s="197" t="s">
        <v>610</v>
      </c>
      <c r="D254" s="922" t="s">
        <v>926</v>
      </c>
      <c r="E254" s="911"/>
      <c r="F254" s="79" t="s">
        <v>598</v>
      </c>
      <c r="G254" s="109">
        <v>12</v>
      </c>
      <c r="H254" s="67">
        <v>8</v>
      </c>
      <c r="I254" s="67">
        <v>8</v>
      </c>
      <c r="J254" s="67">
        <v>8</v>
      </c>
      <c r="K254" s="67">
        <v>8</v>
      </c>
      <c r="L254" s="92">
        <f>SUM(H254:K254)</f>
        <v>32</v>
      </c>
      <c r="M254" s="94" t="s">
        <v>32</v>
      </c>
      <c r="N254" s="110"/>
      <c r="O254" s="204">
        <f t="shared" si="15"/>
        <v>0</v>
      </c>
      <c r="P254" s="206"/>
      <c r="Q254" s="120"/>
      <c r="R254" s="53"/>
      <c r="S254" s="124"/>
      <c r="T254" s="124"/>
      <c r="U254" s="124"/>
      <c r="V254" s="124"/>
      <c r="W254" s="125"/>
      <c r="X254" s="53"/>
      <c r="Y254" s="53"/>
    </row>
    <row r="255" spans="1:25" ht="34.5" customHeight="1" thickTop="1" thickBot="1" x14ac:dyDescent="0.3">
      <c r="A255" s="107"/>
      <c r="B255" s="108" t="s">
        <v>50</v>
      </c>
      <c r="C255" s="197" t="s">
        <v>611</v>
      </c>
      <c r="D255" s="922" t="s">
        <v>612</v>
      </c>
      <c r="E255" s="911"/>
      <c r="F255" s="79" t="s">
        <v>598</v>
      </c>
      <c r="G255" s="109">
        <v>1</v>
      </c>
      <c r="H255" s="67">
        <v>1</v>
      </c>
      <c r="I255" s="67">
        <v>1</v>
      </c>
      <c r="J255" s="67">
        <v>1</v>
      </c>
      <c r="K255" s="67">
        <v>1</v>
      </c>
      <c r="L255" s="92">
        <f>SUM(H255:K255)</f>
        <v>4</v>
      </c>
      <c r="M255" s="94" t="s">
        <v>32</v>
      </c>
      <c r="N255" s="110"/>
      <c r="O255" s="204">
        <f t="shared" si="15"/>
        <v>0</v>
      </c>
      <c r="P255" s="210"/>
      <c r="Q255" s="125"/>
      <c r="R255" s="53"/>
      <c r="S255" s="124"/>
      <c r="T255" s="124"/>
      <c r="U255" s="124"/>
      <c r="V255" s="124"/>
      <c r="W255" s="125"/>
      <c r="X255" s="53"/>
      <c r="Y255" s="53"/>
    </row>
    <row r="256" spans="1:25" ht="29.25" customHeight="1" thickTop="1" thickBot="1" x14ac:dyDescent="0.3">
      <c r="A256" s="107"/>
      <c r="B256" s="108" t="s">
        <v>53</v>
      </c>
      <c r="C256" s="197" t="s">
        <v>613</v>
      </c>
      <c r="D256" s="922" t="s">
        <v>614</v>
      </c>
      <c r="E256" s="911"/>
      <c r="F256" s="79" t="s">
        <v>598</v>
      </c>
      <c r="G256" s="109">
        <v>1</v>
      </c>
      <c r="H256" s="67">
        <v>0</v>
      </c>
      <c r="I256" s="67">
        <v>1</v>
      </c>
      <c r="J256" s="67">
        <v>0</v>
      </c>
      <c r="K256" s="67">
        <v>0</v>
      </c>
      <c r="L256" s="92">
        <f>SUM(H256:K256)</f>
        <v>1</v>
      </c>
      <c r="M256" s="94" t="s">
        <v>32</v>
      </c>
      <c r="N256" s="110"/>
      <c r="O256" s="204">
        <f t="shared" si="15"/>
        <v>0</v>
      </c>
      <c r="P256" s="206"/>
      <c r="Q256" s="120"/>
      <c r="R256" s="53"/>
      <c r="S256" s="124"/>
      <c r="T256" s="124"/>
      <c r="U256" s="124"/>
      <c r="V256" s="124"/>
      <c r="W256" s="125"/>
      <c r="X256" s="53"/>
      <c r="Y256" s="53"/>
    </row>
    <row r="257" spans="1:25" ht="33.75" customHeight="1" thickTop="1" thickBot="1" x14ac:dyDescent="0.3">
      <c r="A257" s="216"/>
      <c r="B257" s="217" t="s">
        <v>56</v>
      </c>
      <c r="C257" s="197" t="s">
        <v>615</v>
      </c>
      <c r="D257" s="922" t="s">
        <v>616</v>
      </c>
      <c r="E257" s="911"/>
      <c r="F257" s="79" t="s">
        <v>598</v>
      </c>
      <c r="G257" s="100">
        <v>69</v>
      </c>
      <c r="H257" s="101">
        <v>69</v>
      </c>
      <c r="I257" s="101">
        <v>69</v>
      </c>
      <c r="J257" s="101">
        <v>69</v>
      </c>
      <c r="K257" s="101">
        <v>69</v>
      </c>
      <c r="L257" s="100">
        <v>69</v>
      </c>
      <c r="M257" s="94" t="s">
        <v>32</v>
      </c>
      <c r="N257" s="102"/>
      <c r="O257" s="204">
        <f t="shared" si="15"/>
        <v>0</v>
      </c>
      <c r="P257" s="210"/>
      <c r="Q257" s="125"/>
      <c r="R257" s="53"/>
      <c r="S257" s="124"/>
      <c r="T257" s="124"/>
      <c r="U257" s="124"/>
      <c r="V257" s="124"/>
      <c r="W257" s="125"/>
      <c r="X257" s="53"/>
      <c r="Y257" s="53"/>
    </row>
    <row r="258" spans="1:25" ht="66" customHeight="1" thickTop="1" thickBot="1" x14ac:dyDescent="0.3">
      <c r="A258" s="53"/>
      <c r="B258" s="91" t="s">
        <v>617</v>
      </c>
      <c r="C258" s="196" t="s">
        <v>618</v>
      </c>
      <c r="D258" s="362" t="s">
        <v>619</v>
      </c>
      <c r="E258" s="384" t="s">
        <v>620</v>
      </c>
      <c r="F258" s="143" t="s">
        <v>598</v>
      </c>
      <c r="G258" s="92">
        <v>34</v>
      </c>
      <c r="H258" s="149">
        <v>16</v>
      </c>
      <c r="I258" s="149">
        <v>16</v>
      </c>
      <c r="J258" s="149">
        <v>17</v>
      </c>
      <c r="K258" s="149">
        <v>16</v>
      </c>
      <c r="L258" s="92">
        <f>SUM(H258:K258)</f>
        <v>65</v>
      </c>
      <c r="M258" s="94" t="s">
        <v>32</v>
      </c>
      <c r="N258" s="95"/>
      <c r="O258" s="204">
        <f t="shared" si="15"/>
        <v>0</v>
      </c>
      <c r="P258" s="206"/>
      <c r="Q258" s="120"/>
      <c r="R258" s="53"/>
      <c r="S258" s="57"/>
      <c r="T258" s="57"/>
      <c r="U258" s="57"/>
      <c r="V258" s="57"/>
      <c r="W258" s="57"/>
      <c r="X258" s="53"/>
      <c r="Y258" s="53"/>
    </row>
    <row r="259" spans="1:25" ht="57" customHeight="1" thickTop="1" thickBot="1" x14ac:dyDescent="0.3">
      <c r="A259" s="107"/>
      <c r="B259" s="108" t="s">
        <v>33</v>
      </c>
      <c r="C259" s="197" t="s">
        <v>621</v>
      </c>
      <c r="D259" s="923" t="s">
        <v>622</v>
      </c>
      <c r="E259" s="911"/>
      <c r="F259" s="79" t="s">
        <v>598</v>
      </c>
      <c r="G259" s="109">
        <v>34</v>
      </c>
      <c r="H259" s="67">
        <v>12</v>
      </c>
      <c r="I259" s="67">
        <v>12</v>
      </c>
      <c r="J259" s="67">
        <v>12</v>
      </c>
      <c r="K259" s="67">
        <v>12</v>
      </c>
      <c r="L259" s="92">
        <f>SUM(H259:K259)</f>
        <v>48</v>
      </c>
      <c r="M259" s="94" t="s">
        <v>32</v>
      </c>
      <c r="N259" s="110"/>
      <c r="O259" s="204">
        <f t="shared" si="15"/>
        <v>0</v>
      </c>
      <c r="P259" s="206"/>
      <c r="Q259" s="125"/>
      <c r="R259" s="53"/>
      <c r="S259" s="125"/>
      <c r="T259" s="124"/>
      <c r="U259" s="124"/>
      <c r="V259" s="124"/>
      <c r="W259" s="145"/>
      <c r="X259" s="53"/>
      <c r="Y259" s="53"/>
    </row>
    <row r="260" spans="1:25" ht="45.75" customHeight="1" thickTop="1" thickBot="1" x14ac:dyDescent="0.3">
      <c r="A260" s="107"/>
      <c r="B260" s="108" t="s">
        <v>36</v>
      </c>
      <c r="C260" s="197" t="s">
        <v>623</v>
      </c>
      <c r="D260" s="923" t="s">
        <v>624</v>
      </c>
      <c r="E260" s="911"/>
      <c r="F260" s="79" t="s">
        <v>598</v>
      </c>
      <c r="G260" s="109">
        <v>4</v>
      </c>
      <c r="H260" s="67">
        <v>4</v>
      </c>
      <c r="I260" s="67">
        <v>4</v>
      </c>
      <c r="J260" s="67">
        <v>4</v>
      </c>
      <c r="K260" s="67">
        <v>4</v>
      </c>
      <c r="L260" s="92">
        <v>4</v>
      </c>
      <c r="M260" s="94" t="s">
        <v>32</v>
      </c>
      <c r="N260" s="110"/>
      <c r="O260" s="204">
        <f t="shared" si="15"/>
        <v>0</v>
      </c>
      <c r="P260" s="206"/>
      <c r="Q260" s="125"/>
      <c r="R260" s="53"/>
      <c r="S260" s="125"/>
      <c r="T260" s="124"/>
      <c r="U260" s="124"/>
      <c r="V260" s="124"/>
      <c r="W260" s="145"/>
      <c r="X260" s="53"/>
      <c r="Y260" s="53"/>
    </row>
    <row r="261" spans="1:25" ht="46.5" customHeight="1" thickTop="1" thickBot="1" x14ac:dyDescent="0.3">
      <c r="A261" s="107"/>
      <c r="B261" s="108" t="s">
        <v>50</v>
      </c>
      <c r="C261" s="197" t="s">
        <v>625</v>
      </c>
      <c r="D261" s="923" t="s">
        <v>626</v>
      </c>
      <c r="E261" s="911"/>
      <c r="F261" s="79" t="s">
        <v>598</v>
      </c>
      <c r="G261" s="109">
        <v>1</v>
      </c>
      <c r="H261" s="67">
        <v>0</v>
      </c>
      <c r="I261" s="67">
        <v>0</v>
      </c>
      <c r="J261" s="67">
        <v>1</v>
      </c>
      <c r="K261" s="67">
        <v>0</v>
      </c>
      <c r="L261" s="109">
        <v>1</v>
      </c>
      <c r="M261" s="94" t="s">
        <v>32</v>
      </c>
      <c r="N261" s="110"/>
      <c r="O261" s="204">
        <f t="shared" si="15"/>
        <v>0</v>
      </c>
      <c r="P261" s="206"/>
      <c r="Q261" s="125"/>
      <c r="R261" s="53"/>
      <c r="S261" s="125"/>
      <c r="T261" s="124"/>
      <c r="U261" s="124"/>
      <c r="V261" s="124"/>
      <c r="W261" s="145"/>
      <c r="X261" s="53"/>
      <c r="Y261" s="53"/>
    </row>
    <row r="262" spans="1:25" ht="66" customHeight="1" thickTop="1" thickBot="1" x14ac:dyDescent="0.3">
      <c r="A262" s="216"/>
      <c r="B262" s="91" t="s">
        <v>627</v>
      </c>
      <c r="C262" s="196" t="s">
        <v>628</v>
      </c>
      <c r="D262" s="362" t="s">
        <v>629</v>
      </c>
      <c r="E262" s="188" t="s">
        <v>630</v>
      </c>
      <c r="F262" s="143" t="s">
        <v>598</v>
      </c>
      <c r="G262" s="92">
        <v>1</v>
      </c>
      <c r="H262" s="149">
        <v>15</v>
      </c>
      <c r="I262" s="149">
        <v>16</v>
      </c>
      <c r="J262" s="149">
        <v>15</v>
      </c>
      <c r="K262" s="149">
        <v>13</v>
      </c>
      <c r="L262" s="92">
        <f>SUM(H262:K262)</f>
        <v>59</v>
      </c>
      <c r="M262" s="94" t="s">
        <v>32</v>
      </c>
      <c r="N262" s="95"/>
      <c r="O262" s="204">
        <f t="shared" si="15"/>
        <v>0</v>
      </c>
      <c r="P262" s="206"/>
      <c r="Q262" s="120"/>
      <c r="R262" s="53"/>
      <c r="S262" s="57"/>
      <c r="T262" s="57"/>
      <c r="U262" s="57"/>
      <c r="V262" s="57"/>
      <c r="W262" s="57"/>
      <c r="X262" s="53"/>
      <c r="Y262" s="53"/>
    </row>
    <row r="263" spans="1:25" ht="42.75" customHeight="1" thickTop="1" thickBot="1" x14ac:dyDescent="0.3">
      <c r="A263" s="107"/>
      <c r="B263" s="108" t="s">
        <v>33</v>
      </c>
      <c r="C263" s="197" t="s">
        <v>631</v>
      </c>
      <c r="D263" s="910" t="s">
        <v>632</v>
      </c>
      <c r="E263" s="911"/>
      <c r="F263" s="79" t="s">
        <v>598</v>
      </c>
      <c r="G263" s="109">
        <v>0</v>
      </c>
      <c r="H263" s="67">
        <v>12</v>
      </c>
      <c r="I263" s="67">
        <v>12</v>
      </c>
      <c r="J263" s="67">
        <v>12</v>
      </c>
      <c r="K263" s="67">
        <v>12</v>
      </c>
      <c r="L263" s="92">
        <f>SUM(H263:K263)</f>
        <v>48</v>
      </c>
      <c r="M263" s="94" t="s">
        <v>32</v>
      </c>
      <c r="N263" s="110"/>
      <c r="O263" s="204">
        <f t="shared" si="15"/>
        <v>0</v>
      </c>
      <c r="P263" s="206"/>
      <c r="Q263" s="125"/>
      <c r="R263" s="53"/>
      <c r="S263" s="125"/>
      <c r="T263" s="124"/>
      <c r="U263" s="124"/>
      <c r="V263" s="124"/>
      <c r="W263" s="145"/>
      <c r="X263" s="53"/>
      <c r="Y263" s="53"/>
    </row>
    <row r="264" spans="1:25" ht="39.75" customHeight="1" thickTop="1" thickBot="1" x14ac:dyDescent="0.3">
      <c r="A264" s="107"/>
      <c r="B264" s="108" t="s">
        <v>36</v>
      </c>
      <c r="C264" s="197" t="s">
        <v>633</v>
      </c>
      <c r="D264" s="910" t="s">
        <v>634</v>
      </c>
      <c r="E264" s="911"/>
      <c r="F264" s="79" t="s">
        <v>598</v>
      </c>
      <c r="G264" s="109">
        <v>1</v>
      </c>
      <c r="H264" s="67">
        <v>0</v>
      </c>
      <c r="I264" s="67">
        <v>1</v>
      </c>
      <c r="J264" s="67">
        <v>0</v>
      </c>
      <c r="K264" s="67">
        <v>0</v>
      </c>
      <c r="L264" s="109">
        <v>1</v>
      </c>
      <c r="M264" s="94" t="s">
        <v>32</v>
      </c>
      <c r="N264" s="110"/>
      <c r="O264" s="204">
        <f t="shared" si="15"/>
        <v>0</v>
      </c>
      <c r="P264" s="206"/>
      <c r="Q264" s="125"/>
      <c r="R264" s="53"/>
      <c r="S264" s="125"/>
      <c r="T264" s="124"/>
      <c r="U264" s="124"/>
      <c r="V264" s="124"/>
      <c r="W264" s="145"/>
      <c r="X264" s="53"/>
      <c r="Y264" s="53"/>
    </row>
    <row r="265" spans="1:25" ht="37.5" customHeight="1" thickTop="1" thickBot="1" x14ac:dyDescent="0.3">
      <c r="A265" s="107"/>
      <c r="B265" s="108" t="s">
        <v>53</v>
      </c>
      <c r="C265" s="197" t="s">
        <v>635</v>
      </c>
      <c r="D265" s="910" t="s">
        <v>636</v>
      </c>
      <c r="E265" s="911"/>
      <c r="F265" s="79" t="s">
        <v>598</v>
      </c>
      <c r="G265" s="109">
        <v>1</v>
      </c>
      <c r="H265" s="67">
        <v>1</v>
      </c>
      <c r="I265" s="67">
        <v>1</v>
      </c>
      <c r="J265" s="67">
        <v>1</v>
      </c>
      <c r="K265" s="67">
        <v>1</v>
      </c>
      <c r="L265" s="109">
        <f>SUM(H265:K265)</f>
        <v>4</v>
      </c>
      <c r="M265" s="94" t="s">
        <v>32</v>
      </c>
      <c r="N265" s="110"/>
      <c r="O265" s="204">
        <f t="shared" si="15"/>
        <v>0</v>
      </c>
      <c r="P265" s="206"/>
      <c r="Q265" s="125"/>
      <c r="R265" s="53"/>
      <c r="S265" s="125"/>
      <c r="T265" s="124"/>
      <c r="U265" s="124"/>
      <c r="V265" s="124"/>
      <c r="W265" s="145"/>
      <c r="X265" s="53"/>
      <c r="Y265" s="53"/>
    </row>
    <row r="266" spans="1:25" ht="53.25" customHeight="1" thickTop="1" thickBot="1" x14ac:dyDescent="0.3">
      <c r="A266" s="216"/>
      <c r="B266" s="99" t="s">
        <v>50</v>
      </c>
      <c r="C266" s="197" t="s">
        <v>637</v>
      </c>
      <c r="D266" s="924" t="s">
        <v>638</v>
      </c>
      <c r="E266" s="911"/>
      <c r="F266" s="79" t="s">
        <v>598</v>
      </c>
      <c r="G266" s="100">
        <v>1</v>
      </c>
      <c r="H266" s="101">
        <v>2</v>
      </c>
      <c r="I266" s="101">
        <v>2</v>
      </c>
      <c r="J266" s="101">
        <v>2</v>
      </c>
      <c r="K266" s="101">
        <v>0</v>
      </c>
      <c r="L266" s="100">
        <f>SUM(H266:K266)</f>
        <v>6</v>
      </c>
      <c r="M266" s="94" t="s">
        <v>32</v>
      </c>
      <c r="N266" s="102"/>
      <c r="O266" s="204">
        <f t="shared" si="15"/>
        <v>0</v>
      </c>
      <c r="P266" s="210"/>
      <c r="Q266" s="125"/>
      <c r="R266" s="53"/>
      <c r="S266" s="124"/>
      <c r="T266" s="124"/>
      <c r="U266" s="124"/>
      <c r="V266" s="124"/>
      <c r="W266" s="125"/>
      <c r="X266" s="53"/>
      <c r="Y266" s="53"/>
    </row>
    <row r="267" spans="1:25" ht="99.75" customHeight="1" thickTop="1" thickBot="1" x14ac:dyDescent="0.3">
      <c r="A267" s="245"/>
      <c r="B267" s="73" t="s">
        <v>639</v>
      </c>
      <c r="C267" s="196" t="s">
        <v>640</v>
      </c>
      <c r="D267" s="913" t="s">
        <v>641</v>
      </c>
      <c r="E267" s="907"/>
      <c r="F267" s="75" t="s">
        <v>642</v>
      </c>
      <c r="G267" s="73"/>
      <c r="H267" s="75"/>
      <c r="I267" s="75"/>
      <c r="J267" s="75"/>
      <c r="K267" s="75"/>
      <c r="L267" s="75"/>
      <c r="M267" s="76"/>
      <c r="N267" s="76"/>
      <c r="O267" s="204"/>
      <c r="P267" s="207"/>
      <c r="Q267" s="70"/>
      <c r="R267" s="70"/>
      <c r="S267" s="70"/>
      <c r="T267" s="70"/>
      <c r="U267" s="70"/>
      <c r="V267" s="70"/>
      <c r="W267" s="70"/>
      <c r="X267" s="77"/>
      <c r="Y267" s="53"/>
    </row>
    <row r="268" spans="1:25" ht="93" customHeight="1" thickTop="1" thickBot="1" x14ac:dyDescent="0.3">
      <c r="A268" s="53"/>
      <c r="B268" s="78" t="s">
        <v>643</v>
      </c>
      <c r="C268" s="196" t="s">
        <v>644</v>
      </c>
      <c r="D268" s="916" t="s">
        <v>645</v>
      </c>
      <c r="E268" s="907"/>
      <c r="F268" s="79" t="s">
        <v>642</v>
      </c>
      <c r="G268" s="80"/>
      <c r="H268" s="81"/>
      <c r="I268" s="81"/>
      <c r="J268" s="81"/>
      <c r="K268" s="81"/>
      <c r="L268" s="80"/>
      <c r="M268" s="81"/>
      <c r="N268" s="82"/>
      <c r="O268" s="204"/>
      <c r="P268" s="206"/>
      <c r="Q268" s="70"/>
      <c r="R268" s="53"/>
      <c r="S268" s="84"/>
      <c r="T268" s="84"/>
      <c r="U268" s="84"/>
      <c r="V268" s="84"/>
      <c r="W268" s="84"/>
      <c r="X268" s="53"/>
      <c r="Y268" s="53"/>
    </row>
    <row r="269" spans="1:25" ht="72.75" customHeight="1" thickTop="1" thickBot="1" x14ac:dyDescent="0.3">
      <c r="A269" s="53"/>
      <c r="B269" s="85" t="s">
        <v>646</v>
      </c>
      <c r="C269" s="196" t="s">
        <v>647</v>
      </c>
      <c r="D269" s="914" t="s">
        <v>648</v>
      </c>
      <c r="E269" s="911"/>
      <c r="F269" s="86" t="s">
        <v>493</v>
      </c>
      <c r="G269" s="87"/>
      <c r="H269" s="88"/>
      <c r="I269" s="88"/>
      <c r="J269" s="88"/>
      <c r="K269" s="88"/>
      <c r="L269" s="87"/>
      <c r="M269" s="88"/>
      <c r="N269" s="89"/>
      <c r="O269" s="204"/>
      <c r="P269" s="206"/>
      <c r="Q269" s="70"/>
      <c r="R269" s="53"/>
      <c r="S269" s="57"/>
      <c r="T269" s="57"/>
      <c r="U269" s="57"/>
      <c r="V269" s="57"/>
      <c r="W269" s="57"/>
      <c r="X269" s="53"/>
      <c r="Y269" s="53"/>
    </row>
    <row r="270" spans="1:25" ht="62.25" customHeight="1" thickTop="1" thickBot="1" x14ac:dyDescent="0.3">
      <c r="A270" s="53"/>
      <c r="B270" s="898" t="s">
        <v>649</v>
      </c>
      <c r="C270" s="196" t="s">
        <v>650</v>
      </c>
      <c r="D270" s="895" t="s">
        <v>651</v>
      </c>
      <c r="E270" s="368" t="s">
        <v>916</v>
      </c>
      <c r="F270" s="86" t="s">
        <v>493</v>
      </c>
      <c r="G270" s="218">
        <v>0</v>
      </c>
      <c r="H270" s="305">
        <v>0.05</v>
      </c>
      <c r="I270" s="315">
        <v>0.6</v>
      </c>
      <c r="J270" s="315">
        <v>0.8</v>
      </c>
      <c r="K270" s="315"/>
      <c r="L270" s="220">
        <f>K270</f>
        <v>0</v>
      </c>
      <c r="M270" s="355" t="s">
        <v>45</v>
      </c>
      <c r="N270" s="221"/>
      <c r="O270" s="242" t="e">
        <f t="shared" ref="O270:O313" si="16">+N270/L270</f>
        <v>#DIV/0!</v>
      </c>
      <c r="P270" s="215" t="s">
        <v>905</v>
      </c>
      <c r="Q270" s="120"/>
      <c r="R270" s="53"/>
      <c r="S270" s="57"/>
      <c r="T270" s="57"/>
      <c r="U270" s="57"/>
      <c r="V270" s="57"/>
      <c r="W270" s="57"/>
      <c r="X270" s="53"/>
      <c r="Y270" s="53"/>
    </row>
    <row r="271" spans="1:25" ht="39.75" customHeight="1" thickTop="1" thickBot="1" x14ac:dyDescent="0.3">
      <c r="A271" s="53"/>
      <c r="B271" s="899"/>
      <c r="C271" s="196" t="s">
        <v>652</v>
      </c>
      <c r="D271" s="897"/>
      <c r="E271" s="369" t="s">
        <v>653</v>
      </c>
      <c r="F271" s="86" t="s">
        <v>493</v>
      </c>
      <c r="G271" s="356">
        <v>8.0882352941176475E-2</v>
      </c>
      <c r="H271" s="357">
        <v>0.11764705882352941</v>
      </c>
      <c r="I271" s="357">
        <v>0.125</v>
      </c>
      <c r="J271" s="357">
        <v>0.13970588235294118</v>
      </c>
      <c r="K271" s="357">
        <v>0.15441176470588236</v>
      </c>
      <c r="L271" s="358">
        <f>+K271</f>
        <v>0.15441176470588236</v>
      </c>
      <c r="M271" s="355" t="s">
        <v>45</v>
      </c>
      <c r="N271" s="221"/>
      <c r="O271" s="242">
        <f t="shared" si="16"/>
        <v>0</v>
      </c>
      <c r="P271" s="206"/>
      <c r="Q271" s="120"/>
      <c r="R271" s="53"/>
      <c r="S271" s="57"/>
      <c r="T271" s="57"/>
      <c r="U271" s="57"/>
      <c r="V271" s="57"/>
      <c r="W271" s="57"/>
      <c r="X271" s="53"/>
      <c r="Y271" s="53"/>
    </row>
    <row r="272" spans="1:25" ht="77.25" customHeight="1" thickTop="1" thickBot="1" x14ac:dyDescent="0.3">
      <c r="A272" s="53"/>
      <c r="B272" s="900"/>
      <c r="C272" s="196" t="s">
        <v>654</v>
      </c>
      <c r="D272" s="896"/>
      <c r="E272" s="370" t="s">
        <v>915</v>
      </c>
      <c r="F272" s="86" t="s">
        <v>493</v>
      </c>
      <c r="G272" s="356">
        <v>0</v>
      </c>
      <c r="H272" s="357">
        <v>0.02</v>
      </c>
      <c r="I272" s="357">
        <v>1</v>
      </c>
      <c r="J272" s="357">
        <v>1</v>
      </c>
      <c r="K272" s="357">
        <v>1</v>
      </c>
      <c r="L272" s="220">
        <f>+K272</f>
        <v>1</v>
      </c>
      <c r="M272" s="355" t="s">
        <v>45</v>
      </c>
      <c r="N272" s="221"/>
      <c r="O272" s="242">
        <f t="shared" si="16"/>
        <v>0</v>
      </c>
      <c r="P272" s="215" t="s">
        <v>904</v>
      </c>
      <c r="Q272" s="120"/>
      <c r="R272" s="53"/>
      <c r="S272" s="57"/>
      <c r="T272" s="57"/>
      <c r="U272" s="57"/>
      <c r="V272" s="57"/>
      <c r="W272" s="57"/>
      <c r="X272" s="53"/>
      <c r="Y272" s="53"/>
    </row>
    <row r="273" spans="1:25" ht="41.25" customHeight="1" thickTop="1" thickBot="1" x14ac:dyDescent="0.3">
      <c r="A273" s="53"/>
      <c r="B273" s="217" t="s">
        <v>924</v>
      </c>
      <c r="C273" s="222" t="s">
        <v>922</v>
      </c>
      <c r="D273" s="908" t="s">
        <v>923</v>
      </c>
      <c r="E273" s="909"/>
      <c r="F273" s="79" t="s">
        <v>493</v>
      </c>
      <c r="G273" s="218">
        <v>0</v>
      </c>
      <c r="H273" s="306">
        <v>0</v>
      </c>
      <c r="I273" s="306">
        <v>1</v>
      </c>
      <c r="J273" s="306"/>
      <c r="K273" s="306"/>
      <c r="L273" s="312">
        <f>+I273</f>
        <v>1</v>
      </c>
      <c r="M273" s="94" t="s">
        <v>32</v>
      </c>
      <c r="N273" s="221"/>
      <c r="O273" s="242">
        <f>+N273/L273</f>
        <v>0</v>
      </c>
      <c r="P273" s="226"/>
      <c r="Q273" s="120"/>
      <c r="R273" s="53"/>
      <c r="S273" s="57"/>
      <c r="T273" s="57"/>
      <c r="U273" s="57"/>
      <c r="V273" s="57"/>
      <c r="W273" s="57"/>
      <c r="X273" s="53"/>
      <c r="Y273" s="53"/>
    </row>
    <row r="274" spans="1:25" s="232" customFormat="1" ht="34.5" customHeight="1" thickTop="1" thickBot="1" x14ac:dyDescent="0.3">
      <c r="A274" s="216"/>
      <c r="B274" s="217" t="s">
        <v>36</v>
      </c>
      <c r="C274" s="222" t="s">
        <v>655</v>
      </c>
      <c r="D274" s="908" t="s">
        <v>656</v>
      </c>
      <c r="E274" s="909"/>
      <c r="F274" s="79" t="s">
        <v>493</v>
      </c>
      <c r="G274" s="218">
        <v>0</v>
      </c>
      <c r="H274" s="306">
        <v>0</v>
      </c>
      <c r="I274" s="306">
        <v>1</v>
      </c>
      <c r="J274" s="306">
        <v>2</v>
      </c>
      <c r="K274" s="306">
        <v>2</v>
      </c>
      <c r="L274" s="218">
        <v>5</v>
      </c>
      <c r="M274" s="94" t="s">
        <v>32</v>
      </c>
      <c r="N274" s="221"/>
      <c r="O274" s="242">
        <f t="shared" si="16"/>
        <v>0</v>
      </c>
      <c r="P274" s="226"/>
      <c r="Q274" s="227"/>
      <c r="R274" s="216"/>
      <c r="S274" s="229"/>
      <c r="T274" s="229"/>
      <c r="U274" s="229"/>
      <c r="V274" s="229"/>
      <c r="W274" s="230"/>
      <c r="X274" s="216"/>
      <c r="Y274" s="231"/>
    </row>
    <row r="275" spans="1:25" ht="38.25" customHeight="1" thickTop="1" thickBot="1" x14ac:dyDescent="0.3">
      <c r="A275" s="216"/>
      <c r="B275" s="217" t="s">
        <v>99</v>
      </c>
      <c r="C275" s="222" t="s">
        <v>657</v>
      </c>
      <c r="D275" s="908" t="s">
        <v>658</v>
      </c>
      <c r="E275" s="909"/>
      <c r="F275" s="79" t="s">
        <v>493</v>
      </c>
      <c r="G275" s="218">
        <v>0</v>
      </c>
      <c r="H275" s="219">
        <v>1</v>
      </c>
      <c r="I275" s="219">
        <v>0</v>
      </c>
      <c r="J275" s="219">
        <v>0</v>
      </c>
      <c r="K275" s="219">
        <v>0</v>
      </c>
      <c r="L275" s="220">
        <f>H275</f>
        <v>1</v>
      </c>
      <c r="M275" s="94" t="s">
        <v>45</v>
      </c>
      <c r="N275" s="221"/>
      <c r="O275" s="242">
        <f t="shared" si="16"/>
        <v>0</v>
      </c>
      <c r="P275" s="206"/>
      <c r="Q275" s="125"/>
      <c r="R275" s="53"/>
      <c r="S275" s="125"/>
      <c r="T275" s="124"/>
      <c r="U275" s="124"/>
      <c r="V275" s="124"/>
      <c r="W275" s="145"/>
      <c r="X275" s="53"/>
      <c r="Y275" s="53"/>
    </row>
    <row r="276" spans="1:25" ht="40.5" customHeight="1" thickTop="1" thickBot="1" x14ac:dyDescent="0.3">
      <c r="A276" s="216"/>
      <c r="B276" s="217" t="s">
        <v>62</v>
      </c>
      <c r="C276" s="222" t="s">
        <v>660</v>
      </c>
      <c r="D276" s="908" t="s">
        <v>661</v>
      </c>
      <c r="E276" s="909"/>
      <c r="F276" s="79" t="s">
        <v>493</v>
      </c>
      <c r="G276" s="218">
        <v>0</v>
      </c>
      <c r="H276" s="223">
        <v>1</v>
      </c>
      <c r="I276" s="223">
        <v>2</v>
      </c>
      <c r="J276" s="223">
        <v>0</v>
      </c>
      <c r="K276" s="223">
        <v>0</v>
      </c>
      <c r="L276" s="218">
        <f>SUM(H276:K276)</f>
        <v>3</v>
      </c>
      <c r="M276" s="94" t="s">
        <v>32</v>
      </c>
      <c r="N276" s="221"/>
      <c r="O276" s="242">
        <f t="shared" si="16"/>
        <v>0</v>
      </c>
      <c r="P276" s="206"/>
      <c r="Q276" s="125"/>
      <c r="R276" s="53"/>
      <c r="S276" s="125"/>
      <c r="T276" s="124"/>
      <c r="U276" s="124"/>
      <c r="V276" s="124"/>
      <c r="W276" s="145"/>
      <c r="X276" s="53"/>
      <c r="Y276" s="53"/>
    </row>
    <row r="277" spans="1:25" s="232" customFormat="1" ht="55.5" customHeight="1" thickTop="1" thickBot="1" x14ac:dyDescent="0.3">
      <c r="A277" s="216"/>
      <c r="B277" s="217" t="s">
        <v>33</v>
      </c>
      <c r="C277" s="222" t="s">
        <v>662</v>
      </c>
      <c r="D277" s="908" t="s">
        <v>663</v>
      </c>
      <c r="E277" s="909"/>
      <c r="F277" s="79" t="s">
        <v>493</v>
      </c>
      <c r="G277" s="218">
        <v>0</v>
      </c>
      <c r="H277" s="219">
        <v>0.25</v>
      </c>
      <c r="I277" s="306">
        <v>136</v>
      </c>
      <c r="J277" s="307">
        <v>60</v>
      </c>
      <c r="K277" s="307">
        <v>60</v>
      </c>
      <c r="L277" s="218">
        <f>SUM(H277:K277)</f>
        <v>256.25</v>
      </c>
      <c r="M277" s="94" t="s">
        <v>32</v>
      </c>
      <c r="N277" s="221"/>
      <c r="O277" s="242">
        <f t="shared" si="16"/>
        <v>0</v>
      </c>
      <c r="P277" s="226"/>
      <c r="Q277" s="227"/>
      <c r="R277" s="216"/>
      <c r="S277" s="229"/>
      <c r="T277" s="229"/>
      <c r="U277" s="229"/>
      <c r="V277" s="229"/>
      <c r="W277" s="230"/>
      <c r="X277" s="216"/>
      <c r="Y277" s="231"/>
    </row>
    <row r="278" spans="1:25" s="232" customFormat="1" ht="34.5" customHeight="1" thickTop="1" thickBot="1" x14ac:dyDescent="0.3">
      <c r="A278" s="216"/>
      <c r="B278" s="217" t="s">
        <v>33</v>
      </c>
      <c r="C278" s="222" t="s">
        <v>664</v>
      </c>
      <c r="D278" s="908" t="s">
        <v>665</v>
      </c>
      <c r="E278" s="909"/>
      <c r="F278" s="79" t="s">
        <v>493</v>
      </c>
      <c r="G278" s="223">
        <v>11</v>
      </c>
      <c r="H278" s="223">
        <v>5</v>
      </c>
      <c r="I278" s="223">
        <v>6</v>
      </c>
      <c r="J278" s="223">
        <v>8</v>
      </c>
      <c r="K278" s="223">
        <v>10</v>
      </c>
      <c r="L278" s="223">
        <f>+K278+G278</f>
        <v>21</v>
      </c>
      <c r="M278" s="94" t="s">
        <v>32</v>
      </c>
      <c r="N278" s="221"/>
      <c r="O278" s="242">
        <f t="shared" si="16"/>
        <v>0</v>
      </c>
      <c r="P278" s="226"/>
      <c r="Q278" s="227"/>
      <c r="R278" s="216"/>
      <c r="S278" s="229"/>
      <c r="T278" s="229"/>
      <c r="U278" s="229"/>
      <c r="V278" s="229"/>
      <c r="W278" s="230"/>
      <c r="X278" s="216"/>
      <c r="Y278" s="231"/>
    </row>
    <row r="279" spans="1:25" ht="35.25" customHeight="1" thickTop="1" thickBot="1" x14ac:dyDescent="0.3">
      <c r="A279" s="216"/>
      <c r="B279" s="217" t="s">
        <v>53</v>
      </c>
      <c r="C279" s="222" t="s">
        <v>666</v>
      </c>
      <c r="D279" s="908" t="s">
        <v>667</v>
      </c>
      <c r="E279" s="909"/>
      <c r="F279" s="79" t="s">
        <v>493</v>
      </c>
      <c r="G279" s="218">
        <v>0</v>
      </c>
      <c r="H279" s="219">
        <v>1</v>
      </c>
      <c r="I279" s="219">
        <v>0</v>
      </c>
      <c r="J279" s="219">
        <v>0</v>
      </c>
      <c r="K279" s="219">
        <v>0</v>
      </c>
      <c r="L279" s="220">
        <f>H279</f>
        <v>1</v>
      </c>
      <c r="M279" s="94" t="s">
        <v>45</v>
      </c>
      <c r="N279" s="221"/>
      <c r="O279" s="242">
        <f t="shared" si="16"/>
        <v>0</v>
      </c>
      <c r="P279" s="206"/>
      <c r="Q279" s="125"/>
      <c r="R279" s="53"/>
      <c r="S279" s="125"/>
      <c r="T279" s="124"/>
      <c r="U279" s="124"/>
      <c r="V279" s="124"/>
      <c r="W279" s="145"/>
      <c r="X279" s="53"/>
      <c r="Y279" s="53"/>
    </row>
    <row r="280" spans="1:25" ht="31.5" customHeight="1" thickTop="1" thickBot="1" x14ac:dyDescent="0.3">
      <c r="A280" s="216"/>
      <c r="B280" s="217" t="s">
        <v>59</v>
      </c>
      <c r="C280" s="222" t="s">
        <v>668</v>
      </c>
      <c r="D280" s="908" t="s">
        <v>669</v>
      </c>
      <c r="E280" s="909"/>
      <c r="F280" s="79" t="s">
        <v>493</v>
      </c>
      <c r="G280" s="218">
        <v>0</v>
      </c>
      <c r="H280" s="223">
        <v>1</v>
      </c>
      <c r="I280" s="223">
        <v>0</v>
      </c>
      <c r="J280" s="223">
        <v>0</v>
      </c>
      <c r="K280" s="223">
        <v>0</v>
      </c>
      <c r="L280" s="218">
        <f>SUM(H280:K280)</f>
        <v>1</v>
      </c>
      <c r="M280" s="94" t="s">
        <v>32</v>
      </c>
      <c r="N280" s="221"/>
      <c r="O280" s="242">
        <f t="shared" si="16"/>
        <v>0</v>
      </c>
      <c r="P280" s="206"/>
      <c r="Q280" s="125"/>
      <c r="R280" s="53"/>
      <c r="S280" s="125"/>
      <c r="T280" s="124"/>
      <c r="U280" s="124"/>
      <c r="V280" s="124"/>
      <c r="W280" s="145"/>
      <c r="X280" s="53"/>
      <c r="Y280" s="53"/>
    </row>
    <row r="281" spans="1:25" ht="56.25" customHeight="1" thickTop="1" thickBot="1" x14ac:dyDescent="0.3">
      <c r="A281" s="216"/>
      <c r="B281" s="217" t="s">
        <v>62</v>
      </c>
      <c r="C281" s="222" t="s">
        <v>670</v>
      </c>
      <c r="D281" s="908" t="s">
        <v>671</v>
      </c>
      <c r="E281" s="909"/>
      <c r="F281" s="79" t="s">
        <v>493</v>
      </c>
      <c r="G281" s="218">
        <v>0</v>
      </c>
      <c r="H281" s="219">
        <v>1</v>
      </c>
      <c r="I281" s="219">
        <v>0</v>
      </c>
      <c r="J281" s="219">
        <v>0</v>
      </c>
      <c r="K281" s="219">
        <v>0</v>
      </c>
      <c r="L281" s="220">
        <f>H281</f>
        <v>1</v>
      </c>
      <c r="M281" s="94" t="s">
        <v>45</v>
      </c>
      <c r="N281" s="221"/>
      <c r="O281" s="242">
        <f t="shared" si="16"/>
        <v>0</v>
      </c>
      <c r="P281" s="206"/>
      <c r="Q281" s="125"/>
      <c r="R281" s="53"/>
      <c r="S281" s="125"/>
      <c r="T281" s="124"/>
      <c r="U281" s="124"/>
      <c r="V281" s="124"/>
      <c r="W281" s="145"/>
      <c r="X281" s="53"/>
      <c r="Y281" s="53"/>
    </row>
    <row r="282" spans="1:25" ht="56.25" customHeight="1" thickTop="1" thickBot="1" x14ac:dyDescent="0.3">
      <c r="A282" s="216"/>
      <c r="B282" s="217" t="s">
        <v>65</v>
      </c>
      <c r="C282" s="222" t="s">
        <v>672</v>
      </c>
      <c r="D282" s="908" t="s">
        <v>673</v>
      </c>
      <c r="E282" s="909"/>
      <c r="F282" s="79" t="s">
        <v>493</v>
      </c>
      <c r="G282" s="109">
        <v>0</v>
      </c>
      <c r="H282" s="123">
        <v>0</v>
      </c>
      <c r="I282" s="123">
        <v>0.05</v>
      </c>
      <c r="J282" s="123">
        <v>0.05</v>
      </c>
      <c r="K282" s="123">
        <v>0.05</v>
      </c>
      <c r="L282" s="220">
        <f>SUBTOTAL(9,H282:K282)</f>
        <v>0.15000000000000002</v>
      </c>
      <c r="M282" s="94" t="s">
        <v>45</v>
      </c>
      <c r="N282" s="221"/>
      <c r="O282" s="242">
        <f t="shared" si="16"/>
        <v>0</v>
      </c>
      <c r="P282" s="209"/>
      <c r="Q282" s="114"/>
      <c r="R282" s="107"/>
      <c r="S282" s="114"/>
      <c r="T282" s="112"/>
      <c r="U282" s="112"/>
      <c r="V282" s="112"/>
      <c r="W282" s="178"/>
      <c r="X282" s="107"/>
      <c r="Y282" s="53"/>
    </row>
    <row r="283" spans="1:25" ht="31.5" customHeight="1" thickTop="1" thickBot="1" x14ac:dyDescent="0.3">
      <c r="A283" s="216"/>
      <c r="B283" s="217" t="s">
        <v>66</v>
      </c>
      <c r="C283" s="222" t="s">
        <v>674</v>
      </c>
      <c r="D283" s="908" t="s">
        <v>675</v>
      </c>
      <c r="E283" s="909"/>
      <c r="F283" s="79" t="s">
        <v>493</v>
      </c>
      <c r="G283" s="218">
        <v>0</v>
      </c>
      <c r="H283" s="223">
        <v>1</v>
      </c>
      <c r="I283" s="223">
        <v>0</v>
      </c>
      <c r="J283" s="223">
        <v>0</v>
      </c>
      <c r="K283" s="223">
        <v>0</v>
      </c>
      <c r="L283" s="218">
        <f>SUM(H283:K283)</f>
        <v>1</v>
      </c>
      <c r="M283" s="94" t="s">
        <v>32</v>
      </c>
      <c r="N283" s="221"/>
      <c r="O283" s="242">
        <f t="shared" si="16"/>
        <v>0</v>
      </c>
      <c r="P283" s="206"/>
      <c r="Q283" s="125"/>
      <c r="R283" s="53"/>
      <c r="S283" s="125"/>
      <c r="T283" s="124"/>
      <c r="U283" s="124"/>
      <c r="V283" s="124"/>
      <c r="W283" s="145"/>
      <c r="X283" s="53"/>
      <c r="Y283" s="53"/>
    </row>
    <row r="284" spans="1:25" ht="37.5" customHeight="1" thickTop="1" thickBot="1" x14ac:dyDescent="0.3">
      <c r="A284" s="216"/>
      <c r="B284" s="217" t="s">
        <v>72</v>
      </c>
      <c r="C284" s="222" t="s">
        <v>676</v>
      </c>
      <c r="D284" s="908" t="s">
        <v>677</v>
      </c>
      <c r="E284" s="909"/>
      <c r="F284" s="79" t="s">
        <v>493</v>
      </c>
      <c r="G284" s="109">
        <v>0</v>
      </c>
      <c r="H284" s="123">
        <v>0.5</v>
      </c>
      <c r="I284" s="123">
        <v>0.5</v>
      </c>
      <c r="J284" s="123">
        <v>0</v>
      </c>
      <c r="K284" s="123">
        <v>0</v>
      </c>
      <c r="L284" s="122">
        <v>1</v>
      </c>
      <c r="M284" s="94" t="s">
        <v>45</v>
      </c>
      <c r="N284" s="221"/>
      <c r="O284" s="242">
        <f t="shared" si="16"/>
        <v>0</v>
      </c>
      <c r="P284" s="211"/>
      <c r="Q284" s="53"/>
      <c r="R284" s="53"/>
      <c r="S284" s="53"/>
      <c r="T284" s="53"/>
      <c r="U284" s="53"/>
      <c r="V284" s="53"/>
      <c r="W284" s="53"/>
      <c r="X284" s="53"/>
      <c r="Y284" s="53"/>
    </row>
    <row r="285" spans="1:25" ht="42.75" customHeight="1" thickTop="1" thickBot="1" x14ac:dyDescent="0.3">
      <c r="A285" s="216"/>
      <c r="B285" s="217" t="s">
        <v>78</v>
      </c>
      <c r="C285" s="222" t="s">
        <v>678</v>
      </c>
      <c r="D285" s="908" t="s">
        <v>679</v>
      </c>
      <c r="E285" s="909"/>
      <c r="F285" s="79" t="s">
        <v>493</v>
      </c>
      <c r="G285" s="109">
        <v>0</v>
      </c>
      <c r="H285" s="123">
        <v>1</v>
      </c>
      <c r="I285" s="123">
        <v>1</v>
      </c>
      <c r="J285" s="123">
        <v>1</v>
      </c>
      <c r="K285" s="123">
        <v>1</v>
      </c>
      <c r="L285" s="122">
        <f>K285</f>
        <v>1</v>
      </c>
      <c r="M285" s="94" t="s">
        <v>45</v>
      </c>
      <c r="N285" s="221"/>
      <c r="O285" s="242">
        <f t="shared" si="16"/>
        <v>0</v>
      </c>
      <c r="P285" s="206"/>
      <c r="Q285" s="125"/>
      <c r="R285" s="53"/>
      <c r="S285" s="125"/>
      <c r="T285" s="124"/>
      <c r="U285" s="124"/>
      <c r="V285" s="124"/>
      <c r="W285" s="145"/>
      <c r="X285" s="53"/>
      <c r="Y285" s="53"/>
    </row>
    <row r="286" spans="1:25" ht="27" customHeight="1" thickTop="1" thickBot="1" x14ac:dyDescent="0.3">
      <c r="A286" s="216"/>
      <c r="B286" s="217" t="s">
        <v>82</v>
      </c>
      <c r="C286" s="222" t="s">
        <v>680</v>
      </c>
      <c r="D286" s="908" t="s">
        <v>681</v>
      </c>
      <c r="E286" s="909"/>
      <c r="F286" s="79" t="s">
        <v>493</v>
      </c>
      <c r="G286" s="109">
        <v>0</v>
      </c>
      <c r="H286" s="123">
        <v>0</v>
      </c>
      <c r="I286" s="123">
        <v>0.2</v>
      </c>
      <c r="J286" s="123">
        <v>0.4</v>
      </c>
      <c r="K286" s="123">
        <v>0.6</v>
      </c>
      <c r="L286" s="122">
        <f>K286</f>
        <v>0.6</v>
      </c>
      <c r="M286" s="94" t="s">
        <v>45</v>
      </c>
      <c r="N286" s="221"/>
      <c r="O286" s="242">
        <f t="shared" si="16"/>
        <v>0</v>
      </c>
      <c r="P286" s="206"/>
      <c r="Q286" s="125"/>
      <c r="R286" s="53"/>
      <c r="S286" s="125"/>
      <c r="T286" s="124"/>
      <c r="U286" s="124"/>
      <c r="V286" s="124"/>
      <c r="W286" s="145"/>
      <c r="X286" s="53"/>
      <c r="Y286" s="53"/>
    </row>
    <row r="287" spans="1:25" ht="27.75" customHeight="1" thickTop="1" thickBot="1" x14ac:dyDescent="0.3">
      <c r="A287" s="216"/>
      <c r="B287" s="217" t="s">
        <v>75</v>
      </c>
      <c r="C287" s="222" t="s">
        <v>683</v>
      </c>
      <c r="D287" s="908" t="s">
        <v>684</v>
      </c>
      <c r="E287" s="909"/>
      <c r="F287" s="79" t="s">
        <v>460</v>
      </c>
      <c r="G287" s="109">
        <v>0</v>
      </c>
      <c r="H287" s="123">
        <v>0.3</v>
      </c>
      <c r="I287" s="123">
        <v>0.3</v>
      </c>
      <c r="J287" s="123">
        <v>0.4</v>
      </c>
      <c r="K287" s="123">
        <v>0</v>
      </c>
      <c r="L287" s="122">
        <f>SUM(H287:K287)</f>
        <v>1</v>
      </c>
      <c r="M287" s="94" t="s">
        <v>45</v>
      </c>
      <c r="N287" s="110"/>
      <c r="O287" s="242">
        <f t="shared" si="16"/>
        <v>0</v>
      </c>
      <c r="P287" s="206"/>
      <c r="Q287" s="125"/>
      <c r="R287" s="53"/>
      <c r="S287" s="125"/>
      <c r="T287" s="124"/>
      <c r="U287" s="124"/>
      <c r="V287" s="124"/>
      <c r="W287" s="145"/>
      <c r="X287" s="53"/>
      <c r="Y287" s="53"/>
    </row>
    <row r="288" spans="1:25" ht="66" customHeight="1" thickTop="1" thickBot="1" x14ac:dyDescent="0.3">
      <c r="A288" s="53"/>
      <c r="B288" s="91" t="s">
        <v>686</v>
      </c>
      <c r="C288" s="196" t="s">
        <v>687</v>
      </c>
      <c r="D288" s="362" t="s">
        <v>688</v>
      </c>
      <c r="E288" s="188" t="s">
        <v>689</v>
      </c>
      <c r="F288" s="143" t="s">
        <v>690</v>
      </c>
      <c r="G288" s="220">
        <v>0</v>
      </c>
      <c r="H288" s="219">
        <v>0.25</v>
      </c>
      <c r="I288" s="219">
        <v>0.5</v>
      </c>
      <c r="J288" s="219">
        <v>0.75</v>
      </c>
      <c r="K288" s="219">
        <v>1</v>
      </c>
      <c r="L288" s="220">
        <f>K288</f>
        <v>1</v>
      </c>
      <c r="M288" s="94" t="s">
        <v>45</v>
      </c>
      <c r="N288" s="221"/>
      <c r="O288" s="242">
        <f t="shared" si="16"/>
        <v>0</v>
      </c>
      <c r="P288" s="206"/>
      <c r="Q288" s="120"/>
      <c r="R288" s="53"/>
      <c r="S288" s="57"/>
      <c r="T288" s="57"/>
      <c r="U288" s="57"/>
      <c r="V288" s="57"/>
      <c r="W288" s="57"/>
      <c r="X288" s="53"/>
      <c r="Y288" s="53"/>
    </row>
    <row r="289" spans="1:25" ht="39" customHeight="1" thickTop="1" thickBot="1" x14ac:dyDescent="0.3">
      <c r="A289" s="107"/>
      <c r="B289" s="108" t="s">
        <v>33</v>
      </c>
      <c r="C289" s="197" t="s">
        <v>691</v>
      </c>
      <c r="D289" s="910" t="s">
        <v>692</v>
      </c>
      <c r="E289" s="911"/>
      <c r="F289" s="79" t="s">
        <v>690</v>
      </c>
      <c r="G289" s="122">
        <v>1</v>
      </c>
      <c r="H289" s="123">
        <v>1</v>
      </c>
      <c r="I289" s="123">
        <v>1</v>
      </c>
      <c r="J289" s="123">
        <v>1</v>
      </c>
      <c r="K289" s="123">
        <v>1</v>
      </c>
      <c r="L289" s="122">
        <f>K289</f>
        <v>1</v>
      </c>
      <c r="M289" s="94" t="s">
        <v>45</v>
      </c>
      <c r="N289" s="221"/>
      <c r="O289" s="242">
        <f t="shared" si="16"/>
        <v>0</v>
      </c>
      <c r="P289" s="206"/>
      <c r="Q289" s="120"/>
      <c r="R289" s="53"/>
      <c r="S289" s="124"/>
      <c r="T289" s="124"/>
      <c r="U289" s="124"/>
      <c r="V289" s="124"/>
      <c r="W289" s="125"/>
      <c r="X289" s="53"/>
      <c r="Y289" s="53"/>
    </row>
    <row r="290" spans="1:25" ht="42.75" customHeight="1" thickTop="1" thickBot="1" x14ac:dyDescent="0.3">
      <c r="A290" s="107"/>
      <c r="B290" s="108" t="s">
        <v>36</v>
      </c>
      <c r="C290" s="197" t="s">
        <v>693</v>
      </c>
      <c r="D290" s="910" t="s">
        <v>694</v>
      </c>
      <c r="E290" s="911"/>
      <c r="F290" s="79" t="s">
        <v>690</v>
      </c>
      <c r="G290" s="109">
        <v>12</v>
      </c>
      <c r="H290" s="67">
        <v>12</v>
      </c>
      <c r="I290" s="67">
        <v>12</v>
      </c>
      <c r="J290" s="67">
        <v>12</v>
      </c>
      <c r="K290" s="67">
        <v>12</v>
      </c>
      <c r="L290" s="109">
        <f>K290</f>
        <v>12</v>
      </c>
      <c r="M290" s="94" t="s">
        <v>32</v>
      </c>
      <c r="N290" s="221"/>
      <c r="O290" s="242">
        <f t="shared" si="16"/>
        <v>0</v>
      </c>
      <c r="P290" s="206"/>
      <c r="Q290" s="120"/>
      <c r="R290" s="53"/>
      <c r="S290" s="124"/>
      <c r="T290" s="124"/>
      <c r="U290" s="124"/>
      <c r="V290" s="124"/>
      <c r="W290" s="125"/>
      <c r="X290" s="53"/>
      <c r="Y290" s="53"/>
    </row>
    <row r="291" spans="1:25" ht="51" customHeight="1" thickTop="1" thickBot="1" x14ac:dyDescent="0.3">
      <c r="A291" s="107"/>
      <c r="B291" s="108" t="s">
        <v>50</v>
      </c>
      <c r="C291" s="197" t="s">
        <v>695</v>
      </c>
      <c r="D291" s="910" t="s">
        <v>696</v>
      </c>
      <c r="E291" s="911"/>
      <c r="F291" s="79" t="s">
        <v>690</v>
      </c>
      <c r="G291" s="109">
        <v>0</v>
      </c>
      <c r="H291" s="67">
        <v>3</v>
      </c>
      <c r="I291" s="67">
        <v>3</v>
      </c>
      <c r="J291" s="67">
        <v>3</v>
      </c>
      <c r="K291" s="67">
        <v>3</v>
      </c>
      <c r="L291" s="109">
        <f>K291</f>
        <v>3</v>
      </c>
      <c r="M291" s="94" t="s">
        <v>32</v>
      </c>
      <c r="N291" s="221"/>
      <c r="O291" s="242">
        <f t="shared" si="16"/>
        <v>0</v>
      </c>
      <c r="P291" s="210"/>
      <c r="Q291" s="125"/>
      <c r="R291" s="53"/>
      <c r="S291" s="124"/>
      <c r="T291" s="124"/>
      <c r="U291" s="124"/>
      <c r="V291" s="124"/>
      <c r="W291" s="125"/>
      <c r="X291" s="53"/>
      <c r="Y291" s="53"/>
    </row>
    <row r="292" spans="1:25" ht="37.5" customHeight="1" thickTop="1" thickBot="1" x14ac:dyDescent="0.3">
      <c r="A292" s="107"/>
      <c r="B292" s="108" t="s">
        <v>53</v>
      </c>
      <c r="C292" s="197" t="s">
        <v>697</v>
      </c>
      <c r="D292" s="910" t="s">
        <v>698</v>
      </c>
      <c r="E292" s="911"/>
      <c r="F292" s="79" t="s">
        <v>690</v>
      </c>
      <c r="G292" s="109">
        <v>0</v>
      </c>
      <c r="H292" s="67">
        <v>2</v>
      </c>
      <c r="I292" s="67">
        <v>3</v>
      </c>
      <c r="J292" s="67">
        <v>3</v>
      </c>
      <c r="K292" s="67">
        <v>3</v>
      </c>
      <c r="L292" s="109">
        <f>SUM(H292:K292)</f>
        <v>11</v>
      </c>
      <c r="M292" s="94" t="s">
        <v>32</v>
      </c>
      <c r="N292" s="221"/>
      <c r="O292" s="242">
        <f t="shared" si="16"/>
        <v>0</v>
      </c>
      <c r="P292" s="206"/>
      <c r="Q292" s="120"/>
      <c r="R292" s="53"/>
      <c r="S292" s="124"/>
      <c r="T292" s="124"/>
      <c r="U292" s="124"/>
      <c r="V292" s="124"/>
      <c r="W292" s="125"/>
      <c r="X292" s="53"/>
      <c r="Y292" s="53"/>
    </row>
    <row r="293" spans="1:25" ht="31.5" customHeight="1" thickTop="1" thickBot="1" x14ac:dyDescent="0.3">
      <c r="A293" s="107"/>
      <c r="B293" s="108" t="s">
        <v>56</v>
      </c>
      <c r="C293" s="197" t="s">
        <v>699</v>
      </c>
      <c r="D293" s="910" t="s">
        <v>700</v>
      </c>
      <c r="E293" s="911"/>
      <c r="F293" s="79" t="s">
        <v>690</v>
      </c>
      <c r="G293" s="109">
        <v>1</v>
      </c>
      <c r="H293" s="67">
        <v>1</v>
      </c>
      <c r="I293" s="67">
        <v>1</v>
      </c>
      <c r="J293" s="67">
        <v>1</v>
      </c>
      <c r="K293" s="67">
        <v>1</v>
      </c>
      <c r="L293" s="109">
        <v>1</v>
      </c>
      <c r="M293" s="94" t="s">
        <v>32</v>
      </c>
      <c r="N293" s="221"/>
      <c r="O293" s="242">
        <f t="shared" si="16"/>
        <v>0</v>
      </c>
      <c r="P293" s="206"/>
      <c r="Q293" s="125"/>
      <c r="R293" s="53"/>
      <c r="S293" s="125"/>
      <c r="T293" s="124"/>
      <c r="U293" s="124"/>
      <c r="V293" s="124"/>
      <c r="W293" s="145"/>
      <c r="X293" s="53"/>
      <c r="Y293" s="53"/>
    </row>
    <row r="294" spans="1:25" ht="45" customHeight="1" thickTop="1" thickBot="1" x14ac:dyDescent="0.3">
      <c r="A294" s="107"/>
      <c r="B294" s="108" t="s">
        <v>59</v>
      </c>
      <c r="C294" s="197" t="s">
        <v>701</v>
      </c>
      <c r="D294" s="910" t="s">
        <v>702</v>
      </c>
      <c r="E294" s="911"/>
      <c r="F294" s="79" t="s">
        <v>690</v>
      </c>
      <c r="G294" s="109">
        <v>0</v>
      </c>
      <c r="H294" s="67">
        <v>4</v>
      </c>
      <c r="I294" s="67">
        <v>4</v>
      </c>
      <c r="J294" s="67">
        <v>4</v>
      </c>
      <c r="K294" s="67">
        <v>4</v>
      </c>
      <c r="L294" s="109">
        <f>K294</f>
        <v>4</v>
      </c>
      <c r="M294" s="94" t="s">
        <v>32</v>
      </c>
      <c r="N294" s="221"/>
      <c r="O294" s="242">
        <f t="shared" si="16"/>
        <v>0</v>
      </c>
      <c r="P294" s="206"/>
      <c r="Q294" s="125"/>
      <c r="R294" s="53"/>
      <c r="S294" s="125"/>
      <c r="T294" s="124"/>
      <c r="U294" s="124"/>
      <c r="V294" s="124"/>
      <c r="W294" s="145"/>
      <c r="X294" s="53"/>
      <c r="Y294" s="53"/>
    </row>
    <row r="295" spans="1:25" ht="33" customHeight="1" thickTop="1" thickBot="1" x14ac:dyDescent="0.3">
      <c r="A295" s="107"/>
      <c r="B295" s="108" t="s">
        <v>65</v>
      </c>
      <c r="C295" s="197" t="s">
        <v>703</v>
      </c>
      <c r="D295" s="910" t="s">
        <v>704</v>
      </c>
      <c r="E295" s="911"/>
      <c r="F295" s="79" t="s">
        <v>690</v>
      </c>
      <c r="G295" s="109">
        <v>1</v>
      </c>
      <c r="H295" s="67">
        <v>1</v>
      </c>
      <c r="I295" s="67">
        <v>1</v>
      </c>
      <c r="J295" s="67">
        <v>1</v>
      </c>
      <c r="K295" s="67">
        <v>1</v>
      </c>
      <c r="L295" s="109">
        <f t="shared" ref="L295:L300" si="17">SUM(H295:K295)</f>
        <v>4</v>
      </c>
      <c r="M295" s="94" t="s">
        <v>32</v>
      </c>
      <c r="N295" s="221"/>
      <c r="O295" s="242">
        <f t="shared" si="16"/>
        <v>0</v>
      </c>
      <c r="P295" s="206"/>
      <c r="Q295" s="125"/>
      <c r="R295" s="53"/>
      <c r="S295" s="125"/>
      <c r="T295" s="124"/>
      <c r="U295" s="124"/>
      <c r="V295" s="124"/>
      <c r="W295" s="145"/>
      <c r="X295" s="53"/>
      <c r="Y295" s="53"/>
    </row>
    <row r="296" spans="1:25" ht="36" customHeight="1" thickTop="1" thickBot="1" x14ac:dyDescent="0.3">
      <c r="A296" s="107"/>
      <c r="B296" s="108" t="s">
        <v>99</v>
      </c>
      <c r="C296" s="197" t="s">
        <v>705</v>
      </c>
      <c r="D296" s="910" t="s">
        <v>706</v>
      </c>
      <c r="E296" s="911"/>
      <c r="F296" s="79" t="s">
        <v>690</v>
      </c>
      <c r="G296" s="109">
        <v>1</v>
      </c>
      <c r="H296" s="67">
        <v>1</v>
      </c>
      <c r="I296" s="67">
        <v>1</v>
      </c>
      <c r="J296" s="67">
        <v>1</v>
      </c>
      <c r="K296" s="67">
        <v>1</v>
      </c>
      <c r="L296" s="109">
        <f t="shared" si="17"/>
        <v>4</v>
      </c>
      <c r="M296" s="94" t="s">
        <v>32</v>
      </c>
      <c r="N296" s="221"/>
      <c r="O296" s="242">
        <f t="shared" si="16"/>
        <v>0</v>
      </c>
      <c r="P296" s="206"/>
      <c r="Q296" s="125"/>
      <c r="R296" s="53"/>
      <c r="S296" s="125"/>
      <c r="T296" s="124"/>
      <c r="U296" s="124"/>
      <c r="V296" s="124"/>
      <c r="W296" s="145"/>
      <c r="X296" s="53"/>
      <c r="Y296" s="53"/>
    </row>
    <row r="297" spans="1:25" ht="36.75" customHeight="1" thickTop="1" thickBot="1" x14ac:dyDescent="0.3">
      <c r="A297" s="107"/>
      <c r="B297" s="108" t="s">
        <v>66</v>
      </c>
      <c r="C297" s="197" t="s">
        <v>707</v>
      </c>
      <c r="D297" s="910" t="s">
        <v>708</v>
      </c>
      <c r="E297" s="911"/>
      <c r="F297" s="79" t="s">
        <v>690</v>
      </c>
      <c r="G297" s="109">
        <v>0</v>
      </c>
      <c r="H297" s="123">
        <v>0.5</v>
      </c>
      <c r="I297" s="123">
        <v>0.5</v>
      </c>
      <c r="J297" s="67">
        <v>0</v>
      </c>
      <c r="K297" s="67">
        <v>0</v>
      </c>
      <c r="L297" s="122">
        <f t="shared" si="17"/>
        <v>1</v>
      </c>
      <c r="M297" s="94" t="s">
        <v>45</v>
      </c>
      <c r="N297" s="221"/>
      <c r="O297" s="242">
        <f t="shared" si="16"/>
        <v>0</v>
      </c>
      <c r="P297" s="206"/>
      <c r="Q297" s="125"/>
      <c r="R297" s="53"/>
      <c r="S297" s="125"/>
      <c r="T297" s="124"/>
      <c r="U297" s="124"/>
      <c r="V297" s="124"/>
      <c r="W297" s="145"/>
      <c r="X297" s="53"/>
      <c r="Y297" s="53"/>
    </row>
    <row r="298" spans="1:25" ht="34.5" customHeight="1" thickTop="1" thickBot="1" x14ac:dyDescent="0.3">
      <c r="A298" s="107"/>
      <c r="B298" s="108" t="s">
        <v>69</v>
      </c>
      <c r="C298" s="197" t="s">
        <v>709</v>
      </c>
      <c r="D298" s="910" t="s">
        <v>710</v>
      </c>
      <c r="E298" s="911"/>
      <c r="F298" s="79" t="s">
        <v>690</v>
      </c>
      <c r="G298" s="109">
        <v>0</v>
      </c>
      <c r="H298" s="67">
        <v>4</v>
      </c>
      <c r="I298" s="67">
        <v>4</v>
      </c>
      <c r="J298" s="67">
        <v>4</v>
      </c>
      <c r="K298" s="67">
        <v>4</v>
      </c>
      <c r="L298" s="109">
        <f t="shared" si="17"/>
        <v>16</v>
      </c>
      <c r="M298" s="94" t="s">
        <v>32</v>
      </c>
      <c r="N298" s="221"/>
      <c r="O298" s="242">
        <f t="shared" si="16"/>
        <v>0</v>
      </c>
      <c r="P298" s="206"/>
      <c r="Q298" s="125"/>
      <c r="R298" s="53"/>
      <c r="S298" s="125"/>
      <c r="T298" s="124"/>
      <c r="U298" s="124"/>
      <c r="V298" s="124"/>
      <c r="W298" s="145"/>
      <c r="X298" s="53"/>
      <c r="Y298" s="53"/>
    </row>
    <row r="299" spans="1:25" ht="33.75" customHeight="1" thickTop="1" thickBot="1" x14ac:dyDescent="0.3">
      <c r="A299" s="107"/>
      <c r="B299" s="108" t="s">
        <v>72</v>
      </c>
      <c r="C299" s="197" t="s">
        <v>711</v>
      </c>
      <c r="D299" s="910" t="s">
        <v>712</v>
      </c>
      <c r="E299" s="911"/>
      <c r="F299" s="79" t="s">
        <v>690</v>
      </c>
      <c r="G299" s="109">
        <v>0</v>
      </c>
      <c r="H299" s="67">
        <v>1</v>
      </c>
      <c r="I299" s="67">
        <v>0</v>
      </c>
      <c r="J299" s="67">
        <v>0</v>
      </c>
      <c r="K299" s="67">
        <v>0</v>
      </c>
      <c r="L299" s="109">
        <f t="shared" si="17"/>
        <v>1</v>
      </c>
      <c r="M299" s="94" t="s">
        <v>32</v>
      </c>
      <c r="N299" s="221"/>
      <c r="O299" s="242">
        <f t="shared" si="16"/>
        <v>0</v>
      </c>
      <c r="P299" s="206"/>
      <c r="Q299" s="125"/>
      <c r="R299" s="53"/>
      <c r="S299" s="125"/>
      <c r="T299" s="124"/>
      <c r="U299" s="124"/>
      <c r="V299" s="124"/>
      <c r="W299" s="145"/>
      <c r="X299" s="53"/>
      <c r="Y299" s="53"/>
    </row>
    <row r="300" spans="1:25" ht="40.5" customHeight="1" thickTop="1" thickBot="1" x14ac:dyDescent="0.3">
      <c r="A300" s="216"/>
      <c r="B300" s="217" t="s">
        <v>75</v>
      </c>
      <c r="C300" s="222" t="s">
        <v>713</v>
      </c>
      <c r="D300" s="908" t="s">
        <v>714</v>
      </c>
      <c r="E300" s="909"/>
      <c r="F300" s="79" t="s">
        <v>690</v>
      </c>
      <c r="G300" s="218">
        <v>0</v>
      </c>
      <c r="H300" s="219">
        <v>1</v>
      </c>
      <c r="I300" s="219">
        <v>0</v>
      </c>
      <c r="J300" s="219">
        <v>0</v>
      </c>
      <c r="K300" s="219">
        <v>0</v>
      </c>
      <c r="L300" s="220">
        <f t="shared" si="17"/>
        <v>1</v>
      </c>
      <c r="M300" s="94" t="s">
        <v>45</v>
      </c>
      <c r="N300" s="221"/>
      <c r="O300" s="242">
        <f t="shared" si="16"/>
        <v>0</v>
      </c>
      <c r="P300" s="206"/>
      <c r="Q300" s="125"/>
      <c r="R300" s="53"/>
      <c r="S300" s="125"/>
      <c r="T300" s="124"/>
      <c r="U300" s="124"/>
      <c r="V300" s="124"/>
      <c r="W300" s="145"/>
      <c r="X300" s="53"/>
      <c r="Y300" s="53"/>
    </row>
    <row r="301" spans="1:25" ht="45" customHeight="1" thickTop="1" thickBot="1" x14ac:dyDescent="0.3">
      <c r="A301" s="216"/>
      <c r="B301" s="217" t="s">
        <v>78</v>
      </c>
      <c r="C301" s="222" t="s">
        <v>715</v>
      </c>
      <c r="D301" s="908" t="s">
        <v>716</v>
      </c>
      <c r="E301" s="909"/>
      <c r="F301" s="79" t="s">
        <v>690</v>
      </c>
      <c r="G301" s="218">
        <v>0</v>
      </c>
      <c r="H301" s="219">
        <v>1</v>
      </c>
      <c r="I301" s="219">
        <v>0</v>
      </c>
      <c r="J301" s="219">
        <v>0</v>
      </c>
      <c r="K301" s="219">
        <v>0</v>
      </c>
      <c r="L301" s="220">
        <f>SUBTOTAL(9,H301:K301)</f>
        <v>1</v>
      </c>
      <c r="M301" s="94" t="s">
        <v>45</v>
      </c>
      <c r="N301" s="221"/>
      <c r="O301" s="242">
        <f t="shared" si="16"/>
        <v>0</v>
      </c>
      <c r="P301" s="206"/>
      <c r="Q301" s="125"/>
      <c r="R301" s="53"/>
      <c r="S301" s="125"/>
      <c r="T301" s="124"/>
      <c r="U301" s="124"/>
      <c r="V301" s="124"/>
      <c r="W301" s="145"/>
      <c r="X301" s="53"/>
      <c r="Y301" s="53"/>
    </row>
    <row r="302" spans="1:25" ht="59.25" customHeight="1" thickTop="1" thickBot="1" x14ac:dyDescent="0.3">
      <c r="A302" s="216"/>
      <c r="B302" s="217" t="s">
        <v>82</v>
      </c>
      <c r="C302" s="222" t="s">
        <v>717</v>
      </c>
      <c r="D302" s="908" t="s">
        <v>718</v>
      </c>
      <c r="E302" s="909"/>
      <c r="F302" s="79" t="s">
        <v>690</v>
      </c>
      <c r="G302" s="218">
        <v>0</v>
      </c>
      <c r="H302" s="219">
        <v>1</v>
      </c>
      <c r="I302" s="219">
        <v>0</v>
      </c>
      <c r="J302" s="219">
        <v>0</v>
      </c>
      <c r="K302" s="219">
        <v>0</v>
      </c>
      <c r="L302" s="220">
        <f>H302</f>
        <v>1</v>
      </c>
      <c r="M302" s="94" t="s">
        <v>45</v>
      </c>
      <c r="N302" s="221"/>
      <c r="O302" s="242">
        <f t="shared" si="16"/>
        <v>0</v>
      </c>
      <c r="P302" s="206"/>
      <c r="Q302" s="125"/>
      <c r="R302" s="53"/>
      <c r="S302" s="125"/>
      <c r="T302" s="124"/>
      <c r="U302" s="124"/>
      <c r="V302" s="124"/>
      <c r="W302" s="145"/>
      <c r="X302" s="53"/>
      <c r="Y302" s="53"/>
    </row>
    <row r="303" spans="1:25" ht="56.25" customHeight="1" thickTop="1" thickBot="1" x14ac:dyDescent="0.3">
      <c r="A303" s="216"/>
      <c r="B303" s="217" t="s">
        <v>334</v>
      </c>
      <c r="C303" s="222" t="s">
        <v>719</v>
      </c>
      <c r="D303" s="908" t="s">
        <v>720</v>
      </c>
      <c r="E303" s="909"/>
      <c r="F303" s="79" t="s">
        <v>337</v>
      </c>
      <c r="G303" s="219">
        <v>1</v>
      </c>
      <c r="H303" s="219">
        <v>1</v>
      </c>
      <c r="I303" s="219">
        <v>1</v>
      </c>
      <c r="J303" s="219">
        <v>1</v>
      </c>
      <c r="K303" s="219">
        <v>1</v>
      </c>
      <c r="L303" s="219">
        <v>1</v>
      </c>
      <c r="M303" s="94" t="s">
        <v>45</v>
      </c>
      <c r="N303" s="221"/>
      <c r="O303" s="242">
        <f t="shared" si="16"/>
        <v>0</v>
      </c>
      <c r="P303" s="206"/>
      <c r="Q303" s="125"/>
      <c r="R303" s="53"/>
      <c r="S303" s="125"/>
      <c r="T303" s="124"/>
      <c r="U303" s="124"/>
      <c r="V303" s="124"/>
      <c r="W303" s="145"/>
      <c r="X303" s="53"/>
      <c r="Y303" s="53"/>
    </row>
    <row r="304" spans="1:25" ht="62.25" customHeight="1" thickTop="1" thickBot="1" x14ac:dyDescent="0.3">
      <c r="A304" s="53"/>
      <c r="B304" s="898" t="s">
        <v>721</v>
      </c>
      <c r="C304" s="196" t="s">
        <v>722</v>
      </c>
      <c r="D304" s="898" t="s">
        <v>723</v>
      </c>
      <c r="E304" s="371" t="s">
        <v>724</v>
      </c>
      <c r="F304" s="86" t="s">
        <v>493</v>
      </c>
      <c r="G304" s="220">
        <v>0</v>
      </c>
      <c r="H304" s="219">
        <v>0.5</v>
      </c>
      <c r="I304" s="219">
        <v>1</v>
      </c>
      <c r="J304" s="219">
        <v>0</v>
      </c>
      <c r="K304" s="219">
        <v>0</v>
      </c>
      <c r="L304" s="220">
        <f>I304</f>
        <v>1</v>
      </c>
      <c r="M304" s="94" t="s">
        <v>45</v>
      </c>
      <c r="N304" s="221"/>
      <c r="O304" s="242">
        <f t="shared" si="16"/>
        <v>0</v>
      </c>
      <c r="P304" s="206"/>
      <c r="Q304" s="120"/>
      <c r="R304" s="53"/>
      <c r="S304" s="57"/>
      <c r="T304" s="57"/>
      <c r="U304" s="57"/>
      <c r="V304" s="57"/>
      <c r="W304" s="57"/>
      <c r="X304" s="53"/>
      <c r="Y304" s="53"/>
    </row>
    <row r="305" spans="1:25" ht="50.25" customHeight="1" thickTop="1" thickBot="1" x14ac:dyDescent="0.3">
      <c r="A305" s="53"/>
      <c r="B305" s="900"/>
      <c r="C305" s="196" t="s">
        <v>725</v>
      </c>
      <c r="D305" s="900"/>
      <c r="E305" s="366" t="s">
        <v>917</v>
      </c>
      <c r="F305" s="86" t="s">
        <v>493</v>
      </c>
      <c r="G305" s="218">
        <v>0</v>
      </c>
      <c r="H305" s="315">
        <v>1</v>
      </c>
      <c r="I305" s="315">
        <v>1</v>
      </c>
      <c r="J305" s="315">
        <v>1</v>
      </c>
      <c r="K305" s="315">
        <v>1</v>
      </c>
      <c r="L305" s="304">
        <f>SUM(H305:K305)</f>
        <v>4</v>
      </c>
      <c r="M305" s="94" t="s">
        <v>45</v>
      </c>
      <c r="N305" s="221"/>
      <c r="O305" s="242">
        <f t="shared" si="16"/>
        <v>0</v>
      </c>
      <c r="P305" s="215" t="s">
        <v>906</v>
      </c>
      <c r="Q305" s="120"/>
      <c r="R305" s="53"/>
      <c r="S305" s="57"/>
      <c r="T305" s="57"/>
      <c r="U305" s="57"/>
      <c r="V305" s="57"/>
      <c r="W305" s="57"/>
      <c r="X305" s="53"/>
      <c r="Y305" s="53"/>
    </row>
    <row r="306" spans="1:25" ht="38.25" customHeight="1" thickTop="1" thickBot="1" x14ac:dyDescent="0.3">
      <c r="A306" s="216"/>
      <c r="B306" s="217" t="s">
        <v>36</v>
      </c>
      <c r="C306" s="222" t="s">
        <v>727</v>
      </c>
      <c r="D306" s="925" t="s">
        <v>728</v>
      </c>
      <c r="E306" s="926"/>
      <c r="F306" s="79" t="s">
        <v>493</v>
      </c>
      <c r="G306" s="109">
        <v>0</v>
      </c>
      <c r="H306" s="123">
        <v>0.5</v>
      </c>
      <c r="I306" s="123">
        <v>1</v>
      </c>
      <c r="J306" s="123">
        <v>0</v>
      </c>
      <c r="K306" s="123">
        <v>0</v>
      </c>
      <c r="L306" s="122">
        <f>I306</f>
        <v>1</v>
      </c>
      <c r="M306" s="94" t="s">
        <v>45</v>
      </c>
      <c r="N306" s="221"/>
      <c r="O306" s="242">
        <f t="shared" si="16"/>
        <v>0</v>
      </c>
      <c r="P306" s="206"/>
      <c r="Q306" s="120"/>
      <c r="R306" s="53"/>
      <c r="S306" s="124"/>
      <c r="T306" s="124"/>
      <c r="U306" s="124"/>
      <c r="V306" s="124"/>
      <c r="W306" s="125"/>
      <c r="X306" s="53"/>
      <c r="Y306" s="53"/>
    </row>
    <row r="307" spans="1:25" ht="63" customHeight="1" thickTop="1" thickBot="1" x14ac:dyDescent="0.3">
      <c r="A307" s="216"/>
      <c r="B307" s="217" t="s">
        <v>99</v>
      </c>
      <c r="C307" s="222" t="s">
        <v>729</v>
      </c>
      <c r="D307" s="925" t="s">
        <v>730</v>
      </c>
      <c r="E307" s="926"/>
      <c r="F307" s="79" t="s">
        <v>493</v>
      </c>
      <c r="G307" s="218">
        <v>0</v>
      </c>
      <c r="H307" s="223">
        <v>1</v>
      </c>
      <c r="I307" s="223">
        <v>0</v>
      </c>
      <c r="J307" s="223">
        <v>0</v>
      </c>
      <c r="K307" s="223">
        <v>0</v>
      </c>
      <c r="L307" s="218">
        <f>SUM(H307:K307)</f>
        <v>1</v>
      </c>
      <c r="M307" s="94" t="s">
        <v>32</v>
      </c>
      <c r="N307" s="221"/>
      <c r="O307" s="242">
        <f t="shared" si="16"/>
        <v>0</v>
      </c>
      <c r="P307" s="209"/>
      <c r="Q307" s="111"/>
      <c r="R307" s="107"/>
      <c r="S307" s="112"/>
      <c r="T307" s="112"/>
      <c r="U307" s="112"/>
      <c r="V307" s="112"/>
      <c r="W307" s="114"/>
      <c r="X307" s="107"/>
      <c r="Y307" s="53"/>
    </row>
    <row r="308" spans="1:25" ht="36.75" customHeight="1" thickTop="1" thickBot="1" x14ac:dyDescent="0.3">
      <c r="A308" s="216"/>
      <c r="B308" s="217" t="s">
        <v>66</v>
      </c>
      <c r="C308" s="222" t="s">
        <v>731</v>
      </c>
      <c r="D308" s="925" t="s">
        <v>732</v>
      </c>
      <c r="E308" s="926"/>
      <c r="F308" s="79" t="s">
        <v>493</v>
      </c>
      <c r="G308" s="218">
        <v>0</v>
      </c>
      <c r="H308" s="223">
        <v>1</v>
      </c>
      <c r="I308" s="223">
        <v>0</v>
      </c>
      <c r="J308" s="223">
        <v>0</v>
      </c>
      <c r="K308" s="223">
        <v>0</v>
      </c>
      <c r="L308" s="218">
        <v>1</v>
      </c>
      <c r="M308" s="94" t="s">
        <v>32</v>
      </c>
      <c r="N308" s="221"/>
      <c r="O308" s="242">
        <f t="shared" si="16"/>
        <v>0</v>
      </c>
      <c r="P308" s="206"/>
      <c r="Q308" s="125"/>
      <c r="R308" s="53"/>
      <c r="S308" s="125"/>
      <c r="T308" s="124"/>
      <c r="U308" s="124"/>
      <c r="V308" s="124"/>
      <c r="W308" s="145"/>
      <c r="X308" s="53"/>
      <c r="Y308" s="53"/>
    </row>
    <row r="309" spans="1:25" ht="34.5" customHeight="1" thickTop="1" thickBot="1" x14ac:dyDescent="0.3">
      <c r="A309" s="216"/>
      <c r="B309" s="217" t="s">
        <v>53</v>
      </c>
      <c r="C309" s="222" t="s">
        <v>733</v>
      </c>
      <c r="D309" s="925" t="s">
        <v>734</v>
      </c>
      <c r="E309" s="926"/>
      <c r="F309" s="79" t="s">
        <v>493</v>
      </c>
      <c r="G309" s="218">
        <v>0</v>
      </c>
      <c r="H309" s="219">
        <v>1</v>
      </c>
      <c r="I309" s="219">
        <v>0</v>
      </c>
      <c r="J309" s="219">
        <v>0</v>
      </c>
      <c r="K309" s="219">
        <v>0</v>
      </c>
      <c r="L309" s="220">
        <f>H309</f>
        <v>1</v>
      </c>
      <c r="M309" s="94" t="s">
        <v>45</v>
      </c>
      <c r="N309" s="221"/>
      <c r="O309" s="242">
        <f t="shared" si="16"/>
        <v>0</v>
      </c>
      <c r="P309" s="206"/>
      <c r="Q309" s="125"/>
      <c r="R309" s="53"/>
      <c r="S309" s="125"/>
      <c r="T309" s="124"/>
      <c r="U309" s="124"/>
      <c r="V309" s="124"/>
      <c r="W309" s="145"/>
      <c r="X309" s="53"/>
      <c r="Y309" s="53"/>
    </row>
    <row r="310" spans="1:25" ht="31.5" customHeight="1" thickTop="1" thickBot="1" x14ac:dyDescent="0.3">
      <c r="A310" s="216"/>
      <c r="B310" s="217" t="s">
        <v>59</v>
      </c>
      <c r="C310" s="222" t="s">
        <v>735</v>
      </c>
      <c r="D310" s="925" t="s">
        <v>736</v>
      </c>
      <c r="E310" s="926"/>
      <c r="F310" s="79" t="s">
        <v>493</v>
      </c>
      <c r="G310" s="218">
        <v>0</v>
      </c>
      <c r="H310" s="223">
        <v>1</v>
      </c>
      <c r="I310" s="223">
        <v>2</v>
      </c>
      <c r="J310" s="223">
        <v>0</v>
      </c>
      <c r="K310" s="223">
        <v>0</v>
      </c>
      <c r="L310" s="218">
        <f>SUM(H310:K310)</f>
        <v>3</v>
      </c>
      <c r="M310" s="94" t="s">
        <v>32</v>
      </c>
      <c r="N310" s="221"/>
      <c r="O310" s="242">
        <f t="shared" si="16"/>
        <v>0</v>
      </c>
      <c r="P310" s="206"/>
      <c r="Q310" s="125"/>
      <c r="R310" s="53"/>
      <c r="S310" s="125"/>
      <c r="T310" s="124"/>
      <c r="U310" s="124"/>
      <c r="V310" s="124"/>
      <c r="W310" s="145"/>
      <c r="X310" s="53"/>
      <c r="Y310" s="53"/>
    </row>
    <row r="311" spans="1:25" ht="38.25" customHeight="1" thickTop="1" thickBot="1" x14ac:dyDescent="0.3">
      <c r="A311" s="216"/>
      <c r="B311" s="217" t="s">
        <v>65</v>
      </c>
      <c r="C311" s="222" t="s">
        <v>737</v>
      </c>
      <c r="D311" s="925" t="s">
        <v>738</v>
      </c>
      <c r="E311" s="926"/>
      <c r="F311" s="79" t="s">
        <v>493</v>
      </c>
      <c r="G311" s="122">
        <v>0.18</v>
      </c>
      <c r="H311" s="123">
        <v>0.4</v>
      </c>
      <c r="I311" s="123">
        <v>0.6</v>
      </c>
      <c r="J311" s="123">
        <v>0.8</v>
      </c>
      <c r="K311" s="123">
        <v>1</v>
      </c>
      <c r="L311" s="122">
        <f>K311</f>
        <v>1</v>
      </c>
      <c r="M311" s="94" t="s">
        <v>45</v>
      </c>
      <c r="N311" s="221"/>
      <c r="O311" s="242">
        <f t="shared" si="16"/>
        <v>0</v>
      </c>
      <c r="P311" s="212"/>
      <c r="Q311" s="114"/>
      <c r="R311" s="107"/>
      <c r="S311" s="112"/>
      <c r="T311" s="112"/>
      <c r="U311" s="112"/>
      <c r="V311" s="112"/>
      <c r="W311" s="114"/>
      <c r="X311" s="107"/>
      <c r="Y311" s="53"/>
    </row>
    <row r="312" spans="1:25" ht="37.5" customHeight="1" thickTop="1" thickBot="1" x14ac:dyDescent="0.3">
      <c r="A312" s="216"/>
      <c r="B312" s="217" t="s">
        <v>50</v>
      </c>
      <c r="C312" s="222" t="s">
        <v>739</v>
      </c>
      <c r="D312" s="925" t="s">
        <v>740</v>
      </c>
      <c r="E312" s="926"/>
      <c r="F312" s="79" t="s">
        <v>493</v>
      </c>
      <c r="G312" s="109">
        <v>0</v>
      </c>
      <c r="H312" s="123">
        <v>1</v>
      </c>
      <c r="I312" s="315">
        <v>1</v>
      </c>
      <c r="J312" s="315">
        <v>1</v>
      </c>
      <c r="K312" s="315">
        <v>1</v>
      </c>
      <c r="L312" s="314">
        <f>I312</f>
        <v>1</v>
      </c>
      <c r="M312" s="94" t="s">
        <v>45</v>
      </c>
      <c r="N312" s="221"/>
      <c r="O312" s="242">
        <f t="shared" si="16"/>
        <v>0</v>
      </c>
      <c r="P312" s="215" t="s">
        <v>909</v>
      </c>
      <c r="Q312" s="120"/>
      <c r="R312" s="53"/>
      <c r="S312" s="124"/>
      <c r="T312" s="124"/>
      <c r="U312" s="124"/>
      <c r="V312" s="124"/>
      <c r="W312" s="125"/>
      <c r="X312" s="53"/>
      <c r="Y312" s="53"/>
    </row>
    <row r="313" spans="1:25" ht="55.5" customHeight="1" thickTop="1" thickBot="1" x14ac:dyDescent="0.3">
      <c r="A313" s="216"/>
      <c r="B313" s="217" t="s">
        <v>33</v>
      </c>
      <c r="C313" s="133"/>
      <c r="D313" s="930" t="s">
        <v>741</v>
      </c>
      <c r="E313" s="907"/>
      <c r="F313" s="190" t="s">
        <v>493</v>
      </c>
      <c r="G313" s="130">
        <v>0</v>
      </c>
      <c r="H313" s="191">
        <v>0</v>
      </c>
      <c r="I313" s="191">
        <v>0.2</v>
      </c>
      <c r="J313" s="191">
        <v>0.3</v>
      </c>
      <c r="K313" s="191">
        <v>0.25</v>
      </c>
      <c r="L313" s="192">
        <f>SUBTOTAL(9,H313:K313)</f>
        <v>0.75</v>
      </c>
      <c r="M313" s="132" t="s">
        <v>45</v>
      </c>
      <c r="N313" s="319"/>
      <c r="O313" s="320">
        <f t="shared" si="16"/>
        <v>0</v>
      </c>
      <c r="P313" s="206"/>
      <c r="Q313" s="120"/>
      <c r="R313" s="53"/>
      <c r="S313" s="124"/>
      <c r="T313" s="124"/>
      <c r="U313" s="124"/>
      <c r="V313" s="124"/>
      <c r="W313" s="125"/>
      <c r="X313" s="53"/>
      <c r="Y313" s="53"/>
    </row>
    <row r="314" spans="1:25" ht="42.75" customHeight="1" thickTop="1" thickBot="1" x14ac:dyDescent="0.3">
      <c r="A314" s="245"/>
      <c r="B314" s="73" t="s">
        <v>742</v>
      </c>
      <c r="C314" s="74"/>
      <c r="D314" s="928">
        <f>3+16+12+4+3+3+14+11+1+2+9+8+16+2+2+2+6+4+3+8+14+17+7+17+5+3+4+15+15+10</f>
        <v>236</v>
      </c>
      <c r="E314" s="929"/>
      <c r="F314" s="75"/>
      <c r="G314" s="73"/>
      <c r="H314" s="75"/>
      <c r="I314" s="75"/>
      <c r="J314" s="75"/>
      <c r="K314" s="75"/>
      <c r="L314" s="75"/>
      <c r="M314" s="76"/>
      <c r="N314" s="76"/>
      <c r="O314" s="204"/>
      <c r="P314" s="207"/>
      <c r="Q314" s="70"/>
      <c r="R314" s="70"/>
      <c r="S314" s="70"/>
      <c r="T314" s="70"/>
      <c r="U314" s="70"/>
      <c r="V314" s="70"/>
      <c r="W314" s="70"/>
      <c r="X314" s="77"/>
      <c r="Y314" s="53"/>
    </row>
    <row r="315" spans="1:25" ht="15.75" customHeight="1" thickTop="1" x14ac:dyDescent="0.25">
      <c r="A315" s="53"/>
      <c r="B315" s="193"/>
      <c r="C315" s="193"/>
      <c r="D315" s="364"/>
      <c r="E315" s="194"/>
      <c r="F315" s="84"/>
      <c r="G315" s="120"/>
      <c r="L315" s="57"/>
      <c r="M315" s="53"/>
      <c r="N315" s="53"/>
      <c r="O315" s="53"/>
      <c r="P315" s="194"/>
      <c r="Q315" s="57"/>
      <c r="R315" s="53"/>
      <c r="S315" s="57"/>
      <c r="T315" s="57"/>
      <c r="U315" s="57"/>
      <c r="V315" s="57"/>
      <c r="W315" s="57"/>
      <c r="X315" s="53"/>
      <c r="Y315" s="53"/>
    </row>
    <row r="316" spans="1:25" ht="13.5" x14ac:dyDescent="0.25">
      <c r="A316" s="53"/>
      <c r="B316" s="53"/>
      <c r="C316" s="53"/>
      <c r="E316" s="53"/>
      <c r="F316" s="53"/>
      <c r="G316" s="53"/>
      <c r="M316" s="53"/>
      <c r="N316" s="53"/>
      <c r="O316" s="53"/>
      <c r="Q316" s="53"/>
      <c r="R316" s="53"/>
      <c r="S316" s="53"/>
      <c r="T316" s="53"/>
      <c r="U316" s="53"/>
      <c r="V316" s="53"/>
      <c r="W316" s="53"/>
      <c r="X316" s="53"/>
      <c r="Y316" s="53"/>
    </row>
    <row r="317" spans="1:25" ht="13.5" x14ac:dyDescent="0.25">
      <c r="A317" s="53"/>
      <c r="B317" s="53"/>
      <c r="C317" s="53"/>
      <c r="E317" s="53"/>
      <c r="F317" s="53"/>
      <c r="G317" s="53"/>
      <c r="M317" s="53"/>
      <c r="N317" s="53"/>
      <c r="O317" s="53"/>
      <c r="Q317" s="53"/>
      <c r="R317" s="53"/>
      <c r="S317" s="53"/>
      <c r="T317" s="53"/>
      <c r="U317" s="53"/>
      <c r="V317" s="53"/>
      <c r="W317" s="53"/>
      <c r="X317" s="53"/>
      <c r="Y317" s="53"/>
    </row>
    <row r="318" spans="1:25" ht="13.5" x14ac:dyDescent="0.25">
      <c r="A318" s="53"/>
      <c r="B318" s="53"/>
      <c r="C318" s="53"/>
      <c r="E318" s="53"/>
      <c r="F318" s="53"/>
      <c r="G318" s="53"/>
      <c r="M318" s="53"/>
      <c r="N318" s="53"/>
      <c r="O318" s="53"/>
      <c r="Q318" s="53"/>
      <c r="R318" s="53"/>
      <c r="S318" s="53"/>
      <c r="T318" s="53"/>
      <c r="U318" s="53"/>
      <c r="V318" s="53"/>
      <c r="W318" s="53"/>
      <c r="X318" s="53"/>
      <c r="Y318" s="53"/>
    </row>
    <row r="319" spans="1:25" ht="13.5" x14ac:dyDescent="0.25">
      <c r="A319" s="53"/>
      <c r="B319" s="53"/>
      <c r="C319" s="53"/>
      <c r="E319" s="53"/>
      <c r="F319" s="53"/>
      <c r="G319" s="53"/>
      <c r="M319" s="53"/>
      <c r="N319" s="53"/>
      <c r="O319" s="53"/>
      <c r="Q319" s="53"/>
      <c r="R319" s="53"/>
      <c r="S319" s="53"/>
      <c r="T319" s="53"/>
      <c r="U319" s="53"/>
      <c r="V319" s="53"/>
      <c r="W319" s="53"/>
      <c r="X319" s="53"/>
      <c r="Y319" s="53"/>
    </row>
    <row r="320" spans="1:25" ht="13.5" x14ac:dyDescent="0.25">
      <c r="A320" s="53"/>
      <c r="B320" s="53"/>
      <c r="C320" s="53"/>
      <c r="E320" s="53"/>
      <c r="F320" s="53"/>
      <c r="G320" s="53"/>
      <c r="M320" s="53"/>
      <c r="N320" s="53"/>
      <c r="O320" s="53"/>
      <c r="Q320" s="53"/>
      <c r="R320" s="53"/>
      <c r="S320" s="53"/>
      <c r="T320" s="53"/>
      <c r="U320" s="53"/>
      <c r="V320" s="53"/>
      <c r="W320" s="53"/>
      <c r="X320" s="53"/>
      <c r="Y320" s="53"/>
    </row>
    <row r="321" spans="1:25" ht="13.5" x14ac:dyDescent="0.25">
      <c r="A321" s="53"/>
      <c r="B321" s="53"/>
      <c r="C321" s="53"/>
      <c r="E321" s="53"/>
      <c r="F321" s="53"/>
      <c r="G321" s="53"/>
      <c r="M321" s="53"/>
      <c r="N321" s="53"/>
      <c r="O321" s="53"/>
      <c r="Q321" s="53"/>
      <c r="R321" s="53"/>
      <c r="S321" s="53"/>
      <c r="T321" s="53"/>
      <c r="U321" s="53"/>
      <c r="V321" s="53"/>
      <c r="W321" s="53"/>
      <c r="X321" s="53"/>
      <c r="Y321" s="53"/>
    </row>
    <row r="322" spans="1:25" ht="13.5" x14ac:dyDescent="0.25">
      <c r="A322" s="53"/>
      <c r="B322" s="53"/>
      <c r="C322" s="53"/>
      <c r="E322" s="53"/>
      <c r="F322" s="53"/>
      <c r="G322" s="53"/>
      <c r="M322" s="53"/>
      <c r="N322" s="53"/>
      <c r="O322" s="53"/>
      <c r="Q322" s="53"/>
      <c r="R322" s="53"/>
      <c r="S322" s="53"/>
      <c r="T322" s="53"/>
      <c r="U322" s="53"/>
      <c r="V322" s="53"/>
      <c r="W322" s="53"/>
      <c r="X322" s="53"/>
      <c r="Y322" s="53"/>
    </row>
    <row r="323" spans="1:25" ht="13.5" x14ac:dyDescent="0.25">
      <c r="A323" s="53"/>
      <c r="B323" s="53"/>
      <c r="C323" s="53"/>
      <c r="E323" s="53"/>
      <c r="F323" s="53"/>
      <c r="G323" s="53"/>
      <c r="M323" s="53"/>
      <c r="N323" s="53"/>
      <c r="O323" s="53"/>
      <c r="Q323" s="53"/>
      <c r="R323" s="53"/>
      <c r="S323" s="53"/>
      <c r="T323" s="53"/>
      <c r="U323" s="53"/>
      <c r="V323" s="53"/>
      <c r="W323" s="53"/>
      <c r="X323" s="53"/>
      <c r="Y323" s="53"/>
    </row>
    <row r="324" spans="1:25" ht="13.5" x14ac:dyDescent="0.25">
      <c r="A324" s="53"/>
      <c r="B324" s="53"/>
      <c r="C324" s="53"/>
      <c r="E324" s="53"/>
      <c r="F324" s="53"/>
      <c r="G324" s="53"/>
      <c r="M324" s="53"/>
      <c r="N324" s="53"/>
      <c r="O324" s="53"/>
      <c r="Q324" s="53"/>
      <c r="R324" s="53"/>
      <c r="S324" s="53"/>
      <c r="T324" s="53"/>
      <c r="U324" s="53"/>
      <c r="V324" s="53"/>
      <c r="W324" s="53"/>
      <c r="X324" s="53"/>
      <c r="Y324" s="53"/>
    </row>
    <row r="325" spans="1:25" ht="13.5" x14ac:dyDescent="0.25">
      <c r="A325" s="53"/>
      <c r="B325" s="53"/>
      <c r="C325" s="53"/>
      <c r="E325" s="53"/>
      <c r="F325" s="53"/>
      <c r="G325" s="53"/>
      <c r="M325" s="53"/>
      <c r="N325" s="53"/>
      <c r="O325" s="53"/>
      <c r="Q325" s="53"/>
      <c r="R325" s="53"/>
      <c r="S325" s="53"/>
      <c r="T325" s="53"/>
      <c r="U325" s="53"/>
      <c r="V325" s="53"/>
      <c r="W325" s="53"/>
      <c r="X325" s="53"/>
      <c r="Y325" s="53"/>
    </row>
    <row r="326" spans="1:25" ht="13.5" x14ac:dyDescent="0.25">
      <c r="A326" s="53"/>
      <c r="B326" s="53"/>
      <c r="C326" s="53"/>
      <c r="E326" s="53"/>
      <c r="F326" s="53"/>
      <c r="G326" s="53"/>
      <c r="M326" s="53"/>
      <c r="N326" s="53"/>
      <c r="O326" s="53"/>
      <c r="Q326" s="53"/>
      <c r="R326" s="53"/>
      <c r="S326" s="53"/>
      <c r="T326" s="53"/>
      <c r="U326" s="53"/>
      <c r="V326" s="53"/>
      <c r="W326" s="53"/>
      <c r="X326" s="53"/>
      <c r="Y326" s="53"/>
    </row>
    <row r="327" spans="1:25" ht="13.5" x14ac:dyDescent="0.25">
      <c r="A327" s="53"/>
      <c r="B327" s="53"/>
      <c r="C327" s="53"/>
      <c r="E327" s="53"/>
      <c r="F327" s="53"/>
      <c r="G327" s="53"/>
      <c r="M327" s="53"/>
      <c r="N327" s="53"/>
      <c r="O327" s="53"/>
      <c r="Q327" s="53"/>
      <c r="R327" s="53"/>
      <c r="S327" s="53"/>
      <c r="T327" s="53"/>
      <c r="U327" s="53"/>
      <c r="V327" s="53"/>
      <c r="W327" s="53"/>
      <c r="X327" s="53"/>
      <c r="Y327" s="53"/>
    </row>
    <row r="328" spans="1:25" ht="13.5" x14ac:dyDescent="0.25">
      <c r="A328" s="53"/>
      <c r="B328" s="53"/>
      <c r="C328" s="53"/>
      <c r="E328" s="53"/>
      <c r="F328" s="53"/>
      <c r="G328" s="53"/>
      <c r="M328" s="53"/>
      <c r="N328" s="53"/>
      <c r="O328" s="53"/>
      <c r="Q328" s="53"/>
      <c r="R328" s="53"/>
      <c r="S328" s="53"/>
      <c r="T328" s="53"/>
      <c r="U328" s="53"/>
      <c r="V328" s="53"/>
      <c r="W328" s="53"/>
      <c r="X328" s="53"/>
      <c r="Y328" s="53"/>
    </row>
    <row r="329" spans="1:25" ht="13.5" x14ac:dyDescent="0.25">
      <c r="A329" s="53"/>
      <c r="B329" s="53"/>
      <c r="C329" s="53"/>
      <c r="E329" s="53"/>
      <c r="F329" s="53"/>
      <c r="G329" s="53"/>
      <c r="M329" s="53"/>
      <c r="N329" s="53"/>
      <c r="O329" s="53"/>
      <c r="Q329" s="53"/>
      <c r="R329" s="53"/>
      <c r="S329" s="53"/>
      <c r="T329" s="53"/>
      <c r="U329" s="53"/>
      <c r="V329" s="53"/>
      <c r="W329" s="53"/>
      <c r="X329" s="53"/>
      <c r="Y329" s="53"/>
    </row>
    <row r="330" spans="1:25" ht="13.5" x14ac:dyDescent="0.25">
      <c r="A330" s="53"/>
      <c r="B330" s="53"/>
      <c r="C330" s="53"/>
      <c r="E330" s="53"/>
      <c r="F330" s="53"/>
      <c r="G330" s="53"/>
      <c r="M330" s="53"/>
      <c r="N330" s="53"/>
      <c r="O330" s="53"/>
      <c r="Q330" s="53"/>
      <c r="R330" s="53"/>
      <c r="S330" s="53"/>
      <c r="T330" s="53"/>
      <c r="U330" s="53"/>
      <c r="V330" s="53"/>
      <c r="W330" s="53"/>
      <c r="X330" s="53"/>
      <c r="Y330" s="53"/>
    </row>
    <row r="331" spans="1:25" ht="13.5" x14ac:dyDescent="0.25">
      <c r="A331" s="53"/>
      <c r="B331" s="53"/>
      <c r="C331" s="53"/>
      <c r="E331" s="53"/>
      <c r="F331" s="53"/>
      <c r="G331" s="53"/>
      <c r="M331" s="53"/>
      <c r="N331" s="53"/>
      <c r="O331" s="53"/>
      <c r="Q331" s="53"/>
      <c r="R331" s="53"/>
      <c r="S331" s="53"/>
      <c r="T331" s="53"/>
      <c r="U331" s="53"/>
      <c r="V331" s="53"/>
      <c r="W331" s="53"/>
      <c r="X331" s="53"/>
      <c r="Y331" s="53"/>
    </row>
    <row r="332" spans="1:25" ht="13.5" x14ac:dyDescent="0.25">
      <c r="A332" s="53"/>
      <c r="B332" s="53"/>
      <c r="C332" s="53"/>
      <c r="E332" s="53"/>
      <c r="F332" s="53"/>
      <c r="G332" s="53"/>
      <c r="M332" s="53"/>
      <c r="N332" s="53"/>
      <c r="O332" s="53"/>
      <c r="Q332" s="53"/>
      <c r="R332" s="53"/>
      <c r="S332" s="53"/>
      <c r="T332" s="53"/>
      <c r="U332" s="53"/>
      <c r="V332" s="53"/>
      <c r="W332" s="53"/>
      <c r="X332" s="53"/>
      <c r="Y332" s="53"/>
    </row>
    <row r="333" spans="1:25" ht="13.5" x14ac:dyDescent="0.25">
      <c r="A333" s="53"/>
      <c r="B333" s="53"/>
      <c r="C333" s="53"/>
      <c r="E333" s="53"/>
      <c r="F333" s="53"/>
      <c r="G333" s="53"/>
      <c r="M333" s="53"/>
      <c r="N333" s="53"/>
      <c r="O333" s="53"/>
      <c r="Q333" s="53"/>
      <c r="R333" s="53"/>
      <c r="S333" s="53"/>
      <c r="T333" s="53"/>
      <c r="U333" s="53"/>
      <c r="V333" s="53"/>
      <c r="W333" s="53"/>
      <c r="X333" s="53"/>
      <c r="Y333" s="53"/>
    </row>
    <row r="334" spans="1:25" ht="13.5" x14ac:dyDescent="0.25">
      <c r="A334" s="53"/>
      <c r="B334" s="53"/>
      <c r="C334" s="53"/>
      <c r="E334" s="53"/>
      <c r="F334" s="53"/>
      <c r="G334" s="53"/>
      <c r="M334" s="53"/>
      <c r="N334" s="53"/>
      <c r="O334" s="53"/>
      <c r="Q334" s="53"/>
      <c r="R334" s="53"/>
      <c r="S334" s="53"/>
      <c r="T334" s="53"/>
      <c r="U334" s="53"/>
      <c r="V334" s="53"/>
      <c r="W334" s="53"/>
      <c r="X334" s="53"/>
      <c r="Y334" s="53"/>
    </row>
    <row r="335" spans="1:25" ht="13.5" x14ac:dyDescent="0.25">
      <c r="A335" s="53"/>
      <c r="B335" s="53"/>
      <c r="C335" s="53"/>
      <c r="E335" s="53"/>
      <c r="F335" s="53"/>
      <c r="G335" s="53"/>
      <c r="M335" s="53"/>
      <c r="N335" s="53"/>
      <c r="O335" s="53"/>
      <c r="Q335" s="53"/>
      <c r="R335" s="53"/>
      <c r="S335" s="53"/>
      <c r="T335" s="53"/>
      <c r="U335" s="53"/>
      <c r="V335" s="53"/>
      <c r="W335" s="53"/>
      <c r="X335" s="53"/>
      <c r="Y335" s="53"/>
    </row>
    <row r="336" spans="1:25" ht="13.5" x14ac:dyDescent="0.25">
      <c r="A336" s="53"/>
      <c r="B336" s="53"/>
      <c r="C336" s="53"/>
      <c r="E336" s="53"/>
      <c r="F336" s="53"/>
      <c r="G336" s="53"/>
      <c r="M336" s="53"/>
      <c r="N336" s="53"/>
      <c r="O336" s="53"/>
      <c r="Q336" s="53"/>
      <c r="R336" s="53"/>
      <c r="S336" s="53"/>
      <c r="T336" s="53"/>
      <c r="U336" s="53"/>
      <c r="V336" s="53"/>
      <c r="W336" s="53"/>
      <c r="X336" s="53"/>
      <c r="Y336" s="53"/>
    </row>
    <row r="337" spans="1:25" ht="13.5" x14ac:dyDescent="0.25">
      <c r="A337" s="53"/>
      <c r="B337" s="53"/>
      <c r="C337" s="53"/>
      <c r="E337" s="53"/>
      <c r="F337" s="53"/>
      <c r="G337" s="53"/>
      <c r="M337" s="53"/>
      <c r="N337" s="53"/>
      <c r="O337" s="53"/>
      <c r="Q337" s="53"/>
      <c r="R337" s="53"/>
      <c r="S337" s="53"/>
      <c r="T337" s="53"/>
      <c r="U337" s="53"/>
      <c r="V337" s="53"/>
      <c r="W337" s="53"/>
      <c r="X337" s="53"/>
      <c r="Y337" s="53"/>
    </row>
    <row r="338" spans="1:25" ht="13.5" x14ac:dyDescent="0.25">
      <c r="A338" s="53"/>
      <c r="B338" s="53"/>
      <c r="C338" s="53"/>
      <c r="E338" s="53"/>
      <c r="F338" s="53"/>
      <c r="G338" s="53"/>
      <c r="M338" s="53"/>
      <c r="N338" s="53"/>
      <c r="O338" s="53"/>
      <c r="Q338" s="53"/>
      <c r="R338" s="53"/>
      <c r="S338" s="53"/>
      <c r="T338" s="53"/>
      <c r="U338" s="53"/>
      <c r="V338" s="53"/>
      <c r="W338" s="53"/>
      <c r="X338" s="53"/>
      <c r="Y338" s="53"/>
    </row>
    <row r="339" spans="1:25" ht="13.5" x14ac:dyDescent="0.25">
      <c r="A339" s="53"/>
      <c r="B339" s="53"/>
      <c r="C339" s="53"/>
      <c r="E339" s="53"/>
      <c r="F339" s="53"/>
      <c r="G339" s="53"/>
      <c r="M339" s="53"/>
      <c r="N339" s="53"/>
      <c r="O339" s="53"/>
      <c r="Q339" s="53"/>
      <c r="R339" s="53"/>
      <c r="S339" s="53"/>
      <c r="T339" s="53"/>
      <c r="U339" s="53"/>
      <c r="V339" s="53"/>
      <c r="W339" s="53"/>
      <c r="X339" s="53"/>
      <c r="Y339" s="53"/>
    </row>
    <row r="340" spans="1:25" ht="13.5" x14ac:dyDescent="0.25">
      <c r="A340" s="53"/>
      <c r="B340" s="53"/>
      <c r="C340" s="53"/>
      <c r="E340" s="53"/>
      <c r="F340" s="53"/>
      <c r="G340" s="53"/>
      <c r="M340" s="53"/>
      <c r="N340" s="53"/>
      <c r="O340" s="53"/>
      <c r="Q340" s="53"/>
      <c r="R340" s="53"/>
      <c r="S340" s="53"/>
      <c r="T340" s="53"/>
      <c r="U340" s="53"/>
      <c r="V340" s="53"/>
      <c r="W340" s="53"/>
      <c r="X340" s="53"/>
      <c r="Y340" s="53"/>
    </row>
    <row r="341" spans="1:25" ht="13.5" x14ac:dyDescent="0.25">
      <c r="A341" s="53"/>
      <c r="B341" s="53"/>
      <c r="C341" s="53"/>
      <c r="E341" s="53"/>
      <c r="F341" s="53"/>
      <c r="G341" s="53"/>
      <c r="M341" s="53"/>
      <c r="N341" s="53"/>
      <c r="O341" s="53"/>
      <c r="Q341" s="53"/>
      <c r="R341" s="53"/>
      <c r="S341" s="53"/>
      <c r="T341" s="53"/>
      <c r="U341" s="53"/>
      <c r="V341" s="53"/>
      <c r="W341" s="53"/>
      <c r="X341" s="53"/>
      <c r="Y341" s="53"/>
    </row>
    <row r="342" spans="1:25" ht="13.5" x14ac:dyDescent="0.25">
      <c r="A342" s="53"/>
      <c r="B342" s="53"/>
      <c r="C342" s="53"/>
      <c r="E342" s="53"/>
      <c r="F342" s="53"/>
      <c r="G342" s="53"/>
      <c r="M342" s="53"/>
      <c r="N342" s="53"/>
      <c r="O342" s="53"/>
      <c r="Q342" s="53"/>
      <c r="R342" s="53"/>
      <c r="S342" s="53"/>
      <c r="T342" s="53"/>
      <c r="U342" s="53"/>
      <c r="V342" s="53"/>
      <c r="W342" s="53"/>
      <c r="X342" s="53"/>
      <c r="Y342" s="53"/>
    </row>
    <row r="343" spans="1:25" ht="13.5" x14ac:dyDescent="0.25">
      <c r="A343" s="53"/>
      <c r="B343" s="53"/>
      <c r="C343" s="53"/>
      <c r="E343" s="53"/>
      <c r="F343" s="53"/>
      <c r="G343" s="53"/>
      <c r="M343" s="53"/>
      <c r="N343" s="53"/>
      <c r="O343" s="53"/>
      <c r="Q343" s="53"/>
      <c r="R343" s="53"/>
      <c r="S343" s="53"/>
      <c r="T343" s="53"/>
      <c r="U343" s="53"/>
      <c r="V343" s="53"/>
      <c r="W343" s="53"/>
      <c r="X343" s="53"/>
      <c r="Y343" s="53"/>
    </row>
    <row r="344" spans="1:25" ht="13.5" x14ac:dyDescent="0.25">
      <c r="A344" s="53"/>
      <c r="B344" s="53"/>
      <c r="C344" s="53"/>
      <c r="E344" s="53"/>
      <c r="F344" s="53"/>
      <c r="G344" s="53"/>
      <c r="M344" s="53"/>
      <c r="N344" s="53"/>
      <c r="O344" s="53"/>
      <c r="Q344" s="53"/>
      <c r="R344" s="53"/>
      <c r="S344" s="53"/>
      <c r="T344" s="53"/>
      <c r="U344" s="53"/>
      <c r="V344" s="53"/>
      <c r="W344" s="53"/>
      <c r="X344" s="53"/>
      <c r="Y344" s="53"/>
    </row>
    <row r="345" spans="1:25" ht="13.5" x14ac:dyDescent="0.25">
      <c r="A345" s="53"/>
      <c r="B345" s="53"/>
      <c r="C345" s="53"/>
      <c r="E345" s="53"/>
      <c r="F345" s="53"/>
      <c r="G345" s="53"/>
      <c r="M345" s="53"/>
      <c r="N345" s="53"/>
      <c r="O345" s="53"/>
      <c r="Q345" s="53"/>
      <c r="R345" s="53"/>
      <c r="S345" s="53"/>
      <c r="T345" s="53"/>
      <c r="U345" s="53"/>
      <c r="V345" s="53"/>
      <c r="W345" s="53"/>
      <c r="X345" s="53"/>
      <c r="Y345" s="53"/>
    </row>
    <row r="346" spans="1:25" ht="13.5" x14ac:dyDescent="0.25">
      <c r="A346" s="53"/>
      <c r="B346" s="53"/>
      <c r="C346" s="53"/>
      <c r="E346" s="53"/>
      <c r="F346" s="53"/>
      <c r="G346" s="53"/>
      <c r="M346" s="53"/>
      <c r="N346" s="53"/>
      <c r="O346" s="53"/>
      <c r="Q346" s="53"/>
      <c r="R346" s="53"/>
      <c r="S346" s="53"/>
      <c r="T346" s="53"/>
      <c r="U346" s="53"/>
      <c r="V346" s="53"/>
      <c r="W346" s="53"/>
      <c r="X346" s="53"/>
      <c r="Y346" s="53"/>
    </row>
    <row r="347" spans="1:25" ht="13.5" x14ac:dyDescent="0.25">
      <c r="A347" s="53"/>
      <c r="B347" s="53"/>
      <c r="C347" s="53"/>
      <c r="E347" s="53"/>
      <c r="F347" s="53"/>
      <c r="G347" s="53"/>
      <c r="M347" s="53"/>
      <c r="N347" s="53"/>
      <c r="O347" s="53"/>
      <c r="Q347" s="53"/>
      <c r="R347" s="53"/>
      <c r="S347" s="53"/>
      <c r="T347" s="53"/>
      <c r="U347" s="53"/>
      <c r="V347" s="53"/>
      <c r="W347" s="53"/>
      <c r="X347" s="53"/>
      <c r="Y347" s="53"/>
    </row>
    <row r="348" spans="1:25" ht="13.5" x14ac:dyDescent="0.25">
      <c r="A348" s="53"/>
      <c r="B348" s="53"/>
      <c r="C348" s="53"/>
      <c r="E348" s="53"/>
      <c r="F348" s="53"/>
      <c r="G348" s="53"/>
      <c r="M348" s="53"/>
      <c r="N348" s="53"/>
      <c r="O348" s="53"/>
      <c r="Q348" s="53"/>
      <c r="R348" s="53"/>
      <c r="S348" s="53"/>
      <c r="T348" s="53"/>
      <c r="U348" s="53"/>
      <c r="V348" s="53"/>
      <c r="W348" s="53"/>
      <c r="X348" s="53"/>
      <c r="Y348" s="53"/>
    </row>
    <row r="349" spans="1:25" ht="13.5" x14ac:dyDescent="0.25">
      <c r="A349" s="53"/>
      <c r="B349" s="53"/>
      <c r="C349" s="53"/>
      <c r="E349" s="53"/>
      <c r="F349" s="53"/>
      <c r="G349" s="53"/>
      <c r="M349" s="53"/>
      <c r="N349" s="53"/>
      <c r="O349" s="53"/>
      <c r="Q349" s="53"/>
      <c r="R349" s="53"/>
      <c r="S349" s="53"/>
      <c r="T349" s="53"/>
      <c r="U349" s="53"/>
      <c r="V349" s="53"/>
      <c r="W349" s="53"/>
      <c r="X349" s="53"/>
      <c r="Y349" s="53"/>
    </row>
    <row r="350" spans="1:25" ht="13.5" x14ac:dyDescent="0.25">
      <c r="A350" s="53"/>
      <c r="B350" s="53"/>
      <c r="C350" s="53"/>
      <c r="E350" s="53"/>
      <c r="F350" s="53"/>
      <c r="G350" s="53"/>
      <c r="M350" s="53"/>
      <c r="N350" s="53"/>
      <c r="O350" s="53"/>
      <c r="Q350" s="53"/>
      <c r="R350" s="53"/>
      <c r="S350" s="53"/>
      <c r="T350" s="53"/>
      <c r="U350" s="53"/>
      <c r="V350" s="53"/>
      <c r="W350" s="53"/>
      <c r="X350" s="53"/>
      <c r="Y350" s="53"/>
    </row>
    <row r="351" spans="1:25" ht="13.5" x14ac:dyDescent="0.25">
      <c r="A351" s="53"/>
      <c r="B351" s="53"/>
      <c r="C351" s="53"/>
      <c r="E351" s="53"/>
      <c r="F351" s="53"/>
      <c r="G351" s="53"/>
      <c r="M351" s="53"/>
      <c r="N351" s="53"/>
      <c r="O351" s="53"/>
      <c r="Q351" s="53"/>
      <c r="R351" s="53"/>
      <c r="S351" s="53"/>
      <c r="T351" s="53"/>
      <c r="U351" s="53"/>
      <c r="V351" s="53"/>
      <c r="W351" s="53"/>
      <c r="X351" s="53"/>
      <c r="Y351" s="53"/>
    </row>
    <row r="352" spans="1:25" ht="13.5" x14ac:dyDescent="0.25">
      <c r="A352" s="53"/>
      <c r="B352" s="53"/>
      <c r="C352" s="53"/>
      <c r="E352" s="53"/>
      <c r="F352" s="53"/>
      <c r="G352" s="53"/>
      <c r="M352" s="53"/>
      <c r="N352" s="53"/>
      <c r="O352" s="53"/>
      <c r="Q352" s="53"/>
      <c r="R352" s="53"/>
      <c r="S352" s="53"/>
      <c r="T352" s="53"/>
      <c r="U352" s="53"/>
      <c r="V352" s="53"/>
      <c r="W352" s="53"/>
      <c r="X352" s="53"/>
      <c r="Y352" s="53"/>
    </row>
    <row r="353" spans="1:25" ht="13.5" x14ac:dyDescent="0.25">
      <c r="A353" s="53"/>
      <c r="B353" s="53"/>
      <c r="C353" s="53"/>
      <c r="E353" s="53"/>
      <c r="F353" s="53"/>
      <c r="G353" s="53"/>
      <c r="M353" s="53"/>
      <c r="N353" s="53"/>
      <c r="O353" s="53"/>
      <c r="Q353" s="53"/>
      <c r="R353" s="53"/>
      <c r="S353" s="53"/>
      <c r="T353" s="53"/>
      <c r="U353" s="53"/>
      <c r="V353" s="53"/>
      <c r="W353" s="53"/>
      <c r="X353" s="53"/>
      <c r="Y353" s="53"/>
    </row>
    <row r="354" spans="1:25" ht="13.5" x14ac:dyDescent="0.25">
      <c r="A354" s="53"/>
      <c r="B354" s="53"/>
      <c r="C354" s="53"/>
      <c r="E354" s="53"/>
      <c r="F354" s="53"/>
      <c r="G354" s="53"/>
      <c r="M354" s="53"/>
      <c r="N354" s="53"/>
      <c r="O354" s="53"/>
      <c r="Q354" s="53"/>
      <c r="R354" s="53"/>
      <c r="S354" s="53"/>
      <c r="T354" s="53"/>
      <c r="U354" s="53"/>
      <c r="V354" s="53"/>
      <c r="W354" s="53"/>
      <c r="X354" s="53"/>
      <c r="Y354" s="53"/>
    </row>
    <row r="355" spans="1:25" ht="13.5" x14ac:dyDescent="0.25">
      <c r="A355" s="53"/>
      <c r="B355" s="53"/>
      <c r="C355" s="53"/>
      <c r="E355" s="53"/>
      <c r="F355" s="53"/>
      <c r="G355" s="53"/>
      <c r="M355" s="53"/>
      <c r="N355" s="53"/>
      <c r="O355" s="53"/>
      <c r="Q355" s="53"/>
      <c r="R355" s="53"/>
      <c r="S355" s="53"/>
      <c r="T355" s="53"/>
      <c r="U355" s="53"/>
      <c r="V355" s="53"/>
      <c r="W355" s="53"/>
      <c r="X355" s="53"/>
      <c r="Y355" s="53"/>
    </row>
    <row r="356" spans="1:25" ht="13.5" x14ac:dyDescent="0.25">
      <c r="A356" s="53"/>
      <c r="B356" s="53"/>
      <c r="C356" s="53"/>
      <c r="E356" s="53"/>
      <c r="F356" s="53"/>
      <c r="G356" s="53"/>
      <c r="M356" s="53"/>
      <c r="N356" s="53"/>
      <c r="O356" s="53"/>
      <c r="Q356" s="53"/>
      <c r="R356" s="53"/>
      <c r="S356" s="53"/>
      <c r="T356" s="53"/>
      <c r="U356" s="53"/>
      <c r="V356" s="53"/>
      <c r="W356" s="53"/>
      <c r="X356" s="53"/>
      <c r="Y356" s="53"/>
    </row>
    <row r="357" spans="1:25" ht="13.5" x14ac:dyDescent="0.25">
      <c r="A357" s="53"/>
      <c r="B357" s="53"/>
      <c r="C357" s="53"/>
      <c r="E357" s="53"/>
      <c r="F357" s="53"/>
      <c r="G357" s="53"/>
      <c r="M357" s="53"/>
      <c r="N357" s="53"/>
      <c r="O357" s="53"/>
      <c r="Q357" s="53"/>
      <c r="R357" s="53"/>
      <c r="S357" s="53"/>
      <c r="T357" s="53"/>
      <c r="U357" s="53"/>
      <c r="V357" s="53"/>
      <c r="W357" s="53"/>
      <c r="X357" s="53"/>
      <c r="Y357" s="53"/>
    </row>
    <row r="358" spans="1:25" ht="13.5" x14ac:dyDescent="0.25">
      <c r="A358" s="53"/>
      <c r="B358" s="53"/>
      <c r="C358" s="53"/>
      <c r="E358" s="53"/>
      <c r="F358" s="53"/>
      <c r="G358" s="53"/>
      <c r="M358" s="53"/>
      <c r="N358" s="53"/>
      <c r="O358" s="53"/>
      <c r="Q358" s="53"/>
      <c r="R358" s="53"/>
      <c r="S358" s="53"/>
      <c r="T358" s="53"/>
      <c r="U358" s="53"/>
      <c r="V358" s="53"/>
      <c r="W358" s="53"/>
      <c r="X358" s="53"/>
      <c r="Y358" s="53"/>
    </row>
    <row r="359" spans="1:25" ht="13.5" x14ac:dyDescent="0.25">
      <c r="A359" s="53"/>
      <c r="B359" s="53"/>
      <c r="C359" s="53"/>
      <c r="E359" s="53"/>
      <c r="F359" s="53"/>
      <c r="G359" s="53"/>
      <c r="M359" s="53"/>
      <c r="N359" s="53"/>
      <c r="O359" s="53"/>
      <c r="Q359" s="53"/>
      <c r="R359" s="53"/>
      <c r="S359" s="53"/>
      <c r="T359" s="53"/>
      <c r="U359" s="53"/>
      <c r="V359" s="53"/>
      <c r="W359" s="53"/>
      <c r="X359" s="53"/>
      <c r="Y359" s="53"/>
    </row>
    <row r="360" spans="1:25" ht="13.5" x14ac:dyDescent="0.25">
      <c r="A360" s="53"/>
      <c r="B360" s="53"/>
      <c r="C360" s="53"/>
      <c r="E360" s="53"/>
      <c r="F360" s="53"/>
      <c r="G360" s="53"/>
      <c r="M360" s="53"/>
      <c r="N360" s="53"/>
      <c r="O360" s="53"/>
      <c r="Q360" s="53"/>
      <c r="R360" s="53"/>
      <c r="S360" s="53"/>
      <c r="T360" s="53"/>
      <c r="U360" s="53"/>
      <c r="V360" s="53"/>
      <c r="W360" s="53"/>
      <c r="X360" s="53"/>
      <c r="Y360" s="53"/>
    </row>
    <row r="361" spans="1:25" ht="13.5" x14ac:dyDescent="0.25">
      <c r="A361" s="53"/>
      <c r="B361" s="53"/>
      <c r="C361" s="53"/>
      <c r="E361" s="53"/>
      <c r="F361" s="53"/>
      <c r="G361" s="53"/>
      <c r="M361" s="53"/>
      <c r="N361" s="53"/>
      <c r="O361" s="53"/>
      <c r="Q361" s="53"/>
      <c r="R361" s="53"/>
      <c r="S361" s="53"/>
      <c r="T361" s="53"/>
      <c r="U361" s="53"/>
      <c r="V361" s="53"/>
      <c r="W361" s="53"/>
      <c r="X361" s="53"/>
      <c r="Y361" s="53"/>
    </row>
    <row r="362" spans="1:25" ht="13.5" x14ac:dyDescent="0.25">
      <c r="A362" s="53"/>
      <c r="B362" s="53"/>
      <c r="C362" s="53"/>
      <c r="E362" s="53"/>
      <c r="F362" s="53"/>
      <c r="G362" s="53"/>
      <c r="M362" s="53"/>
      <c r="N362" s="53"/>
      <c r="O362" s="53"/>
      <c r="Q362" s="53"/>
      <c r="R362" s="53"/>
      <c r="S362" s="53"/>
      <c r="T362" s="53"/>
      <c r="U362" s="53"/>
      <c r="V362" s="53"/>
      <c r="W362" s="53"/>
      <c r="X362" s="53"/>
      <c r="Y362" s="53"/>
    </row>
    <row r="363" spans="1:25" ht="13.5" x14ac:dyDescent="0.25">
      <c r="A363" s="53"/>
      <c r="B363" s="53"/>
      <c r="C363" s="53"/>
      <c r="E363" s="53"/>
      <c r="F363" s="53"/>
      <c r="G363" s="53"/>
      <c r="M363" s="53"/>
      <c r="N363" s="53"/>
      <c r="O363" s="53"/>
      <c r="Q363" s="53"/>
      <c r="R363" s="53"/>
      <c r="S363" s="53"/>
      <c r="T363" s="53"/>
      <c r="U363" s="53"/>
      <c r="V363" s="53"/>
      <c r="W363" s="53"/>
      <c r="X363" s="53"/>
      <c r="Y363" s="53"/>
    </row>
    <row r="364" spans="1:25" ht="13.5" x14ac:dyDescent="0.25">
      <c r="A364" s="53"/>
      <c r="B364" s="53"/>
      <c r="C364" s="53"/>
      <c r="E364" s="53"/>
      <c r="F364" s="53"/>
      <c r="G364" s="53"/>
      <c r="M364" s="53"/>
      <c r="N364" s="53"/>
      <c r="O364" s="53"/>
      <c r="Q364" s="53"/>
      <c r="R364" s="53"/>
      <c r="S364" s="53"/>
      <c r="T364" s="53"/>
      <c r="U364" s="53"/>
      <c r="V364" s="53"/>
      <c r="W364" s="53"/>
      <c r="X364" s="53"/>
      <c r="Y364" s="53"/>
    </row>
    <row r="365" spans="1:25" ht="13.5" x14ac:dyDescent="0.25">
      <c r="A365" s="53"/>
      <c r="B365" s="53"/>
      <c r="C365" s="53"/>
      <c r="E365" s="53"/>
      <c r="F365" s="53"/>
      <c r="G365" s="53"/>
      <c r="M365" s="53"/>
      <c r="N365" s="53"/>
      <c r="O365" s="53"/>
      <c r="Q365" s="53"/>
      <c r="R365" s="53"/>
      <c r="S365" s="53"/>
      <c r="T365" s="53"/>
      <c r="U365" s="53"/>
      <c r="V365" s="53"/>
      <c r="W365" s="53"/>
      <c r="X365" s="53"/>
      <c r="Y365" s="53"/>
    </row>
    <row r="366" spans="1:25" ht="13.5" x14ac:dyDescent="0.25">
      <c r="A366" s="53"/>
      <c r="B366" s="53"/>
      <c r="C366" s="53"/>
      <c r="E366" s="53"/>
      <c r="F366" s="53"/>
      <c r="G366" s="53"/>
      <c r="M366" s="53"/>
      <c r="N366" s="53"/>
      <c r="O366" s="53"/>
      <c r="Q366" s="53"/>
      <c r="R366" s="53"/>
      <c r="S366" s="53"/>
      <c r="T366" s="53"/>
      <c r="U366" s="53"/>
      <c r="V366" s="53"/>
      <c r="W366" s="53"/>
      <c r="X366" s="53"/>
      <c r="Y366" s="53"/>
    </row>
    <row r="367" spans="1:25" ht="13.5" x14ac:dyDescent="0.25">
      <c r="A367" s="53"/>
      <c r="B367" s="53"/>
      <c r="C367" s="53"/>
      <c r="E367" s="53"/>
      <c r="F367" s="53"/>
      <c r="G367" s="53"/>
      <c r="M367" s="53"/>
      <c r="N367" s="53"/>
      <c r="O367" s="53"/>
      <c r="Q367" s="53"/>
      <c r="R367" s="53"/>
      <c r="S367" s="53"/>
      <c r="T367" s="53"/>
      <c r="U367" s="53"/>
      <c r="V367" s="53"/>
      <c r="W367" s="53"/>
      <c r="X367" s="53"/>
      <c r="Y367" s="53"/>
    </row>
    <row r="368" spans="1:25" ht="13.5" x14ac:dyDescent="0.25">
      <c r="A368" s="53"/>
      <c r="B368" s="53"/>
      <c r="C368" s="53"/>
      <c r="E368" s="53"/>
      <c r="F368" s="53"/>
      <c r="G368" s="53"/>
      <c r="M368" s="53"/>
      <c r="N368" s="53"/>
      <c r="O368" s="53"/>
      <c r="Q368" s="53"/>
      <c r="R368" s="53"/>
      <c r="S368" s="53"/>
      <c r="T368" s="53"/>
      <c r="U368" s="53"/>
      <c r="V368" s="53"/>
      <c r="W368" s="53"/>
      <c r="X368" s="53"/>
      <c r="Y368" s="53"/>
    </row>
    <row r="369" spans="1:25" ht="13.5" x14ac:dyDescent="0.25">
      <c r="A369" s="53"/>
      <c r="B369" s="53"/>
      <c r="C369" s="53"/>
      <c r="E369" s="53"/>
      <c r="F369" s="53"/>
      <c r="G369" s="53"/>
      <c r="M369" s="53"/>
      <c r="N369" s="53"/>
      <c r="O369" s="53"/>
      <c r="Q369" s="53"/>
      <c r="R369" s="53"/>
      <c r="S369" s="53"/>
      <c r="T369" s="53"/>
      <c r="U369" s="53"/>
      <c r="V369" s="53"/>
      <c r="W369" s="53"/>
      <c r="X369" s="53"/>
      <c r="Y369" s="53"/>
    </row>
    <row r="370" spans="1:25" ht="13.5" x14ac:dyDescent="0.25">
      <c r="A370" s="53"/>
      <c r="B370" s="53"/>
      <c r="C370" s="53"/>
      <c r="E370" s="53"/>
      <c r="F370" s="53"/>
      <c r="G370" s="53"/>
      <c r="M370" s="53"/>
      <c r="N370" s="53"/>
      <c r="O370" s="53"/>
      <c r="Q370" s="53"/>
      <c r="R370" s="53"/>
      <c r="S370" s="53"/>
      <c r="T370" s="53"/>
      <c r="U370" s="53"/>
      <c r="V370" s="53"/>
      <c r="W370" s="53"/>
      <c r="X370" s="53"/>
      <c r="Y370" s="53"/>
    </row>
    <row r="371" spans="1:25" ht="13.5" x14ac:dyDescent="0.25">
      <c r="A371" s="53"/>
      <c r="B371" s="53"/>
      <c r="C371" s="53"/>
      <c r="E371" s="53"/>
      <c r="F371" s="53"/>
      <c r="G371" s="53"/>
      <c r="M371" s="53"/>
      <c r="N371" s="53"/>
      <c r="O371" s="53"/>
      <c r="Q371" s="53"/>
      <c r="R371" s="53"/>
      <c r="S371" s="53"/>
      <c r="T371" s="53"/>
      <c r="U371" s="53"/>
      <c r="V371" s="53"/>
      <c r="W371" s="53"/>
      <c r="X371" s="53"/>
      <c r="Y371" s="53"/>
    </row>
    <row r="372" spans="1:25" ht="13.5" x14ac:dyDescent="0.25">
      <c r="A372" s="53"/>
      <c r="B372" s="53"/>
      <c r="C372" s="53"/>
      <c r="E372" s="53"/>
      <c r="F372" s="53"/>
      <c r="G372" s="53"/>
      <c r="M372" s="53"/>
      <c r="N372" s="53"/>
      <c r="O372" s="53"/>
      <c r="Q372" s="53"/>
      <c r="R372" s="53"/>
      <c r="S372" s="53"/>
      <c r="T372" s="53"/>
      <c r="U372" s="53"/>
      <c r="V372" s="53"/>
      <c r="W372" s="53"/>
      <c r="X372" s="53"/>
      <c r="Y372" s="53"/>
    </row>
    <row r="373" spans="1:25" ht="13.5" x14ac:dyDescent="0.25">
      <c r="A373" s="53"/>
      <c r="B373" s="53"/>
      <c r="C373" s="53"/>
      <c r="E373" s="53"/>
      <c r="F373" s="53"/>
      <c r="G373" s="53"/>
      <c r="M373" s="53"/>
      <c r="N373" s="53"/>
      <c r="O373" s="53"/>
      <c r="Q373" s="53"/>
      <c r="R373" s="53"/>
      <c r="S373" s="53"/>
      <c r="T373" s="53"/>
      <c r="U373" s="53"/>
      <c r="V373" s="53"/>
      <c r="W373" s="53"/>
      <c r="X373" s="53"/>
      <c r="Y373" s="53"/>
    </row>
    <row r="374" spans="1:25" ht="13.5" x14ac:dyDescent="0.25">
      <c r="A374" s="53"/>
      <c r="B374" s="53"/>
      <c r="C374" s="53"/>
      <c r="E374" s="53"/>
      <c r="F374" s="53"/>
      <c r="G374" s="53"/>
      <c r="M374" s="53"/>
      <c r="N374" s="53"/>
      <c r="O374" s="53"/>
      <c r="Q374" s="53"/>
      <c r="R374" s="53"/>
      <c r="S374" s="53"/>
      <c r="T374" s="53"/>
      <c r="U374" s="53"/>
      <c r="V374" s="53"/>
      <c r="W374" s="53"/>
      <c r="X374" s="53"/>
      <c r="Y374" s="53"/>
    </row>
    <row r="375" spans="1:25" ht="13.5" x14ac:dyDescent="0.25">
      <c r="A375" s="53"/>
      <c r="B375" s="53"/>
      <c r="C375" s="53"/>
      <c r="E375" s="53"/>
      <c r="F375" s="53"/>
      <c r="G375" s="53"/>
      <c r="M375" s="53"/>
      <c r="N375" s="53"/>
      <c r="O375" s="53"/>
      <c r="Q375" s="53"/>
      <c r="R375" s="53"/>
      <c r="S375" s="53"/>
      <c r="T375" s="53"/>
      <c r="U375" s="53"/>
      <c r="V375" s="53"/>
      <c r="W375" s="53"/>
      <c r="X375" s="53"/>
      <c r="Y375" s="53"/>
    </row>
    <row r="376" spans="1:25" ht="13.5" x14ac:dyDescent="0.25">
      <c r="A376" s="53"/>
      <c r="B376" s="53"/>
      <c r="C376" s="53"/>
      <c r="E376" s="53"/>
      <c r="F376" s="53"/>
      <c r="G376" s="53"/>
      <c r="M376" s="53"/>
      <c r="N376" s="53"/>
      <c r="O376" s="53"/>
      <c r="Q376" s="53"/>
      <c r="R376" s="53"/>
      <c r="S376" s="53"/>
      <c r="T376" s="53"/>
      <c r="U376" s="53"/>
      <c r="V376" s="53"/>
      <c r="W376" s="53"/>
      <c r="X376" s="53"/>
      <c r="Y376" s="53"/>
    </row>
    <row r="377" spans="1:25" ht="13.5" x14ac:dyDescent="0.25">
      <c r="A377" s="53"/>
      <c r="B377" s="53"/>
      <c r="C377" s="53"/>
      <c r="E377" s="53"/>
      <c r="F377" s="53"/>
      <c r="G377" s="53"/>
      <c r="M377" s="53"/>
      <c r="N377" s="53"/>
      <c r="O377" s="53"/>
      <c r="Q377" s="53"/>
      <c r="R377" s="53"/>
      <c r="S377" s="53"/>
      <c r="T377" s="53"/>
      <c r="U377" s="53"/>
      <c r="V377" s="53"/>
      <c r="W377" s="53"/>
      <c r="X377" s="53"/>
      <c r="Y377" s="53"/>
    </row>
    <row r="378" spans="1:25" ht="13.5" x14ac:dyDescent="0.25">
      <c r="A378" s="53"/>
      <c r="B378" s="53"/>
      <c r="C378" s="53"/>
      <c r="E378" s="53"/>
      <c r="F378" s="53"/>
      <c r="G378" s="53"/>
      <c r="M378" s="53"/>
      <c r="N378" s="53"/>
      <c r="O378" s="53"/>
      <c r="Q378" s="53"/>
      <c r="R378" s="53"/>
      <c r="S378" s="53"/>
      <c r="T378" s="53"/>
      <c r="U378" s="53"/>
      <c r="V378" s="53"/>
      <c r="W378" s="53"/>
      <c r="X378" s="53"/>
      <c r="Y378" s="53"/>
    </row>
    <row r="379" spans="1:25" ht="13.5" x14ac:dyDescent="0.25">
      <c r="A379" s="53"/>
      <c r="B379" s="53"/>
      <c r="C379" s="53"/>
      <c r="E379" s="53"/>
      <c r="F379" s="53"/>
      <c r="G379" s="53"/>
      <c r="M379" s="53"/>
      <c r="N379" s="53"/>
      <c r="O379" s="53"/>
      <c r="Q379" s="53"/>
      <c r="R379" s="53"/>
      <c r="S379" s="53"/>
      <c r="T379" s="53"/>
      <c r="U379" s="53"/>
      <c r="V379" s="53"/>
      <c r="W379" s="53"/>
      <c r="X379" s="53"/>
      <c r="Y379" s="53"/>
    </row>
    <row r="380" spans="1:25" ht="13.5" x14ac:dyDescent="0.25">
      <c r="A380" s="53"/>
      <c r="B380" s="53"/>
      <c r="C380" s="53"/>
      <c r="E380" s="53"/>
      <c r="F380" s="53"/>
      <c r="G380" s="53"/>
      <c r="M380" s="53"/>
      <c r="N380" s="53"/>
      <c r="O380" s="53"/>
      <c r="Q380" s="53"/>
      <c r="R380" s="53"/>
      <c r="S380" s="53"/>
      <c r="T380" s="53"/>
      <c r="U380" s="53"/>
      <c r="V380" s="53"/>
      <c r="W380" s="53"/>
      <c r="X380" s="53"/>
      <c r="Y380" s="53"/>
    </row>
    <row r="381" spans="1:25" ht="13.5" x14ac:dyDescent="0.25">
      <c r="A381" s="53"/>
      <c r="B381" s="53"/>
      <c r="C381" s="53"/>
      <c r="E381" s="53"/>
      <c r="F381" s="53"/>
      <c r="G381" s="53"/>
      <c r="M381" s="53"/>
      <c r="N381" s="53"/>
      <c r="O381" s="53"/>
      <c r="Q381" s="53"/>
      <c r="R381" s="53"/>
      <c r="S381" s="53"/>
      <c r="T381" s="53"/>
      <c r="U381" s="53"/>
      <c r="V381" s="53"/>
      <c r="W381" s="53"/>
      <c r="X381" s="53"/>
      <c r="Y381" s="53"/>
    </row>
    <row r="382" spans="1:25" ht="13.5" x14ac:dyDescent="0.25">
      <c r="A382" s="53"/>
      <c r="B382" s="53"/>
      <c r="C382" s="53"/>
      <c r="E382" s="53"/>
      <c r="F382" s="53"/>
      <c r="G382" s="53"/>
      <c r="M382" s="53"/>
      <c r="N382" s="53"/>
      <c r="O382" s="53"/>
      <c r="Q382" s="53"/>
      <c r="R382" s="53"/>
      <c r="S382" s="53"/>
      <c r="T382" s="53"/>
      <c r="U382" s="53"/>
      <c r="V382" s="53"/>
      <c r="W382" s="53"/>
      <c r="X382" s="53"/>
      <c r="Y382" s="53"/>
    </row>
    <row r="383" spans="1:25" ht="13.5" x14ac:dyDescent="0.25">
      <c r="A383" s="53"/>
      <c r="B383" s="53"/>
      <c r="C383" s="53"/>
      <c r="E383" s="53"/>
      <c r="F383" s="53"/>
      <c r="G383" s="53"/>
      <c r="M383" s="53"/>
      <c r="N383" s="53"/>
      <c r="O383" s="53"/>
      <c r="Q383" s="53"/>
      <c r="R383" s="53"/>
      <c r="S383" s="53"/>
      <c r="T383" s="53"/>
      <c r="U383" s="53"/>
      <c r="V383" s="53"/>
      <c r="W383" s="53"/>
      <c r="X383" s="53"/>
      <c r="Y383" s="53"/>
    </row>
    <row r="384" spans="1:25" ht="13.5" x14ac:dyDescent="0.25">
      <c r="A384" s="53"/>
      <c r="B384" s="53"/>
      <c r="C384" s="53"/>
      <c r="E384" s="53"/>
      <c r="F384" s="53"/>
      <c r="G384" s="53"/>
      <c r="M384" s="53"/>
      <c r="N384" s="53"/>
      <c r="O384" s="53"/>
      <c r="Q384" s="53"/>
      <c r="R384" s="53"/>
      <c r="S384" s="53"/>
      <c r="T384" s="53"/>
      <c r="U384" s="53"/>
      <c r="V384" s="53"/>
      <c r="W384" s="53"/>
      <c r="X384" s="53"/>
      <c r="Y384" s="53"/>
    </row>
    <row r="385" spans="1:25" ht="13.5" x14ac:dyDescent="0.25">
      <c r="A385" s="53"/>
      <c r="B385" s="53"/>
      <c r="C385" s="53"/>
      <c r="E385" s="53"/>
      <c r="F385" s="53"/>
      <c r="G385" s="53"/>
      <c r="M385" s="53"/>
      <c r="N385" s="53"/>
      <c r="O385" s="53"/>
      <c r="Q385" s="53"/>
      <c r="R385" s="53"/>
      <c r="S385" s="53"/>
      <c r="T385" s="53"/>
      <c r="U385" s="53"/>
      <c r="V385" s="53"/>
      <c r="W385" s="53"/>
      <c r="X385" s="53"/>
      <c r="Y385" s="53"/>
    </row>
    <row r="386" spans="1:25" ht="13.5" x14ac:dyDescent="0.25">
      <c r="A386" s="53"/>
      <c r="B386" s="53"/>
      <c r="C386" s="53"/>
      <c r="E386" s="53"/>
      <c r="F386" s="53"/>
      <c r="G386" s="53"/>
      <c r="M386" s="53"/>
      <c r="N386" s="53"/>
      <c r="O386" s="53"/>
      <c r="Q386" s="53"/>
      <c r="R386" s="53"/>
      <c r="S386" s="53"/>
      <c r="T386" s="53"/>
      <c r="U386" s="53"/>
      <c r="V386" s="53"/>
      <c r="W386" s="53"/>
      <c r="X386" s="53"/>
      <c r="Y386" s="53"/>
    </row>
    <row r="387" spans="1:25" ht="13.5" x14ac:dyDescent="0.25">
      <c r="A387" s="53"/>
      <c r="B387" s="53"/>
      <c r="C387" s="53"/>
      <c r="E387" s="53"/>
      <c r="F387" s="53"/>
      <c r="G387" s="53"/>
      <c r="M387" s="53"/>
      <c r="N387" s="53"/>
      <c r="O387" s="53"/>
      <c r="Q387" s="53"/>
      <c r="R387" s="53"/>
      <c r="S387" s="53"/>
      <c r="T387" s="53"/>
      <c r="U387" s="53"/>
      <c r="V387" s="53"/>
      <c r="W387" s="53"/>
      <c r="X387" s="53"/>
      <c r="Y387" s="53"/>
    </row>
    <row r="388" spans="1:25" ht="13.5" x14ac:dyDescent="0.25">
      <c r="A388" s="53"/>
      <c r="B388" s="53"/>
      <c r="C388" s="53"/>
      <c r="E388" s="53"/>
      <c r="F388" s="53"/>
      <c r="G388" s="53"/>
      <c r="M388" s="53"/>
      <c r="N388" s="53"/>
      <c r="O388" s="53"/>
      <c r="Q388" s="53"/>
      <c r="R388" s="53"/>
      <c r="S388" s="53"/>
      <c r="T388" s="53"/>
      <c r="U388" s="53"/>
      <c r="V388" s="53"/>
      <c r="W388" s="53"/>
      <c r="X388" s="53"/>
      <c r="Y388" s="53"/>
    </row>
    <row r="389" spans="1:25" ht="13.5" x14ac:dyDescent="0.25">
      <c r="A389" s="53"/>
      <c r="B389" s="53"/>
      <c r="C389" s="53"/>
      <c r="E389" s="53"/>
      <c r="F389" s="53"/>
      <c r="G389" s="53"/>
      <c r="M389" s="53"/>
      <c r="N389" s="53"/>
      <c r="O389" s="53"/>
      <c r="Q389" s="53"/>
      <c r="R389" s="53"/>
      <c r="S389" s="53"/>
      <c r="T389" s="53"/>
      <c r="U389" s="53"/>
      <c r="V389" s="53"/>
      <c r="W389" s="53"/>
      <c r="X389" s="53"/>
      <c r="Y389" s="53"/>
    </row>
    <row r="390" spans="1:25" ht="13.5" x14ac:dyDescent="0.25">
      <c r="A390" s="53"/>
      <c r="B390" s="53"/>
      <c r="C390" s="53"/>
      <c r="E390" s="53"/>
      <c r="F390" s="53"/>
      <c r="G390" s="53"/>
      <c r="M390" s="53"/>
      <c r="N390" s="53"/>
      <c r="O390" s="53"/>
      <c r="Q390" s="53"/>
      <c r="R390" s="53"/>
      <c r="S390" s="53"/>
      <c r="T390" s="53"/>
      <c r="U390" s="53"/>
      <c r="V390" s="53"/>
      <c r="W390" s="53"/>
      <c r="X390" s="53"/>
      <c r="Y390" s="53"/>
    </row>
    <row r="391" spans="1:25" ht="13.5" x14ac:dyDescent="0.25">
      <c r="A391" s="53"/>
      <c r="B391" s="53"/>
      <c r="C391" s="53"/>
      <c r="E391" s="53"/>
      <c r="F391" s="53"/>
      <c r="G391" s="53"/>
      <c r="M391" s="53"/>
      <c r="N391" s="53"/>
      <c r="O391" s="53"/>
      <c r="Q391" s="53"/>
      <c r="R391" s="53"/>
      <c r="S391" s="53"/>
      <c r="T391" s="53"/>
      <c r="U391" s="53"/>
      <c r="V391" s="53"/>
      <c r="W391" s="53"/>
      <c r="X391" s="53"/>
      <c r="Y391" s="53"/>
    </row>
    <row r="392" spans="1:25" ht="13.5" x14ac:dyDescent="0.25">
      <c r="A392" s="53"/>
      <c r="B392" s="53"/>
      <c r="C392" s="53"/>
      <c r="E392" s="53"/>
      <c r="F392" s="53"/>
      <c r="G392" s="53"/>
      <c r="M392" s="53"/>
      <c r="N392" s="53"/>
      <c r="O392" s="53"/>
      <c r="Q392" s="53"/>
      <c r="R392" s="53"/>
      <c r="S392" s="53"/>
      <c r="T392" s="53"/>
      <c r="U392" s="53"/>
      <c r="V392" s="53"/>
      <c r="W392" s="53"/>
      <c r="X392" s="53"/>
      <c r="Y392" s="53"/>
    </row>
    <row r="393" spans="1:25" ht="13.5" x14ac:dyDescent="0.25">
      <c r="A393" s="53"/>
      <c r="B393" s="53"/>
      <c r="C393" s="53"/>
      <c r="E393" s="53"/>
      <c r="F393" s="53"/>
      <c r="G393" s="53"/>
      <c r="M393" s="53"/>
      <c r="N393" s="53"/>
      <c r="O393" s="53"/>
      <c r="Q393" s="53"/>
      <c r="R393" s="53"/>
      <c r="S393" s="53"/>
      <c r="T393" s="53"/>
      <c r="U393" s="53"/>
      <c r="V393" s="53"/>
      <c r="W393" s="53"/>
      <c r="X393" s="53"/>
      <c r="Y393" s="53"/>
    </row>
    <row r="394" spans="1:25" ht="13.5" x14ac:dyDescent="0.25">
      <c r="A394" s="53"/>
      <c r="B394" s="53"/>
      <c r="C394" s="53"/>
      <c r="E394" s="53"/>
      <c r="F394" s="53"/>
      <c r="G394" s="53"/>
      <c r="M394" s="53"/>
      <c r="N394" s="53"/>
      <c r="O394" s="53"/>
      <c r="Q394" s="53"/>
      <c r="R394" s="53"/>
      <c r="S394" s="53"/>
      <c r="T394" s="53"/>
      <c r="U394" s="53"/>
      <c r="V394" s="53"/>
      <c r="W394" s="53"/>
      <c r="X394" s="53"/>
      <c r="Y394" s="53"/>
    </row>
    <row r="395" spans="1:25" ht="13.5" x14ac:dyDescent="0.25">
      <c r="A395" s="53"/>
      <c r="B395" s="53"/>
      <c r="C395" s="53"/>
      <c r="E395" s="53"/>
      <c r="F395" s="53"/>
      <c r="G395" s="53"/>
      <c r="M395" s="53"/>
      <c r="N395" s="53"/>
      <c r="O395" s="53"/>
      <c r="Q395" s="53"/>
      <c r="R395" s="53"/>
      <c r="S395" s="53"/>
      <c r="T395" s="53"/>
      <c r="U395" s="53"/>
      <c r="V395" s="53"/>
      <c r="W395" s="53"/>
      <c r="X395" s="53"/>
      <c r="Y395" s="53"/>
    </row>
    <row r="396" spans="1:25" ht="13.5" x14ac:dyDescent="0.25">
      <c r="A396" s="53"/>
      <c r="B396" s="53"/>
      <c r="C396" s="53"/>
      <c r="E396" s="53"/>
      <c r="F396" s="53"/>
      <c r="G396" s="53"/>
      <c r="M396" s="53"/>
      <c r="N396" s="53"/>
      <c r="O396" s="53"/>
      <c r="Q396" s="53"/>
      <c r="R396" s="53"/>
      <c r="S396" s="53"/>
      <c r="T396" s="53"/>
      <c r="U396" s="53"/>
      <c r="V396" s="53"/>
      <c r="W396" s="53"/>
      <c r="X396" s="53"/>
      <c r="Y396" s="53"/>
    </row>
    <row r="397" spans="1:25" ht="13.5" x14ac:dyDescent="0.25">
      <c r="A397" s="53"/>
      <c r="B397" s="53"/>
      <c r="C397" s="53"/>
      <c r="E397" s="53"/>
      <c r="F397" s="53"/>
      <c r="G397" s="53"/>
      <c r="M397" s="53"/>
      <c r="N397" s="53"/>
      <c r="O397" s="53"/>
      <c r="Q397" s="53"/>
      <c r="R397" s="53"/>
      <c r="S397" s="53"/>
      <c r="T397" s="53"/>
      <c r="U397" s="53"/>
      <c r="V397" s="53"/>
      <c r="W397" s="53"/>
      <c r="X397" s="53"/>
      <c r="Y397" s="53"/>
    </row>
    <row r="398" spans="1:25" ht="13.5" x14ac:dyDescent="0.25">
      <c r="A398" s="53"/>
      <c r="B398" s="53"/>
      <c r="C398" s="53"/>
      <c r="E398" s="53"/>
      <c r="F398" s="53"/>
      <c r="G398" s="53"/>
      <c r="M398" s="53"/>
      <c r="N398" s="53"/>
      <c r="O398" s="53"/>
      <c r="Q398" s="53"/>
      <c r="R398" s="53"/>
      <c r="S398" s="53"/>
      <c r="T398" s="53"/>
      <c r="U398" s="53"/>
      <c r="V398" s="53"/>
      <c r="W398" s="53"/>
      <c r="X398" s="53"/>
      <c r="Y398" s="53"/>
    </row>
    <row r="399" spans="1:25" ht="13.5" x14ac:dyDescent="0.25">
      <c r="A399" s="53"/>
      <c r="B399" s="53"/>
      <c r="C399" s="53"/>
      <c r="E399" s="53"/>
      <c r="F399" s="53"/>
      <c r="G399" s="53"/>
      <c r="M399" s="53"/>
      <c r="N399" s="53"/>
      <c r="O399" s="53"/>
      <c r="Q399" s="53"/>
      <c r="R399" s="53"/>
      <c r="S399" s="53"/>
      <c r="T399" s="53"/>
      <c r="U399" s="53"/>
      <c r="V399" s="53"/>
      <c r="W399" s="53"/>
      <c r="X399" s="53"/>
      <c r="Y399" s="53"/>
    </row>
    <row r="400" spans="1:25" ht="13.5" x14ac:dyDescent="0.25">
      <c r="A400" s="53"/>
      <c r="B400" s="53"/>
      <c r="C400" s="53"/>
      <c r="E400" s="53"/>
      <c r="F400" s="53"/>
      <c r="G400" s="53"/>
      <c r="M400" s="53"/>
      <c r="N400" s="53"/>
      <c r="O400" s="53"/>
      <c r="Q400" s="53"/>
      <c r="R400" s="53"/>
      <c r="S400" s="53"/>
      <c r="T400" s="53"/>
      <c r="U400" s="53"/>
      <c r="V400" s="53"/>
      <c r="W400" s="53"/>
      <c r="X400" s="53"/>
      <c r="Y400" s="53"/>
    </row>
    <row r="401" spans="1:25" ht="13.5" x14ac:dyDescent="0.25">
      <c r="A401" s="53"/>
      <c r="B401" s="53"/>
      <c r="C401" s="53"/>
      <c r="E401" s="53"/>
      <c r="F401" s="53"/>
      <c r="G401" s="53"/>
      <c r="M401" s="53"/>
      <c r="N401" s="53"/>
      <c r="O401" s="53"/>
      <c r="Q401" s="53"/>
      <c r="R401" s="53"/>
      <c r="S401" s="53"/>
      <c r="T401" s="53"/>
      <c r="U401" s="53"/>
      <c r="V401" s="53"/>
      <c r="W401" s="53"/>
      <c r="X401" s="53"/>
      <c r="Y401" s="53"/>
    </row>
    <row r="402" spans="1:25" ht="13.5" x14ac:dyDescent="0.25">
      <c r="A402" s="53"/>
      <c r="B402" s="53"/>
      <c r="C402" s="53"/>
      <c r="E402" s="53"/>
      <c r="F402" s="53"/>
      <c r="G402" s="53"/>
      <c r="M402" s="53"/>
      <c r="N402" s="53"/>
      <c r="O402" s="53"/>
      <c r="Q402" s="53"/>
      <c r="R402" s="53"/>
      <c r="S402" s="53"/>
      <c r="T402" s="53"/>
      <c r="U402" s="53"/>
      <c r="V402" s="53"/>
      <c r="W402" s="53"/>
      <c r="X402" s="53"/>
      <c r="Y402" s="53"/>
    </row>
    <row r="403" spans="1:25" ht="13.5" x14ac:dyDescent="0.25">
      <c r="A403" s="53"/>
      <c r="B403" s="53"/>
      <c r="C403" s="53"/>
      <c r="E403" s="53"/>
      <c r="F403" s="53"/>
      <c r="G403" s="53"/>
      <c r="M403" s="53"/>
      <c r="N403" s="53"/>
      <c r="O403" s="53"/>
      <c r="Q403" s="53"/>
      <c r="R403" s="53"/>
      <c r="S403" s="53"/>
      <c r="T403" s="53"/>
      <c r="U403" s="53"/>
      <c r="V403" s="53"/>
      <c r="W403" s="53"/>
      <c r="X403" s="53"/>
      <c r="Y403" s="53"/>
    </row>
    <row r="404" spans="1:25" ht="13.5" x14ac:dyDescent="0.25">
      <c r="A404" s="53"/>
      <c r="B404" s="53"/>
      <c r="C404" s="53"/>
      <c r="E404" s="53"/>
      <c r="F404" s="53"/>
      <c r="G404" s="53"/>
      <c r="M404" s="53"/>
      <c r="N404" s="53"/>
      <c r="O404" s="53"/>
      <c r="Q404" s="53"/>
      <c r="R404" s="53"/>
      <c r="S404" s="53"/>
      <c r="T404" s="53"/>
      <c r="U404" s="53"/>
      <c r="V404" s="53"/>
      <c r="W404" s="53"/>
      <c r="X404" s="53"/>
      <c r="Y404" s="53"/>
    </row>
    <row r="405" spans="1:25" ht="13.5" x14ac:dyDescent="0.25">
      <c r="A405" s="53"/>
      <c r="B405" s="53"/>
      <c r="C405" s="53"/>
      <c r="E405" s="53"/>
      <c r="F405" s="53"/>
      <c r="G405" s="53"/>
      <c r="M405" s="53"/>
      <c r="N405" s="53"/>
      <c r="O405" s="53"/>
      <c r="Q405" s="53"/>
      <c r="R405" s="53"/>
      <c r="S405" s="53"/>
      <c r="T405" s="53"/>
      <c r="U405" s="53"/>
      <c r="V405" s="53"/>
      <c r="W405" s="53"/>
      <c r="X405" s="53"/>
      <c r="Y405" s="53"/>
    </row>
    <row r="406" spans="1:25" ht="13.5" x14ac:dyDescent="0.25">
      <c r="A406" s="53"/>
      <c r="B406" s="53"/>
      <c r="C406" s="53"/>
      <c r="E406" s="53"/>
      <c r="F406" s="53"/>
      <c r="G406" s="53"/>
      <c r="M406" s="53"/>
      <c r="N406" s="53"/>
      <c r="O406" s="53"/>
      <c r="Q406" s="53"/>
      <c r="R406" s="53"/>
      <c r="S406" s="53"/>
      <c r="T406" s="53"/>
      <c r="U406" s="53"/>
      <c r="V406" s="53"/>
      <c r="W406" s="53"/>
      <c r="X406" s="53"/>
      <c r="Y406" s="53"/>
    </row>
    <row r="407" spans="1:25" ht="13.5" x14ac:dyDescent="0.25">
      <c r="A407" s="53"/>
      <c r="B407" s="53"/>
      <c r="C407" s="53"/>
      <c r="E407" s="53"/>
      <c r="F407" s="53"/>
      <c r="G407" s="53"/>
      <c r="M407" s="53"/>
      <c r="N407" s="53"/>
      <c r="O407" s="53"/>
      <c r="Q407" s="53"/>
      <c r="R407" s="53"/>
      <c r="S407" s="53"/>
      <c r="T407" s="53"/>
      <c r="U407" s="53"/>
      <c r="V407" s="53"/>
      <c r="W407" s="53"/>
      <c r="X407" s="53"/>
      <c r="Y407" s="53"/>
    </row>
    <row r="408" spans="1:25" ht="13.5" x14ac:dyDescent="0.25">
      <c r="A408" s="53"/>
      <c r="B408" s="53"/>
      <c r="C408" s="53"/>
      <c r="E408" s="53"/>
      <c r="F408" s="53"/>
      <c r="G408" s="53"/>
      <c r="M408" s="53"/>
      <c r="N408" s="53"/>
      <c r="O408" s="53"/>
      <c r="Q408" s="53"/>
      <c r="R408" s="53"/>
      <c r="S408" s="53"/>
      <c r="T408" s="53"/>
      <c r="U408" s="53"/>
      <c r="V408" s="53"/>
      <c r="W408" s="53"/>
      <c r="X408" s="53"/>
      <c r="Y408" s="53"/>
    </row>
    <row r="409" spans="1:25" ht="13.5" x14ac:dyDescent="0.25">
      <c r="A409" s="53"/>
      <c r="B409" s="53"/>
      <c r="C409" s="53"/>
      <c r="E409" s="53"/>
      <c r="F409" s="53"/>
      <c r="G409" s="53"/>
      <c r="M409" s="53"/>
      <c r="N409" s="53"/>
      <c r="O409" s="53"/>
      <c r="Q409" s="53"/>
      <c r="R409" s="53"/>
      <c r="S409" s="53"/>
      <c r="T409" s="53"/>
      <c r="U409" s="53"/>
      <c r="V409" s="53"/>
      <c r="W409" s="53"/>
      <c r="X409" s="53"/>
      <c r="Y409" s="53"/>
    </row>
    <row r="410" spans="1:25" ht="13.5" x14ac:dyDescent="0.25">
      <c r="A410" s="53"/>
      <c r="B410" s="53"/>
      <c r="C410" s="53"/>
      <c r="E410" s="53"/>
      <c r="F410" s="53"/>
      <c r="G410" s="53"/>
      <c r="M410" s="53"/>
      <c r="N410" s="53"/>
      <c r="O410" s="53"/>
      <c r="Q410" s="53"/>
      <c r="R410" s="53"/>
      <c r="S410" s="53"/>
      <c r="T410" s="53"/>
      <c r="U410" s="53"/>
      <c r="V410" s="53"/>
      <c r="W410" s="53"/>
      <c r="X410" s="53"/>
      <c r="Y410" s="53"/>
    </row>
    <row r="411" spans="1:25" ht="13.5" x14ac:dyDescent="0.25">
      <c r="A411" s="53"/>
      <c r="B411" s="53"/>
      <c r="C411" s="53"/>
      <c r="E411" s="53"/>
      <c r="F411" s="53"/>
      <c r="G411" s="53"/>
      <c r="M411" s="53"/>
      <c r="N411" s="53"/>
      <c r="O411" s="53"/>
      <c r="Q411" s="53"/>
      <c r="R411" s="53"/>
      <c r="S411" s="53"/>
      <c r="T411" s="53"/>
      <c r="U411" s="53"/>
      <c r="V411" s="53"/>
      <c r="W411" s="53"/>
      <c r="X411" s="53"/>
      <c r="Y411" s="53"/>
    </row>
    <row r="412" spans="1:25" ht="13.5" x14ac:dyDescent="0.25">
      <c r="A412" s="53"/>
      <c r="B412" s="53"/>
      <c r="C412" s="53"/>
      <c r="E412" s="53"/>
      <c r="F412" s="53"/>
      <c r="G412" s="53"/>
      <c r="M412" s="53"/>
      <c r="N412" s="53"/>
      <c r="O412" s="53"/>
      <c r="Q412" s="53"/>
      <c r="R412" s="53"/>
      <c r="S412" s="53"/>
      <c r="T412" s="53"/>
      <c r="U412" s="53"/>
      <c r="V412" s="53"/>
      <c r="W412" s="53"/>
      <c r="X412" s="53"/>
      <c r="Y412" s="53"/>
    </row>
    <row r="413" spans="1:25" ht="13.5" x14ac:dyDescent="0.25">
      <c r="A413" s="53"/>
      <c r="B413" s="53"/>
      <c r="C413" s="53"/>
      <c r="E413" s="53"/>
      <c r="F413" s="53"/>
      <c r="G413" s="53"/>
      <c r="M413" s="53"/>
      <c r="N413" s="53"/>
      <c r="O413" s="53"/>
      <c r="Q413" s="53"/>
      <c r="R413" s="53"/>
      <c r="S413" s="53"/>
      <c r="T413" s="53"/>
      <c r="U413" s="53"/>
      <c r="V413" s="53"/>
      <c r="W413" s="53"/>
      <c r="X413" s="53"/>
      <c r="Y413" s="53"/>
    </row>
    <row r="414" spans="1:25" ht="13.5" x14ac:dyDescent="0.25">
      <c r="A414" s="53"/>
      <c r="B414" s="53"/>
      <c r="C414" s="53"/>
      <c r="E414" s="53"/>
      <c r="F414" s="53"/>
      <c r="G414" s="53"/>
      <c r="M414" s="53"/>
      <c r="N414" s="53"/>
      <c r="O414" s="53"/>
      <c r="Q414" s="53"/>
      <c r="R414" s="53"/>
      <c r="S414" s="53"/>
      <c r="T414" s="53"/>
      <c r="U414" s="53"/>
      <c r="V414" s="53"/>
      <c r="W414" s="53"/>
      <c r="X414" s="53"/>
      <c r="Y414" s="53"/>
    </row>
    <row r="415" spans="1:25" ht="13.5" x14ac:dyDescent="0.25">
      <c r="A415" s="53"/>
      <c r="B415" s="53"/>
      <c r="C415" s="53"/>
      <c r="E415" s="53"/>
      <c r="F415" s="53"/>
      <c r="G415" s="53"/>
      <c r="M415" s="53"/>
      <c r="N415" s="53"/>
      <c r="O415" s="53"/>
      <c r="Q415" s="53"/>
      <c r="R415" s="53"/>
      <c r="S415" s="53"/>
      <c r="T415" s="53"/>
      <c r="U415" s="53"/>
      <c r="V415" s="53"/>
      <c r="W415" s="53"/>
      <c r="X415" s="53"/>
      <c r="Y415" s="53"/>
    </row>
    <row r="416" spans="1:25" ht="13.5" x14ac:dyDescent="0.25">
      <c r="A416" s="53"/>
      <c r="B416" s="53"/>
      <c r="C416" s="53"/>
      <c r="E416" s="53"/>
      <c r="F416" s="53"/>
      <c r="G416" s="53"/>
      <c r="M416" s="53"/>
      <c r="N416" s="53"/>
      <c r="O416" s="53"/>
      <c r="Q416" s="53"/>
      <c r="R416" s="53"/>
      <c r="S416" s="53"/>
      <c r="T416" s="53"/>
      <c r="U416" s="53"/>
      <c r="V416" s="53"/>
      <c r="W416" s="53"/>
      <c r="X416" s="53"/>
      <c r="Y416" s="53"/>
    </row>
    <row r="417" spans="1:25" ht="13.5" x14ac:dyDescent="0.25">
      <c r="A417" s="53"/>
      <c r="B417" s="53"/>
      <c r="C417" s="53"/>
      <c r="E417" s="53"/>
      <c r="F417" s="53"/>
      <c r="G417" s="53"/>
      <c r="M417" s="53"/>
      <c r="N417" s="53"/>
      <c r="O417" s="53"/>
      <c r="Q417" s="53"/>
      <c r="R417" s="53"/>
      <c r="S417" s="53"/>
      <c r="T417" s="53"/>
      <c r="U417" s="53"/>
      <c r="V417" s="53"/>
      <c r="W417" s="53"/>
      <c r="X417" s="53"/>
      <c r="Y417" s="53"/>
    </row>
    <row r="418" spans="1:25" ht="13.5" x14ac:dyDescent="0.25">
      <c r="A418" s="53"/>
      <c r="B418" s="53"/>
      <c r="C418" s="53"/>
      <c r="E418" s="53"/>
      <c r="F418" s="53"/>
      <c r="G418" s="53"/>
      <c r="M418" s="53"/>
      <c r="N418" s="53"/>
      <c r="O418" s="53"/>
      <c r="Q418" s="53"/>
      <c r="R418" s="53"/>
      <c r="S418" s="53"/>
      <c r="T418" s="53"/>
      <c r="U418" s="53"/>
      <c r="V418" s="53"/>
      <c r="W418" s="53"/>
      <c r="X418" s="53"/>
      <c r="Y418" s="53"/>
    </row>
    <row r="419" spans="1:25" ht="13.5" x14ac:dyDescent="0.25">
      <c r="A419" s="53"/>
      <c r="B419" s="53"/>
      <c r="C419" s="53"/>
      <c r="E419" s="53"/>
      <c r="F419" s="53"/>
      <c r="G419" s="53"/>
      <c r="M419" s="53"/>
      <c r="N419" s="53"/>
      <c r="O419" s="53"/>
      <c r="Q419" s="53"/>
      <c r="R419" s="53"/>
      <c r="S419" s="53"/>
      <c r="T419" s="53"/>
      <c r="U419" s="53"/>
      <c r="V419" s="53"/>
      <c r="W419" s="53"/>
      <c r="X419" s="53"/>
      <c r="Y419" s="53"/>
    </row>
    <row r="420" spans="1:25" ht="13.5" x14ac:dyDescent="0.25">
      <c r="A420" s="53"/>
      <c r="B420" s="53"/>
      <c r="C420" s="53"/>
      <c r="E420" s="53"/>
      <c r="F420" s="53"/>
      <c r="G420" s="53"/>
      <c r="M420" s="53"/>
      <c r="N420" s="53"/>
      <c r="O420" s="53"/>
      <c r="Q420" s="53"/>
      <c r="R420" s="53"/>
      <c r="S420" s="53"/>
      <c r="T420" s="53"/>
      <c r="U420" s="53"/>
      <c r="V420" s="53"/>
      <c r="W420" s="53"/>
      <c r="X420" s="53"/>
      <c r="Y420" s="53"/>
    </row>
    <row r="421" spans="1:25" ht="13.5" x14ac:dyDescent="0.25">
      <c r="A421" s="53"/>
      <c r="B421" s="53"/>
      <c r="C421" s="53"/>
      <c r="E421" s="53"/>
      <c r="F421" s="53"/>
      <c r="G421" s="53"/>
      <c r="M421" s="53"/>
      <c r="N421" s="53"/>
      <c r="O421" s="53"/>
      <c r="Q421" s="53"/>
      <c r="R421" s="53"/>
      <c r="S421" s="53"/>
      <c r="T421" s="53"/>
      <c r="U421" s="53"/>
      <c r="V421" s="53"/>
      <c r="W421" s="53"/>
      <c r="X421" s="53"/>
      <c r="Y421" s="53"/>
    </row>
    <row r="422" spans="1:25" ht="13.5" x14ac:dyDescent="0.25">
      <c r="A422" s="53"/>
      <c r="B422" s="53"/>
      <c r="C422" s="53"/>
      <c r="E422" s="53"/>
      <c r="F422" s="53"/>
      <c r="G422" s="53"/>
      <c r="M422" s="53"/>
      <c r="N422" s="53"/>
      <c r="O422" s="53"/>
      <c r="Q422" s="53"/>
      <c r="R422" s="53"/>
      <c r="S422" s="53"/>
      <c r="T422" s="53"/>
      <c r="U422" s="53"/>
      <c r="V422" s="53"/>
      <c r="W422" s="53"/>
      <c r="X422" s="53"/>
      <c r="Y422" s="53"/>
    </row>
    <row r="423" spans="1:25" ht="13.5" x14ac:dyDescent="0.25">
      <c r="A423" s="53"/>
      <c r="B423" s="53"/>
      <c r="C423" s="53"/>
      <c r="E423" s="53"/>
      <c r="F423" s="53"/>
      <c r="G423" s="53"/>
      <c r="M423" s="53"/>
      <c r="N423" s="53"/>
      <c r="O423" s="53"/>
      <c r="Q423" s="53"/>
      <c r="R423" s="53"/>
      <c r="S423" s="53"/>
      <c r="T423" s="53"/>
      <c r="U423" s="53"/>
      <c r="V423" s="53"/>
      <c r="W423" s="53"/>
      <c r="X423" s="53"/>
      <c r="Y423" s="53"/>
    </row>
    <row r="424" spans="1:25" ht="13.5" x14ac:dyDescent="0.25">
      <c r="A424" s="53"/>
      <c r="B424" s="53"/>
      <c r="C424" s="53"/>
      <c r="E424" s="53"/>
      <c r="F424" s="53"/>
      <c r="G424" s="53"/>
      <c r="M424" s="53"/>
      <c r="N424" s="53"/>
      <c r="O424" s="53"/>
      <c r="Q424" s="53"/>
      <c r="R424" s="53"/>
      <c r="S424" s="53"/>
      <c r="T424" s="53"/>
      <c r="U424" s="53"/>
      <c r="V424" s="53"/>
      <c r="W424" s="53"/>
      <c r="X424" s="53"/>
      <c r="Y424" s="53"/>
    </row>
    <row r="425" spans="1:25" ht="13.5" x14ac:dyDescent="0.25">
      <c r="A425" s="53"/>
      <c r="B425" s="53"/>
      <c r="C425" s="53"/>
      <c r="E425" s="53"/>
      <c r="F425" s="53"/>
      <c r="G425" s="53"/>
      <c r="M425" s="53"/>
      <c r="N425" s="53"/>
      <c r="O425" s="53"/>
      <c r="Q425" s="53"/>
      <c r="R425" s="53"/>
      <c r="S425" s="53"/>
      <c r="T425" s="53"/>
      <c r="U425" s="53"/>
      <c r="V425" s="53"/>
      <c r="W425" s="53"/>
      <c r="X425" s="53"/>
      <c r="Y425" s="53"/>
    </row>
    <row r="426" spans="1:25" ht="13.5" x14ac:dyDescent="0.25">
      <c r="A426" s="53"/>
      <c r="B426" s="53"/>
      <c r="C426" s="53"/>
      <c r="E426" s="53"/>
      <c r="F426" s="53"/>
      <c r="G426" s="53"/>
      <c r="M426" s="53"/>
      <c r="N426" s="53"/>
      <c r="O426" s="53"/>
      <c r="Q426" s="53"/>
      <c r="R426" s="53"/>
      <c r="S426" s="53"/>
      <c r="T426" s="53"/>
      <c r="U426" s="53"/>
      <c r="V426" s="53"/>
      <c r="W426" s="53"/>
      <c r="X426" s="53"/>
      <c r="Y426" s="53"/>
    </row>
    <row r="427" spans="1:25" ht="13.5" x14ac:dyDescent="0.25">
      <c r="A427" s="53"/>
      <c r="B427" s="53"/>
      <c r="C427" s="53"/>
      <c r="E427" s="53"/>
      <c r="F427" s="53"/>
      <c r="G427" s="53"/>
      <c r="M427" s="53"/>
      <c r="N427" s="53"/>
      <c r="O427" s="53"/>
      <c r="Q427" s="53"/>
      <c r="R427" s="53"/>
      <c r="S427" s="53"/>
      <c r="T427" s="53"/>
      <c r="U427" s="53"/>
      <c r="V427" s="53"/>
      <c r="W427" s="53"/>
      <c r="X427" s="53"/>
      <c r="Y427" s="53"/>
    </row>
    <row r="428" spans="1:25" ht="13.5" x14ac:dyDescent="0.25">
      <c r="A428" s="53"/>
      <c r="B428" s="53"/>
      <c r="C428" s="53"/>
      <c r="E428" s="53"/>
      <c r="F428" s="53"/>
      <c r="G428" s="53"/>
      <c r="M428" s="53"/>
      <c r="N428" s="53"/>
      <c r="O428" s="53"/>
      <c r="Q428" s="53"/>
      <c r="R428" s="53"/>
      <c r="S428" s="53"/>
      <c r="T428" s="53"/>
      <c r="U428" s="53"/>
      <c r="V428" s="53"/>
      <c r="W428" s="53"/>
      <c r="X428" s="53"/>
      <c r="Y428" s="53"/>
    </row>
    <row r="429" spans="1:25" ht="13.5" x14ac:dyDescent="0.25">
      <c r="A429" s="53"/>
      <c r="B429" s="53"/>
      <c r="C429" s="53"/>
      <c r="E429" s="53"/>
      <c r="F429" s="53"/>
      <c r="G429" s="53"/>
      <c r="M429" s="53"/>
      <c r="N429" s="53"/>
      <c r="O429" s="53"/>
      <c r="Q429" s="53"/>
      <c r="R429" s="53"/>
      <c r="S429" s="53"/>
      <c r="T429" s="53"/>
      <c r="U429" s="53"/>
      <c r="V429" s="53"/>
      <c r="W429" s="53"/>
      <c r="X429" s="53"/>
      <c r="Y429" s="53"/>
    </row>
    <row r="430" spans="1:25" ht="13.5" x14ac:dyDescent="0.25">
      <c r="A430" s="53"/>
      <c r="B430" s="53"/>
      <c r="C430" s="53"/>
      <c r="E430" s="53"/>
      <c r="F430" s="53"/>
      <c r="G430" s="53"/>
      <c r="M430" s="53"/>
      <c r="N430" s="53"/>
      <c r="O430" s="53"/>
      <c r="Q430" s="53"/>
      <c r="R430" s="53"/>
      <c r="S430" s="53"/>
      <c r="T430" s="53"/>
      <c r="U430" s="53"/>
      <c r="V430" s="53"/>
      <c r="W430" s="53"/>
      <c r="X430" s="53"/>
      <c r="Y430" s="53"/>
    </row>
    <row r="431" spans="1:25" ht="13.5" x14ac:dyDescent="0.25">
      <c r="A431" s="53"/>
      <c r="B431" s="53"/>
      <c r="C431" s="53"/>
      <c r="E431" s="53"/>
      <c r="F431" s="53"/>
      <c r="G431" s="53"/>
      <c r="M431" s="53"/>
      <c r="N431" s="53"/>
      <c r="O431" s="53"/>
      <c r="Q431" s="53"/>
      <c r="R431" s="53"/>
      <c r="S431" s="53"/>
      <c r="T431" s="53"/>
      <c r="U431" s="53"/>
      <c r="V431" s="53"/>
      <c r="W431" s="53"/>
      <c r="X431" s="53"/>
      <c r="Y431" s="53"/>
    </row>
    <row r="432" spans="1:25" ht="13.5" x14ac:dyDescent="0.25">
      <c r="A432" s="53"/>
      <c r="B432" s="53"/>
      <c r="C432" s="53"/>
      <c r="E432" s="53"/>
      <c r="F432" s="53"/>
      <c r="G432" s="53"/>
      <c r="M432" s="53"/>
      <c r="N432" s="53"/>
      <c r="O432" s="53"/>
      <c r="Q432" s="53"/>
      <c r="R432" s="53"/>
      <c r="S432" s="53"/>
      <c r="T432" s="53"/>
      <c r="U432" s="53"/>
      <c r="V432" s="53"/>
      <c r="W432" s="53"/>
      <c r="X432" s="53"/>
      <c r="Y432" s="53"/>
    </row>
    <row r="433" spans="1:25" ht="13.5" x14ac:dyDescent="0.25">
      <c r="A433" s="53"/>
      <c r="B433" s="53"/>
      <c r="C433" s="53"/>
      <c r="E433" s="53"/>
      <c r="F433" s="53"/>
      <c r="G433" s="53"/>
      <c r="M433" s="53"/>
      <c r="N433" s="53"/>
      <c r="O433" s="53"/>
      <c r="Q433" s="53"/>
      <c r="R433" s="53"/>
      <c r="S433" s="53"/>
      <c r="T433" s="53"/>
      <c r="U433" s="53"/>
      <c r="V433" s="53"/>
      <c r="W433" s="53"/>
      <c r="X433" s="53"/>
      <c r="Y433" s="53"/>
    </row>
    <row r="434" spans="1:25" ht="13.5" x14ac:dyDescent="0.25">
      <c r="A434" s="53"/>
      <c r="B434" s="53"/>
      <c r="C434" s="53"/>
      <c r="E434" s="53"/>
      <c r="F434" s="53"/>
      <c r="G434" s="53"/>
      <c r="M434" s="53"/>
      <c r="N434" s="53"/>
      <c r="O434" s="53"/>
      <c r="Q434" s="53"/>
      <c r="R434" s="53"/>
      <c r="S434" s="53"/>
      <c r="T434" s="53"/>
      <c r="U434" s="53"/>
      <c r="V434" s="53"/>
      <c r="W434" s="53"/>
      <c r="X434" s="53"/>
      <c r="Y434" s="53"/>
    </row>
    <row r="435" spans="1:25" ht="13.5" x14ac:dyDescent="0.25">
      <c r="A435" s="53"/>
      <c r="B435" s="53"/>
      <c r="C435" s="53"/>
      <c r="E435" s="53"/>
      <c r="F435" s="53"/>
      <c r="G435" s="53"/>
      <c r="M435" s="53"/>
      <c r="N435" s="53"/>
      <c r="O435" s="53"/>
      <c r="Q435" s="53"/>
      <c r="R435" s="53"/>
      <c r="S435" s="53"/>
      <c r="T435" s="53"/>
      <c r="U435" s="53"/>
      <c r="V435" s="53"/>
      <c r="W435" s="53"/>
      <c r="X435" s="53"/>
      <c r="Y435" s="53"/>
    </row>
    <row r="436" spans="1:25" ht="13.5" x14ac:dyDescent="0.25">
      <c r="A436" s="53"/>
      <c r="B436" s="53"/>
      <c r="C436" s="53"/>
      <c r="E436" s="53"/>
      <c r="F436" s="53"/>
      <c r="G436" s="53"/>
      <c r="M436" s="53"/>
      <c r="N436" s="53"/>
      <c r="O436" s="53"/>
      <c r="Q436" s="53"/>
      <c r="R436" s="53"/>
      <c r="S436" s="53"/>
      <c r="T436" s="53"/>
      <c r="U436" s="53"/>
      <c r="V436" s="53"/>
      <c r="W436" s="53"/>
      <c r="X436" s="53"/>
      <c r="Y436" s="53"/>
    </row>
    <row r="437" spans="1:25" ht="13.5" x14ac:dyDescent="0.25">
      <c r="A437" s="53"/>
      <c r="B437" s="53"/>
      <c r="C437" s="53"/>
      <c r="E437" s="53"/>
      <c r="F437" s="53"/>
      <c r="G437" s="53"/>
      <c r="M437" s="53"/>
      <c r="N437" s="53"/>
      <c r="O437" s="53"/>
      <c r="Q437" s="53"/>
      <c r="R437" s="53"/>
      <c r="S437" s="53"/>
      <c r="T437" s="53"/>
      <c r="U437" s="53"/>
      <c r="V437" s="53"/>
      <c r="W437" s="53"/>
      <c r="X437" s="53"/>
      <c r="Y437" s="53"/>
    </row>
    <row r="438" spans="1:25" ht="13.5" x14ac:dyDescent="0.25">
      <c r="A438" s="53"/>
      <c r="B438" s="53"/>
      <c r="C438" s="53"/>
      <c r="E438" s="53"/>
      <c r="F438" s="53"/>
      <c r="G438" s="53"/>
      <c r="M438" s="53"/>
      <c r="N438" s="53"/>
      <c r="O438" s="53"/>
      <c r="Q438" s="53"/>
      <c r="R438" s="53"/>
      <c r="S438" s="53"/>
      <c r="T438" s="53"/>
      <c r="U438" s="53"/>
      <c r="V438" s="53"/>
      <c r="W438" s="53"/>
      <c r="X438" s="53"/>
      <c r="Y438" s="53"/>
    </row>
    <row r="439" spans="1:25" ht="13.5" x14ac:dyDescent="0.25">
      <c r="A439" s="53"/>
      <c r="B439" s="53"/>
      <c r="C439" s="53"/>
      <c r="E439" s="53"/>
      <c r="F439" s="53"/>
      <c r="G439" s="53"/>
      <c r="M439" s="53"/>
      <c r="N439" s="53"/>
      <c r="O439" s="53"/>
      <c r="Q439" s="53"/>
      <c r="R439" s="53"/>
      <c r="S439" s="53"/>
      <c r="T439" s="53"/>
      <c r="U439" s="53"/>
      <c r="V439" s="53"/>
      <c r="W439" s="53"/>
      <c r="X439" s="53"/>
      <c r="Y439" s="53"/>
    </row>
    <row r="440" spans="1:25" ht="13.5" x14ac:dyDescent="0.25">
      <c r="A440" s="53"/>
      <c r="B440" s="53"/>
      <c r="C440" s="53"/>
      <c r="E440" s="53"/>
      <c r="F440" s="53"/>
      <c r="G440" s="53"/>
      <c r="M440" s="53"/>
      <c r="N440" s="53"/>
      <c r="O440" s="53"/>
      <c r="Q440" s="53"/>
      <c r="R440" s="53"/>
      <c r="S440" s="53"/>
      <c r="T440" s="53"/>
      <c r="U440" s="53"/>
      <c r="V440" s="53"/>
      <c r="W440" s="53"/>
      <c r="X440" s="53"/>
      <c r="Y440" s="53"/>
    </row>
    <row r="441" spans="1:25" ht="13.5" x14ac:dyDescent="0.25">
      <c r="A441" s="53"/>
      <c r="B441" s="53"/>
      <c r="C441" s="53"/>
      <c r="E441" s="53"/>
      <c r="F441" s="53"/>
      <c r="G441" s="53"/>
      <c r="M441" s="53"/>
      <c r="N441" s="53"/>
      <c r="O441" s="53"/>
      <c r="Q441" s="53"/>
      <c r="R441" s="53"/>
      <c r="S441" s="53"/>
      <c r="T441" s="53"/>
      <c r="U441" s="53"/>
      <c r="V441" s="53"/>
      <c r="W441" s="53"/>
      <c r="X441" s="53"/>
      <c r="Y441" s="53"/>
    </row>
    <row r="442" spans="1:25" ht="13.5" x14ac:dyDescent="0.25">
      <c r="A442" s="53"/>
      <c r="B442" s="53"/>
      <c r="C442" s="53"/>
      <c r="E442" s="53"/>
      <c r="F442" s="53"/>
      <c r="G442" s="53"/>
      <c r="M442" s="53"/>
      <c r="N442" s="53"/>
      <c r="O442" s="53"/>
      <c r="Q442" s="53"/>
      <c r="R442" s="53"/>
      <c r="S442" s="53"/>
      <c r="T442" s="53"/>
      <c r="U442" s="53"/>
      <c r="V442" s="53"/>
      <c r="W442" s="53"/>
      <c r="X442" s="53"/>
      <c r="Y442" s="53"/>
    </row>
    <row r="443" spans="1:25" ht="13.5" x14ac:dyDescent="0.25">
      <c r="A443" s="53"/>
      <c r="B443" s="53"/>
      <c r="C443" s="53"/>
      <c r="E443" s="53"/>
      <c r="F443" s="53"/>
      <c r="G443" s="53"/>
      <c r="M443" s="53"/>
      <c r="N443" s="53"/>
      <c r="O443" s="53"/>
      <c r="Q443" s="53"/>
      <c r="R443" s="53"/>
      <c r="S443" s="53"/>
      <c r="T443" s="53"/>
      <c r="U443" s="53"/>
      <c r="V443" s="53"/>
      <c r="W443" s="53"/>
      <c r="X443" s="53"/>
      <c r="Y443" s="53"/>
    </row>
    <row r="444" spans="1:25" ht="13.5" x14ac:dyDescent="0.25">
      <c r="A444" s="53"/>
      <c r="B444" s="53"/>
      <c r="C444" s="53"/>
      <c r="E444" s="53"/>
      <c r="F444" s="53"/>
      <c r="G444" s="53"/>
      <c r="M444" s="53"/>
      <c r="N444" s="53"/>
      <c r="O444" s="53"/>
      <c r="Q444" s="53"/>
      <c r="R444" s="53"/>
      <c r="S444" s="53"/>
      <c r="T444" s="53"/>
      <c r="U444" s="53"/>
      <c r="V444" s="53"/>
      <c r="W444" s="53"/>
      <c r="X444" s="53"/>
      <c r="Y444" s="53"/>
    </row>
    <row r="445" spans="1:25" ht="13.5" x14ac:dyDescent="0.25">
      <c r="A445" s="53"/>
      <c r="B445" s="53"/>
      <c r="C445" s="53"/>
      <c r="E445" s="53"/>
      <c r="F445" s="53"/>
      <c r="G445" s="53"/>
      <c r="M445" s="53"/>
      <c r="N445" s="53"/>
      <c r="O445" s="53"/>
      <c r="Q445" s="53"/>
      <c r="R445" s="53"/>
      <c r="S445" s="53"/>
      <c r="T445" s="53"/>
      <c r="U445" s="53"/>
      <c r="V445" s="53"/>
      <c r="W445" s="53"/>
      <c r="X445" s="53"/>
      <c r="Y445" s="53"/>
    </row>
    <row r="446" spans="1:25" ht="13.5" x14ac:dyDescent="0.25">
      <c r="A446" s="53"/>
      <c r="B446" s="53"/>
      <c r="C446" s="53"/>
      <c r="E446" s="53"/>
      <c r="F446" s="53"/>
      <c r="G446" s="53"/>
      <c r="M446" s="53"/>
      <c r="N446" s="53"/>
      <c r="O446" s="53"/>
      <c r="Q446" s="53"/>
      <c r="R446" s="53"/>
      <c r="S446" s="53"/>
      <c r="T446" s="53"/>
      <c r="U446" s="53"/>
      <c r="V446" s="53"/>
      <c r="W446" s="53"/>
      <c r="X446" s="53"/>
      <c r="Y446" s="53"/>
    </row>
    <row r="447" spans="1:25" ht="13.5" x14ac:dyDescent="0.25">
      <c r="A447" s="53"/>
      <c r="B447" s="53"/>
      <c r="C447" s="53"/>
      <c r="E447" s="53"/>
      <c r="F447" s="53"/>
      <c r="G447" s="53"/>
      <c r="M447" s="53"/>
      <c r="N447" s="53"/>
      <c r="O447" s="53"/>
      <c r="Q447" s="53"/>
      <c r="R447" s="53"/>
      <c r="S447" s="53"/>
      <c r="T447" s="53"/>
      <c r="U447" s="53"/>
      <c r="V447" s="53"/>
      <c r="W447" s="53"/>
      <c r="X447" s="53"/>
      <c r="Y447" s="53"/>
    </row>
    <row r="448" spans="1:25" ht="13.5" x14ac:dyDescent="0.25">
      <c r="A448" s="53"/>
      <c r="B448" s="53"/>
      <c r="C448" s="53"/>
      <c r="E448" s="53"/>
      <c r="F448" s="53"/>
      <c r="G448" s="53"/>
      <c r="M448" s="53"/>
      <c r="N448" s="53"/>
      <c r="O448" s="53"/>
      <c r="Q448" s="53"/>
      <c r="R448" s="53"/>
      <c r="S448" s="53"/>
      <c r="T448" s="53"/>
      <c r="U448" s="53"/>
      <c r="V448" s="53"/>
      <c r="W448" s="53"/>
      <c r="X448" s="53"/>
      <c r="Y448" s="53"/>
    </row>
    <row r="449" spans="1:25" ht="13.5" x14ac:dyDescent="0.25">
      <c r="A449" s="53"/>
      <c r="B449" s="53"/>
      <c r="C449" s="53"/>
      <c r="E449" s="53"/>
      <c r="F449" s="53"/>
      <c r="G449" s="53"/>
      <c r="M449" s="53"/>
      <c r="N449" s="53"/>
      <c r="O449" s="53"/>
      <c r="Q449" s="53"/>
      <c r="R449" s="53"/>
      <c r="S449" s="53"/>
      <c r="T449" s="53"/>
      <c r="U449" s="53"/>
      <c r="V449" s="53"/>
      <c r="W449" s="53"/>
      <c r="X449" s="53"/>
      <c r="Y449" s="53"/>
    </row>
    <row r="450" spans="1:25" ht="13.5" x14ac:dyDescent="0.25">
      <c r="A450" s="53"/>
      <c r="B450" s="53"/>
      <c r="C450" s="53"/>
      <c r="E450" s="53"/>
      <c r="F450" s="53"/>
      <c r="G450" s="53"/>
      <c r="M450" s="53"/>
      <c r="N450" s="53"/>
      <c r="O450" s="53"/>
      <c r="Q450" s="53"/>
      <c r="R450" s="53"/>
      <c r="S450" s="53"/>
      <c r="T450" s="53"/>
      <c r="U450" s="53"/>
      <c r="V450" s="53"/>
      <c r="W450" s="53"/>
      <c r="X450" s="53"/>
      <c r="Y450" s="53"/>
    </row>
    <row r="451" spans="1:25" ht="13.5" x14ac:dyDescent="0.25">
      <c r="A451" s="53"/>
      <c r="B451" s="53"/>
      <c r="C451" s="53"/>
      <c r="E451" s="53"/>
      <c r="F451" s="53"/>
      <c r="G451" s="53"/>
      <c r="M451" s="53"/>
      <c r="N451" s="53"/>
      <c r="O451" s="53"/>
      <c r="Q451" s="53"/>
      <c r="R451" s="53"/>
      <c r="S451" s="53"/>
      <c r="T451" s="53"/>
      <c r="U451" s="53"/>
      <c r="V451" s="53"/>
      <c r="W451" s="53"/>
      <c r="X451" s="53"/>
      <c r="Y451" s="53"/>
    </row>
    <row r="452" spans="1:25" ht="13.5" x14ac:dyDescent="0.25">
      <c r="A452" s="53"/>
      <c r="B452" s="53"/>
      <c r="C452" s="53"/>
      <c r="E452" s="53"/>
      <c r="F452" s="53"/>
      <c r="G452" s="53"/>
      <c r="M452" s="53"/>
      <c r="N452" s="53"/>
      <c r="O452" s="53"/>
      <c r="Q452" s="53"/>
      <c r="R452" s="53"/>
      <c r="S452" s="53"/>
      <c r="T452" s="53"/>
      <c r="U452" s="53"/>
      <c r="V452" s="53"/>
      <c r="W452" s="53"/>
      <c r="X452" s="53"/>
      <c r="Y452" s="53"/>
    </row>
    <row r="453" spans="1:25" ht="13.5" x14ac:dyDescent="0.25">
      <c r="A453" s="53"/>
      <c r="B453" s="53"/>
      <c r="C453" s="53"/>
      <c r="E453" s="53"/>
      <c r="F453" s="53"/>
      <c r="G453" s="53"/>
      <c r="M453" s="53"/>
      <c r="N453" s="53"/>
      <c r="O453" s="53"/>
      <c r="Q453" s="53"/>
      <c r="R453" s="53"/>
      <c r="S453" s="53"/>
      <c r="T453" s="53"/>
      <c r="U453" s="53"/>
      <c r="V453" s="53"/>
      <c r="W453" s="53"/>
      <c r="X453" s="53"/>
      <c r="Y453" s="53"/>
    </row>
    <row r="454" spans="1:25" ht="13.5" x14ac:dyDescent="0.25">
      <c r="A454" s="53"/>
      <c r="B454" s="53"/>
      <c r="C454" s="53"/>
      <c r="E454" s="53"/>
      <c r="F454" s="53"/>
      <c r="G454" s="53"/>
      <c r="M454" s="53"/>
      <c r="N454" s="53"/>
      <c r="O454" s="53"/>
      <c r="Q454" s="53"/>
      <c r="R454" s="53"/>
      <c r="S454" s="53"/>
      <c r="T454" s="53"/>
      <c r="U454" s="53"/>
      <c r="V454" s="53"/>
      <c r="W454" s="53"/>
      <c r="X454" s="53"/>
      <c r="Y454" s="53"/>
    </row>
    <row r="455" spans="1:25" ht="13.5" x14ac:dyDescent="0.25">
      <c r="A455" s="53"/>
      <c r="B455" s="53"/>
      <c r="C455" s="53"/>
      <c r="E455" s="53"/>
      <c r="F455" s="53"/>
      <c r="G455" s="53"/>
      <c r="M455" s="53"/>
      <c r="N455" s="53"/>
      <c r="O455" s="53"/>
      <c r="Q455" s="53"/>
      <c r="R455" s="53"/>
      <c r="S455" s="53"/>
      <c r="T455" s="53"/>
      <c r="U455" s="53"/>
      <c r="V455" s="53"/>
      <c r="W455" s="53"/>
      <c r="X455" s="53"/>
      <c r="Y455" s="53"/>
    </row>
    <row r="456" spans="1:25" ht="13.5" x14ac:dyDescent="0.25">
      <c r="A456" s="53"/>
      <c r="B456" s="53"/>
      <c r="C456" s="53"/>
      <c r="E456" s="53"/>
      <c r="F456" s="53"/>
      <c r="G456" s="53"/>
      <c r="M456" s="53"/>
      <c r="N456" s="53"/>
      <c r="O456" s="53"/>
      <c r="Q456" s="53"/>
      <c r="R456" s="53"/>
      <c r="S456" s="53"/>
      <c r="T456" s="53"/>
      <c r="U456" s="53"/>
      <c r="V456" s="53"/>
      <c r="W456" s="53"/>
      <c r="X456" s="53"/>
      <c r="Y456" s="53"/>
    </row>
    <row r="457" spans="1:25" ht="13.5" x14ac:dyDescent="0.25">
      <c r="A457" s="53"/>
      <c r="B457" s="53"/>
      <c r="C457" s="53"/>
      <c r="E457" s="53"/>
      <c r="F457" s="53"/>
      <c r="G457" s="53"/>
      <c r="M457" s="53"/>
      <c r="N457" s="53"/>
      <c r="O457" s="53"/>
      <c r="Q457" s="53"/>
      <c r="R457" s="53"/>
      <c r="S457" s="53"/>
      <c r="T457" s="53"/>
      <c r="U457" s="53"/>
      <c r="V457" s="53"/>
      <c r="W457" s="53"/>
      <c r="X457" s="53"/>
      <c r="Y457" s="53"/>
    </row>
    <row r="458" spans="1:25" ht="13.5" x14ac:dyDescent="0.25">
      <c r="A458" s="53"/>
      <c r="B458" s="53"/>
      <c r="C458" s="53"/>
      <c r="E458" s="53"/>
      <c r="F458" s="53"/>
      <c r="G458" s="53"/>
      <c r="M458" s="53"/>
      <c r="N458" s="53"/>
      <c r="O458" s="53"/>
      <c r="Q458" s="53"/>
      <c r="R458" s="53"/>
      <c r="S458" s="53"/>
      <c r="T458" s="53"/>
      <c r="U458" s="53"/>
      <c r="V458" s="53"/>
      <c r="W458" s="53"/>
      <c r="X458" s="53"/>
      <c r="Y458" s="53"/>
    </row>
    <row r="459" spans="1:25" ht="13.5" x14ac:dyDescent="0.25">
      <c r="A459" s="53"/>
      <c r="B459" s="53"/>
      <c r="C459" s="53"/>
      <c r="E459" s="53"/>
      <c r="F459" s="53"/>
      <c r="G459" s="53"/>
      <c r="M459" s="53"/>
      <c r="N459" s="53"/>
      <c r="O459" s="53"/>
      <c r="Q459" s="53"/>
      <c r="R459" s="53"/>
      <c r="S459" s="53"/>
      <c r="T459" s="53"/>
      <c r="U459" s="53"/>
      <c r="V459" s="53"/>
      <c r="W459" s="53"/>
      <c r="X459" s="53"/>
      <c r="Y459" s="53"/>
    </row>
    <row r="460" spans="1:25" ht="13.5" x14ac:dyDescent="0.25">
      <c r="A460" s="53"/>
      <c r="B460" s="53"/>
      <c r="C460" s="53"/>
      <c r="E460" s="53"/>
      <c r="F460" s="53"/>
      <c r="G460" s="53"/>
      <c r="M460" s="53"/>
      <c r="N460" s="53"/>
      <c r="O460" s="53"/>
      <c r="Q460" s="53"/>
      <c r="R460" s="53"/>
      <c r="S460" s="53"/>
      <c r="T460" s="53"/>
      <c r="U460" s="53"/>
      <c r="V460" s="53"/>
      <c r="W460" s="53"/>
      <c r="X460" s="53"/>
      <c r="Y460" s="53"/>
    </row>
    <row r="461" spans="1:25" ht="13.5" x14ac:dyDescent="0.25">
      <c r="A461" s="53"/>
      <c r="B461" s="53"/>
      <c r="C461" s="53"/>
      <c r="E461" s="53"/>
      <c r="F461" s="53"/>
      <c r="G461" s="53"/>
      <c r="M461" s="53"/>
      <c r="N461" s="53"/>
      <c r="O461" s="53"/>
      <c r="Q461" s="53"/>
      <c r="R461" s="53"/>
      <c r="S461" s="53"/>
      <c r="T461" s="53"/>
      <c r="U461" s="53"/>
      <c r="V461" s="53"/>
      <c r="W461" s="53"/>
      <c r="X461" s="53"/>
      <c r="Y461" s="53"/>
    </row>
    <row r="462" spans="1:25" ht="13.5" x14ac:dyDescent="0.25">
      <c r="A462" s="53"/>
      <c r="B462" s="53"/>
      <c r="C462" s="53"/>
      <c r="E462" s="53"/>
      <c r="F462" s="53"/>
      <c r="G462" s="53"/>
      <c r="M462" s="53"/>
      <c r="N462" s="53"/>
      <c r="O462" s="53"/>
      <c r="Q462" s="53"/>
      <c r="R462" s="53"/>
      <c r="S462" s="53"/>
      <c r="T462" s="53"/>
      <c r="U462" s="53"/>
      <c r="V462" s="53"/>
      <c r="W462" s="53"/>
      <c r="X462" s="53"/>
      <c r="Y462" s="53"/>
    </row>
    <row r="463" spans="1:25" ht="13.5" x14ac:dyDescent="0.25">
      <c r="A463" s="53"/>
      <c r="B463" s="53"/>
      <c r="C463" s="53"/>
      <c r="E463" s="53"/>
      <c r="F463" s="53"/>
      <c r="G463" s="53"/>
      <c r="M463" s="53"/>
      <c r="N463" s="53"/>
      <c r="O463" s="53"/>
      <c r="Q463" s="53"/>
      <c r="R463" s="53"/>
      <c r="S463" s="53"/>
      <c r="T463" s="53"/>
      <c r="U463" s="53"/>
      <c r="V463" s="53"/>
      <c r="W463" s="53"/>
      <c r="X463" s="53"/>
      <c r="Y463" s="53"/>
    </row>
    <row r="464" spans="1:25" ht="13.5" x14ac:dyDescent="0.25">
      <c r="A464" s="53"/>
      <c r="B464" s="53"/>
      <c r="C464" s="53"/>
      <c r="E464" s="53"/>
      <c r="F464" s="53"/>
      <c r="G464" s="53"/>
      <c r="M464" s="53"/>
      <c r="N464" s="53"/>
      <c r="O464" s="53"/>
      <c r="Q464" s="53"/>
      <c r="R464" s="53"/>
      <c r="S464" s="53"/>
      <c r="T464" s="53"/>
      <c r="U464" s="53"/>
      <c r="V464" s="53"/>
      <c r="W464" s="53"/>
      <c r="X464" s="53"/>
      <c r="Y464" s="53"/>
    </row>
    <row r="465" spans="1:25" ht="13.5" x14ac:dyDescent="0.25">
      <c r="A465" s="53"/>
      <c r="B465" s="53"/>
      <c r="C465" s="53"/>
      <c r="E465" s="53"/>
      <c r="F465" s="53"/>
      <c r="G465" s="53"/>
      <c r="M465" s="53"/>
      <c r="N465" s="53"/>
      <c r="O465" s="53"/>
      <c r="Q465" s="53"/>
      <c r="R465" s="53"/>
      <c r="S465" s="53"/>
      <c r="T465" s="53"/>
      <c r="U465" s="53"/>
      <c r="V465" s="53"/>
      <c r="W465" s="53"/>
      <c r="X465" s="53"/>
      <c r="Y465" s="53"/>
    </row>
    <row r="466" spans="1:25" ht="13.5" x14ac:dyDescent="0.25">
      <c r="A466" s="53"/>
      <c r="B466" s="53"/>
      <c r="C466" s="53"/>
      <c r="E466" s="53"/>
      <c r="F466" s="53"/>
      <c r="G466" s="53"/>
      <c r="M466" s="53"/>
      <c r="N466" s="53"/>
      <c r="O466" s="53"/>
      <c r="Q466" s="53"/>
      <c r="R466" s="53"/>
      <c r="S466" s="53"/>
      <c r="T466" s="53"/>
      <c r="U466" s="53"/>
      <c r="V466" s="53"/>
      <c r="W466" s="53"/>
      <c r="X466" s="53"/>
      <c r="Y466" s="53"/>
    </row>
    <row r="467" spans="1:25" ht="13.5" x14ac:dyDescent="0.25">
      <c r="A467" s="53"/>
      <c r="B467" s="53"/>
      <c r="C467" s="53"/>
      <c r="E467" s="53"/>
      <c r="F467" s="53"/>
      <c r="G467" s="53"/>
      <c r="M467" s="53"/>
      <c r="N467" s="53"/>
      <c r="O467" s="53"/>
      <c r="Q467" s="53"/>
      <c r="R467" s="53"/>
      <c r="S467" s="53"/>
      <c r="T467" s="53"/>
      <c r="U467" s="53"/>
      <c r="V467" s="53"/>
      <c r="W467" s="53"/>
      <c r="X467" s="53"/>
      <c r="Y467" s="53"/>
    </row>
    <row r="468" spans="1:25" ht="13.5" x14ac:dyDescent="0.25">
      <c r="A468" s="53"/>
      <c r="B468" s="53"/>
      <c r="C468" s="53"/>
      <c r="E468" s="53"/>
      <c r="F468" s="53"/>
      <c r="G468" s="53"/>
      <c r="M468" s="53"/>
      <c r="N468" s="53"/>
      <c r="O468" s="53"/>
      <c r="Q468" s="53"/>
      <c r="R468" s="53"/>
      <c r="S468" s="53"/>
      <c r="T468" s="53"/>
      <c r="U468" s="53"/>
      <c r="V468" s="53"/>
      <c r="W468" s="53"/>
      <c r="X468" s="53"/>
      <c r="Y468" s="53"/>
    </row>
    <row r="469" spans="1:25" ht="13.5" x14ac:dyDescent="0.25">
      <c r="A469" s="53"/>
      <c r="B469" s="53"/>
      <c r="C469" s="53"/>
      <c r="E469" s="53"/>
      <c r="F469" s="53"/>
      <c r="G469" s="53"/>
      <c r="M469" s="53"/>
      <c r="N469" s="53"/>
      <c r="O469" s="53"/>
      <c r="Q469" s="53"/>
      <c r="R469" s="53"/>
      <c r="S469" s="53"/>
      <c r="T469" s="53"/>
      <c r="U469" s="53"/>
      <c r="V469" s="53"/>
      <c r="W469" s="53"/>
      <c r="X469" s="53"/>
      <c r="Y469" s="53"/>
    </row>
    <row r="470" spans="1:25" ht="13.5" x14ac:dyDescent="0.25">
      <c r="A470" s="53"/>
      <c r="B470" s="53"/>
      <c r="C470" s="53"/>
      <c r="E470" s="53"/>
      <c r="F470" s="53"/>
      <c r="G470" s="53"/>
      <c r="M470" s="53"/>
      <c r="N470" s="53"/>
      <c r="O470" s="53"/>
      <c r="Q470" s="53"/>
      <c r="R470" s="53"/>
      <c r="S470" s="53"/>
      <c r="T470" s="53"/>
      <c r="U470" s="53"/>
      <c r="V470" s="53"/>
      <c r="W470" s="53"/>
      <c r="X470" s="53"/>
      <c r="Y470" s="53"/>
    </row>
    <row r="471" spans="1:25" ht="13.5" x14ac:dyDescent="0.25">
      <c r="A471" s="53"/>
      <c r="B471" s="53"/>
      <c r="C471" s="53"/>
      <c r="E471" s="53"/>
      <c r="F471" s="53"/>
      <c r="G471" s="53"/>
      <c r="M471" s="53"/>
      <c r="N471" s="53"/>
      <c r="O471" s="53"/>
      <c r="Q471" s="53"/>
      <c r="R471" s="53"/>
      <c r="S471" s="53"/>
      <c r="T471" s="53"/>
      <c r="U471" s="53"/>
      <c r="V471" s="53"/>
      <c r="W471" s="53"/>
      <c r="X471" s="53"/>
      <c r="Y471" s="53"/>
    </row>
    <row r="472" spans="1:25" ht="13.5" x14ac:dyDescent="0.25">
      <c r="A472" s="53"/>
      <c r="B472" s="53"/>
      <c r="C472" s="53"/>
      <c r="E472" s="53"/>
      <c r="F472" s="53"/>
      <c r="G472" s="53"/>
      <c r="M472" s="53"/>
      <c r="N472" s="53"/>
      <c r="O472" s="53"/>
      <c r="Q472" s="53"/>
      <c r="R472" s="53"/>
      <c r="S472" s="53"/>
      <c r="T472" s="53"/>
      <c r="U472" s="53"/>
      <c r="V472" s="53"/>
      <c r="W472" s="53"/>
      <c r="X472" s="53"/>
      <c r="Y472" s="53"/>
    </row>
    <row r="473" spans="1:25" ht="13.5" x14ac:dyDescent="0.25">
      <c r="A473" s="53"/>
      <c r="B473" s="53"/>
      <c r="C473" s="53"/>
      <c r="E473" s="53"/>
      <c r="F473" s="53"/>
      <c r="G473" s="53"/>
      <c r="M473" s="53"/>
      <c r="N473" s="53"/>
      <c r="O473" s="53"/>
      <c r="Q473" s="53"/>
      <c r="R473" s="53"/>
      <c r="S473" s="53"/>
      <c r="T473" s="53"/>
      <c r="U473" s="53"/>
      <c r="V473" s="53"/>
      <c r="W473" s="53"/>
      <c r="X473" s="53"/>
      <c r="Y473" s="53"/>
    </row>
    <row r="474" spans="1:25" ht="13.5" x14ac:dyDescent="0.25">
      <c r="A474" s="53"/>
      <c r="B474" s="53"/>
      <c r="C474" s="53"/>
      <c r="E474" s="53"/>
      <c r="F474" s="53"/>
      <c r="G474" s="53"/>
      <c r="M474" s="53"/>
      <c r="N474" s="53"/>
      <c r="O474" s="53"/>
      <c r="Q474" s="53"/>
      <c r="R474" s="53"/>
      <c r="S474" s="53"/>
      <c r="T474" s="53"/>
      <c r="U474" s="53"/>
      <c r="V474" s="53"/>
      <c r="W474" s="53"/>
      <c r="X474" s="53"/>
      <c r="Y474" s="53"/>
    </row>
    <row r="475" spans="1:25" ht="13.5" x14ac:dyDescent="0.25">
      <c r="A475" s="53"/>
      <c r="B475" s="53"/>
      <c r="C475" s="53"/>
      <c r="E475" s="53"/>
      <c r="F475" s="53"/>
      <c r="G475" s="53"/>
      <c r="M475" s="53"/>
      <c r="N475" s="53"/>
      <c r="O475" s="53"/>
      <c r="Q475" s="53"/>
      <c r="R475" s="53"/>
      <c r="S475" s="53"/>
      <c r="T475" s="53"/>
      <c r="U475" s="53"/>
      <c r="V475" s="53"/>
      <c r="W475" s="53"/>
      <c r="X475" s="53"/>
      <c r="Y475" s="53"/>
    </row>
    <row r="476" spans="1:25" ht="13.5" x14ac:dyDescent="0.25">
      <c r="A476" s="53"/>
      <c r="B476" s="53"/>
      <c r="C476" s="53"/>
      <c r="E476" s="53"/>
      <c r="F476" s="53"/>
      <c r="G476" s="53"/>
      <c r="M476" s="53"/>
      <c r="N476" s="53"/>
      <c r="O476" s="53"/>
      <c r="Q476" s="53"/>
      <c r="R476" s="53"/>
      <c r="S476" s="53"/>
      <c r="T476" s="53"/>
      <c r="U476" s="53"/>
      <c r="V476" s="53"/>
      <c r="W476" s="53"/>
      <c r="X476" s="53"/>
      <c r="Y476" s="53"/>
    </row>
    <row r="477" spans="1:25" ht="13.5" x14ac:dyDescent="0.25">
      <c r="A477" s="53"/>
      <c r="B477" s="53"/>
      <c r="C477" s="53"/>
      <c r="E477" s="53"/>
      <c r="F477" s="53"/>
      <c r="G477" s="53"/>
      <c r="M477" s="53"/>
      <c r="N477" s="53"/>
      <c r="O477" s="53"/>
      <c r="Q477" s="53"/>
      <c r="R477" s="53"/>
      <c r="S477" s="53"/>
      <c r="T477" s="53"/>
      <c r="U477" s="53"/>
      <c r="V477" s="53"/>
      <c r="W477" s="53"/>
      <c r="X477" s="53"/>
      <c r="Y477" s="53"/>
    </row>
    <row r="478" spans="1:25" ht="13.5" x14ac:dyDescent="0.25">
      <c r="A478" s="53"/>
      <c r="B478" s="53"/>
      <c r="C478" s="53"/>
      <c r="E478" s="53"/>
      <c r="F478" s="53"/>
      <c r="G478" s="53"/>
      <c r="M478" s="53"/>
      <c r="N478" s="53"/>
      <c r="O478" s="53"/>
      <c r="Q478" s="53"/>
      <c r="R478" s="53"/>
      <c r="S478" s="53"/>
      <c r="T478" s="53"/>
      <c r="U478" s="53"/>
      <c r="V478" s="53"/>
      <c r="W478" s="53"/>
      <c r="X478" s="53"/>
      <c r="Y478" s="53"/>
    </row>
    <row r="479" spans="1:25" ht="13.5" x14ac:dyDescent="0.25">
      <c r="A479" s="53"/>
      <c r="B479" s="53"/>
      <c r="C479" s="53"/>
      <c r="E479" s="53"/>
      <c r="F479" s="53"/>
      <c r="G479" s="53"/>
      <c r="M479" s="53"/>
      <c r="N479" s="53"/>
      <c r="O479" s="53"/>
      <c r="Q479" s="53"/>
      <c r="R479" s="53"/>
      <c r="S479" s="53"/>
      <c r="T479" s="53"/>
      <c r="U479" s="53"/>
      <c r="V479" s="53"/>
      <c r="W479" s="53"/>
      <c r="X479" s="53"/>
      <c r="Y479" s="53"/>
    </row>
    <row r="480" spans="1:25" ht="13.5" x14ac:dyDescent="0.25">
      <c r="A480" s="53"/>
      <c r="B480" s="53"/>
      <c r="C480" s="53"/>
      <c r="E480" s="53"/>
      <c r="F480" s="53"/>
      <c r="G480" s="53"/>
      <c r="M480" s="53"/>
      <c r="N480" s="53"/>
      <c r="O480" s="53"/>
      <c r="Q480" s="53"/>
      <c r="R480" s="53"/>
      <c r="S480" s="53"/>
      <c r="T480" s="53"/>
      <c r="U480" s="53"/>
      <c r="V480" s="53"/>
      <c r="W480" s="53"/>
      <c r="X480" s="53"/>
      <c r="Y480" s="53"/>
    </row>
    <row r="481" spans="1:25" ht="13.5" x14ac:dyDescent="0.25">
      <c r="A481" s="53"/>
      <c r="B481" s="53"/>
      <c r="C481" s="53"/>
      <c r="E481" s="53"/>
      <c r="F481" s="53"/>
      <c r="G481" s="53"/>
      <c r="M481" s="53"/>
      <c r="N481" s="53"/>
      <c r="O481" s="53"/>
      <c r="Q481" s="53"/>
      <c r="R481" s="53"/>
      <c r="S481" s="53"/>
      <c r="T481" s="53"/>
      <c r="U481" s="53"/>
      <c r="V481" s="53"/>
      <c r="W481" s="53"/>
      <c r="X481" s="53"/>
      <c r="Y481" s="53"/>
    </row>
    <row r="482" spans="1:25" ht="13.5" x14ac:dyDescent="0.25">
      <c r="A482" s="53"/>
      <c r="B482" s="53"/>
      <c r="C482" s="53"/>
      <c r="E482" s="53"/>
      <c r="F482" s="53"/>
      <c r="G482" s="53"/>
      <c r="M482" s="53"/>
      <c r="N482" s="53"/>
      <c r="O482" s="53"/>
      <c r="Q482" s="53"/>
      <c r="R482" s="53"/>
      <c r="S482" s="53"/>
      <c r="T482" s="53"/>
      <c r="U482" s="53"/>
      <c r="V482" s="53"/>
      <c r="W482" s="53"/>
      <c r="X482" s="53"/>
      <c r="Y482" s="53"/>
    </row>
    <row r="483" spans="1:25" ht="13.5" x14ac:dyDescent="0.25">
      <c r="A483" s="53"/>
      <c r="B483" s="53"/>
      <c r="C483" s="53"/>
      <c r="E483" s="53"/>
      <c r="F483" s="53"/>
      <c r="G483" s="53"/>
      <c r="M483" s="53"/>
      <c r="N483" s="53"/>
      <c r="O483" s="53"/>
      <c r="Q483" s="53"/>
      <c r="R483" s="53"/>
      <c r="S483" s="53"/>
      <c r="T483" s="53"/>
      <c r="U483" s="53"/>
      <c r="V483" s="53"/>
      <c r="W483" s="53"/>
      <c r="X483" s="53"/>
      <c r="Y483" s="53"/>
    </row>
    <row r="484" spans="1:25" ht="13.5" x14ac:dyDescent="0.25">
      <c r="A484" s="53"/>
      <c r="B484" s="53"/>
      <c r="C484" s="53"/>
      <c r="E484" s="53"/>
      <c r="F484" s="53"/>
      <c r="G484" s="53"/>
      <c r="M484" s="53"/>
      <c r="N484" s="53"/>
      <c r="O484" s="53"/>
      <c r="Q484" s="53"/>
      <c r="R484" s="53"/>
      <c r="S484" s="53"/>
      <c r="T484" s="53"/>
      <c r="U484" s="53"/>
      <c r="V484" s="53"/>
      <c r="W484" s="53"/>
      <c r="X484" s="53"/>
      <c r="Y484" s="53"/>
    </row>
    <row r="485" spans="1:25" ht="13.5" x14ac:dyDescent="0.25">
      <c r="A485" s="53"/>
      <c r="B485" s="53"/>
      <c r="C485" s="53"/>
      <c r="E485" s="53"/>
      <c r="F485" s="53"/>
      <c r="G485" s="53"/>
      <c r="M485" s="53"/>
      <c r="N485" s="53"/>
      <c r="O485" s="53"/>
      <c r="Q485" s="53"/>
      <c r="R485" s="53"/>
      <c r="S485" s="53"/>
      <c r="T485" s="53"/>
      <c r="U485" s="53"/>
      <c r="V485" s="53"/>
      <c r="W485" s="53"/>
      <c r="X485" s="53"/>
      <c r="Y485" s="53"/>
    </row>
    <row r="486" spans="1:25" ht="13.5" x14ac:dyDescent="0.25">
      <c r="A486" s="53"/>
      <c r="B486" s="53"/>
      <c r="C486" s="53"/>
      <c r="E486" s="53"/>
      <c r="F486" s="53"/>
      <c r="G486" s="53"/>
      <c r="M486" s="53"/>
      <c r="N486" s="53"/>
      <c r="O486" s="53"/>
      <c r="Q486" s="53"/>
      <c r="R486" s="53"/>
      <c r="S486" s="53"/>
      <c r="T486" s="53"/>
      <c r="U486" s="53"/>
      <c r="V486" s="53"/>
      <c r="W486" s="53"/>
      <c r="X486" s="53"/>
      <c r="Y486" s="53"/>
    </row>
    <row r="487" spans="1:25" ht="13.5" x14ac:dyDescent="0.25">
      <c r="A487" s="53"/>
      <c r="B487" s="53"/>
      <c r="C487" s="53"/>
      <c r="E487" s="53"/>
      <c r="F487" s="53"/>
      <c r="G487" s="53"/>
      <c r="M487" s="53"/>
      <c r="N487" s="53"/>
      <c r="O487" s="53"/>
      <c r="Q487" s="53"/>
      <c r="R487" s="53"/>
      <c r="S487" s="53"/>
      <c r="T487" s="53"/>
      <c r="U487" s="53"/>
      <c r="V487" s="53"/>
      <c r="W487" s="53"/>
      <c r="X487" s="53"/>
      <c r="Y487" s="53"/>
    </row>
    <row r="488" spans="1:25" ht="13.5" x14ac:dyDescent="0.25">
      <c r="A488" s="53"/>
      <c r="B488" s="53"/>
      <c r="C488" s="53"/>
      <c r="E488" s="53"/>
      <c r="F488" s="53"/>
      <c r="G488" s="53"/>
      <c r="M488" s="53"/>
      <c r="N488" s="53"/>
      <c r="O488" s="53"/>
      <c r="Q488" s="53"/>
      <c r="R488" s="53"/>
      <c r="S488" s="53"/>
      <c r="T488" s="53"/>
      <c r="U488" s="53"/>
      <c r="V488" s="53"/>
      <c r="W488" s="53"/>
      <c r="X488" s="53"/>
      <c r="Y488" s="53"/>
    </row>
    <row r="489" spans="1:25" ht="13.5" x14ac:dyDescent="0.25">
      <c r="A489" s="53"/>
      <c r="B489" s="53"/>
      <c r="C489" s="53"/>
      <c r="E489" s="53"/>
      <c r="F489" s="53"/>
      <c r="G489" s="53"/>
      <c r="M489" s="53"/>
      <c r="N489" s="53"/>
      <c r="O489" s="53"/>
      <c r="Q489" s="53"/>
      <c r="R489" s="53"/>
      <c r="S489" s="53"/>
      <c r="T489" s="53"/>
      <c r="U489" s="53"/>
      <c r="V489" s="53"/>
      <c r="W489" s="53"/>
      <c r="X489" s="53"/>
      <c r="Y489" s="53"/>
    </row>
    <row r="490" spans="1:25" ht="13.5" x14ac:dyDescent="0.25">
      <c r="A490" s="53"/>
      <c r="B490" s="53"/>
      <c r="C490" s="53"/>
      <c r="E490" s="53"/>
      <c r="F490" s="53"/>
      <c r="G490" s="53"/>
      <c r="M490" s="53"/>
      <c r="N490" s="53"/>
      <c r="O490" s="53"/>
      <c r="Q490" s="53"/>
      <c r="R490" s="53"/>
      <c r="S490" s="53"/>
      <c r="T490" s="53"/>
      <c r="U490" s="53"/>
      <c r="V490" s="53"/>
      <c r="W490" s="53"/>
      <c r="X490" s="53"/>
      <c r="Y490" s="53"/>
    </row>
    <row r="491" spans="1:25" ht="13.5" x14ac:dyDescent="0.25">
      <c r="A491" s="53"/>
      <c r="B491" s="53"/>
      <c r="C491" s="53"/>
      <c r="E491" s="53"/>
      <c r="F491" s="53"/>
      <c r="G491" s="53"/>
      <c r="M491" s="53"/>
      <c r="N491" s="53"/>
      <c r="O491" s="53"/>
      <c r="Q491" s="53"/>
      <c r="R491" s="53"/>
      <c r="S491" s="53"/>
      <c r="T491" s="53"/>
      <c r="U491" s="53"/>
      <c r="V491" s="53"/>
      <c r="W491" s="53"/>
      <c r="X491" s="53"/>
      <c r="Y491" s="53"/>
    </row>
    <row r="492" spans="1:25" ht="13.5" x14ac:dyDescent="0.25">
      <c r="A492" s="53"/>
      <c r="B492" s="53"/>
      <c r="C492" s="53"/>
      <c r="E492" s="53"/>
      <c r="F492" s="53"/>
      <c r="G492" s="53"/>
      <c r="M492" s="53"/>
      <c r="N492" s="53"/>
      <c r="O492" s="53"/>
      <c r="Q492" s="53"/>
      <c r="R492" s="53"/>
      <c r="S492" s="53"/>
      <c r="T492" s="53"/>
      <c r="U492" s="53"/>
      <c r="V492" s="53"/>
      <c r="W492" s="53"/>
      <c r="X492" s="53"/>
      <c r="Y492" s="53"/>
    </row>
    <row r="493" spans="1:25" ht="13.5" x14ac:dyDescent="0.25">
      <c r="A493" s="53"/>
      <c r="B493" s="53"/>
      <c r="C493" s="53"/>
      <c r="E493" s="53"/>
      <c r="F493" s="53"/>
      <c r="G493" s="53"/>
      <c r="M493" s="53"/>
      <c r="N493" s="53"/>
      <c r="O493" s="53"/>
      <c r="Q493" s="53"/>
      <c r="R493" s="53"/>
      <c r="S493" s="53"/>
      <c r="T493" s="53"/>
      <c r="U493" s="53"/>
      <c r="V493" s="53"/>
      <c r="W493" s="53"/>
      <c r="X493" s="53"/>
      <c r="Y493" s="53"/>
    </row>
    <row r="494" spans="1:25" ht="13.5" x14ac:dyDescent="0.25">
      <c r="A494" s="53"/>
      <c r="B494" s="53"/>
      <c r="C494" s="53"/>
      <c r="E494" s="53"/>
      <c r="F494" s="53"/>
      <c r="G494" s="53"/>
      <c r="M494" s="53"/>
      <c r="N494" s="53"/>
      <c r="O494" s="53"/>
      <c r="Q494" s="53"/>
      <c r="R494" s="53"/>
      <c r="S494" s="53"/>
      <c r="T494" s="53"/>
      <c r="U494" s="53"/>
      <c r="V494" s="53"/>
      <c r="W494" s="53"/>
      <c r="X494" s="53"/>
      <c r="Y494" s="53"/>
    </row>
    <row r="495" spans="1:25" ht="13.5" x14ac:dyDescent="0.25">
      <c r="A495" s="53"/>
      <c r="B495" s="53"/>
      <c r="C495" s="53"/>
      <c r="E495" s="53"/>
      <c r="F495" s="53"/>
      <c r="G495" s="53"/>
      <c r="M495" s="53"/>
      <c r="N495" s="53"/>
      <c r="O495" s="53"/>
      <c r="Q495" s="53"/>
      <c r="R495" s="53"/>
      <c r="S495" s="53"/>
      <c r="T495" s="53"/>
      <c r="U495" s="53"/>
      <c r="V495" s="53"/>
      <c r="W495" s="53"/>
      <c r="X495" s="53"/>
      <c r="Y495" s="53"/>
    </row>
    <row r="496" spans="1:25" ht="13.5" x14ac:dyDescent="0.25">
      <c r="A496" s="53"/>
      <c r="B496" s="53"/>
      <c r="C496" s="53"/>
      <c r="E496" s="53"/>
      <c r="F496" s="53"/>
      <c r="G496" s="53"/>
      <c r="M496" s="53"/>
      <c r="N496" s="53"/>
      <c r="O496" s="53"/>
      <c r="Q496" s="53"/>
      <c r="R496" s="53"/>
      <c r="S496" s="53"/>
      <c r="T496" s="53"/>
      <c r="U496" s="53"/>
      <c r="V496" s="53"/>
      <c r="W496" s="53"/>
      <c r="X496" s="53"/>
      <c r="Y496" s="53"/>
    </row>
    <row r="497" spans="1:25" ht="13.5" x14ac:dyDescent="0.25">
      <c r="A497" s="53"/>
      <c r="B497" s="53"/>
      <c r="C497" s="53"/>
      <c r="E497" s="53"/>
      <c r="F497" s="53"/>
      <c r="G497" s="53"/>
      <c r="M497" s="53"/>
      <c r="N497" s="53"/>
      <c r="O497" s="53"/>
      <c r="Q497" s="53"/>
      <c r="R497" s="53"/>
      <c r="S497" s="53"/>
      <c r="T497" s="53"/>
      <c r="U497" s="53"/>
      <c r="V497" s="53"/>
      <c r="W497" s="53"/>
      <c r="X497" s="53"/>
      <c r="Y497" s="53"/>
    </row>
    <row r="498" spans="1:25" ht="13.5" x14ac:dyDescent="0.25">
      <c r="A498" s="53"/>
      <c r="B498" s="53"/>
      <c r="C498" s="53"/>
      <c r="E498" s="53"/>
      <c r="F498" s="53"/>
      <c r="G498" s="53"/>
      <c r="M498" s="53"/>
      <c r="N498" s="53"/>
      <c r="O498" s="53"/>
      <c r="Q498" s="53"/>
      <c r="R498" s="53"/>
      <c r="S498" s="53"/>
      <c r="T498" s="53"/>
      <c r="U498" s="53"/>
      <c r="V498" s="53"/>
      <c r="W498" s="53"/>
      <c r="X498" s="53"/>
      <c r="Y498" s="53"/>
    </row>
    <row r="499" spans="1:25" ht="13.5" x14ac:dyDescent="0.25">
      <c r="A499" s="53"/>
      <c r="B499" s="53"/>
      <c r="C499" s="53"/>
      <c r="E499" s="53"/>
      <c r="F499" s="53"/>
      <c r="G499" s="53"/>
      <c r="M499" s="53"/>
      <c r="N499" s="53"/>
      <c r="O499" s="53"/>
      <c r="Q499" s="53"/>
      <c r="R499" s="53"/>
      <c r="S499" s="53"/>
      <c r="T499" s="53"/>
      <c r="U499" s="53"/>
      <c r="V499" s="53"/>
      <c r="W499" s="53"/>
      <c r="X499" s="53"/>
      <c r="Y499" s="53"/>
    </row>
    <row r="500" spans="1:25" ht="13.5" x14ac:dyDescent="0.25">
      <c r="A500" s="53"/>
      <c r="B500" s="53"/>
      <c r="C500" s="53"/>
      <c r="E500" s="53"/>
      <c r="F500" s="53"/>
      <c r="G500" s="53"/>
      <c r="M500" s="53"/>
      <c r="N500" s="53"/>
      <c r="O500" s="53"/>
      <c r="Q500" s="53"/>
      <c r="R500" s="53"/>
      <c r="S500" s="53"/>
      <c r="T500" s="53"/>
      <c r="U500" s="53"/>
      <c r="V500" s="53"/>
      <c r="W500" s="53"/>
      <c r="X500" s="53"/>
      <c r="Y500" s="53"/>
    </row>
    <row r="501" spans="1:25" ht="13.5" x14ac:dyDescent="0.25">
      <c r="A501" s="53"/>
      <c r="B501" s="53"/>
      <c r="C501" s="53"/>
      <c r="E501" s="53"/>
      <c r="F501" s="53"/>
      <c r="G501" s="53"/>
      <c r="M501" s="53"/>
      <c r="N501" s="53"/>
      <c r="O501" s="53"/>
      <c r="Q501" s="53"/>
      <c r="R501" s="53"/>
      <c r="S501" s="53"/>
      <c r="T501" s="53"/>
      <c r="U501" s="53"/>
      <c r="V501" s="53"/>
      <c r="W501" s="53"/>
      <c r="X501" s="53"/>
      <c r="Y501" s="53"/>
    </row>
    <row r="502" spans="1:25" ht="13.5" x14ac:dyDescent="0.25">
      <c r="A502" s="53"/>
      <c r="B502" s="53"/>
      <c r="C502" s="53"/>
      <c r="E502" s="53"/>
      <c r="F502" s="53"/>
      <c r="G502" s="53"/>
      <c r="M502" s="53"/>
      <c r="N502" s="53"/>
      <c r="O502" s="53"/>
      <c r="Q502" s="53"/>
      <c r="R502" s="53"/>
      <c r="S502" s="53"/>
      <c r="T502" s="53"/>
      <c r="U502" s="53"/>
      <c r="V502" s="53"/>
      <c r="W502" s="53"/>
      <c r="X502" s="53"/>
      <c r="Y502" s="53"/>
    </row>
    <row r="503" spans="1:25" ht="13.5" x14ac:dyDescent="0.25">
      <c r="A503" s="53"/>
      <c r="B503" s="53"/>
      <c r="C503" s="53"/>
      <c r="E503" s="53"/>
      <c r="F503" s="53"/>
      <c r="G503" s="53"/>
      <c r="M503" s="53"/>
      <c r="N503" s="53"/>
      <c r="O503" s="53"/>
      <c r="Q503" s="53"/>
      <c r="R503" s="53"/>
      <c r="S503" s="53"/>
      <c r="T503" s="53"/>
      <c r="U503" s="53"/>
      <c r="V503" s="53"/>
      <c r="W503" s="53"/>
      <c r="X503" s="53"/>
      <c r="Y503" s="53"/>
    </row>
    <row r="504" spans="1:25" ht="13.5" x14ac:dyDescent="0.25">
      <c r="A504" s="53"/>
      <c r="B504" s="53"/>
      <c r="C504" s="53"/>
      <c r="E504" s="53"/>
      <c r="F504" s="53"/>
      <c r="G504" s="53"/>
      <c r="M504" s="53"/>
      <c r="N504" s="53"/>
      <c r="O504" s="53"/>
      <c r="Q504" s="53"/>
      <c r="R504" s="53"/>
      <c r="S504" s="53"/>
      <c r="T504" s="53"/>
      <c r="U504" s="53"/>
      <c r="V504" s="53"/>
      <c r="W504" s="53"/>
      <c r="X504" s="53"/>
      <c r="Y504" s="53"/>
    </row>
    <row r="505" spans="1:25" ht="13.5" x14ac:dyDescent="0.25">
      <c r="A505" s="53"/>
      <c r="B505" s="53"/>
      <c r="C505" s="53"/>
      <c r="E505" s="53"/>
      <c r="F505" s="53"/>
      <c r="G505" s="53"/>
      <c r="M505" s="53"/>
      <c r="N505" s="53"/>
      <c r="O505" s="53"/>
      <c r="Q505" s="53"/>
      <c r="R505" s="53"/>
      <c r="S505" s="53"/>
      <c r="T505" s="53"/>
      <c r="U505" s="53"/>
      <c r="V505" s="53"/>
      <c r="W505" s="53"/>
      <c r="X505" s="53"/>
      <c r="Y505" s="53"/>
    </row>
    <row r="506" spans="1:25" ht="13.5" x14ac:dyDescent="0.25">
      <c r="A506" s="53"/>
      <c r="B506" s="53"/>
      <c r="C506" s="53"/>
      <c r="E506" s="53"/>
      <c r="F506" s="53"/>
      <c r="G506" s="53"/>
      <c r="M506" s="53"/>
      <c r="N506" s="53"/>
      <c r="O506" s="53"/>
      <c r="Q506" s="53"/>
      <c r="R506" s="53"/>
      <c r="S506" s="53"/>
      <c r="T506" s="53"/>
      <c r="U506" s="53"/>
      <c r="V506" s="53"/>
      <c r="W506" s="53"/>
      <c r="X506" s="53"/>
      <c r="Y506" s="53"/>
    </row>
    <row r="507" spans="1:25" ht="13.5" x14ac:dyDescent="0.25">
      <c r="A507" s="53"/>
      <c r="B507" s="53"/>
      <c r="C507" s="53"/>
      <c r="E507" s="53"/>
      <c r="F507" s="53"/>
      <c r="G507" s="53"/>
      <c r="M507" s="53"/>
      <c r="N507" s="53"/>
      <c r="O507" s="53"/>
      <c r="Q507" s="53"/>
      <c r="R507" s="53"/>
      <c r="S507" s="53"/>
      <c r="T507" s="53"/>
      <c r="U507" s="53"/>
      <c r="V507" s="53"/>
      <c r="W507" s="53"/>
      <c r="X507" s="53"/>
      <c r="Y507" s="53"/>
    </row>
    <row r="508" spans="1:25" ht="13.5" x14ac:dyDescent="0.25">
      <c r="A508" s="53"/>
      <c r="B508" s="53"/>
      <c r="C508" s="53"/>
      <c r="E508" s="53"/>
      <c r="F508" s="53"/>
      <c r="G508" s="53"/>
      <c r="M508" s="53"/>
      <c r="N508" s="53"/>
      <c r="O508" s="53"/>
      <c r="Q508" s="53"/>
      <c r="R508" s="53"/>
      <c r="S508" s="53"/>
      <c r="T508" s="53"/>
      <c r="U508" s="53"/>
      <c r="V508" s="53"/>
      <c r="W508" s="53"/>
      <c r="X508" s="53"/>
      <c r="Y508" s="53"/>
    </row>
    <row r="509" spans="1:25" ht="13.5" x14ac:dyDescent="0.25">
      <c r="A509" s="53"/>
      <c r="B509" s="53"/>
      <c r="C509" s="53"/>
      <c r="E509" s="53"/>
      <c r="F509" s="53"/>
      <c r="G509" s="53"/>
      <c r="M509" s="53"/>
      <c r="N509" s="53"/>
      <c r="O509" s="53"/>
      <c r="Q509" s="53"/>
      <c r="R509" s="53"/>
      <c r="S509" s="53"/>
      <c r="T509" s="53"/>
      <c r="U509" s="53"/>
      <c r="V509" s="53"/>
      <c r="W509" s="53"/>
      <c r="X509" s="53"/>
      <c r="Y509" s="53"/>
    </row>
    <row r="510" spans="1:25" ht="13.5" x14ac:dyDescent="0.25">
      <c r="A510" s="53"/>
      <c r="B510" s="53"/>
      <c r="C510" s="53"/>
      <c r="E510" s="53"/>
      <c r="F510" s="53"/>
      <c r="G510" s="53"/>
      <c r="M510" s="53"/>
      <c r="N510" s="53"/>
      <c r="O510" s="53"/>
      <c r="Q510" s="53"/>
      <c r="R510" s="53"/>
      <c r="S510" s="53"/>
      <c r="T510" s="53"/>
      <c r="U510" s="53"/>
      <c r="V510" s="53"/>
      <c r="W510" s="53"/>
      <c r="X510" s="53"/>
      <c r="Y510" s="53"/>
    </row>
    <row r="511" spans="1:25" ht="13.5" x14ac:dyDescent="0.25">
      <c r="A511" s="53"/>
      <c r="B511" s="53"/>
      <c r="C511" s="53"/>
      <c r="E511" s="53"/>
      <c r="F511" s="53"/>
      <c r="G511" s="53"/>
      <c r="M511" s="53"/>
      <c r="N511" s="53"/>
      <c r="O511" s="53"/>
      <c r="Q511" s="53"/>
      <c r="R511" s="53"/>
      <c r="S511" s="53"/>
      <c r="T511" s="53"/>
      <c r="U511" s="53"/>
      <c r="V511" s="53"/>
      <c r="W511" s="53"/>
      <c r="X511" s="53"/>
      <c r="Y511" s="53"/>
    </row>
    <row r="512" spans="1:25" ht="13.5" x14ac:dyDescent="0.25">
      <c r="A512" s="53"/>
      <c r="B512" s="53"/>
      <c r="C512" s="53"/>
      <c r="E512" s="53"/>
      <c r="F512" s="53"/>
      <c r="G512" s="53"/>
      <c r="M512" s="53"/>
      <c r="N512" s="53"/>
      <c r="O512" s="53"/>
      <c r="Q512" s="53"/>
      <c r="R512" s="53"/>
      <c r="S512" s="53"/>
      <c r="T512" s="53"/>
      <c r="U512" s="53"/>
      <c r="V512" s="53"/>
      <c r="W512" s="53"/>
      <c r="X512" s="53"/>
      <c r="Y512" s="53"/>
    </row>
    <row r="513" spans="1:25" ht="13.5" x14ac:dyDescent="0.25">
      <c r="A513" s="53"/>
      <c r="B513" s="53"/>
      <c r="C513" s="53"/>
      <c r="E513" s="53"/>
      <c r="F513" s="53"/>
      <c r="G513" s="53"/>
      <c r="M513" s="53"/>
      <c r="N513" s="53"/>
      <c r="O513" s="53"/>
      <c r="Q513" s="53"/>
      <c r="R513" s="53"/>
      <c r="S513" s="53"/>
      <c r="T513" s="53"/>
      <c r="U513" s="53"/>
      <c r="V513" s="53"/>
      <c r="W513" s="53"/>
      <c r="X513" s="53"/>
      <c r="Y513" s="53"/>
    </row>
    <row r="514" spans="1:25" ht="13.5" x14ac:dyDescent="0.25">
      <c r="A514" s="53"/>
      <c r="B514" s="53"/>
      <c r="C514" s="53"/>
      <c r="E514" s="53"/>
      <c r="F514" s="53"/>
      <c r="G514" s="53"/>
      <c r="M514" s="53"/>
      <c r="N514" s="53"/>
      <c r="O514" s="53"/>
      <c r="Q514" s="53"/>
      <c r="R514" s="53"/>
      <c r="S514" s="53"/>
      <c r="T514" s="53"/>
      <c r="U514" s="53"/>
      <c r="V514" s="53"/>
      <c r="W514" s="53"/>
      <c r="X514" s="53"/>
      <c r="Y514" s="53"/>
    </row>
    <row r="515" spans="1:25" ht="13.5" x14ac:dyDescent="0.25">
      <c r="A515" s="53"/>
      <c r="B515" s="53"/>
      <c r="C515" s="53"/>
      <c r="E515" s="53"/>
      <c r="F515" s="53"/>
      <c r="G515" s="53"/>
      <c r="M515" s="53"/>
      <c r="N515" s="53"/>
      <c r="O515" s="53"/>
      <c r="Q515" s="53"/>
      <c r="R515" s="53"/>
      <c r="S515" s="53"/>
      <c r="T515" s="53"/>
      <c r="U515" s="53"/>
      <c r="V515" s="53"/>
      <c r="W515" s="53"/>
      <c r="X515" s="53"/>
      <c r="Y515" s="53"/>
    </row>
    <row r="516" spans="1:25" ht="13.5" x14ac:dyDescent="0.25">
      <c r="A516" s="53"/>
      <c r="B516" s="53"/>
      <c r="C516" s="53"/>
      <c r="E516" s="53"/>
      <c r="F516" s="53"/>
      <c r="G516" s="53"/>
      <c r="M516" s="53"/>
      <c r="N516" s="53"/>
      <c r="O516" s="53"/>
      <c r="Q516" s="53"/>
      <c r="R516" s="53"/>
      <c r="S516" s="53"/>
      <c r="T516" s="53"/>
      <c r="U516" s="53"/>
      <c r="V516" s="53"/>
      <c r="W516" s="53"/>
      <c r="X516" s="53"/>
      <c r="Y516" s="53"/>
    </row>
    <row r="517" spans="1:25" ht="13.5" x14ac:dyDescent="0.25">
      <c r="A517" s="53"/>
      <c r="B517" s="53"/>
      <c r="C517" s="53"/>
      <c r="E517" s="53"/>
      <c r="F517" s="53"/>
      <c r="G517" s="53"/>
      <c r="M517" s="53"/>
      <c r="N517" s="53"/>
      <c r="O517" s="53"/>
      <c r="Q517" s="53"/>
      <c r="R517" s="53"/>
      <c r="S517" s="53"/>
      <c r="T517" s="53"/>
      <c r="U517" s="53"/>
      <c r="V517" s="53"/>
      <c r="W517" s="53"/>
      <c r="X517" s="53"/>
      <c r="Y517" s="53"/>
    </row>
    <row r="518" spans="1:25" ht="13.5" x14ac:dyDescent="0.25">
      <c r="A518" s="53"/>
      <c r="B518" s="53"/>
      <c r="C518" s="53"/>
      <c r="E518" s="53"/>
      <c r="F518" s="53"/>
      <c r="G518" s="53"/>
      <c r="M518" s="53"/>
      <c r="N518" s="53"/>
      <c r="O518" s="53"/>
      <c r="Q518" s="53"/>
      <c r="R518" s="53"/>
      <c r="S518" s="53"/>
      <c r="T518" s="53"/>
      <c r="U518" s="53"/>
      <c r="V518" s="53"/>
      <c r="W518" s="53"/>
      <c r="X518" s="53"/>
      <c r="Y518" s="53"/>
    </row>
    <row r="519" spans="1:25" ht="13.5" x14ac:dyDescent="0.25">
      <c r="A519" s="53"/>
      <c r="B519" s="53"/>
      <c r="C519" s="53"/>
      <c r="E519" s="53"/>
      <c r="F519" s="53"/>
      <c r="G519" s="53"/>
      <c r="M519" s="53"/>
      <c r="N519" s="53"/>
      <c r="O519" s="53"/>
      <c r="Q519" s="53"/>
      <c r="R519" s="53"/>
      <c r="S519" s="53"/>
      <c r="T519" s="53"/>
      <c r="U519" s="53"/>
      <c r="V519" s="53"/>
      <c r="W519" s="53"/>
      <c r="X519" s="53"/>
      <c r="Y519" s="53"/>
    </row>
    <row r="520" spans="1:25" ht="13.5" x14ac:dyDescent="0.25">
      <c r="A520" s="53"/>
      <c r="B520" s="53"/>
      <c r="C520" s="53"/>
      <c r="E520" s="53"/>
      <c r="F520" s="53"/>
      <c r="G520" s="53"/>
      <c r="M520" s="53"/>
      <c r="N520" s="53"/>
      <c r="O520" s="53"/>
      <c r="Q520" s="53"/>
      <c r="R520" s="53"/>
      <c r="S520" s="53"/>
      <c r="T520" s="53"/>
      <c r="U520" s="53"/>
      <c r="V520" s="53"/>
      <c r="W520" s="53"/>
      <c r="X520" s="53"/>
      <c r="Y520" s="53"/>
    </row>
    <row r="521" spans="1:25" ht="13.5" x14ac:dyDescent="0.25">
      <c r="A521" s="53"/>
      <c r="B521" s="53"/>
      <c r="C521" s="53"/>
      <c r="E521" s="53"/>
      <c r="F521" s="53"/>
      <c r="G521" s="53"/>
      <c r="M521" s="53"/>
      <c r="N521" s="53"/>
      <c r="O521" s="53"/>
      <c r="Q521" s="53"/>
      <c r="R521" s="53"/>
      <c r="S521" s="53"/>
      <c r="T521" s="53"/>
      <c r="U521" s="53"/>
      <c r="V521" s="53"/>
      <c r="W521" s="53"/>
      <c r="X521" s="53"/>
      <c r="Y521" s="53"/>
    </row>
    <row r="522" spans="1:25" ht="13.5" x14ac:dyDescent="0.25">
      <c r="A522" s="53"/>
      <c r="B522" s="53"/>
      <c r="C522" s="53"/>
      <c r="E522" s="53"/>
      <c r="F522" s="53"/>
      <c r="G522" s="53"/>
      <c r="M522" s="53"/>
      <c r="N522" s="53"/>
      <c r="O522" s="53"/>
      <c r="Q522" s="53"/>
      <c r="R522" s="53"/>
      <c r="S522" s="53"/>
      <c r="T522" s="53"/>
      <c r="U522" s="53"/>
      <c r="V522" s="53"/>
      <c r="W522" s="53"/>
      <c r="X522" s="53"/>
      <c r="Y522" s="53"/>
    </row>
    <row r="523" spans="1:25" ht="13.5" x14ac:dyDescent="0.25">
      <c r="A523" s="53"/>
      <c r="B523" s="53"/>
      <c r="C523" s="53"/>
      <c r="E523" s="53"/>
      <c r="F523" s="53"/>
      <c r="G523" s="53"/>
      <c r="M523" s="53"/>
      <c r="N523" s="53"/>
      <c r="O523" s="53"/>
      <c r="Q523" s="53"/>
      <c r="R523" s="53"/>
      <c r="S523" s="53"/>
      <c r="T523" s="53"/>
      <c r="U523" s="53"/>
      <c r="V523" s="53"/>
      <c r="W523" s="53"/>
      <c r="X523" s="53"/>
      <c r="Y523" s="53"/>
    </row>
    <row r="524" spans="1:25" ht="13.5" x14ac:dyDescent="0.25">
      <c r="A524" s="53"/>
      <c r="B524" s="53"/>
      <c r="C524" s="53"/>
      <c r="E524" s="53"/>
      <c r="F524" s="53"/>
      <c r="G524" s="53"/>
      <c r="M524" s="53"/>
      <c r="N524" s="53"/>
      <c r="O524" s="53"/>
      <c r="Q524" s="53"/>
      <c r="R524" s="53"/>
      <c r="S524" s="53"/>
      <c r="T524" s="53"/>
      <c r="U524" s="53"/>
      <c r="V524" s="53"/>
      <c r="W524" s="53"/>
      <c r="X524" s="53"/>
      <c r="Y524" s="53"/>
    </row>
    <row r="525" spans="1:25" ht="13.5" x14ac:dyDescent="0.25">
      <c r="A525" s="53"/>
      <c r="B525" s="53"/>
      <c r="C525" s="53"/>
      <c r="E525" s="53"/>
      <c r="F525" s="53"/>
      <c r="G525" s="53"/>
      <c r="M525" s="53"/>
      <c r="N525" s="53"/>
      <c r="O525" s="53"/>
      <c r="Q525" s="53"/>
      <c r="R525" s="53"/>
      <c r="S525" s="53"/>
      <c r="T525" s="53"/>
      <c r="U525" s="53"/>
      <c r="V525" s="53"/>
      <c r="W525" s="53"/>
      <c r="X525" s="53"/>
      <c r="Y525" s="53"/>
    </row>
    <row r="526" spans="1:25" ht="13.5" x14ac:dyDescent="0.25">
      <c r="A526" s="53"/>
      <c r="B526" s="53"/>
      <c r="C526" s="53"/>
      <c r="E526" s="53"/>
      <c r="F526" s="53"/>
      <c r="G526" s="53"/>
      <c r="M526" s="53"/>
      <c r="N526" s="53"/>
      <c r="O526" s="53"/>
      <c r="Q526" s="53"/>
      <c r="R526" s="53"/>
      <c r="S526" s="53"/>
      <c r="T526" s="53"/>
      <c r="U526" s="53"/>
      <c r="V526" s="53"/>
      <c r="W526" s="53"/>
      <c r="X526" s="53"/>
      <c r="Y526" s="53"/>
    </row>
    <row r="527" spans="1:25" ht="13.5" x14ac:dyDescent="0.25">
      <c r="A527" s="53"/>
      <c r="B527" s="53"/>
      <c r="C527" s="53"/>
      <c r="E527" s="53"/>
      <c r="F527" s="53"/>
      <c r="G527" s="53"/>
      <c r="M527" s="53"/>
      <c r="N527" s="53"/>
      <c r="O527" s="53"/>
      <c r="Q527" s="53"/>
      <c r="R527" s="53"/>
      <c r="S527" s="53"/>
      <c r="T527" s="53"/>
      <c r="U527" s="53"/>
      <c r="V527" s="53"/>
      <c r="W527" s="53"/>
      <c r="X527" s="53"/>
      <c r="Y527" s="53"/>
    </row>
    <row r="528" spans="1:25" ht="13.5" x14ac:dyDescent="0.25">
      <c r="A528" s="53"/>
      <c r="B528" s="53"/>
      <c r="C528" s="53"/>
      <c r="E528" s="53"/>
      <c r="F528" s="53"/>
      <c r="G528" s="53"/>
      <c r="M528" s="53"/>
      <c r="N528" s="53"/>
      <c r="O528" s="53"/>
      <c r="Q528" s="53"/>
      <c r="R528" s="53"/>
      <c r="S528" s="53"/>
      <c r="T528" s="53"/>
      <c r="U528" s="53"/>
      <c r="V528" s="53"/>
      <c r="W528" s="53"/>
      <c r="X528" s="53"/>
      <c r="Y528" s="53"/>
    </row>
    <row r="529" spans="1:25" ht="13.5" x14ac:dyDescent="0.25">
      <c r="A529" s="53"/>
      <c r="B529" s="53"/>
      <c r="C529" s="53"/>
      <c r="E529" s="53"/>
      <c r="F529" s="53"/>
      <c r="G529" s="53"/>
      <c r="M529" s="53"/>
      <c r="N529" s="53"/>
      <c r="O529" s="53"/>
      <c r="Q529" s="53"/>
      <c r="R529" s="53"/>
      <c r="S529" s="53"/>
      <c r="T529" s="53"/>
      <c r="U529" s="53"/>
      <c r="V529" s="53"/>
      <c r="W529" s="53"/>
      <c r="X529" s="53"/>
      <c r="Y529" s="53"/>
    </row>
    <row r="530" spans="1:25" ht="13.5" x14ac:dyDescent="0.25">
      <c r="A530" s="53"/>
      <c r="B530" s="53"/>
      <c r="C530" s="53"/>
      <c r="E530" s="53"/>
      <c r="F530" s="53"/>
      <c r="G530" s="53"/>
      <c r="M530" s="53"/>
      <c r="N530" s="53"/>
      <c r="O530" s="53"/>
      <c r="Q530" s="53"/>
      <c r="R530" s="53"/>
      <c r="S530" s="53"/>
      <c r="T530" s="53"/>
      <c r="U530" s="53"/>
      <c r="V530" s="53"/>
      <c r="W530" s="53"/>
      <c r="X530" s="53"/>
      <c r="Y530" s="53"/>
    </row>
    <row r="531" spans="1:25" ht="13.5" x14ac:dyDescent="0.25">
      <c r="A531" s="53"/>
      <c r="B531" s="53"/>
      <c r="C531" s="53"/>
      <c r="E531" s="53"/>
      <c r="F531" s="53"/>
      <c r="G531" s="53"/>
      <c r="M531" s="53"/>
      <c r="N531" s="53"/>
      <c r="O531" s="53"/>
      <c r="Q531" s="53"/>
      <c r="R531" s="53"/>
      <c r="S531" s="53"/>
      <c r="T531" s="53"/>
      <c r="U531" s="53"/>
      <c r="V531" s="53"/>
      <c r="W531" s="53"/>
      <c r="X531" s="53"/>
      <c r="Y531" s="53"/>
    </row>
    <row r="532" spans="1:25" ht="13.5" x14ac:dyDescent="0.25">
      <c r="A532" s="53"/>
      <c r="B532" s="53"/>
      <c r="C532" s="53"/>
      <c r="E532" s="53"/>
      <c r="F532" s="53"/>
      <c r="G532" s="53"/>
      <c r="M532" s="53"/>
      <c r="N532" s="53"/>
      <c r="O532" s="53"/>
      <c r="Q532" s="53"/>
      <c r="R532" s="53"/>
      <c r="S532" s="53"/>
      <c r="T532" s="53"/>
      <c r="U532" s="53"/>
      <c r="V532" s="53"/>
      <c r="W532" s="53"/>
      <c r="X532" s="53"/>
      <c r="Y532" s="53"/>
    </row>
    <row r="533" spans="1:25" ht="13.5" x14ac:dyDescent="0.25">
      <c r="A533" s="53"/>
      <c r="B533" s="53"/>
      <c r="C533" s="53"/>
      <c r="E533" s="53"/>
      <c r="F533" s="53"/>
      <c r="G533" s="53"/>
      <c r="M533" s="53"/>
      <c r="N533" s="53"/>
      <c r="O533" s="53"/>
      <c r="Q533" s="53"/>
      <c r="R533" s="53"/>
      <c r="S533" s="53"/>
      <c r="T533" s="53"/>
      <c r="U533" s="53"/>
      <c r="V533" s="53"/>
      <c r="W533" s="53"/>
      <c r="X533" s="53"/>
      <c r="Y533" s="53"/>
    </row>
    <row r="534" spans="1:25" ht="13.5" x14ac:dyDescent="0.25">
      <c r="A534" s="53"/>
      <c r="B534" s="53"/>
      <c r="C534" s="53"/>
      <c r="E534" s="53"/>
      <c r="F534" s="53"/>
      <c r="G534" s="53"/>
      <c r="M534" s="53"/>
      <c r="N534" s="53"/>
      <c r="O534" s="53"/>
      <c r="Q534" s="53"/>
      <c r="R534" s="53"/>
      <c r="S534" s="53"/>
      <c r="T534" s="53"/>
      <c r="U534" s="53"/>
      <c r="V534" s="53"/>
      <c r="W534" s="53"/>
      <c r="X534" s="53"/>
      <c r="Y534" s="53"/>
    </row>
    <row r="535" spans="1:25" ht="13.5" x14ac:dyDescent="0.25">
      <c r="A535" s="53"/>
      <c r="B535" s="53"/>
      <c r="C535" s="53"/>
      <c r="E535" s="53"/>
      <c r="F535" s="53"/>
      <c r="G535" s="53"/>
      <c r="M535" s="53"/>
      <c r="N535" s="53"/>
      <c r="O535" s="53"/>
      <c r="Q535" s="53"/>
      <c r="R535" s="53"/>
      <c r="S535" s="53"/>
      <c r="T535" s="53"/>
      <c r="U535" s="53"/>
      <c r="V535" s="53"/>
      <c r="W535" s="53"/>
      <c r="X535" s="53"/>
      <c r="Y535" s="53"/>
    </row>
    <row r="536" spans="1:25" ht="13.5" x14ac:dyDescent="0.25">
      <c r="A536" s="53"/>
      <c r="B536" s="53"/>
      <c r="C536" s="53"/>
      <c r="E536" s="53"/>
      <c r="F536" s="53"/>
      <c r="G536" s="53"/>
      <c r="M536" s="53"/>
      <c r="N536" s="53"/>
      <c r="O536" s="53"/>
      <c r="Q536" s="53"/>
      <c r="R536" s="53"/>
      <c r="S536" s="53"/>
      <c r="T536" s="53"/>
      <c r="U536" s="53"/>
      <c r="V536" s="53"/>
      <c r="W536" s="53"/>
      <c r="X536" s="53"/>
      <c r="Y536" s="53"/>
    </row>
    <row r="537" spans="1:25" ht="13.5" x14ac:dyDescent="0.25">
      <c r="A537" s="53"/>
      <c r="B537" s="53"/>
      <c r="C537" s="53"/>
      <c r="E537" s="53"/>
      <c r="F537" s="53"/>
      <c r="G537" s="53"/>
      <c r="M537" s="53"/>
      <c r="N537" s="53"/>
      <c r="O537" s="53"/>
      <c r="Q537" s="53"/>
      <c r="R537" s="53"/>
      <c r="S537" s="53"/>
      <c r="T537" s="53"/>
      <c r="U537" s="53"/>
      <c r="V537" s="53"/>
      <c r="W537" s="53"/>
      <c r="X537" s="53"/>
      <c r="Y537" s="53"/>
    </row>
    <row r="538" spans="1:25" ht="13.5" x14ac:dyDescent="0.25">
      <c r="A538" s="53"/>
      <c r="B538" s="53"/>
      <c r="C538" s="53"/>
      <c r="E538" s="53"/>
      <c r="F538" s="53"/>
      <c r="G538" s="53"/>
      <c r="M538" s="53"/>
      <c r="N538" s="53"/>
      <c r="O538" s="53"/>
      <c r="Q538" s="53"/>
      <c r="R538" s="53"/>
      <c r="S538" s="53"/>
      <c r="T538" s="53"/>
      <c r="U538" s="53"/>
      <c r="V538" s="53"/>
      <c r="W538" s="53"/>
      <c r="X538" s="53"/>
      <c r="Y538" s="53"/>
    </row>
    <row r="539" spans="1:25" ht="13.5" x14ac:dyDescent="0.25">
      <c r="A539" s="53"/>
      <c r="B539" s="53"/>
      <c r="C539" s="53"/>
      <c r="E539" s="53"/>
      <c r="F539" s="53"/>
      <c r="G539" s="53"/>
      <c r="M539" s="53"/>
      <c r="N539" s="53"/>
      <c r="O539" s="53"/>
      <c r="Q539" s="53"/>
      <c r="R539" s="53"/>
      <c r="S539" s="53"/>
      <c r="T539" s="53"/>
      <c r="U539" s="53"/>
      <c r="V539" s="53"/>
      <c r="W539" s="53"/>
      <c r="X539" s="53"/>
      <c r="Y539" s="53"/>
    </row>
    <row r="540" spans="1:25" ht="13.5" x14ac:dyDescent="0.25">
      <c r="A540" s="53"/>
      <c r="B540" s="53"/>
      <c r="C540" s="53"/>
      <c r="E540" s="53"/>
      <c r="F540" s="53"/>
      <c r="G540" s="53"/>
      <c r="M540" s="53"/>
      <c r="N540" s="53"/>
      <c r="O540" s="53"/>
      <c r="Q540" s="53"/>
      <c r="R540" s="53"/>
      <c r="S540" s="53"/>
      <c r="T540" s="53"/>
      <c r="U540" s="53"/>
      <c r="V540" s="53"/>
      <c r="W540" s="53"/>
      <c r="X540" s="53"/>
      <c r="Y540" s="53"/>
    </row>
    <row r="541" spans="1:25" ht="13.5" x14ac:dyDescent="0.25">
      <c r="A541" s="53"/>
      <c r="B541" s="53"/>
      <c r="C541" s="53"/>
      <c r="E541" s="53"/>
      <c r="F541" s="53"/>
      <c r="G541" s="53"/>
      <c r="M541" s="53"/>
      <c r="N541" s="53"/>
      <c r="O541" s="53"/>
      <c r="Q541" s="53"/>
      <c r="R541" s="53"/>
      <c r="S541" s="53"/>
      <c r="T541" s="53"/>
      <c r="U541" s="53"/>
      <c r="V541" s="53"/>
      <c r="W541" s="53"/>
      <c r="X541" s="53"/>
      <c r="Y541" s="53"/>
    </row>
    <row r="542" spans="1:25" ht="13.5" x14ac:dyDescent="0.25">
      <c r="A542" s="53"/>
      <c r="B542" s="53"/>
      <c r="C542" s="53"/>
      <c r="E542" s="53"/>
      <c r="F542" s="53"/>
      <c r="G542" s="53"/>
      <c r="M542" s="53"/>
      <c r="N542" s="53"/>
      <c r="O542" s="53"/>
      <c r="Q542" s="53"/>
      <c r="R542" s="53"/>
      <c r="S542" s="53"/>
      <c r="T542" s="53"/>
      <c r="U542" s="53"/>
      <c r="V542" s="53"/>
      <c r="W542" s="53"/>
      <c r="X542" s="53"/>
      <c r="Y542" s="53"/>
    </row>
    <row r="543" spans="1:25" ht="13.5" x14ac:dyDescent="0.25">
      <c r="A543" s="53"/>
      <c r="B543" s="53"/>
      <c r="C543" s="53"/>
      <c r="E543" s="53"/>
      <c r="F543" s="53"/>
      <c r="G543" s="53"/>
      <c r="M543" s="53"/>
      <c r="N543" s="53"/>
      <c r="O543" s="53"/>
      <c r="Q543" s="53"/>
      <c r="R543" s="53"/>
      <c r="S543" s="53"/>
      <c r="T543" s="53"/>
      <c r="U543" s="53"/>
      <c r="V543" s="53"/>
      <c r="W543" s="53"/>
      <c r="X543" s="53"/>
      <c r="Y543" s="53"/>
    </row>
    <row r="544" spans="1:25" ht="13.5" x14ac:dyDescent="0.25">
      <c r="A544" s="53"/>
      <c r="B544" s="53"/>
      <c r="C544" s="53"/>
      <c r="E544" s="53"/>
      <c r="F544" s="53"/>
      <c r="G544" s="53"/>
      <c r="M544" s="53"/>
      <c r="N544" s="53"/>
      <c r="O544" s="53"/>
      <c r="Q544" s="53"/>
      <c r="R544" s="53"/>
      <c r="S544" s="53"/>
      <c r="T544" s="53"/>
      <c r="U544" s="53"/>
      <c r="V544" s="53"/>
      <c r="W544" s="53"/>
      <c r="X544" s="53"/>
      <c r="Y544" s="53"/>
    </row>
    <row r="545" spans="1:25" ht="13.5" x14ac:dyDescent="0.25">
      <c r="A545" s="53"/>
      <c r="B545" s="53"/>
      <c r="C545" s="53"/>
      <c r="E545" s="53"/>
      <c r="F545" s="53"/>
      <c r="G545" s="53"/>
      <c r="M545" s="53"/>
      <c r="N545" s="53"/>
      <c r="O545" s="53"/>
      <c r="Q545" s="53"/>
      <c r="R545" s="53"/>
      <c r="S545" s="53"/>
      <c r="T545" s="53"/>
      <c r="U545" s="53"/>
      <c r="V545" s="53"/>
      <c r="W545" s="53"/>
      <c r="X545" s="53"/>
      <c r="Y545" s="53"/>
    </row>
    <row r="546" spans="1:25" ht="13.5" x14ac:dyDescent="0.25">
      <c r="A546" s="53"/>
      <c r="B546" s="53"/>
      <c r="C546" s="53"/>
      <c r="E546" s="53"/>
      <c r="F546" s="53"/>
      <c r="G546" s="53"/>
      <c r="M546" s="53"/>
      <c r="N546" s="53"/>
      <c r="O546" s="53"/>
      <c r="Q546" s="53"/>
      <c r="R546" s="53"/>
      <c r="S546" s="53"/>
      <c r="T546" s="53"/>
      <c r="U546" s="53"/>
      <c r="V546" s="53"/>
      <c r="W546" s="53"/>
      <c r="X546" s="53"/>
      <c r="Y546" s="53"/>
    </row>
    <row r="547" spans="1:25" ht="13.5" x14ac:dyDescent="0.25">
      <c r="A547" s="53"/>
      <c r="B547" s="53"/>
      <c r="C547" s="53"/>
      <c r="E547" s="53"/>
      <c r="F547" s="53"/>
      <c r="G547" s="53"/>
      <c r="M547" s="53"/>
      <c r="N547" s="53"/>
      <c r="O547" s="53"/>
      <c r="Q547" s="53"/>
      <c r="R547" s="53"/>
      <c r="S547" s="53"/>
      <c r="T547" s="53"/>
      <c r="U547" s="53"/>
      <c r="V547" s="53"/>
      <c r="W547" s="53"/>
      <c r="X547" s="53"/>
      <c r="Y547" s="53"/>
    </row>
    <row r="548" spans="1:25" ht="13.5" x14ac:dyDescent="0.25">
      <c r="A548" s="53"/>
      <c r="B548" s="53"/>
      <c r="C548" s="53"/>
      <c r="E548" s="53"/>
      <c r="F548" s="53"/>
      <c r="G548" s="53"/>
      <c r="M548" s="53"/>
      <c r="N548" s="53"/>
      <c r="O548" s="53"/>
      <c r="Q548" s="53"/>
      <c r="R548" s="53"/>
      <c r="S548" s="53"/>
      <c r="T548" s="53"/>
      <c r="U548" s="53"/>
      <c r="V548" s="53"/>
      <c r="W548" s="53"/>
      <c r="X548" s="53"/>
      <c r="Y548" s="53"/>
    </row>
    <row r="549" spans="1:25" ht="13.5" x14ac:dyDescent="0.25">
      <c r="A549" s="53"/>
      <c r="B549" s="53"/>
      <c r="C549" s="53"/>
      <c r="E549" s="53"/>
      <c r="F549" s="53"/>
      <c r="G549" s="53"/>
      <c r="M549" s="53"/>
      <c r="N549" s="53"/>
      <c r="O549" s="53"/>
      <c r="Q549" s="53"/>
      <c r="R549" s="53"/>
      <c r="S549" s="53"/>
      <c r="T549" s="53"/>
      <c r="U549" s="53"/>
      <c r="V549" s="53"/>
      <c r="W549" s="53"/>
      <c r="X549" s="53"/>
      <c r="Y549" s="53"/>
    </row>
    <row r="550" spans="1:25" ht="13.5" x14ac:dyDescent="0.25">
      <c r="A550" s="53"/>
      <c r="B550" s="53"/>
      <c r="C550" s="53"/>
      <c r="E550" s="53"/>
      <c r="F550" s="53"/>
      <c r="G550" s="53"/>
      <c r="M550" s="53"/>
      <c r="N550" s="53"/>
      <c r="O550" s="53"/>
      <c r="Q550" s="53"/>
      <c r="R550" s="53"/>
      <c r="S550" s="53"/>
      <c r="T550" s="53"/>
      <c r="U550" s="53"/>
      <c r="V550" s="53"/>
      <c r="W550" s="53"/>
      <c r="X550" s="53"/>
      <c r="Y550" s="53"/>
    </row>
    <row r="551" spans="1:25" ht="13.5" x14ac:dyDescent="0.25">
      <c r="A551" s="53"/>
      <c r="B551" s="53"/>
      <c r="C551" s="53"/>
      <c r="E551" s="53"/>
      <c r="F551" s="53"/>
      <c r="G551" s="53"/>
      <c r="M551" s="53"/>
      <c r="N551" s="53"/>
      <c r="O551" s="53"/>
      <c r="Q551" s="53"/>
      <c r="R551" s="53"/>
      <c r="S551" s="53"/>
      <c r="T551" s="53"/>
      <c r="U551" s="53"/>
      <c r="V551" s="53"/>
      <c r="W551" s="53"/>
      <c r="X551" s="53"/>
      <c r="Y551" s="53"/>
    </row>
    <row r="552" spans="1:25" ht="13.5" x14ac:dyDescent="0.25">
      <c r="A552" s="53"/>
      <c r="B552" s="53"/>
      <c r="C552" s="53"/>
      <c r="E552" s="53"/>
      <c r="F552" s="53"/>
      <c r="G552" s="53"/>
      <c r="M552" s="53"/>
      <c r="N552" s="53"/>
      <c r="O552" s="53"/>
      <c r="Q552" s="53"/>
      <c r="R552" s="53"/>
      <c r="S552" s="53"/>
      <c r="T552" s="53"/>
      <c r="U552" s="53"/>
      <c r="V552" s="53"/>
      <c r="W552" s="53"/>
      <c r="X552" s="53"/>
      <c r="Y552" s="53"/>
    </row>
    <row r="553" spans="1:25" ht="13.5" x14ac:dyDescent="0.25">
      <c r="A553" s="53"/>
      <c r="B553" s="53"/>
      <c r="C553" s="53"/>
      <c r="E553" s="53"/>
      <c r="F553" s="53"/>
      <c r="G553" s="53"/>
      <c r="M553" s="53"/>
      <c r="N553" s="53"/>
      <c r="O553" s="53"/>
      <c r="Q553" s="53"/>
      <c r="R553" s="53"/>
      <c r="S553" s="53"/>
      <c r="T553" s="53"/>
      <c r="U553" s="53"/>
      <c r="V553" s="53"/>
      <c r="W553" s="53"/>
      <c r="X553" s="53"/>
      <c r="Y553" s="53"/>
    </row>
    <row r="554" spans="1:25" ht="13.5" x14ac:dyDescent="0.25">
      <c r="A554" s="53"/>
      <c r="B554" s="53"/>
      <c r="C554" s="53"/>
      <c r="E554" s="53"/>
      <c r="F554" s="53"/>
      <c r="G554" s="53"/>
      <c r="M554" s="53"/>
      <c r="N554" s="53"/>
      <c r="O554" s="53"/>
      <c r="Q554" s="53"/>
      <c r="R554" s="53"/>
      <c r="S554" s="53"/>
      <c r="T554" s="53"/>
      <c r="U554" s="53"/>
      <c r="V554" s="53"/>
      <c r="W554" s="53"/>
      <c r="X554" s="53"/>
      <c r="Y554" s="53"/>
    </row>
    <row r="555" spans="1:25" ht="13.5" x14ac:dyDescent="0.25">
      <c r="A555" s="53"/>
      <c r="B555" s="53"/>
      <c r="C555" s="53"/>
      <c r="E555" s="53"/>
      <c r="F555" s="53"/>
      <c r="G555" s="53"/>
      <c r="M555" s="53"/>
      <c r="N555" s="53"/>
      <c r="O555" s="53"/>
      <c r="Q555" s="53"/>
      <c r="R555" s="53"/>
      <c r="S555" s="53"/>
      <c r="T555" s="53"/>
      <c r="U555" s="53"/>
      <c r="V555" s="53"/>
      <c r="W555" s="53"/>
      <c r="X555" s="53"/>
      <c r="Y555" s="53"/>
    </row>
    <row r="556" spans="1:25" ht="13.5" x14ac:dyDescent="0.25">
      <c r="A556" s="53"/>
      <c r="B556" s="53"/>
      <c r="C556" s="53"/>
      <c r="E556" s="53"/>
      <c r="F556" s="53"/>
      <c r="G556" s="53"/>
      <c r="M556" s="53"/>
      <c r="N556" s="53"/>
      <c r="O556" s="53"/>
      <c r="Q556" s="53"/>
      <c r="R556" s="53"/>
      <c r="S556" s="53"/>
      <c r="T556" s="53"/>
      <c r="U556" s="53"/>
      <c r="V556" s="53"/>
      <c r="W556" s="53"/>
      <c r="X556" s="53"/>
      <c r="Y556" s="53"/>
    </row>
    <row r="557" spans="1:25" ht="13.5" x14ac:dyDescent="0.25">
      <c r="A557" s="53"/>
      <c r="B557" s="53"/>
      <c r="C557" s="53"/>
      <c r="E557" s="53"/>
      <c r="F557" s="53"/>
      <c r="G557" s="53"/>
      <c r="M557" s="53"/>
      <c r="N557" s="53"/>
      <c r="O557" s="53"/>
      <c r="Q557" s="53"/>
      <c r="R557" s="53"/>
      <c r="S557" s="53"/>
      <c r="T557" s="53"/>
      <c r="U557" s="53"/>
      <c r="V557" s="53"/>
      <c r="W557" s="53"/>
      <c r="X557" s="53"/>
      <c r="Y557" s="53"/>
    </row>
    <row r="558" spans="1:25" ht="13.5" x14ac:dyDescent="0.25">
      <c r="A558" s="53"/>
      <c r="B558" s="53"/>
      <c r="C558" s="53"/>
      <c r="E558" s="53"/>
      <c r="F558" s="53"/>
      <c r="G558" s="53"/>
      <c r="M558" s="53"/>
      <c r="N558" s="53"/>
      <c r="O558" s="53"/>
      <c r="Q558" s="53"/>
      <c r="R558" s="53"/>
      <c r="S558" s="53"/>
      <c r="T558" s="53"/>
      <c r="U558" s="53"/>
      <c r="V558" s="53"/>
      <c r="W558" s="53"/>
      <c r="X558" s="53"/>
      <c r="Y558" s="53"/>
    </row>
    <row r="559" spans="1:25" ht="13.5" x14ac:dyDescent="0.25">
      <c r="A559" s="53"/>
      <c r="B559" s="53"/>
      <c r="C559" s="53"/>
      <c r="E559" s="53"/>
      <c r="F559" s="53"/>
      <c r="G559" s="53"/>
      <c r="M559" s="53"/>
      <c r="N559" s="53"/>
      <c r="O559" s="53"/>
      <c r="Q559" s="53"/>
      <c r="R559" s="53"/>
      <c r="S559" s="53"/>
      <c r="T559" s="53"/>
      <c r="U559" s="53"/>
      <c r="V559" s="53"/>
      <c r="W559" s="53"/>
      <c r="X559" s="53"/>
      <c r="Y559" s="53"/>
    </row>
    <row r="560" spans="1:25" ht="13.5" x14ac:dyDescent="0.25">
      <c r="A560" s="53"/>
      <c r="B560" s="53"/>
      <c r="C560" s="53"/>
      <c r="E560" s="53"/>
      <c r="F560" s="53"/>
      <c r="G560" s="53"/>
      <c r="M560" s="53"/>
      <c r="N560" s="53"/>
      <c r="O560" s="53"/>
      <c r="Q560" s="53"/>
      <c r="R560" s="53"/>
      <c r="S560" s="53"/>
      <c r="T560" s="53"/>
      <c r="U560" s="53"/>
      <c r="V560" s="53"/>
      <c r="W560" s="53"/>
      <c r="X560" s="53"/>
      <c r="Y560" s="53"/>
    </row>
    <row r="561" spans="1:25" ht="13.5" x14ac:dyDescent="0.25">
      <c r="A561" s="53"/>
      <c r="B561" s="53"/>
      <c r="C561" s="53"/>
      <c r="E561" s="53"/>
      <c r="F561" s="53"/>
      <c r="G561" s="53"/>
      <c r="M561" s="53"/>
      <c r="N561" s="53"/>
      <c r="O561" s="53"/>
      <c r="Q561" s="53"/>
      <c r="R561" s="53"/>
      <c r="S561" s="53"/>
      <c r="T561" s="53"/>
      <c r="U561" s="53"/>
      <c r="V561" s="53"/>
      <c r="W561" s="53"/>
      <c r="X561" s="53"/>
      <c r="Y561" s="53"/>
    </row>
    <row r="562" spans="1:25" ht="13.5" x14ac:dyDescent="0.25">
      <c r="A562" s="53"/>
      <c r="B562" s="53"/>
      <c r="C562" s="53"/>
      <c r="E562" s="53"/>
      <c r="F562" s="53"/>
      <c r="G562" s="53"/>
      <c r="M562" s="53"/>
      <c r="N562" s="53"/>
      <c r="O562" s="53"/>
      <c r="Q562" s="53"/>
      <c r="R562" s="53"/>
      <c r="S562" s="53"/>
      <c r="T562" s="53"/>
      <c r="U562" s="53"/>
      <c r="V562" s="53"/>
      <c r="W562" s="53"/>
      <c r="X562" s="53"/>
      <c r="Y562" s="53"/>
    </row>
    <row r="563" spans="1:25" ht="13.5" x14ac:dyDescent="0.25">
      <c r="A563" s="53"/>
      <c r="B563" s="53"/>
      <c r="C563" s="53"/>
      <c r="E563" s="53"/>
      <c r="F563" s="53"/>
      <c r="G563" s="53"/>
      <c r="M563" s="53"/>
      <c r="N563" s="53"/>
      <c r="O563" s="53"/>
      <c r="Q563" s="53"/>
      <c r="R563" s="53"/>
      <c r="S563" s="53"/>
      <c r="T563" s="53"/>
      <c r="U563" s="53"/>
      <c r="V563" s="53"/>
      <c r="W563" s="53"/>
      <c r="X563" s="53"/>
      <c r="Y563" s="53"/>
    </row>
    <row r="564" spans="1:25" ht="13.5" x14ac:dyDescent="0.25">
      <c r="A564" s="53"/>
      <c r="B564" s="53"/>
      <c r="C564" s="53"/>
      <c r="E564" s="53"/>
      <c r="F564" s="53"/>
      <c r="G564" s="53"/>
      <c r="M564" s="53"/>
      <c r="N564" s="53"/>
      <c r="O564" s="53"/>
      <c r="Q564" s="53"/>
      <c r="R564" s="53"/>
      <c r="S564" s="53"/>
      <c r="T564" s="53"/>
      <c r="U564" s="53"/>
      <c r="V564" s="53"/>
      <c r="W564" s="53"/>
      <c r="X564" s="53"/>
      <c r="Y564" s="53"/>
    </row>
    <row r="565" spans="1:25" ht="13.5" x14ac:dyDescent="0.25">
      <c r="A565" s="53"/>
      <c r="B565" s="53"/>
      <c r="C565" s="53"/>
      <c r="E565" s="53"/>
      <c r="F565" s="53"/>
      <c r="G565" s="53"/>
      <c r="M565" s="53"/>
      <c r="N565" s="53"/>
      <c r="O565" s="53"/>
      <c r="Q565" s="53"/>
      <c r="R565" s="53"/>
      <c r="S565" s="53"/>
      <c r="T565" s="53"/>
      <c r="U565" s="53"/>
      <c r="V565" s="53"/>
      <c r="W565" s="53"/>
      <c r="X565" s="53"/>
      <c r="Y565" s="53"/>
    </row>
    <row r="566" spans="1:25" ht="13.5" x14ac:dyDescent="0.25">
      <c r="A566" s="53"/>
      <c r="B566" s="53"/>
      <c r="C566" s="53"/>
      <c r="E566" s="53"/>
      <c r="F566" s="53"/>
      <c r="G566" s="53"/>
      <c r="M566" s="53"/>
      <c r="N566" s="53"/>
      <c r="O566" s="53"/>
      <c r="Q566" s="53"/>
      <c r="R566" s="53"/>
      <c r="S566" s="53"/>
      <c r="T566" s="53"/>
      <c r="U566" s="53"/>
      <c r="V566" s="53"/>
      <c r="W566" s="53"/>
      <c r="X566" s="53"/>
      <c r="Y566" s="53"/>
    </row>
    <row r="567" spans="1:25" ht="13.5" x14ac:dyDescent="0.25">
      <c r="A567" s="53"/>
      <c r="B567" s="53"/>
      <c r="C567" s="53"/>
      <c r="E567" s="53"/>
      <c r="F567" s="53"/>
      <c r="G567" s="53"/>
      <c r="M567" s="53"/>
      <c r="N567" s="53"/>
      <c r="O567" s="53"/>
      <c r="Q567" s="53"/>
      <c r="R567" s="53"/>
      <c r="S567" s="53"/>
      <c r="T567" s="53"/>
      <c r="U567" s="53"/>
      <c r="V567" s="53"/>
      <c r="W567" s="53"/>
      <c r="X567" s="53"/>
      <c r="Y567" s="53"/>
    </row>
    <row r="568" spans="1:25" ht="13.5" x14ac:dyDescent="0.25">
      <c r="A568" s="53"/>
      <c r="B568" s="53"/>
      <c r="C568" s="53"/>
      <c r="E568" s="53"/>
      <c r="F568" s="53"/>
      <c r="G568" s="53"/>
      <c r="M568" s="53"/>
      <c r="N568" s="53"/>
      <c r="O568" s="53"/>
      <c r="Q568" s="53"/>
      <c r="R568" s="53"/>
      <c r="S568" s="53"/>
      <c r="T568" s="53"/>
      <c r="U568" s="53"/>
      <c r="V568" s="53"/>
      <c r="W568" s="53"/>
      <c r="X568" s="53"/>
      <c r="Y568" s="53"/>
    </row>
    <row r="569" spans="1:25" ht="13.5" x14ac:dyDescent="0.25">
      <c r="A569" s="53"/>
      <c r="B569" s="53"/>
      <c r="C569" s="53"/>
      <c r="E569" s="53"/>
      <c r="F569" s="53"/>
      <c r="G569" s="53"/>
      <c r="M569" s="53"/>
      <c r="N569" s="53"/>
      <c r="O569" s="53"/>
      <c r="Q569" s="53"/>
      <c r="R569" s="53"/>
      <c r="S569" s="53"/>
      <c r="T569" s="53"/>
      <c r="U569" s="53"/>
      <c r="V569" s="53"/>
      <c r="W569" s="53"/>
      <c r="X569" s="53"/>
      <c r="Y569" s="53"/>
    </row>
    <row r="570" spans="1:25" ht="13.5" x14ac:dyDescent="0.25">
      <c r="A570" s="53"/>
      <c r="B570" s="53"/>
      <c r="C570" s="53"/>
      <c r="E570" s="53"/>
      <c r="F570" s="53"/>
      <c r="G570" s="53"/>
      <c r="M570" s="53"/>
      <c r="N570" s="53"/>
      <c r="O570" s="53"/>
      <c r="Q570" s="53"/>
      <c r="R570" s="53"/>
      <c r="S570" s="53"/>
      <c r="T570" s="53"/>
      <c r="U570" s="53"/>
      <c r="V570" s="53"/>
      <c r="W570" s="53"/>
      <c r="X570" s="53"/>
      <c r="Y570" s="53"/>
    </row>
    <row r="571" spans="1:25" ht="13.5" x14ac:dyDescent="0.25">
      <c r="A571" s="53"/>
      <c r="B571" s="53"/>
      <c r="C571" s="53"/>
      <c r="E571" s="53"/>
      <c r="F571" s="53"/>
      <c r="G571" s="53"/>
      <c r="M571" s="53"/>
      <c r="N571" s="53"/>
      <c r="O571" s="53"/>
      <c r="Q571" s="53"/>
      <c r="R571" s="53"/>
      <c r="S571" s="53"/>
      <c r="T571" s="53"/>
      <c r="U571" s="53"/>
      <c r="V571" s="53"/>
      <c r="W571" s="53"/>
      <c r="X571" s="53"/>
      <c r="Y571" s="53"/>
    </row>
    <row r="572" spans="1:25" ht="13.5" x14ac:dyDescent="0.25">
      <c r="A572" s="53"/>
      <c r="B572" s="53"/>
      <c r="C572" s="53"/>
      <c r="E572" s="53"/>
      <c r="F572" s="53"/>
      <c r="G572" s="53"/>
      <c r="M572" s="53"/>
      <c r="N572" s="53"/>
      <c r="O572" s="53"/>
      <c r="Q572" s="53"/>
      <c r="R572" s="53"/>
      <c r="S572" s="53"/>
      <c r="T572" s="53"/>
      <c r="U572" s="53"/>
      <c r="V572" s="53"/>
      <c r="W572" s="53"/>
      <c r="X572" s="53"/>
      <c r="Y572" s="53"/>
    </row>
    <row r="573" spans="1:25" ht="13.5" x14ac:dyDescent="0.25">
      <c r="A573" s="53"/>
      <c r="B573" s="53"/>
      <c r="C573" s="53"/>
      <c r="E573" s="53"/>
      <c r="F573" s="53"/>
      <c r="G573" s="53"/>
      <c r="M573" s="53"/>
      <c r="N573" s="53"/>
      <c r="O573" s="53"/>
      <c r="Q573" s="53"/>
      <c r="R573" s="53"/>
      <c r="S573" s="53"/>
      <c r="T573" s="53"/>
      <c r="U573" s="53"/>
      <c r="V573" s="53"/>
      <c r="W573" s="53"/>
      <c r="X573" s="53"/>
      <c r="Y573" s="53"/>
    </row>
    <row r="574" spans="1:25" ht="13.5" x14ac:dyDescent="0.25">
      <c r="A574" s="53"/>
      <c r="B574" s="53"/>
      <c r="C574" s="53"/>
      <c r="E574" s="53"/>
      <c r="F574" s="53"/>
      <c r="G574" s="53"/>
      <c r="M574" s="53"/>
      <c r="N574" s="53"/>
      <c r="O574" s="53"/>
      <c r="Q574" s="53"/>
      <c r="R574" s="53"/>
      <c r="S574" s="53"/>
      <c r="T574" s="53"/>
      <c r="U574" s="53"/>
      <c r="V574" s="53"/>
      <c r="W574" s="53"/>
      <c r="X574" s="53"/>
      <c r="Y574" s="53"/>
    </row>
    <row r="575" spans="1:25" ht="13.5" x14ac:dyDescent="0.25">
      <c r="A575" s="53"/>
      <c r="B575" s="53"/>
      <c r="C575" s="53"/>
      <c r="E575" s="53"/>
      <c r="F575" s="53"/>
      <c r="G575" s="53"/>
      <c r="M575" s="53"/>
      <c r="N575" s="53"/>
      <c r="O575" s="53"/>
      <c r="Q575" s="53"/>
      <c r="R575" s="53"/>
      <c r="S575" s="53"/>
      <c r="T575" s="53"/>
      <c r="U575" s="53"/>
      <c r="V575" s="53"/>
      <c r="W575" s="53"/>
      <c r="X575" s="53"/>
      <c r="Y575" s="53"/>
    </row>
    <row r="576" spans="1:25" ht="13.5" x14ac:dyDescent="0.25">
      <c r="A576" s="53"/>
      <c r="B576" s="53"/>
      <c r="C576" s="53"/>
      <c r="E576" s="53"/>
      <c r="F576" s="53"/>
      <c r="G576" s="53"/>
      <c r="M576" s="53"/>
      <c r="N576" s="53"/>
      <c r="O576" s="53"/>
      <c r="Q576" s="53"/>
      <c r="R576" s="53"/>
      <c r="S576" s="53"/>
      <c r="T576" s="53"/>
      <c r="U576" s="53"/>
      <c r="V576" s="53"/>
      <c r="W576" s="53"/>
      <c r="X576" s="53"/>
      <c r="Y576" s="53"/>
    </row>
    <row r="577" spans="1:25" ht="13.5" x14ac:dyDescent="0.25">
      <c r="A577" s="53"/>
      <c r="B577" s="53"/>
      <c r="C577" s="53"/>
      <c r="E577" s="53"/>
      <c r="F577" s="53"/>
      <c r="G577" s="53"/>
      <c r="M577" s="53"/>
      <c r="N577" s="53"/>
      <c r="O577" s="53"/>
      <c r="Q577" s="53"/>
      <c r="R577" s="53"/>
      <c r="S577" s="53"/>
      <c r="T577" s="53"/>
      <c r="U577" s="53"/>
      <c r="V577" s="53"/>
      <c r="W577" s="53"/>
      <c r="X577" s="53"/>
      <c r="Y577" s="53"/>
    </row>
    <row r="578" spans="1:25" ht="13.5" x14ac:dyDescent="0.25">
      <c r="A578" s="53"/>
      <c r="B578" s="53"/>
      <c r="C578" s="53"/>
      <c r="E578" s="53"/>
      <c r="F578" s="53"/>
      <c r="G578" s="53"/>
      <c r="M578" s="53"/>
      <c r="N578" s="53"/>
      <c r="O578" s="53"/>
      <c r="Q578" s="53"/>
      <c r="R578" s="53"/>
      <c r="S578" s="53"/>
      <c r="T578" s="53"/>
      <c r="U578" s="53"/>
      <c r="V578" s="53"/>
      <c r="W578" s="53"/>
      <c r="X578" s="53"/>
      <c r="Y578" s="53"/>
    </row>
    <row r="579" spans="1:25" ht="13.5" x14ac:dyDescent="0.25">
      <c r="A579" s="53"/>
      <c r="B579" s="53"/>
      <c r="C579" s="53"/>
      <c r="E579" s="53"/>
      <c r="F579" s="53"/>
      <c r="G579" s="53"/>
      <c r="M579" s="53"/>
      <c r="N579" s="53"/>
      <c r="O579" s="53"/>
      <c r="Q579" s="53"/>
      <c r="R579" s="53"/>
      <c r="S579" s="53"/>
      <c r="T579" s="53"/>
      <c r="U579" s="53"/>
      <c r="V579" s="53"/>
      <c r="W579" s="53"/>
      <c r="X579" s="53"/>
      <c r="Y579" s="53"/>
    </row>
    <row r="580" spans="1:25" ht="13.5" x14ac:dyDescent="0.25">
      <c r="A580" s="53"/>
      <c r="B580" s="53"/>
      <c r="C580" s="53"/>
      <c r="E580" s="53"/>
      <c r="F580" s="53"/>
      <c r="G580" s="53"/>
      <c r="M580" s="53"/>
      <c r="N580" s="53"/>
      <c r="O580" s="53"/>
      <c r="Q580" s="53"/>
      <c r="R580" s="53"/>
      <c r="S580" s="53"/>
      <c r="T580" s="53"/>
      <c r="U580" s="53"/>
      <c r="V580" s="53"/>
      <c r="W580" s="53"/>
      <c r="X580" s="53"/>
      <c r="Y580" s="53"/>
    </row>
    <row r="581" spans="1:25" ht="13.5" x14ac:dyDescent="0.25">
      <c r="A581" s="53"/>
      <c r="B581" s="53"/>
      <c r="C581" s="53"/>
      <c r="E581" s="53"/>
      <c r="F581" s="53"/>
      <c r="G581" s="53"/>
      <c r="M581" s="53"/>
      <c r="N581" s="53"/>
      <c r="O581" s="53"/>
      <c r="Q581" s="53"/>
      <c r="R581" s="53"/>
      <c r="S581" s="53"/>
      <c r="T581" s="53"/>
      <c r="U581" s="53"/>
      <c r="V581" s="53"/>
      <c r="W581" s="53"/>
      <c r="X581" s="53"/>
      <c r="Y581" s="53"/>
    </row>
    <row r="582" spans="1:25" ht="13.5" x14ac:dyDescent="0.25">
      <c r="A582" s="53"/>
      <c r="B582" s="53"/>
      <c r="C582" s="53"/>
      <c r="E582" s="53"/>
      <c r="F582" s="53"/>
      <c r="G582" s="53"/>
      <c r="M582" s="53"/>
      <c r="N582" s="53"/>
      <c r="O582" s="53"/>
      <c r="Q582" s="53"/>
      <c r="R582" s="53"/>
      <c r="S582" s="53"/>
      <c r="T582" s="53"/>
      <c r="U582" s="53"/>
      <c r="V582" s="53"/>
      <c r="W582" s="53"/>
      <c r="X582" s="53"/>
      <c r="Y582" s="53"/>
    </row>
    <row r="583" spans="1:25" ht="13.5" x14ac:dyDescent="0.25">
      <c r="A583" s="53"/>
      <c r="B583" s="53"/>
      <c r="C583" s="53"/>
      <c r="E583" s="53"/>
      <c r="F583" s="53"/>
      <c r="G583" s="53"/>
      <c r="M583" s="53"/>
      <c r="N583" s="53"/>
      <c r="O583" s="53"/>
      <c r="Q583" s="53"/>
      <c r="R583" s="53"/>
      <c r="S583" s="53"/>
      <c r="T583" s="53"/>
      <c r="U583" s="53"/>
      <c r="V583" s="53"/>
      <c r="W583" s="53"/>
      <c r="X583" s="53"/>
      <c r="Y583" s="53"/>
    </row>
    <row r="584" spans="1:25" ht="13.5" x14ac:dyDescent="0.25">
      <c r="A584" s="53"/>
      <c r="B584" s="53"/>
      <c r="C584" s="53"/>
      <c r="E584" s="53"/>
      <c r="F584" s="53"/>
      <c r="G584" s="53"/>
      <c r="M584" s="53"/>
      <c r="N584" s="53"/>
      <c r="O584" s="53"/>
      <c r="Q584" s="53"/>
      <c r="R584" s="53"/>
      <c r="S584" s="53"/>
      <c r="T584" s="53"/>
      <c r="U584" s="53"/>
      <c r="V584" s="53"/>
      <c r="W584" s="53"/>
      <c r="X584" s="53"/>
      <c r="Y584" s="53"/>
    </row>
    <row r="585" spans="1:25" ht="13.5" x14ac:dyDescent="0.25">
      <c r="A585" s="53"/>
      <c r="B585" s="53"/>
      <c r="C585" s="53"/>
      <c r="E585" s="53"/>
      <c r="F585" s="53"/>
      <c r="G585" s="53"/>
      <c r="M585" s="53"/>
      <c r="N585" s="53"/>
      <c r="O585" s="53"/>
      <c r="Q585" s="53"/>
      <c r="R585" s="53"/>
      <c r="S585" s="53"/>
      <c r="T585" s="53"/>
      <c r="U585" s="53"/>
      <c r="V585" s="53"/>
      <c r="W585" s="53"/>
      <c r="X585" s="53"/>
      <c r="Y585" s="53"/>
    </row>
    <row r="586" spans="1:25" ht="13.5" x14ac:dyDescent="0.25">
      <c r="A586" s="53"/>
      <c r="B586" s="53"/>
      <c r="C586" s="53"/>
      <c r="E586" s="53"/>
      <c r="F586" s="53"/>
      <c r="G586" s="53"/>
      <c r="M586" s="53"/>
      <c r="N586" s="53"/>
      <c r="O586" s="53"/>
      <c r="Q586" s="53"/>
      <c r="R586" s="53"/>
      <c r="S586" s="53"/>
      <c r="T586" s="53"/>
      <c r="U586" s="53"/>
      <c r="V586" s="53"/>
      <c r="W586" s="53"/>
      <c r="X586" s="53"/>
      <c r="Y586" s="53"/>
    </row>
    <row r="587" spans="1:25" ht="13.5" x14ac:dyDescent="0.25">
      <c r="A587" s="53"/>
      <c r="B587" s="53"/>
      <c r="C587" s="53"/>
      <c r="E587" s="53"/>
      <c r="F587" s="53"/>
      <c r="G587" s="53"/>
      <c r="M587" s="53"/>
      <c r="N587" s="53"/>
      <c r="O587" s="53"/>
      <c r="Q587" s="53"/>
      <c r="R587" s="53"/>
      <c r="S587" s="53"/>
      <c r="T587" s="53"/>
      <c r="U587" s="53"/>
      <c r="V587" s="53"/>
      <c r="W587" s="53"/>
      <c r="X587" s="53"/>
      <c r="Y587" s="53"/>
    </row>
    <row r="588" spans="1:25" ht="13.5" x14ac:dyDescent="0.25">
      <c r="A588" s="53"/>
      <c r="B588" s="53"/>
      <c r="C588" s="53"/>
      <c r="E588" s="53"/>
      <c r="F588" s="53"/>
      <c r="G588" s="53"/>
      <c r="M588" s="53"/>
      <c r="N588" s="53"/>
      <c r="O588" s="53"/>
      <c r="Q588" s="53"/>
      <c r="R588" s="53"/>
      <c r="S588" s="53"/>
      <c r="T588" s="53"/>
      <c r="U588" s="53"/>
      <c r="V588" s="53"/>
      <c r="W588" s="53"/>
      <c r="X588" s="53"/>
      <c r="Y588" s="53"/>
    </row>
    <row r="589" spans="1:25" ht="13.5" x14ac:dyDescent="0.25">
      <c r="A589" s="53"/>
      <c r="B589" s="53"/>
      <c r="C589" s="53"/>
      <c r="E589" s="53"/>
      <c r="F589" s="53"/>
      <c r="G589" s="53"/>
      <c r="M589" s="53"/>
      <c r="N589" s="53"/>
      <c r="O589" s="53"/>
      <c r="Q589" s="53"/>
      <c r="R589" s="53"/>
      <c r="S589" s="53"/>
      <c r="T589" s="53"/>
      <c r="U589" s="53"/>
      <c r="V589" s="53"/>
      <c r="W589" s="53"/>
      <c r="X589" s="53"/>
      <c r="Y589" s="53"/>
    </row>
    <row r="590" spans="1:25" ht="13.5" x14ac:dyDescent="0.25">
      <c r="A590" s="53"/>
      <c r="B590" s="53"/>
      <c r="C590" s="53"/>
      <c r="E590" s="53"/>
      <c r="F590" s="53"/>
      <c r="G590" s="53"/>
      <c r="M590" s="53"/>
      <c r="N590" s="53"/>
      <c r="O590" s="53"/>
      <c r="Q590" s="53"/>
      <c r="R590" s="53"/>
      <c r="S590" s="53"/>
      <c r="T590" s="53"/>
      <c r="U590" s="53"/>
      <c r="V590" s="53"/>
      <c r="W590" s="53"/>
      <c r="X590" s="53"/>
      <c r="Y590" s="53"/>
    </row>
    <row r="591" spans="1:25" ht="13.5" x14ac:dyDescent="0.25">
      <c r="A591" s="53"/>
      <c r="B591" s="53"/>
      <c r="C591" s="53"/>
      <c r="E591" s="53"/>
      <c r="F591" s="53"/>
      <c r="G591" s="53"/>
      <c r="M591" s="53"/>
      <c r="N591" s="53"/>
      <c r="O591" s="53"/>
      <c r="Q591" s="53"/>
      <c r="R591" s="53"/>
      <c r="S591" s="53"/>
      <c r="T591" s="53"/>
      <c r="U591" s="53"/>
      <c r="V591" s="53"/>
      <c r="W591" s="53"/>
      <c r="X591" s="53"/>
      <c r="Y591" s="53"/>
    </row>
    <row r="592" spans="1:25" ht="13.5" x14ac:dyDescent="0.25">
      <c r="A592" s="53"/>
      <c r="B592" s="53"/>
      <c r="C592" s="53"/>
      <c r="E592" s="53"/>
      <c r="F592" s="53"/>
      <c r="G592" s="53"/>
      <c r="M592" s="53"/>
      <c r="N592" s="53"/>
      <c r="O592" s="53"/>
      <c r="Q592" s="53"/>
      <c r="R592" s="53"/>
      <c r="S592" s="53"/>
      <c r="T592" s="53"/>
      <c r="U592" s="53"/>
      <c r="V592" s="53"/>
      <c r="W592" s="53"/>
      <c r="X592" s="53"/>
      <c r="Y592" s="53"/>
    </row>
    <row r="593" spans="1:25" ht="13.5" x14ac:dyDescent="0.25">
      <c r="A593" s="53"/>
      <c r="B593" s="53"/>
      <c r="C593" s="53"/>
      <c r="E593" s="53"/>
      <c r="F593" s="53"/>
      <c r="G593" s="53"/>
      <c r="M593" s="53"/>
      <c r="N593" s="53"/>
      <c r="O593" s="53"/>
      <c r="Q593" s="53"/>
      <c r="R593" s="53"/>
      <c r="S593" s="53"/>
      <c r="T593" s="53"/>
      <c r="U593" s="53"/>
      <c r="V593" s="53"/>
      <c r="W593" s="53"/>
      <c r="X593" s="53"/>
      <c r="Y593" s="53"/>
    </row>
    <row r="594" spans="1:25" ht="13.5" x14ac:dyDescent="0.25">
      <c r="A594" s="53"/>
      <c r="B594" s="53"/>
      <c r="C594" s="53"/>
      <c r="E594" s="53"/>
      <c r="F594" s="53"/>
      <c r="G594" s="53"/>
      <c r="M594" s="53"/>
      <c r="N594" s="53"/>
      <c r="O594" s="53"/>
      <c r="Q594" s="53"/>
      <c r="R594" s="53"/>
      <c r="S594" s="53"/>
      <c r="T594" s="53"/>
      <c r="U594" s="53"/>
      <c r="V594" s="53"/>
      <c r="W594" s="53"/>
      <c r="X594" s="53"/>
      <c r="Y594" s="53"/>
    </row>
    <row r="595" spans="1:25" ht="13.5" x14ac:dyDescent="0.25">
      <c r="A595" s="53"/>
      <c r="B595" s="53"/>
      <c r="C595" s="53"/>
      <c r="E595" s="53"/>
      <c r="F595" s="53"/>
      <c r="G595" s="53"/>
      <c r="M595" s="53"/>
      <c r="N595" s="53"/>
      <c r="O595" s="53"/>
      <c r="Q595" s="53"/>
      <c r="R595" s="53"/>
      <c r="S595" s="53"/>
      <c r="T595" s="53"/>
      <c r="U595" s="53"/>
      <c r="V595" s="53"/>
      <c r="W595" s="53"/>
      <c r="X595" s="53"/>
      <c r="Y595" s="53"/>
    </row>
    <row r="596" spans="1:25" ht="13.5" x14ac:dyDescent="0.25">
      <c r="A596" s="53"/>
      <c r="B596" s="53"/>
      <c r="C596" s="53"/>
      <c r="E596" s="53"/>
      <c r="F596" s="53"/>
      <c r="G596" s="53"/>
      <c r="M596" s="53"/>
      <c r="N596" s="53"/>
      <c r="O596" s="53"/>
      <c r="Q596" s="53"/>
      <c r="R596" s="53"/>
      <c r="S596" s="53"/>
      <c r="T596" s="53"/>
      <c r="U596" s="53"/>
      <c r="V596" s="53"/>
      <c r="W596" s="53"/>
      <c r="X596" s="53"/>
      <c r="Y596" s="53"/>
    </row>
    <row r="597" spans="1:25" ht="13.5" x14ac:dyDescent="0.25">
      <c r="A597" s="53"/>
      <c r="B597" s="53"/>
      <c r="C597" s="53"/>
      <c r="E597" s="53"/>
      <c r="F597" s="53"/>
      <c r="G597" s="53"/>
      <c r="M597" s="53"/>
      <c r="N597" s="53"/>
      <c r="O597" s="53"/>
      <c r="Q597" s="53"/>
      <c r="R597" s="53"/>
      <c r="S597" s="53"/>
      <c r="T597" s="53"/>
      <c r="U597" s="53"/>
      <c r="V597" s="53"/>
      <c r="W597" s="53"/>
      <c r="X597" s="53"/>
      <c r="Y597" s="53"/>
    </row>
    <row r="598" spans="1:25" ht="13.5" x14ac:dyDescent="0.25">
      <c r="A598" s="53"/>
      <c r="B598" s="53"/>
      <c r="C598" s="53"/>
      <c r="E598" s="53"/>
      <c r="F598" s="53"/>
      <c r="G598" s="53"/>
      <c r="M598" s="53"/>
      <c r="N598" s="53"/>
      <c r="O598" s="53"/>
      <c r="Q598" s="53"/>
      <c r="R598" s="53"/>
      <c r="S598" s="53"/>
      <c r="T598" s="53"/>
      <c r="U598" s="53"/>
      <c r="V598" s="53"/>
      <c r="W598" s="53"/>
      <c r="X598" s="53"/>
      <c r="Y598" s="53"/>
    </row>
    <row r="599" spans="1:25" ht="13.5" x14ac:dyDescent="0.25">
      <c r="A599" s="53"/>
      <c r="B599" s="53"/>
      <c r="C599" s="53"/>
      <c r="E599" s="53"/>
      <c r="F599" s="53"/>
      <c r="G599" s="53"/>
      <c r="M599" s="53"/>
      <c r="N599" s="53"/>
      <c r="O599" s="53"/>
      <c r="Q599" s="53"/>
      <c r="R599" s="53"/>
      <c r="S599" s="53"/>
      <c r="T599" s="53"/>
      <c r="U599" s="53"/>
      <c r="V599" s="53"/>
      <c r="W599" s="53"/>
      <c r="X599" s="53"/>
      <c r="Y599" s="53"/>
    </row>
    <row r="600" spans="1:25" ht="13.5" x14ac:dyDescent="0.25">
      <c r="A600" s="53"/>
      <c r="B600" s="53"/>
      <c r="C600" s="53"/>
      <c r="E600" s="53"/>
      <c r="F600" s="53"/>
      <c r="G600" s="53"/>
      <c r="M600" s="53"/>
      <c r="N600" s="53"/>
      <c r="O600" s="53"/>
      <c r="Q600" s="53"/>
      <c r="R600" s="53"/>
      <c r="S600" s="53"/>
      <c r="T600" s="53"/>
      <c r="U600" s="53"/>
      <c r="V600" s="53"/>
      <c r="W600" s="53"/>
      <c r="X600" s="53"/>
      <c r="Y600" s="53"/>
    </row>
    <row r="601" spans="1:25" ht="13.5" x14ac:dyDescent="0.25">
      <c r="A601" s="53"/>
      <c r="B601" s="53"/>
      <c r="C601" s="53"/>
      <c r="E601" s="53"/>
      <c r="F601" s="53"/>
      <c r="G601" s="53"/>
      <c r="M601" s="53"/>
      <c r="N601" s="53"/>
      <c r="O601" s="53"/>
      <c r="Q601" s="53"/>
      <c r="R601" s="53"/>
      <c r="S601" s="53"/>
      <c r="T601" s="53"/>
      <c r="U601" s="53"/>
      <c r="V601" s="53"/>
      <c r="W601" s="53"/>
      <c r="X601" s="53"/>
      <c r="Y601" s="53"/>
    </row>
    <row r="602" spans="1:25" ht="13.5" x14ac:dyDescent="0.25">
      <c r="A602" s="53"/>
      <c r="B602" s="53"/>
      <c r="C602" s="53"/>
      <c r="E602" s="53"/>
      <c r="F602" s="53"/>
      <c r="G602" s="53"/>
      <c r="M602" s="53"/>
      <c r="N602" s="53"/>
      <c r="O602" s="53"/>
      <c r="Q602" s="53"/>
      <c r="R602" s="53"/>
      <c r="S602" s="53"/>
      <c r="T602" s="53"/>
      <c r="U602" s="53"/>
      <c r="V602" s="53"/>
      <c r="W602" s="53"/>
      <c r="X602" s="53"/>
      <c r="Y602" s="53"/>
    </row>
    <row r="603" spans="1:25" ht="13.5" x14ac:dyDescent="0.25">
      <c r="A603" s="53"/>
      <c r="B603" s="53"/>
      <c r="C603" s="53"/>
      <c r="E603" s="53"/>
      <c r="F603" s="53"/>
      <c r="G603" s="53"/>
      <c r="M603" s="53"/>
      <c r="N603" s="53"/>
      <c r="O603" s="53"/>
      <c r="Q603" s="53"/>
      <c r="R603" s="53"/>
      <c r="S603" s="53"/>
      <c r="T603" s="53"/>
      <c r="U603" s="53"/>
      <c r="V603" s="53"/>
      <c r="W603" s="53"/>
      <c r="X603" s="53"/>
      <c r="Y603" s="53"/>
    </row>
    <row r="604" spans="1:25" ht="13.5" x14ac:dyDescent="0.25">
      <c r="A604" s="53"/>
      <c r="B604" s="53"/>
      <c r="C604" s="53"/>
      <c r="E604" s="53"/>
      <c r="F604" s="53"/>
      <c r="G604" s="53"/>
      <c r="M604" s="53"/>
      <c r="N604" s="53"/>
      <c r="O604" s="53"/>
      <c r="Q604" s="53"/>
      <c r="R604" s="53"/>
      <c r="S604" s="53"/>
      <c r="T604" s="53"/>
      <c r="U604" s="53"/>
      <c r="V604" s="53"/>
      <c r="W604" s="53"/>
      <c r="X604" s="53"/>
      <c r="Y604" s="53"/>
    </row>
    <row r="605" spans="1:25" ht="13.5" x14ac:dyDescent="0.25">
      <c r="A605" s="53"/>
      <c r="B605" s="53"/>
      <c r="C605" s="53"/>
      <c r="E605" s="53"/>
      <c r="F605" s="53"/>
      <c r="G605" s="53"/>
      <c r="M605" s="53"/>
      <c r="N605" s="53"/>
      <c r="O605" s="53"/>
      <c r="Q605" s="53"/>
      <c r="R605" s="53"/>
      <c r="S605" s="53"/>
      <c r="T605" s="53"/>
      <c r="U605" s="53"/>
      <c r="V605" s="53"/>
      <c r="W605" s="53"/>
      <c r="X605" s="53"/>
      <c r="Y605" s="53"/>
    </row>
    <row r="606" spans="1:25" ht="13.5" x14ac:dyDescent="0.25">
      <c r="A606" s="53"/>
      <c r="B606" s="53"/>
      <c r="C606" s="53"/>
      <c r="E606" s="53"/>
      <c r="F606" s="53"/>
      <c r="G606" s="53"/>
      <c r="M606" s="53"/>
      <c r="N606" s="53"/>
      <c r="O606" s="53"/>
      <c r="Q606" s="53"/>
      <c r="R606" s="53"/>
      <c r="S606" s="53"/>
      <c r="T606" s="53"/>
      <c r="U606" s="53"/>
      <c r="V606" s="53"/>
      <c r="W606" s="53"/>
      <c r="X606" s="53"/>
      <c r="Y606" s="53"/>
    </row>
    <row r="607" spans="1:25" ht="13.5" x14ac:dyDescent="0.25">
      <c r="A607" s="53"/>
      <c r="B607" s="53"/>
      <c r="C607" s="53"/>
      <c r="E607" s="53"/>
      <c r="F607" s="53"/>
      <c r="G607" s="53"/>
      <c r="M607" s="53"/>
      <c r="N607" s="53"/>
      <c r="O607" s="53"/>
      <c r="Q607" s="53"/>
      <c r="R607" s="53"/>
      <c r="S607" s="53"/>
      <c r="T607" s="53"/>
      <c r="U607" s="53"/>
      <c r="V607" s="53"/>
      <c r="W607" s="53"/>
      <c r="X607" s="53"/>
      <c r="Y607" s="53"/>
    </row>
    <row r="608" spans="1:25" ht="13.5" x14ac:dyDescent="0.25">
      <c r="A608" s="53"/>
      <c r="B608" s="53"/>
      <c r="C608" s="53"/>
      <c r="E608" s="53"/>
      <c r="F608" s="53"/>
      <c r="G608" s="53"/>
      <c r="M608" s="53"/>
      <c r="N608" s="53"/>
      <c r="O608" s="53"/>
      <c r="Q608" s="53"/>
      <c r="R608" s="53"/>
      <c r="S608" s="53"/>
      <c r="T608" s="53"/>
      <c r="U608" s="53"/>
      <c r="V608" s="53"/>
      <c r="W608" s="53"/>
      <c r="X608" s="53"/>
      <c r="Y608" s="53"/>
    </row>
    <row r="609" spans="1:25" ht="13.5" x14ac:dyDescent="0.25">
      <c r="A609" s="53"/>
      <c r="B609" s="53"/>
      <c r="C609" s="53"/>
      <c r="E609" s="53"/>
      <c r="F609" s="53"/>
      <c r="G609" s="53"/>
      <c r="M609" s="53"/>
      <c r="N609" s="53"/>
      <c r="O609" s="53"/>
      <c r="Q609" s="53"/>
      <c r="R609" s="53"/>
      <c r="S609" s="53"/>
      <c r="T609" s="53"/>
      <c r="U609" s="53"/>
      <c r="V609" s="53"/>
      <c r="W609" s="53"/>
      <c r="X609" s="53"/>
      <c r="Y609" s="53"/>
    </row>
    <row r="610" spans="1:25" ht="13.5" x14ac:dyDescent="0.25">
      <c r="A610" s="53"/>
      <c r="B610" s="53"/>
      <c r="C610" s="53"/>
      <c r="E610" s="53"/>
      <c r="F610" s="53"/>
      <c r="G610" s="53"/>
      <c r="M610" s="53"/>
      <c r="N610" s="53"/>
      <c r="O610" s="53"/>
      <c r="Q610" s="53"/>
      <c r="R610" s="53"/>
      <c r="S610" s="53"/>
      <c r="T610" s="53"/>
      <c r="U610" s="53"/>
      <c r="V610" s="53"/>
      <c r="W610" s="53"/>
      <c r="X610" s="53"/>
      <c r="Y610" s="53"/>
    </row>
    <row r="611" spans="1:25" ht="13.5" x14ac:dyDescent="0.25">
      <c r="A611" s="53"/>
      <c r="B611" s="53"/>
      <c r="C611" s="53"/>
      <c r="E611" s="53"/>
      <c r="F611" s="53"/>
      <c r="G611" s="53"/>
      <c r="M611" s="53"/>
      <c r="N611" s="53"/>
      <c r="O611" s="53"/>
      <c r="Q611" s="53"/>
      <c r="R611" s="53"/>
      <c r="S611" s="53"/>
      <c r="T611" s="53"/>
      <c r="U611" s="53"/>
      <c r="V611" s="53"/>
      <c r="W611" s="53"/>
      <c r="X611" s="53"/>
      <c r="Y611" s="53"/>
    </row>
    <row r="612" spans="1:25" ht="13.5" x14ac:dyDescent="0.25">
      <c r="A612" s="53"/>
      <c r="B612" s="53"/>
      <c r="C612" s="53"/>
      <c r="E612" s="53"/>
      <c r="F612" s="53"/>
      <c r="G612" s="53"/>
      <c r="M612" s="53"/>
      <c r="N612" s="53"/>
      <c r="O612" s="53"/>
      <c r="Q612" s="53"/>
      <c r="R612" s="53"/>
      <c r="S612" s="53"/>
      <c r="T612" s="53"/>
      <c r="U612" s="53"/>
      <c r="V612" s="53"/>
      <c r="W612" s="53"/>
      <c r="X612" s="53"/>
      <c r="Y612" s="53"/>
    </row>
    <row r="613" spans="1:25" ht="13.5" x14ac:dyDescent="0.25">
      <c r="A613" s="53"/>
      <c r="B613" s="53"/>
      <c r="C613" s="53"/>
      <c r="E613" s="53"/>
      <c r="F613" s="53"/>
      <c r="G613" s="53"/>
      <c r="M613" s="53"/>
      <c r="N613" s="53"/>
      <c r="O613" s="53"/>
      <c r="Q613" s="53"/>
      <c r="R613" s="53"/>
      <c r="S613" s="53"/>
      <c r="T613" s="53"/>
      <c r="U613" s="53"/>
      <c r="V613" s="53"/>
      <c r="W613" s="53"/>
      <c r="X613" s="53"/>
      <c r="Y613" s="53"/>
    </row>
    <row r="614" spans="1:25" ht="13.5" x14ac:dyDescent="0.25">
      <c r="A614" s="53"/>
      <c r="B614" s="53"/>
      <c r="C614" s="53"/>
      <c r="E614" s="53"/>
      <c r="F614" s="53"/>
      <c r="G614" s="53"/>
      <c r="M614" s="53"/>
      <c r="N614" s="53"/>
      <c r="O614" s="53"/>
      <c r="Q614" s="53"/>
      <c r="R614" s="53"/>
      <c r="S614" s="53"/>
      <c r="T614" s="53"/>
      <c r="U614" s="53"/>
      <c r="V614" s="53"/>
      <c r="W614" s="53"/>
      <c r="X614" s="53"/>
      <c r="Y614" s="53"/>
    </row>
    <row r="615" spans="1:25" ht="13.5" x14ac:dyDescent="0.25">
      <c r="A615" s="53"/>
      <c r="B615" s="53"/>
      <c r="C615" s="53"/>
      <c r="E615" s="53"/>
      <c r="F615" s="53"/>
      <c r="G615" s="53"/>
      <c r="M615" s="53"/>
      <c r="N615" s="53"/>
      <c r="O615" s="53"/>
      <c r="Q615" s="53"/>
      <c r="R615" s="53"/>
      <c r="S615" s="53"/>
      <c r="T615" s="53"/>
      <c r="U615" s="53"/>
      <c r="V615" s="53"/>
      <c r="W615" s="53"/>
      <c r="X615" s="53"/>
      <c r="Y615" s="53"/>
    </row>
    <row r="616" spans="1:25" ht="13.5" x14ac:dyDescent="0.25">
      <c r="A616" s="53"/>
      <c r="B616" s="53"/>
      <c r="C616" s="53"/>
      <c r="E616" s="53"/>
      <c r="F616" s="53"/>
      <c r="G616" s="53"/>
      <c r="M616" s="53"/>
      <c r="N616" s="53"/>
      <c r="O616" s="53"/>
      <c r="Q616" s="53"/>
      <c r="R616" s="53"/>
      <c r="S616" s="53"/>
      <c r="T616" s="53"/>
      <c r="U616" s="53"/>
      <c r="V616" s="53"/>
      <c r="W616" s="53"/>
      <c r="X616" s="53"/>
      <c r="Y616" s="53"/>
    </row>
    <row r="617" spans="1:25" ht="13.5" x14ac:dyDescent="0.25">
      <c r="A617" s="53"/>
      <c r="B617" s="53"/>
      <c r="C617" s="53"/>
      <c r="E617" s="53"/>
      <c r="F617" s="53"/>
      <c r="G617" s="53"/>
      <c r="M617" s="53"/>
      <c r="N617" s="53"/>
      <c r="O617" s="53"/>
      <c r="Q617" s="53"/>
      <c r="R617" s="53"/>
      <c r="S617" s="53"/>
      <c r="T617" s="53"/>
      <c r="U617" s="53"/>
      <c r="V617" s="53"/>
      <c r="W617" s="53"/>
      <c r="X617" s="53"/>
      <c r="Y617" s="53"/>
    </row>
    <row r="618" spans="1:25" ht="13.5" x14ac:dyDescent="0.25">
      <c r="A618" s="53"/>
      <c r="B618" s="53"/>
      <c r="C618" s="53"/>
      <c r="E618" s="53"/>
      <c r="F618" s="53"/>
      <c r="G618" s="53"/>
      <c r="M618" s="53"/>
      <c r="N618" s="53"/>
      <c r="O618" s="53"/>
      <c r="Q618" s="53"/>
      <c r="R618" s="53"/>
      <c r="S618" s="53"/>
      <c r="T618" s="53"/>
      <c r="U618" s="53"/>
      <c r="V618" s="53"/>
      <c r="W618" s="53"/>
      <c r="X618" s="53"/>
      <c r="Y618" s="53"/>
    </row>
    <row r="619" spans="1:25" ht="13.5" x14ac:dyDescent="0.25">
      <c r="A619" s="53"/>
      <c r="B619" s="53"/>
      <c r="C619" s="53"/>
      <c r="E619" s="53"/>
      <c r="F619" s="53"/>
      <c r="G619" s="53"/>
      <c r="M619" s="53"/>
      <c r="N619" s="53"/>
      <c r="O619" s="53"/>
      <c r="Q619" s="53"/>
      <c r="R619" s="53"/>
      <c r="S619" s="53"/>
      <c r="T619" s="53"/>
      <c r="U619" s="53"/>
      <c r="V619" s="53"/>
      <c r="W619" s="53"/>
      <c r="X619" s="53"/>
      <c r="Y619" s="53"/>
    </row>
    <row r="620" spans="1:25" ht="13.5" x14ac:dyDescent="0.25">
      <c r="A620" s="53"/>
      <c r="B620" s="53"/>
      <c r="C620" s="53"/>
      <c r="E620" s="53"/>
      <c r="F620" s="53"/>
      <c r="G620" s="53"/>
      <c r="M620" s="53"/>
      <c r="N620" s="53"/>
      <c r="O620" s="53"/>
      <c r="Q620" s="53"/>
      <c r="R620" s="53"/>
      <c r="S620" s="53"/>
      <c r="T620" s="53"/>
      <c r="U620" s="53"/>
      <c r="V620" s="53"/>
      <c r="W620" s="53"/>
      <c r="X620" s="53"/>
      <c r="Y620" s="53"/>
    </row>
    <row r="621" spans="1:25" ht="13.5" x14ac:dyDescent="0.25">
      <c r="A621" s="53"/>
      <c r="B621" s="53"/>
      <c r="C621" s="53"/>
      <c r="E621" s="53"/>
      <c r="F621" s="53"/>
      <c r="G621" s="53"/>
      <c r="M621" s="53"/>
      <c r="N621" s="53"/>
      <c r="O621" s="53"/>
      <c r="Q621" s="53"/>
      <c r="R621" s="53"/>
      <c r="S621" s="53"/>
      <c r="T621" s="53"/>
      <c r="U621" s="53"/>
      <c r="V621" s="53"/>
      <c r="W621" s="53"/>
      <c r="X621" s="53"/>
      <c r="Y621" s="53"/>
    </row>
    <row r="622" spans="1:25" ht="13.5" x14ac:dyDescent="0.25">
      <c r="A622" s="53"/>
      <c r="B622" s="53"/>
      <c r="C622" s="53"/>
      <c r="E622" s="53"/>
      <c r="F622" s="53"/>
      <c r="G622" s="53"/>
      <c r="M622" s="53"/>
      <c r="N622" s="53"/>
      <c r="O622" s="53"/>
      <c r="Q622" s="53"/>
      <c r="R622" s="53"/>
      <c r="S622" s="53"/>
      <c r="T622" s="53"/>
      <c r="U622" s="53"/>
      <c r="V622" s="53"/>
      <c r="W622" s="53"/>
      <c r="X622" s="53"/>
      <c r="Y622" s="53"/>
    </row>
    <row r="623" spans="1:25" ht="13.5" x14ac:dyDescent="0.25">
      <c r="A623" s="53"/>
      <c r="B623" s="53"/>
      <c r="C623" s="53"/>
      <c r="E623" s="53"/>
      <c r="F623" s="53"/>
      <c r="G623" s="53"/>
      <c r="M623" s="53"/>
      <c r="N623" s="53"/>
      <c r="O623" s="53"/>
      <c r="Q623" s="53"/>
      <c r="R623" s="53"/>
      <c r="S623" s="53"/>
      <c r="T623" s="53"/>
      <c r="U623" s="53"/>
      <c r="V623" s="53"/>
      <c r="W623" s="53"/>
      <c r="X623" s="53"/>
      <c r="Y623" s="53"/>
    </row>
    <row r="624" spans="1:25" ht="13.5" x14ac:dyDescent="0.25">
      <c r="A624" s="53"/>
      <c r="B624" s="53"/>
      <c r="C624" s="53"/>
      <c r="E624" s="53"/>
      <c r="F624" s="53"/>
      <c r="G624" s="53"/>
      <c r="M624" s="53"/>
      <c r="N624" s="53"/>
      <c r="O624" s="53"/>
      <c r="Q624" s="53"/>
      <c r="R624" s="53"/>
      <c r="S624" s="53"/>
      <c r="T624" s="53"/>
      <c r="U624" s="53"/>
      <c r="V624" s="53"/>
      <c r="W624" s="53"/>
      <c r="X624" s="53"/>
      <c r="Y624" s="53"/>
    </row>
    <row r="625" spans="1:25" ht="13.5" x14ac:dyDescent="0.25">
      <c r="A625" s="53"/>
      <c r="B625" s="53"/>
      <c r="C625" s="53"/>
      <c r="E625" s="53"/>
      <c r="F625" s="53"/>
      <c r="G625" s="53"/>
      <c r="M625" s="53"/>
      <c r="N625" s="53"/>
      <c r="O625" s="53"/>
      <c r="Q625" s="53"/>
      <c r="R625" s="53"/>
      <c r="S625" s="53"/>
      <c r="T625" s="53"/>
      <c r="U625" s="53"/>
      <c r="V625" s="53"/>
      <c r="W625" s="53"/>
      <c r="X625" s="53"/>
      <c r="Y625" s="53"/>
    </row>
    <row r="626" spans="1:25" ht="13.5" x14ac:dyDescent="0.25">
      <c r="A626" s="53"/>
      <c r="B626" s="53"/>
      <c r="C626" s="53"/>
      <c r="E626" s="53"/>
      <c r="F626" s="53"/>
      <c r="G626" s="53"/>
      <c r="M626" s="53"/>
      <c r="N626" s="53"/>
      <c r="O626" s="53"/>
      <c r="Q626" s="53"/>
      <c r="R626" s="53"/>
      <c r="S626" s="53"/>
      <c r="T626" s="53"/>
      <c r="U626" s="53"/>
      <c r="V626" s="53"/>
      <c r="W626" s="53"/>
      <c r="X626" s="53"/>
      <c r="Y626" s="53"/>
    </row>
    <row r="627" spans="1:25" ht="13.5" x14ac:dyDescent="0.25">
      <c r="A627" s="53"/>
      <c r="B627" s="53"/>
      <c r="C627" s="53"/>
      <c r="E627" s="53"/>
      <c r="F627" s="53"/>
      <c r="G627" s="53"/>
      <c r="M627" s="53"/>
      <c r="N627" s="53"/>
      <c r="O627" s="53"/>
      <c r="Q627" s="53"/>
      <c r="R627" s="53"/>
      <c r="S627" s="53"/>
      <c r="T627" s="53"/>
      <c r="U627" s="53"/>
      <c r="V627" s="53"/>
      <c r="W627" s="53"/>
      <c r="X627" s="53"/>
      <c r="Y627" s="53"/>
    </row>
    <row r="628" spans="1:25" ht="13.5" x14ac:dyDescent="0.25">
      <c r="A628" s="53"/>
      <c r="B628" s="53"/>
      <c r="C628" s="53"/>
      <c r="E628" s="53"/>
      <c r="F628" s="53"/>
      <c r="G628" s="53"/>
      <c r="M628" s="53"/>
      <c r="N628" s="53"/>
      <c r="O628" s="53"/>
      <c r="Q628" s="53"/>
      <c r="R628" s="53"/>
      <c r="S628" s="53"/>
      <c r="T628" s="53"/>
      <c r="U628" s="53"/>
      <c r="V628" s="53"/>
      <c r="W628" s="53"/>
      <c r="X628" s="53"/>
      <c r="Y628" s="53"/>
    </row>
    <row r="629" spans="1:25" ht="13.5" x14ac:dyDescent="0.25">
      <c r="A629" s="53"/>
      <c r="B629" s="53"/>
      <c r="C629" s="53"/>
      <c r="E629" s="53"/>
      <c r="F629" s="53"/>
      <c r="G629" s="53"/>
      <c r="M629" s="53"/>
      <c r="N629" s="53"/>
      <c r="O629" s="53"/>
      <c r="Q629" s="53"/>
      <c r="R629" s="53"/>
      <c r="S629" s="53"/>
      <c r="T629" s="53"/>
      <c r="U629" s="53"/>
      <c r="V629" s="53"/>
      <c r="W629" s="53"/>
      <c r="X629" s="53"/>
      <c r="Y629" s="53"/>
    </row>
    <row r="630" spans="1:25" ht="13.5" x14ac:dyDescent="0.25">
      <c r="A630" s="53"/>
      <c r="B630" s="53"/>
      <c r="C630" s="53"/>
      <c r="E630" s="53"/>
      <c r="F630" s="53"/>
      <c r="G630" s="53"/>
      <c r="M630" s="53"/>
      <c r="N630" s="53"/>
      <c r="O630" s="53"/>
      <c r="Q630" s="53"/>
      <c r="R630" s="53"/>
      <c r="S630" s="53"/>
      <c r="T630" s="53"/>
      <c r="U630" s="53"/>
      <c r="V630" s="53"/>
      <c r="W630" s="53"/>
      <c r="X630" s="53"/>
      <c r="Y630" s="53"/>
    </row>
    <row r="631" spans="1:25" ht="13.5" x14ac:dyDescent="0.25">
      <c r="A631" s="53"/>
      <c r="B631" s="53"/>
      <c r="C631" s="53"/>
      <c r="E631" s="53"/>
      <c r="F631" s="53"/>
      <c r="G631" s="53"/>
      <c r="M631" s="53"/>
      <c r="N631" s="53"/>
      <c r="O631" s="53"/>
      <c r="Q631" s="53"/>
      <c r="R631" s="53"/>
      <c r="S631" s="53"/>
      <c r="T631" s="53"/>
      <c r="U631" s="53"/>
      <c r="V631" s="53"/>
      <c r="W631" s="53"/>
      <c r="X631" s="53"/>
      <c r="Y631" s="53"/>
    </row>
    <row r="632" spans="1:25" ht="13.5" x14ac:dyDescent="0.25">
      <c r="A632" s="53"/>
      <c r="B632" s="53"/>
      <c r="C632" s="53"/>
      <c r="E632" s="53"/>
      <c r="F632" s="53"/>
      <c r="G632" s="53"/>
      <c r="M632" s="53"/>
      <c r="N632" s="53"/>
      <c r="O632" s="53"/>
      <c r="Q632" s="53"/>
      <c r="R632" s="53"/>
      <c r="S632" s="53"/>
      <c r="T632" s="53"/>
      <c r="U632" s="53"/>
      <c r="V632" s="53"/>
      <c r="W632" s="53"/>
      <c r="X632" s="53"/>
      <c r="Y632" s="53"/>
    </row>
    <row r="633" spans="1:25" ht="13.5" x14ac:dyDescent="0.25">
      <c r="A633" s="53"/>
      <c r="B633" s="53"/>
      <c r="C633" s="53"/>
      <c r="E633" s="53"/>
      <c r="F633" s="53"/>
      <c r="G633" s="53"/>
      <c r="M633" s="53"/>
      <c r="N633" s="53"/>
      <c r="O633" s="53"/>
      <c r="Q633" s="53"/>
      <c r="R633" s="53"/>
      <c r="S633" s="53"/>
      <c r="T633" s="53"/>
      <c r="U633" s="53"/>
      <c r="V633" s="53"/>
      <c r="W633" s="53"/>
      <c r="X633" s="53"/>
      <c r="Y633" s="53"/>
    </row>
    <row r="634" spans="1:25" ht="13.5" x14ac:dyDescent="0.25">
      <c r="A634" s="53"/>
      <c r="B634" s="53"/>
      <c r="C634" s="53"/>
      <c r="E634" s="53"/>
      <c r="F634" s="53"/>
      <c r="G634" s="53"/>
      <c r="M634" s="53"/>
      <c r="N634" s="53"/>
      <c r="O634" s="53"/>
      <c r="Q634" s="53"/>
      <c r="R634" s="53"/>
      <c r="S634" s="53"/>
      <c r="T634" s="53"/>
      <c r="U634" s="53"/>
      <c r="V634" s="53"/>
      <c r="W634" s="53"/>
      <c r="X634" s="53"/>
      <c r="Y634" s="53"/>
    </row>
    <row r="635" spans="1:25" ht="13.5" x14ac:dyDescent="0.25">
      <c r="A635" s="53"/>
      <c r="B635" s="53"/>
      <c r="C635" s="53"/>
      <c r="E635" s="53"/>
      <c r="F635" s="53"/>
      <c r="G635" s="53"/>
      <c r="M635" s="53"/>
      <c r="N635" s="53"/>
      <c r="O635" s="53"/>
      <c r="Q635" s="53"/>
      <c r="R635" s="53"/>
      <c r="S635" s="53"/>
      <c r="T635" s="53"/>
      <c r="U635" s="53"/>
      <c r="V635" s="53"/>
      <c r="W635" s="53"/>
      <c r="X635" s="53"/>
      <c r="Y635" s="53"/>
    </row>
    <row r="636" spans="1:25" ht="13.5" x14ac:dyDescent="0.25">
      <c r="A636" s="53"/>
      <c r="B636" s="53"/>
      <c r="C636" s="53"/>
      <c r="E636" s="53"/>
      <c r="F636" s="53"/>
      <c r="G636" s="53"/>
      <c r="M636" s="53"/>
      <c r="N636" s="53"/>
      <c r="O636" s="53"/>
      <c r="Q636" s="53"/>
      <c r="R636" s="53"/>
      <c r="S636" s="53"/>
      <c r="T636" s="53"/>
      <c r="U636" s="53"/>
      <c r="V636" s="53"/>
      <c r="W636" s="53"/>
      <c r="X636" s="53"/>
      <c r="Y636" s="53"/>
    </row>
    <row r="637" spans="1:25" ht="13.5" x14ac:dyDescent="0.25">
      <c r="A637" s="53"/>
      <c r="B637" s="53"/>
      <c r="C637" s="53"/>
      <c r="E637" s="53"/>
      <c r="F637" s="53"/>
      <c r="G637" s="53"/>
      <c r="M637" s="53"/>
      <c r="N637" s="53"/>
      <c r="O637" s="53"/>
      <c r="Q637" s="53"/>
      <c r="R637" s="53"/>
      <c r="S637" s="53"/>
      <c r="T637" s="53"/>
      <c r="U637" s="53"/>
      <c r="V637" s="53"/>
      <c r="W637" s="53"/>
      <c r="X637" s="53"/>
      <c r="Y637" s="53"/>
    </row>
    <row r="638" spans="1:25" ht="13.5" x14ac:dyDescent="0.25">
      <c r="A638" s="53"/>
      <c r="B638" s="53"/>
      <c r="C638" s="53"/>
      <c r="E638" s="53"/>
      <c r="F638" s="53"/>
      <c r="G638" s="53"/>
      <c r="M638" s="53"/>
      <c r="N638" s="53"/>
      <c r="O638" s="53"/>
      <c r="Q638" s="53"/>
      <c r="R638" s="53"/>
      <c r="S638" s="53"/>
      <c r="T638" s="53"/>
      <c r="U638" s="53"/>
      <c r="V638" s="53"/>
      <c r="W638" s="53"/>
      <c r="X638" s="53"/>
      <c r="Y638" s="53"/>
    </row>
    <row r="639" spans="1:25" ht="13.5" x14ac:dyDescent="0.25">
      <c r="A639" s="53"/>
      <c r="B639" s="53"/>
      <c r="C639" s="53"/>
      <c r="E639" s="53"/>
      <c r="F639" s="53"/>
      <c r="G639" s="53"/>
      <c r="M639" s="53"/>
      <c r="N639" s="53"/>
      <c r="O639" s="53"/>
      <c r="Q639" s="53"/>
      <c r="R639" s="53"/>
      <c r="S639" s="53"/>
      <c r="T639" s="53"/>
      <c r="U639" s="53"/>
      <c r="V639" s="53"/>
      <c r="W639" s="53"/>
      <c r="X639" s="53"/>
      <c r="Y639" s="53"/>
    </row>
    <row r="640" spans="1:25" ht="13.5" x14ac:dyDescent="0.25">
      <c r="A640" s="53"/>
      <c r="B640" s="53"/>
      <c r="C640" s="53"/>
      <c r="E640" s="53"/>
      <c r="F640" s="53"/>
      <c r="G640" s="53"/>
      <c r="M640" s="53"/>
      <c r="N640" s="53"/>
      <c r="O640" s="53"/>
      <c r="Q640" s="53"/>
      <c r="R640" s="53"/>
      <c r="S640" s="53"/>
      <c r="T640" s="53"/>
      <c r="U640" s="53"/>
      <c r="V640" s="53"/>
      <c r="W640" s="53"/>
      <c r="X640" s="53"/>
      <c r="Y640" s="53"/>
    </row>
    <row r="641" spans="1:25" ht="13.5" x14ac:dyDescent="0.25">
      <c r="A641" s="53"/>
      <c r="B641" s="53"/>
      <c r="C641" s="53"/>
      <c r="E641" s="53"/>
      <c r="F641" s="53"/>
      <c r="G641" s="53"/>
      <c r="M641" s="53"/>
      <c r="N641" s="53"/>
      <c r="O641" s="53"/>
      <c r="Q641" s="53"/>
      <c r="R641" s="53"/>
      <c r="S641" s="53"/>
      <c r="T641" s="53"/>
      <c r="U641" s="53"/>
      <c r="V641" s="53"/>
      <c r="W641" s="53"/>
      <c r="X641" s="53"/>
      <c r="Y641" s="53"/>
    </row>
    <row r="642" spans="1:25" ht="13.5" x14ac:dyDescent="0.25">
      <c r="A642" s="53"/>
      <c r="B642" s="53"/>
      <c r="C642" s="53"/>
      <c r="E642" s="53"/>
      <c r="F642" s="53"/>
      <c r="G642" s="53"/>
      <c r="M642" s="53"/>
      <c r="N642" s="53"/>
      <c r="O642" s="53"/>
      <c r="Q642" s="53"/>
      <c r="R642" s="53"/>
      <c r="S642" s="53"/>
      <c r="T642" s="53"/>
      <c r="U642" s="53"/>
      <c r="V642" s="53"/>
      <c r="W642" s="53"/>
      <c r="X642" s="53"/>
      <c r="Y642" s="53"/>
    </row>
    <row r="643" spans="1:25" ht="13.5" x14ac:dyDescent="0.25">
      <c r="A643" s="53"/>
      <c r="B643" s="53"/>
      <c r="C643" s="53"/>
      <c r="E643" s="53"/>
      <c r="F643" s="53"/>
      <c r="G643" s="53"/>
      <c r="M643" s="53"/>
      <c r="N643" s="53"/>
      <c r="O643" s="53"/>
      <c r="Q643" s="53"/>
      <c r="R643" s="53"/>
      <c r="S643" s="53"/>
      <c r="T643" s="53"/>
      <c r="U643" s="53"/>
      <c r="V643" s="53"/>
      <c r="W643" s="53"/>
      <c r="X643" s="53"/>
      <c r="Y643" s="53"/>
    </row>
    <row r="644" spans="1:25" ht="13.5" x14ac:dyDescent="0.25">
      <c r="A644" s="53"/>
      <c r="B644" s="53"/>
      <c r="C644" s="53"/>
      <c r="E644" s="53"/>
      <c r="F644" s="53"/>
      <c r="G644" s="53"/>
      <c r="M644" s="53"/>
      <c r="N644" s="53"/>
      <c r="O644" s="53"/>
      <c r="Q644" s="53"/>
      <c r="R644" s="53"/>
      <c r="S644" s="53"/>
      <c r="T644" s="53"/>
      <c r="U644" s="53"/>
      <c r="V644" s="53"/>
      <c r="W644" s="53"/>
      <c r="X644" s="53"/>
      <c r="Y644" s="53"/>
    </row>
    <row r="645" spans="1:25" ht="13.5" x14ac:dyDescent="0.25">
      <c r="A645" s="53"/>
      <c r="B645" s="53"/>
      <c r="C645" s="53"/>
      <c r="E645" s="53"/>
      <c r="F645" s="53"/>
      <c r="G645" s="53"/>
      <c r="M645" s="53"/>
      <c r="N645" s="53"/>
      <c r="O645" s="53"/>
      <c r="Q645" s="53"/>
      <c r="R645" s="53"/>
      <c r="S645" s="53"/>
      <c r="T645" s="53"/>
      <c r="U645" s="53"/>
      <c r="V645" s="53"/>
      <c r="W645" s="53"/>
      <c r="X645" s="53"/>
      <c r="Y645" s="53"/>
    </row>
    <row r="646" spans="1:25" ht="13.5" x14ac:dyDescent="0.25">
      <c r="A646" s="53"/>
      <c r="B646" s="53"/>
      <c r="C646" s="53"/>
      <c r="E646" s="53"/>
      <c r="F646" s="53"/>
      <c r="G646" s="53"/>
      <c r="M646" s="53"/>
      <c r="N646" s="53"/>
      <c r="O646" s="53"/>
      <c r="Q646" s="53"/>
      <c r="R646" s="53"/>
      <c r="S646" s="53"/>
      <c r="T646" s="53"/>
      <c r="U646" s="53"/>
      <c r="V646" s="53"/>
      <c r="W646" s="53"/>
      <c r="X646" s="53"/>
      <c r="Y646" s="53"/>
    </row>
    <row r="647" spans="1:25" ht="13.5" x14ac:dyDescent="0.25">
      <c r="A647" s="53"/>
      <c r="B647" s="53"/>
      <c r="C647" s="53"/>
      <c r="E647" s="53"/>
      <c r="F647" s="53"/>
      <c r="G647" s="53"/>
      <c r="M647" s="53"/>
      <c r="N647" s="53"/>
      <c r="O647" s="53"/>
      <c r="Q647" s="53"/>
      <c r="R647" s="53"/>
      <c r="S647" s="53"/>
      <c r="T647" s="53"/>
      <c r="U647" s="53"/>
      <c r="V647" s="53"/>
      <c r="W647" s="53"/>
      <c r="X647" s="53"/>
      <c r="Y647" s="53"/>
    </row>
    <row r="648" spans="1:25" ht="13.5" x14ac:dyDescent="0.25">
      <c r="A648" s="53"/>
      <c r="B648" s="53"/>
      <c r="C648" s="53"/>
      <c r="E648" s="53"/>
      <c r="F648" s="53"/>
      <c r="G648" s="53"/>
      <c r="M648" s="53"/>
      <c r="N648" s="53"/>
      <c r="O648" s="53"/>
      <c r="Q648" s="53"/>
      <c r="R648" s="53"/>
      <c r="S648" s="53"/>
      <c r="T648" s="53"/>
      <c r="U648" s="53"/>
      <c r="V648" s="53"/>
      <c r="W648" s="53"/>
      <c r="X648" s="53"/>
      <c r="Y648" s="53"/>
    </row>
    <row r="649" spans="1:25" ht="13.5" x14ac:dyDescent="0.25">
      <c r="A649" s="53"/>
      <c r="B649" s="53"/>
      <c r="C649" s="53"/>
      <c r="E649" s="53"/>
      <c r="F649" s="53"/>
      <c r="G649" s="53"/>
      <c r="M649" s="53"/>
      <c r="N649" s="53"/>
      <c r="O649" s="53"/>
      <c r="Q649" s="53"/>
      <c r="R649" s="53"/>
      <c r="S649" s="53"/>
      <c r="T649" s="53"/>
      <c r="U649" s="53"/>
      <c r="V649" s="53"/>
      <c r="W649" s="53"/>
      <c r="X649" s="53"/>
      <c r="Y649" s="53"/>
    </row>
    <row r="650" spans="1:25" ht="13.5" x14ac:dyDescent="0.25">
      <c r="A650" s="53"/>
      <c r="B650" s="53"/>
      <c r="C650" s="53"/>
      <c r="E650" s="53"/>
      <c r="F650" s="53"/>
      <c r="G650" s="53"/>
      <c r="M650" s="53"/>
      <c r="N650" s="53"/>
      <c r="O650" s="53"/>
      <c r="Q650" s="53"/>
      <c r="R650" s="53"/>
      <c r="S650" s="53"/>
      <c r="T650" s="53"/>
      <c r="U650" s="53"/>
      <c r="V650" s="53"/>
      <c r="W650" s="53"/>
      <c r="X650" s="53"/>
      <c r="Y650" s="53"/>
    </row>
    <row r="651" spans="1:25" ht="13.5" x14ac:dyDescent="0.25">
      <c r="A651" s="53"/>
      <c r="B651" s="53"/>
      <c r="C651" s="53"/>
      <c r="E651" s="53"/>
      <c r="F651" s="53"/>
      <c r="G651" s="53"/>
      <c r="M651" s="53"/>
      <c r="N651" s="53"/>
      <c r="O651" s="53"/>
      <c r="Q651" s="53"/>
      <c r="R651" s="53"/>
      <c r="S651" s="53"/>
      <c r="T651" s="53"/>
      <c r="U651" s="53"/>
      <c r="V651" s="53"/>
      <c r="W651" s="53"/>
      <c r="X651" s="53"/>
      <c r="Y651" s="53"/>
    </row>
    <row r="652" spans="1:25" ht="13.5" x14ac:dyDescent="0.25">
      <c r="A652" s="53"/>
      <c r="B652" s="53"/>
      <c r="C652" s="53"/>
      <c r="E652" s="53"/>
      <c r="F652" s="53"/>
      <c r="G652" s="53"/>
      <c r="M652" s="53"/>
      <c r="N652" s="53"/>
      <c r="O652" s="53"/>
      <c r="Q652" s="53"/>
      <c r="R652" s="53"/>
      <c r="S652" s="53"/>
      <c r="T652" s="53"/>
      <c r="U652" s="53"/>
      <c r="V652" s="53"/>
      <c r="W652" s="53"/>
      <c r="X652" s="53"/>
      <c r="Y652" s="53"/>
    </row>
    <row r="653" spans="1:25" ht="13.5" x14ac:dyDescent="0.25">
      <c r="A653" s="53"/>
      <c r="B653" s="53"/>
      <c r="C653" s="53"/>
      <c r="E653" s="53"/>
      <c r="F653" s="53"/>
      <c r="G653" s="53"/>
      <c r="M653" s="53"/>
      <c r="N653" s="53"/>
      <c r="O653" s="53"/>
      <c r="Q653" s="53"/>
      <c r="R653" s="53"/>
      <c r="S653" s="53"/>
      <c r="T653" s="53"/>
      <c r="U653" s="53"/>
      <c r="V653" s="53"/>
      <c r="W653" s="53"/>
      <c r="X653" s="53"/>
      <c r="Y653" s="53"/>
    </row>
    <row r="654" spans="1:25" ht="13.5" x14ac:dyDescent="0.25">
      <c r="A654" s="53"/>
      <c r="B654" s="53"/>
      <c r="C654" s="53"/>
      <c r="E654" s="53"/>
      <c r="F654" s="53"/>
      <c r="G654" s="53"/>
      <c r="M654" s="53"/>
      <c r="N654" s="53"/>
      <c r="O654" s="53"/>
      <c r="Q654" s="53"/>
      <c r="R654" s="53"/>
      <c r="S654" s="53"/>
      <c r="T654" s="53"/>
      <c r="U654" s="53"/>
      <c r="V654" s="53"/>
      <c r="W654" s="53"/>
      <c r="X654" s="53"/>
      <c r="Y654" s="53"/>
    </row>
    <row r="655" spans="1:25" ht="13.5" x14ac:dyDescent="0.25">
      <c r="A655" s="53"/>
      <c r="B655" s="53"/>
      <c r="C655" s="53"/>
      <c r="E655" s="53"/>
      <c r="F655" s="53"/>
      <c r="G655" s="53"/>
      <c r="M655" s="53"/>
      <c r="N655" s="53"/>
      <c r="O655" s="53"/>
      <c r="Q655" s="53"/>
      <c r="R655" s="53"/>
      <c r="S655" s="53"/>
      <c r="T655" s="53"/>
      <c r="U655" s="53"/>
      <c r="V655" s="53"/>
      <c r="W655" s="53"/>
      <c r="X655" s="53"/>
      <c r="Y655" s="53"/>
    </row>
    <row r="656" spans="1:25" ht="13.5" x14ac:dyDescent="0.25">
      <c r="A656" s="53"/>
      <c r="B656" s="53"/>
      <c r="C656" s="53"/>
      <c r="E656" s="53"/>
      <c r="F656" s="53"/>
      <c r="G656" s="53"/>
      <c r="M656" s="53"/>
      <c r="N656" s="53"/>
      <c r="O656" s="53"/>
      <c r="Q656" s="53"/>
      <c r="R656" s="53"/>
      <c r="S656" s="53"/>
      <c r="T656" s="53"/>
      <c r="U656" s="53"/>
      <c r="V656" s="53"/>
      <c r="W656" s="53"/>
      <c r="X656" s="53"/>
      <c r="Y656" s="53"/>
    </row>
    <row r="657" spans="1:25" ht="13.5" x14ac:dyDescent="0.25">
      <c r="A657" s="53"/>
      <c r="B657" s="53"/>
      <c r="C657" s="53"/>
      <c r="E657" s="53"/>
      <c r="F657" s="53"/>
      <c r="G657" s="53"/>
      <c r="M657" s="53"/>
      <c r="N657" s="53"/>
      <c r="O657" s="53"/>
      <c r="Q657" s="53"/>
      <c r="R657" s="53"/>
      <c r="S657" s="53"/>
      <c r="T657" s="53"/>
      <c r="U657" s="53"/>
      <c r="V657" s="53"/>
      <c r="W657" s="53"/>
      <c r="X657" s="53"/>
      <c r="Y657" s="53"/>
    </row>
    <row r="658" spans="1:25" ht="13.5" x14ac:dyDescent="0.25">
      <c r="A658" s="53"/>
      <c r="B658" s="53"/>
      <c r="C658" s="53"/>
      <c r="E658" s="53"/>
      <c r="F658" s="53"/>
      <c r="G658" s="53"/>
      <c r="M658" s="53"/>
      <c r="N658" s="53"/>
      <c r="O658" s="53"/>
      <c r="Q658" s="53"/>
      <c r="R658" s="53"/>
      <c r="S658" s="53"/>
      <c r="T658" s="53"/>
      <c r="U658" s="53"/>
      <c r="V658" s="53"/>
      <c r="W658" s="53"/>
      <c r="X658" s="53"/>
      <c r="Y658" s="53"/>
    </row>
    <row r="659" spans="1:25" ht="13.5" x14ac:dyDescent="0.25">
      <c r="A659" s="53"/>
      <c r="B659" s="53"/>
      <c r="C659" s="53"/>
      <c r="E659" s="53"/>
      <c r="F659" s="53"/>
      <c r="G659" s="53"/>
      <c r="M659" s="53"/>
      <c r="N659" s="53"/>
      <c r="O659" s="53"/>
      <c r="Q659" s="53"/>
      <c r="R659" s="53"/>
      <c r="S659" s="53"/>
      <c r="T659" s="53"/>
      <c r="U659" s="53"/>
      <c r="V659" s="53"/>
      <c r="W659" s="53"/>
      <c r="X659" s="53"/>
      <c r="Y659" s="53"/>
    </row>
    <row r="660" spans="1:25" ht="13.5" x14ac:dyDescent="0.25">
      <c r="A660" s="53"/>
      <c r="B660" s="53"/>
      <c r="C660" s="53"/>
      <c r="E660" s="53"/>
      <c r="F660" s="53"/>
      <c r="G660" s="53"/>
      <c r="M660" s="53"/>
      <c r="N660" s="53"/>
      <c r="O660" s="53"/>
      <c r="Q660" s="53"/>
      <c r="R660" s="53"/>
      <c r="S660" s="53"/>
      <c r="T660" s="53"/>
      <c r="U660" s="53"/>
      <c r="V660" s="53"/>
      <c r="W660" s="53"/>
      <c r="X660" s="53"/>
      <c r="Y660" s="53"/>
    </row>
    <row r="661" spans="1:25" ht="13.5" x14ac:dyDescent="0.25">
      <c r="A661" s="53"/>
      <c r="B661" s="53"/>
      <c r="C661" s="53"/>
      <c r="E661" s="53"/>
      <c r="F661" s="53"/>
      <c r="G661" s="53"/>
      <c r="M661" s="53"/>
      <c r="N661" s="53"/>
      <c r="O661" s="53"/>
      <c r="Q661" s="53"/>
      <c r="R661" s="53"/>
      <c r="S661" s="53"/>
      <c r="T661" s="53"/>
      <c r="U661" s="53"/>
      <c r="V661" s="53"/>
      <c r="W661" s="53"/>
      <c r="X661" s="53"/>
      <c r="Y661" s="53"/>
    </row>
    <row r="662" spans="1:25" ht="13.5" x14ac:dyDescent="0.25">
      <c r="A662" s="53"/>
      <c r="B662" s="53"/>
      <c r="C662" s="53"/>
      <c r="E662" s="53"/>
      <c r="F662" s="53"/>
      <c r="G662" s="53"/>
      <c r="M662" s="53"/>
      <c r="N662" s="53"/>
      <c r="O662" s="53"/>
      <c r="Q662" s="53"/>
      <c r="R662" s="53"/>
      <c r="S662" s="53"/>
      <c r="T662" s="53"/>
      <c r="U662" s="53"/>
      <c r="V662" s="53"/>
      <c r="W662" s="53"/>
      <c r="X662" s="53"/>
      <c r="Y662" s="53"/>
    </row>
    <row r="663" spans="1:25" ht="13.5" x14ac:dyDescent="0.25">
      <c r="A663" s="53"/>
      <c r="B663" s="53"/>
      <c r="C663" s="53"/>
      <c r="E663" s="53"/>
      <c r="F663" s="53"/>
      <c r="G663" s="53"/>
      <c r="M663" s="53"/>
      <c r="N663" s="53"/>
      <c r="O663" s="53"/>
      <c r="Q663" s="53"/>
      <c r="R663" s="53"/>
      <c r="S663" s="53"/>
      <c r="T663" s="53"/>
      <c r="U663" s="53"/>
      <c r="V663" s="53"/>
      <c r="W663" s="53"/>
      <c r="X663" s="53"/>
      <c r="Y663" s="53"/>
    </row>
    <row r="664" spans="1:25" ht="13.5" x14ac:dyDescent="0.25">
      <c r="A664" s="53"/>
      <c r="B664" s="53"/>
      <c r="C664" s="53"/>
      <c r="E664" s="53"/>
      <c r="F664" s="53"/>
      <c r="G664" s="53"/>
      <c r="M664" s="53"/>
      <c r="N664" s="53"/>
      <c r="O664" s="53"/>
      <c r="Q664" s="53"/>
      <c r="R664" s="53"/>
      <c r="S664" s="53"/>
      <c r="T664" s="53"/>
      <c r="U664" s="53"/>
      <c r="V664" s="53"/>
      <c r="W664" s="53"/>
      <c r="X664" s="53"/>
      <c r="Y664" s="53"/>
    </row>
    <row r="665" spans="1:25" ht="13.5" x14ac:dyDescent="0.25">
      <c r="A665" s="53"/>
      <c r="B665" s="53"/>
      <c r="C665" s="53"/>
      <c r="E665" s="53"/>
      <c r="F665" s="53"/>
      <c r="G665" s="53"/>
      <c r="M665" s="53"/>
      <c r="N665" s="53"/>
      <c r="O665" s="53"/>
      <c r="Q665" s="53"/>
      <c r="R665" s="53"/>
      <c r="S665" s="53"/>
      <c r="T665" s="53"/>
      <c r="U665" s="53"/>
      <c r="V665" s="53"/>
      <c r="W665" s="53"/>
      <c r="X665" s="53"/>
      <c r="Y665" s="53"/>
    </row>
    <row r="666" spans="1:25" ht="13.5" x14ac:dyDescent="0.25">
      <c r="A666" s="53"/>
      <c r="B666" s="53"/>
      <c r="C666" s="53"/>
      <c r="E666" s="53"/>
      <c r="F666" s="53"/>
      <c r="G666" s="53"/>
      <c r="M666" s="53"/>
      <c r="N666" s="53"/>
      <c r="O666" s="53"/>
      <c r="Q666" s="53"/>
      <c r="R666" s="53"/>
      <c r="S666" s="53"/>
      <c r="T666" s="53"/>
      <c r="U666" s="53"/>
      <c r="V666" s="53"/>
      <c r="W666" s="53"/>
      <c r="X666" s="53"/>
      <c r="Y666" s="53"/>
    </row>
    <row r="667" spans="1:25" ht="13.5" x14ac:dyDescent="0.25">
      <c r="A667" s="53"/>
      <c r="B667" s="53"/>
      <c r="C667" s="53"/>
      <c r="E667" s="53"/>
      <c r="F667" s="53"/>
      <c r="G667" s="53"/>
      <c r="M667" s="53"/>
      <c r="N667" s="53"/>
      <c r="O667" s="53"/>
      <c r="Q667" s="53"/>
      <c r="R667" s="53"/>
      <c r="S667" s="53"/>
      <c r="T667" s="53"/>
      <c r="U667" s="53"/>
      <c r="V667" s="53"/>
      <c r="W667" s="53"/>
      <c r="X667" s="53"/>
      <c r="Y667" s="53"/>
    </row>
    <row r="668" spans="1:25" ht="13.5" x14ac:dyDescent="0.25">
      <c r="A668" s="53"/>
      <c r="B668" s="53"/>
      <c r="C668" s="53"/>
      <c r="E668" s="53"/>
      <c r="F668" s="53"/>
      <c r="G668" s="53"/>
      <c r="M668" s="53"/>
      <c r="N668" s="53"/>
      <c r="O668" s="53"/>
      <c r="Q668" s="53"/>
      <c r="R668" s="53"/>
      <c r="S668" s="53"/>
      <c r="T668" s="53"/>
      <c r="U668" s="53"/>
      <c r="V668" s="53"/>
      <c r="W668" s="53"/>
      <c r="X668" s="53"/>
      <c r="Y668" s="53"/>
    </row>
    <row r="669" spans="1:25" ht="13.5" x14ac:dyDescent="0.25">
      <c r="A669" s="53"/>
      <c r="B669" s="53"/>
      <c r="C669" s="53"/>
      <c r="E669" s="53"/>
      <c r="F669" s="53"/>
      <c r="G669" s="53"/>
      <c r="M669" s="53"/>
      <c r="N669" s="53"/>
      <c r="O669" s="53"/>
      <c r="Q669" s="53"/>
      <c r="R669" s="53"/>
      <c r="S669" s="53"/>
      <c r="T669" s="53"/>
      <c r="U669" s="53"/>
      <c r="V669" s="53"/>
      <c r="W669" s="53"/>
      <c r="X669" s="53"/>
      <c r="Y669" s="53"/>
    </row>
    <row r="670" spans="1:25" ht="13.5" x14ac:dyDescent="0.25">
      <c r="A670" s="53"/>
      <c r="B670" s="53"/>
      <c r="C670" s="53"/>
      <c r="E670" s="53"/>
      <c r="F670" s="53"/>
      <c r="G670" s="53"/>
      <c r="M670" s="53"/>
      <c r="N670" s="53"/>
      <c r="O670" s="53"/>
      <c r="Q670" s="53"/>
      <c r="R670" s="53"/>
      <c r="S670" s="53"/>
      <c r="T670" s="53"/>
      <c r="U670" s="53"/>
      <c r="V670" s="53"/>
      <c r="W670" s="53"/>
      <c r="X670" s="53"/>
      <c r="Y670" s="53"/>
    </row>
    <row r="671" spans="1:25" ht="13.5" x14ac:dyDescent="0.25">
      <c r="A671" s="53"/>
      <c r="B671" s="53"/>
      <c r="C671" s="53"/>
      <c r="E671" s="53"/>
      <c r="F671" s="53"/>
      <c r="G671" s="53"/>
      <c r="M671" s="53"/>
      <c r="N671" s="53"/>
      <c r="O671" s="53"/>
      <c r="Q671" s="53"/>
      <c r="R671" s="53"/>
      <c r="S671" s="53"/>
      <c r="T671" s="53"/>
      <c r="U671" s="53"/>
      <c r="V671" s="53"/>
      <c r="W671" s="53"/>
      <c r="X671" s="53"/>
      <c r="Y671" s="53"/>
    </row>
    <row r="672" spans="1:25" ht="13.5" x14ac:dyDescent="0.25">
      <c r="A672" s="53"/>
      <c r="B672" s="53"/>
      <c r="C672" s="53"/>
      <c r="E672" s="53"/>
      <c r="F672" s="53"/>
      <c r="G672" s="53"/>
      <c r="M672" s="53"/>
      <c r="N672" s="53"/>
      <c r="O672" s="53"/>
      <c r="Q672" s="53"/>
      <c r="R672" s="53"/>
      <c r="S672" s="53"/>
      <c r="T672" s="53"/>
      <c r="U672" s="53"/>
      <c r="V672" s="53"/>
      <c r="W672" s="53"/>
      <c r="X672" s="53"/>
      <c r="Y672" s="53"/>
    </row>
    <row r="673" spans="1:25" ht="13.5" x14ac:dyDescent="0.25">
      <c r="A673" s="53"/>
      <c r="B673" s="53"/>
      <c r="C673" s="53"/>
      <c r="E673" s="53"/>
      <c r="F673" s="53"/>
      <c r="G673" s="53"/>
      <c r="M673" s="53"/>
      <c r="N673" s="53"/>
      <c r="O673" s="53"/>
      <c r="Q673" s="53"/>
      <c r="R673" s="53"/>
      <c r="S673" s="53"/>
      <c r="T673" s="53"/>
      <c r="U673" s="53"/>
      <c r="V673" s="53"/>
      <c r="W673" s="53"/>
      <c r="X673" s="53"/>
      <c r="Y673" s="53"/>
    </row>
    <row r="674" spans="1:25" ht="13.5" x14ac:dyDescent="0.25">
      <c r="A674" s="53"/>
      <c r="B674" s="53"/>
      <c r="C674" s="53"/>
      <c r="E674" s="53"/>
      <c r="F674" s="53"/>
      <c r="G674" s="53"/>
      <c r="M674" s="53"/>
      <c r="N674" s="53"/>
      <c r="O674" s="53"/>
      <c r="Q674" s="53"/>
      <c r="R674" s="53"/>
      <c r="S674" s="53"/>
      <c r="T674" s="53"/>
      <c r="U674" s="53"/>
      <c r="V674" s="53"/>
      <c r="W674" s="53"/>
      <c r="X674" s="53"/>
      <c r="Y674" s="53"/>
    </row>
    <row r="675" spans="1:25" ht="13.5" x14ac:dyDescent="0.25">
      <c r="A675" s="53"/>
      <c r="B675" s="53"/>
      <c r="C675" s="53"/>
      <c r="E675" s="53"/>
      <c r="F675" s="53"/>
      <c r="G675" s="53"/>
      <c r="M675" s="53"/>
      <c r="N675" s="53"/>
      <c r="O675" s="53"/>
      <c r="Q675" s="53"/>
      <c r="R675" s="53"/>
      <c r="S675" s="53"/>
      <c r="T675" s="53"/>
      <c r="U675" s="53"/>
      <c r="V675" s="53"/>
      <c r="W675" s="53"/>
      <c r="X675" s="53"/>
      <c r="Y675" s="53"/>
    </row>
    <row r="676" spans="1:25" ht="13.5" x14ac:dyDescent="0.25">
      <c r="A676" s="53"/>
      <c r="B676" s="53"/>
      <c r="C676" s="53"/>
      <c r="E676" s="53"/>
      <c r="F676" s="53"/>
      <c r="G676" s="53"/>
      <c r="M676" s="53"/>
      <c r="N676" s="53"/>
      <c r="O676" s="53"/>
      <c r="Q676" s="53"/>
      <c r="R676" s="53"/>
      <c r="S676" s="53"/>
      <c r="T676" s="53"/>
      <c r="U676" s="53"/>
      <c r="V676" s="53"/>
      <c r="W676" s="53"/>
      <c r="X676" s="53"/>
      <c r="Y676" s="53"/>
    </row>
    <row r="677" spans="1:25" ht="13.5" x14ac:dyDescent="0.25">
      <c r="A677" s="53"/>
      <c r="B677" s="53"/>
      <c r="C677" s="53"/>
      <c r="E677" s="53"/>
      <c r="F677" s="53"/>
      <c r="G677" s="53"/>
      <c r="M677" s="53"/>
      <c r="N677" s="53"/>
      <c r="O677" s="53"/>
      <c r="Q677" s="53"/>
      <c r="R677" s="53"/>
      <c r="S677" s="53"/>
      <c r="T677" s="53"/>
      <c r="U677" s="53"/>
      <c r="V677" s="53"/>
      <c r="W677" s="53"/>
      <c r="X677" s="53"/>
      <c r="Y677" s="53"/>
    </row>
    <row r="678" spans="1:25" ht="13.5" x14ac:dyDescent="0.25">
      <c r="A678" s="53"/>
      <c r="B678" s="53"/>
      <c r="C678" s="53"/>
      <c r="E678" s="53"/>
      <c r="F678" s="53"/>
      <c r="G678" s="53"/>
      <c r="M678" s="53"/>
      <c r="N678" s="53"/>
      <c r="O678" s="53"/>
      <c r="Q678" s="53"/>
      <c r="R678" s="53"/>
      <c r="S678" s="53"/>
      <c r="T678" s="53"/>
      <c r="U678" s="53"/>
      <c r="V678" s="53"/>
      <c r="W678" s="53"/>
      <c r="X678" s="53"/>
      <c r="Y678" s="53"/>
    </row>
    <row r="679" spans="1:25" ht="13.5" x14ac:dyDescent="0.25">
      <c r="A679" s="53"/>
      <c r="B679" s="53"/>
      <c r="C679" s="53"/>
      <c r="E679" s="53"/>
      <c r="F679" s="53"/>
      <c r="G679" s="53"/>
      <c r="M679" s="53"/>
      <c r="N679" s="53"/>
      <c r="O679" s="53"/>
      <c r="Q679" s="53"/>
      <c r="R679" s="53"/>
      <c r="S679" s="53"/>
      <c r="T679" s="53"/>
      <c r="U679" s="53"/>
      <c r="V679" s="53"/>
      <c r="W679" s="53"/>
      <c r="X679" s="53"/>
      <c r="Y679" s="53"/>
    </row>
    <row r="680" spans="1:25" ht="13.5" x14ac:dyDescent="0.25">
      <c r="A680" s="53"/>
      <c r="B680" s="53"/>
      <c r="C680" s="53"/>
      <c r="E680" s="53"/>
      <c r="F680" s="53"/>
      <c r="G680" s="53"/>
      <c r="M680" s="53"/>
      <c r="N680" s="53"/>
      <c r="O680" s="53"/>
      <c r="Q680" s="53"/>
      <c r="R680" s="53"/>
      <c r="S680" s="53"/>
      <c r="T680" s="53"/>
      <c r="U680" s="53"/>
      <c r="V680" s="53"/>
      <c r="W680" s="53"/>
      <c r="X680" s="53"/>
      <c r="Y680" s="53"/>
    </row>
    <row r="681" spans="1:25" ht="13.5" x14ac:dyDescent="0.25">
      <c r="A681" s="53"/>
      <c r="B681" s="53"/>
      <c r="C681" s="53"/>
      <c r="E681" s="53"/>
      <c r="F681" s="53"/>
      <c r="G681" s="53"/>
      <c r="M681" s="53"/>
      <c r="N681" s="53"/>
      <c r="O681" s="53"/>
      <c r="Q681" s="53"/>
      <c r="R681" s="53"/>
      <c r="S681" s="53"/>
      <c r="T681" s="53"/>
      <c r="U681" s="53"/>
      <c r="V681" s="53"/>
      <c r="W681" s="53"/>
      <c r="X681" s="53"/>
      <c r="Y681" s="53"/>
    </row>
    <row r="682" spans="1:25" ht="13.5" x14ac:dyDescent="0.25">
      <c r="A682" s="53"/>
      <c r="B682" s="53"/>
      <c r="C682" s="53"/>
      <c r="E682" s="53"/>
      <c r="F682" s="53"/>
      <c r="G682" s="53"/>
      <c r="M682" s="53"/>
      <c r="N682" s="53"/>
      <c r="O682" s="53"/>
      <c r="Q682" s="53"/>
      <c r="R682" s="53"/>
      <c r="S682" s="53"/>
      <c r="T682" s="53"/>
      <c r="U682" s="53"/>
      <c r="V682" s="53"/>
      <c r="W682" s="53"/>
      <c r="X682" s="53"/>
      <c r="Y682" s="53"/>
    </row>
    <row r="683" spans="1:25" ht="13.5" x14ac:dyDescent="0.25">
      <c r="A683" s="53"/>
      <c r="B683" s="53"/>
      <c r="C683" s="53"/>
      <c r="E683" s="53"/>
      <c r="F683" s="53"/>
      <c r="G683" s="53"/>
      <c r="M683" s="53"/>
      <c r="N683" s="53"/>
      <c r="O683" s="53"/>
      <c r="Q683" s="53"/>
      <c r="R683" s="53"/>
      <c r="S683" s="53"/>
      <c r="T683" s="53"/>
      <c r="U683" s="53"/>
      <c r="V683" s="53"/>
      <c r="W683" s="53"/>
      <c r="X683" s="53"/>
      <c r="Y683" s="53"/>
    </row>
    <row r="684" spans="1:25" ht="13.5" x14ac:dyDescent="0.25">
      <c r="A684" s="53"/>
      <c r="B684" s="53"/>
      <c r="C684" s="53"/>
      <c r="E684" s="53"/>
      <c r="F684" s="53"/>
      <c r="G684" s="53"/>
      <c r="M684" s="53"/>
      <c r="N684" s="53"/>
      <c r="O684" s="53"/>
      <c r="Q684" s="53"/>
      <c r="R684" s="53"/>
      <c r="S684" s="53"/>
      <c r="T684" s="53"/>
      <c r="U684" s="53"/>
      <c r="V684" s="53"/>
      <c r="W684" s="53"/>
      <c r="X684" s="53"/>
      <c r="Y684" s="53"/>
    </row>
    <row r="685" spans="1:25" ht="13.5" x14ac:dyDescent="0.25">
      <c r="A685" s="53"/>
      <c r="B685" s="53"/>
      <c r="C685" s="53"/>
      <c r="E685" s="53"/>
      <c r="F685" s="53"/>
      <c r="G685" s="53"/>
      <c r="M685" s="53"/>
      <c r="N685" s="53"/>
      <c r="O685" s="53"/>
      <c r="Q685" s="53"/>
      <c r="R685" s="53"/>
      <c r="S685" s="53"/>
      <c r="T685" s="53"/>
      <c r="U685" s="53"/>
      <c r="V685" s="53"/>
      <c r="W685" s="53"/>
      <c r="X685" s="53"/>
      <c r="Y685" s="53"/>
    </row>
    <row r="686" spans="1:25" ht="13.5" x14ac:dyDescent="0.25">
      <c r="A686" s="53"/>
      <c r="B686" s="53"/>
      <c r="C686" s="53"/>
      <c r="E686" s="53"/>
      <c r="F686" s="53"/>
      <c r="G686" s="53"/>
      <c r="M686" s="53"/>
      <c r="N686" s="53"/>
      <c r="O686" s="53"/>
      <c r="Q686" s="53"/>
      <c r="R686" s="53"/>
      <c r="S686" s="53"/>
      <c r="T686" s="53"/>
      <c r="U686" s="53"/>
      <c r="V686" s="53"/>
      <c r="W686" s="53"/>
      <c r="X686" s="53"/>
      <c r="Y686" s="53"/>
    </row>
    <row r="687" spans="1:25" ht="13.5" x14ac:dyDescent="0.25">
      <c r="A687" s="53"/>
      <c r="B687" s="53"/>
      <c r="C687" s="53"/>
      <c r="E687" s="53"/>
      <c r="F687" s="53"/>
      <c r="G687" s="53"/>
      <c r="M687" s="53"/>
      <c r="N687" s="53"/>
      <c r="O687" s="53"/>
      <c r="Q687" s="53"/>
      <c r="R687" s="53"/>
      <c r="S687" s="53"/>
      <c r="T687" s="53"/>
      <c r="U687" s="53"/>
      <c r="V687" s="53"/>
      <c r="W687" s="53"/>
      <c r="X687" s="53"/>
      <c r="Y687" s="53"/>
    </row>
    <row r="688" spans="1:25" ht="13.5" x14ac:dyDescent="0.25">
      <c r="A688" s="53"/>
      <c r="B688" s="53"/>
      <c r="C688" s="53"/>
      <c r="E688" s="53"/>
      <c r="F688" s="53"/>
      <c r="G688" s="53"/>
      <c r="M688" s="53"/>
      <c r="N688" s="53"/>
      <c r="O688" s="53"/>
      <c r="Q688" s="53"/>
      <c r="R688" s="53"/>
      <c r="S688" s="53"/>
      <c r="T688" s="53"/>
      <c r="U688" s="53"/>
      <c r="V688" s="53"/>
      <c r="W688" s="53"/>
      <c r="X688" s="53"/>
      <c r="Y688" s="53"/>
    </row>
    <row r="689" spans="1:25" ht="13.5" x14ac:dyDescent="0.25">
      <c r="A689" s="53"/>
      <c r="B689" s="53"/>
      <c r="C689" s="53"/>
      <c r="E689" s="53"/>
      <c r="F689" s="53"/>
      <c r="G689" s="53"/>
      <c r="M689" s="53"/>
      <c r="N689" s="53"/>
      <c r="O689" s="53"/>
      <c r="Q689" s="53"/>
      <c r="R689" s="53"/>
      <c r="S689" s="53"/>
      <c r="T689" s="53"/>
      <c r="U689" s="53"/>
      <c r="V689" s="53"/>
      <c r="W689" s="53"/>
      <c r="X689" s="53"/>
      <c r="Y689" s="53"/>
    </row>
    <row r="690" spans="1:25" ht="13.5" x14ac:dyDescent="0.25">
      <c r="A690" s="53"/>
      <c r="B690" s="53"/>
      <c r="C690" s="53"/>
      <c r="E690" s="53"/>
      <c r="F690" s="53"/>
      <c r="G690" s="53"/>
      <c r="M690" s="53"/>
      <c r="N690" s="53"/>
      <c r="O690" s="53"/>
      <c r="Q690" s="53"/>
      <c r="R690" s="53"/>
      <c r="S690" s="53"/>
      <c r="T690" s="53"/>
      <c r="U690" s="53"/>
      <c r="V690" s="53"/>
      <c r="W690" s="53"/>
      <c r="X690" s="53"/>
      <c r="Y690" s="53"/>
    </row>
    <row r="691" spans="1:25" ht="13.5" x14ac:dyDescent="0.25">
      <c r="A691" s="53"/>
      <c r="B691" s="53"/>
      <c r="C691" s="53"/>
      <c r="E691" s="53"/>
      <c r="F691" s="53"/>
      <c r="G691" s="53"/>
      <c r="M691" s="53"/>
      <c r="N691" s="53"/>
      <c r="O691" s="53"/>
      <c r="Q691" s="53"/>
      <c r="R691" s="53"/>
      <c r="S691" s="53"/>
      <c r="T691" s="53"/>
      <c r="U691" s="53"/>
      <c r="V691" s="53"/>
      <c r="W691" s="53"/>
      <c r="X691" s="53"/>
      <c r="Y691" s="53"/>
    </row>
    <row r="692" spans="1:25" ht="13.5" x14ac:dyDescent="0.25">
      <c r="A692" s="53"/>
      <c r="B692" s="53"/>
      <c r="C692" s="53"/>
      <c r="E692" s="53"/>
      <c r="F692" s="53"/>
      <c r="G692" s="53"/>
      <c r="M692" s="53"/>
      <c r="N692" s="53"/>
      <c r="O692" s="53"/>
      <c r="Q692" s="53"/>
      <c r="R692" s="53"/>
      <c r="S692" s="53"/>
      <c r="T692" s="53"/>
      <c r="U692" s="53"/>
      <c r="V692" s="53"/>
      <c r="W692" s="53"/>
      <c r="X692" s="53"/>
      <c r="Y692" s="53"/>
    </row>
    <row r="693" spans="1:25" ht="13.5" x14ac:dyDescent="0.25">
      <c r="A693" s="53"/>
      <c r="B693" s="53"/>
      <c r="C693" s="53"/>
      <c r="E693" s="53"/>
      <c r="F693" s="53"/>
      <c r="G693" s="53"/>
      <c r="M693" s="53"/>
      <c r="N693" s="53"/>
      <c r="O693" s="53"/>
      <c r="Q693" s="53"/>
      <c r="R693" s="53"/>
      <c r="S693" s="53"/>
      <c r="T693" s="53"/>
      <c r="U693" s="53"/>
      <c r="V693" s="53"/>
      <c r="W693" s="53"/>
      <c r="X693" s="53"/>
      <c r="Y693" s="53"/>
    </row>
    <row r="694" spans="1:25" ht="13.5" x14ac:dyDescent="0.25">
      <c r="A694" s="53"/>
      <c r="B694" s="53"/>
      <c r="C694" s="53"/>
      <c r="E694" s="53"/>
      <c r="F694" s="53"/>
      <c r="G694" s="53"/>
      <c r="M694" s="53"/>
      <c r="N694" s="53"/>
      <c r="O694" s="53"/>
      <c r="Q694" s="53"/>
      <c r="R694" s="53"/>
      <c r="S694" s="53"/>
      <c r="T694" s="53"/>
      <c r="U694" s="53"/>
      <c r="V694" s="53"/>
      <c r="W694" s="53"/>
      <c r="X694" s="53"/>
      <c r="Y694" s="53"/>
    </row>
    <row r="695" spans="1:25" ht="13.5" x14ac:dyDescent="0.25">
      <c r="A695" s="53"/>
      <c r="B695" s="53"/>
      <c r="C695" s="53"/>
      <c r="E695" s="53"/>
      <c r="F695" s="53"/>
      <c r="G695" s="53"/>
      <c r="M695" s="53"/>
      <c r="N695" s="53"/>
      <c r="O695" s="53"/>
      <c r="Q695" s="53"/>
      <c r="R695" s="53"/>
      <c r="S695" s="53"/>
      <c r="T695" s="53"/>
      <c r="U695" s="53"/>
      <c r="V695" s="53"/>
      <c r="W695" s="53"/>
      <c r="X695" s="53"/>
      <c r="Y695" s="53"/>
    </row>
    <row r="696" spans="1:25" ht="13.5" x14ac:dyDescent="0.25">
      <c r="A696" s="53"/>
      <c r="B696" s="53"/>
      <c r="C696" s="53"/>
      <c r="E696" s="53"/>
      <c r="F696" s="53"/>
      <c r="G696" s="53"/>
      <c r="M696" s="53"/>
      <c r="N696" s="53"/>
      <c r="O696" s="53"/>
      <c r="Q696" s="53"/>
      <c r="R696" s="53"/>
      <c r="S696" s="53"/>
      <c r="T696" s="53"/>
      <c r="U696" s="53"/>
      <c r="V696" s="53"/>
      <c r="W696" s="53"/>
      <c r="X696" s="53"/>
      <c r="Y696" s="53"/>
    </row>
    <row r="697" spans="1:25" ht="13.5" x14ac:dyDescent="0.25">
      <c r="A697" s="53"/>
      <c r="B697" s="53"/>
      <c r="C697" s="53"/>
      <c r="E697" s="53"/>
      <c r="F697" s="53"/>
      <c r="G697" s="53"/>
      <c r="M697" s="53"/>
      <c r="N697" s="53"/>
      <c r="O697" s="53"/>
      <c r="Q697" s="53"/>
      <c r="R697" s="53"/>
      <c r="S697" s="53"/>
      <c r="T697" s="53"/>
      <c r="U697" s="53"/>
      <c r="V697" s="53"/>
      <c r="W697" s="53"/>
      <c r="X697" s="53"/>
      <c r="Y697" s="53"/>
    </row>
    <row r="698" spans="1:25" ht="13.5" x14ac:dyDescent="0.25">
      <c r="A698" s="53"/>
      <c r="B698" s="53"/>
      <c r="C698" s="53"/>
      <c r="E698" s="53"/>
      <c r="F698" s="53"/>
      <c r="G698" s="53"/>
      <c r="M698" s="53"/>
      <c r="N698" s="53"/>
      <c r="O698" s="53"/>
      <c r="Q698" s="53"/>
      <c r="R698" s="53"/>
      <c r="S698" s="53"/>
      <c r="T698" s="53"/>
      <c r="U698" s="53"/>
      <c r="V698" s="53"/>
      <c r="W698" s="53"/>
      <c r="X698" s="53"/>
      <c r="Y698" s="53"/>
    </row>
    <row r="699" spans="1:25" ht="13.5" x14ac:dyDescent="0.25">
      <c r="A699" s="53"/>
      <c r="B699" s="53"/>
      <c r="C699" s="53"/>
      <c r="E699" s="53"/>
      <c r="F699" s="53"/>
      <c r="G699" s="53"/>
      <c r="M699" s="53"/>
      <c r="N699" s="53"/>
      <c r="O699" s="53"/>
      <c r="Q699" s="53"/>
      <c r="R699" s="53"/>
      <c r="S699" s="53"/>
      <c r="T699" s="53"/>
      <c r="U699" s="53"/>
      <c r="V699" s="53"/>
      <c r="W699" s="53"/>
      <c r="X699" s="53"/>
      <c r="Y699" s="53"/>
    </row>
    <row r="700" spans="1:25" ht="13.5" x14ac:dyDescent="0.25">
      <c r="A700" s="53"/>
      <c r="B700" s="53"/>
      <c r="C700" s="53"/>
      <c r="E700" s="53"/>
      <c r="F700" s="53"/>
      <c r="G700" s="53"/>
      <c r="M700" s="53"/>
      <c r="N700" s="53"/>
      <c r="O700" s="53"/>
      <c r="Q700" s="53"/>
      <c r="R700" s="53"/>
      <c r="S700" s="53"/>
      <c r="T700" s="53"/>
      <c r="U700" s="53"/>
      <c r="V700" s="53"/>
      <c r="W700" s="53"/>
      <c r="X700" s="53"/>
      <c r="Y700" s="53"/>
    </row>
    <row r="701" spans="1:25" ht="13.5" x14ac:dyDescent="0.25">
      <c r="A701" s="53"/>
      <c r="B701" s="53"/>
      <c r="C701" s="53"/>
      <c r="E701" s="53"/>
      <c r="F701" s="53"/>
      <c r="G701" s="53"/>
      <c r="M701" s="53"/>
      <c r="N701" s="53"/>
      <c r="O701" s="53"/>
      <c r="Q701" s="53"/>
      <c r="R701" s="53"/>
      <c r="S701" s="53"/>
      <c r="T701" s="53"/>
      <c r="U701" s="53"/>
      <c r="V701" s="53"/>
      <c r="W701" s="53"/>
      <c r="X701" s="53"/>
      <c r="Y701" s="53"/>
    </row>
    <row r="702" spans="1:25" ht="13.5" x14ac:dyDescent="0.25">
      <c r="A702" s="53"/>
      <c r="B702" s="53"/>
      <c r="C702" s="53"/>
      <c r="E702" s="53"/>
      <c r="F702" s="53"/>
      <c r="G702" s="53"/>
      <c r="M702" s="53"/>
      <c r="N702" s="53"/>
      <c r="O702" s="53"/>
      <c r="Q702" s="53"/>
      <c r="R702" s="53"/>
      <c r="S702" s="53"/>
      <c r="T702" s="53"/>
      <c r="U702" s="53"/>
      <c r="V702" s="53"/>
      <c r="W702" s="53"/>
      <c r="X702" s="53"/>
      <c r="Y702" s="53"/>
    </row>
    <row r="703" spans="1:25" ht="13.5" x14ac:dyDescent="0.25">
      <c r="A703" s="53"/>
      <c r="B703" s="53"/>
      <c r="C703" s="53"/>
      <c r="E703" s="53"/>
      <c r="F703" s="53"/>
      <c r="G703" s="53"/>
      <c r="M703" s="53"/>
      <c r="N703" s="53"/>
      <c r="O703" s="53"/>
      <c r="Q703" s="53"/>
      <c r="R703" s="53"/>
      <c r="S703" s="53"/>
      <c r="T703" s="53"/>
      <c r="U703" s="53"/>
      <c r="V703" s="53"/>
      <c r="W703" s="53"/>
      <c r="X703" s="53"/>
      <c r="Y703" s="53"/>
    </row>
    <row r="704" spans="1:25" ht="13.5" x14ac:dyDescent="0.25">
      <c r="A704" s="53"/>
      <c r="B704" s="53"/>
      <c r="C704" s="53"/>
      <c r="E704" s="53"/>
      <c r="F704" s="53"/>
      <c r="G704" s="53"/>
      <c r="M704" s="53"/>
      <c r="N704" s="53"/>
      <c r="O704" s="53"/>
      <c r="Q704" s="53"/>
      <c r="R704" s="53"/>
      <c r="S704" s="53"/>
      <c r="T704" s="53"/>
      <c r="U704" s="53"/>
      <c r="V704" s="53"/>
      <c r="W704" s="53"/>
      <c r="X704" s="53"/>
      <c r="Y704" s="53"/>
    </row>
    <row r="705" spans="1:25" ht="13.5" x14ac:dyDescent="0.25">
      <c r="A705" s="53"/>
      <c r="B705" s="53"/>
      <c r="C705" s="53"/>
      <c r="E705" s="53"/>
      <c r="F705" s="53"/>
      <c r="G705" s="53"/>
      <c r="M705" s="53"/>
      <c r="N705" s="53"/>
      <c r="O705" s="53"/>
      <c r="Q705" s="53"/>
      <c r="R705" s="53"/>
      <c r="S705" s="53"/>
      <c r="T705" s="53"/>
      <c r="U705" s="53"/>
      <c r="V705" s="53"/>
      <c r="W705" s="53"/>
      <c r="X705" s="53"/>
      <c r="Y705" s="53"/>
    </row>
    <row r="706" spans="1:25" ht="13.5" x14ac:dyDescent="0.25">
      <c r="A706" s="53"/>
      <c r="B706" s="53"/>
      <c r="C706" s="53"/>
      <c r="E706" s="53"/>
      <c r="F706" s="53"/>
      <c r="G706" s="53"/>
      <c r="M706" s="53"/>
      <c r="N706" s="53"/>
      <c r="O706" s="53"/>
      <c r="Q706" s="53"/>
      <c r="R706" s="53"/>
      <c r="S706" s="53"/>
      <c r="T706" s="53"/>
      <c r="U706" s="53"/>
      <c r="V706" s="53"/>
      <c r="W706" s="53"/>
      <c r="X706" s="53"/>
      <c r="Y706" s="53"/>
    </row>
    <row r="707" spans="1:25" ht="13.5" x14ac:dyDescent="0.25">
      <c r="A707" s="53"/>
      <c r="B707" s="53"/>
      <c r="C707" s="53"/>
      <c r="E707" s="53"/>
      <c r="F707" s="53"/>
      <c r="G707" s="53"/>
      <c r="M707" s="53"/>
      <c r="N707" s="53"/>
      <c r="O707" s="53"/>
      <c r="Q707" s="53"/>
      <c r="R707" s="53"/>
      <c r="S707" s="53"/>
      <c r="T707" s="53"/>
      <c r="U707" s="53"/>
      <c r="V707" s="53"/>
      <c r="W707" s="53"/>
      <c r="X707" s="53"/>
      <c r="Y707" s="53"/>
    </row>
    <row r="708" spans="1:25" ht="13.5" x14ac:dyDescent="0.25">
      <c r="A708" s="53"/>
      <c r="B708" s="53"/>
      <c r="C708" s="53"/>
      <c r="E708" s="53"/>
      <c r="F708" s="53"/>
      <c r="G708" s="53"/>
      <c r="M708" s="53"/>
      <c r="N708" s="53"/>
      <c r="O708" s="53"/>
      <c r="Q708" s="53"/>
      <c r="R708" s="53"/>
      <c r="S708" s="53"/>
      <c r="T708" s="53"/>
      <c r="U708" s="53"/>
      <c r="V708" s="53"/>
      <c r="W708" s="53"/>
      <c r="X708" s="53"/>
      <c r="Y708" s="53"/>
    </row>
    <row r="709" spans="1:25" ht="13.5" x14ac:dyDescent="0.25">
      <c r="A709" s="53"/>
      <c r="B709" s="53"/>
      <c r="C709" s="53"/>
      <c r="E709" s="53"/>
      <c r="F709" s="53"/>
      <c r="G709" s="53"/>
      <c r="M709" s="53"/>
      <c r="N709" s="53"/>
      <c r="O709" s="53"/>
      <c r="Q709" s="53"/>
      <c r="R709" s="53"/>
      <c r="S709" s="53"/>
      <c r="T709" s="53"/>
      <c r="U709" s="53"/>
      <c r="V709" s="53"/>
      <c r="W709" s="53"/>
      <c r="X709" s="53"/>
      <c r="Y709" s="53"/>
    </row>
    <row r="710" spans="1:25" ht="13.5" x14ac:dyDescent="0.25">
      <c r="A710" s="53"/>
      <c r="B710" s="53"/>
      <c r="C710" s="53"/>
      <c r="E710" s="53"/>
      <c r="F710" s="53"/>
      <c r="G710" s="53"/>
      <c r="M710" s="53"/>
      <c r="N710" s="53"/>
      <c r="O710" s="53"/>
      <c r="Q710" s="53"/>
      <c r="R710" s="53"/>
      <c r="S710" s="53"/>
      <c r="T710" s="53"/>
      <c r="U710" s="53"/>
      <c r="V710" s="53"/>
      <c r="W710" s="53"/>
      <c r="X710" s="53"/>
      <c r="Y710" s="53"/>
    </row>
    <row r="711" spans="1:25" ht="13.5" x14ac:dyDescent="0.25">
      <c r="A711" s="53"/>
      <c r="B711" s="53"/>
      <c r="C711" s="53"/>
      <c r="E711" s="53"/>
      <c r="F711" s="53"/>
      <c r="G711" s="53"/>
      <c r="M711" s="53"/>
      <c r="N711" s="53"/>
      <c r="O711" s="53"/>
      <c r="Q711" s="53"/>
      <c r="R711" s="53"/>
      <c r="S711" s="53"/>
      <c r="T711" s="53"/>
      <c r="U711" s="53"/>
      <c r="V711" s="53"/>
      <c r="W711" s="53"/>
      <c r="X711" s="53"/>
      <c r="Y711" s="53"/>
    </row>
    <row r="712" spans="1:25" ht="13.5" x14ac:dyDescent="0.25">
      <c r="A712" s="53"/>
      <c r="B712" s="53"/>
      <c r="C712" s="53"/>
      <c r="E712" s="53"/>
      <c r="F712" s="53"/>
      <c r="G712" s="53"/>
      <c r="M712" s="53"/>
      <c r="N712" s="53"/>
      <c r="O712" s="53"/>
      <c r="Q712" s="53"/>
      <c r="R712" s="53"/>
      <c r="S712" s="53"/>
      <c r="T712" s="53"/>
      <c r="U712" s="53"/>
      <c r="V712" s="53"/>
      <c r="W712" s="53"/>
      <c r="X712" s="53"/>
      <c r="Y712" s="53"/>
    </row>
    <row r="713" spans="1:25" ht="13.5" x14ac:dyDescent="0.25">
      <c r="A713" s="53"/>
      <c r="B713" s="53"/>
      <c r="C713" s="53"/>
      <c r="E713" s="53"/>
      <c r="F713" s="53"/>
      <c r="G713" s="53"/>
      <c r="M713" s="53"/>
      <c r="N713" s="53"/>
      <c r="O713" s="53"/>
      <c r="Q713" s="53"/>
      <c r="R713" s="53"/>
      <c r="S713" s="53"/>
      <c r="T713" s="53"/>
      <c r="U713" s="53"/>
      <c r="V713" s="53"/>
      <c r="W713" s="53"/>
      <c r="X713" s="53"/>
      <c r="Y713" s="53"/>
    </row>
    <row r="714" spans="1:25" ht="13.5" x14ac:dyDescent="0.25">
      <c r="A714" s="53"/>
      <c r="B714" s="53"/>
      <c r="C714" s="53"/>
      <c r="E714" s="53"/>
      <c r="F714" s="53"/>
      <c r="G714" s="53"/>
      <c r="M714" s="53"/>
      <c r="N714" s="53"/>
      <c r="O714" s="53"/>
      <c r="Q714" s="53"/>
      <c r="R714" s="53"/>
      <c r="S714" s="53"/>
      <c r="T714" s="53"/>
      <c r="U714" s="53"/>
      <c r="V714" s="53"/>
      <c r="W714" s="53"/>
      <c r="X714" s="53"/>
      <c r="Y714" s="53"/>
    </row>
    <row r="715" spans="1:25" ht="13.5" x14ac:dyDescent="0.25">
      <c r="A715" s="53"/>
      <c r="B715" s="53"/>
      <c r="C715" s="53"/>
      <c r="E715" s="53"/>
      <c r="F715" s="53"/>
      <c r="G715" s="53"/>
      <c r="M715" s="53"/>
      <c r="N715" s="53"/>
      <c r="O715" s="53"/>
      <c r="Q715" s="53"/>
      <c r="R715" s="53"/>
      <c r="S715" s="53"/>
      <c r="T715" s="53"/>
      <c r="U715" s="53"/>
      <c r="V715" s="53"/>
      <c r="W715" s="53"/>
      <c r="X715" s="53"/>
      <c r="Y715" s="53"/>
    </row>
    <row r="716" spans="1:25" ht="13.5" x14ac:dyDescent="0.25">
      <c r="A716" s="53"/>
      <c r="B716" s="53"/>
      <c r="C716" s="53"/>
      <c r="E716" s="53"/>
      <c r="F716" s="53"/>
      <c r="G716" s="53"/>
      <c r="M716" s="53"/>
      <c r="N716" s="53"/>
      <c r="O716" s="53"/>
      <c r="Q716" s="53"/>
      <c r="R716" s="53"/>
      <c r="S716" s="53"/>
      <c r="T716" s="53"/>
      <c r="U716" s="53"/>
      <c r="V716" s="53"/>
      <c r="W716" s="53"/>
      <c r="X716" s="53"/>
      <c r="Y716" s="53"/>
    </row>
    <row r="717" spans="1:25" ht="13.5" x14ac:dyDescent="0.25">
      <c r="A717" s="53"/>
      <c r="B717" s="53"/>
      <c r="C717" s="53"/>
      <c r="E717" s="53"/>
      <c r="F717" s="53"/>
      <c r="G717" s="53"/>
      <c r="M717" s="53"/>
      <c r="N717" s="53"/>
      <c r="O717" s="53"/>
      <c r="Q717" s="53"/>
      <c r="R717" s="53"/>
      <c r="S717" s="53"/>
      <c r="T717" s="53"/>
      <c r="U717" s="53"/>
      <c r="V717" s="53"/>
      <c r="W717" s="53"/>
      <c r="X717" s="53"/>
      <c r="Y717" s="53"/>
    </row>
    <row r="718" spans="1:25" ht="13.5" x14ac:dyDescent="0.25">
      <c r="A718" s="53"/>
      <c r="B718" s="53"/>
      <c r="C718" s="53"/>
      <c r="E718" s="53"/>
      <c r="F718" s="53"/>
      <c r="G718" s="53"/>
      <c r="M718" s="53"/>
      <c r="N718" s="53"/>
      <c r="O718" s="53"/>
      <c r="Q718" s="53"/>
      <c r="R718" s="53"/>
      <c r="S718" s="53"/>
      <c r="T718" s="53"/>
      <c r="U718" s="53"/>
      <c r="V718" s="53"/>
      <c r="W718" s="53"/>
      <c r="X718" s="53"/>
      <c r="Y718" s="53"/>
    </row>
    <row r="719" spans="1:25" ht="13.5" x14ac:dyDescent="0.25">
      <c r="A719" s="53"/>
      <c r="B719" s="53"/>
      <c r="C719" s="53"/>
      <c r="E719" s="53"/>
      <c r="F719" s="53"/>
      <c r="G719" s="53"/>
      <c r="M719" s="53"/>
      <c r="N719" s="53"/>
      <c r="O719" s="53"/>
      <c r="Q719" s="53"/>
      <c r="R719" s="53"/>
      <c r="S719" s="53"/>
      <c r="T719" s="53"/>
      <c r="U719" s="53"/>
      <c r="V719" s="53"/>
      <c r="W719" s="53"/>
      <c r="X719" s="53"/>
      <c r="Y719" s="53"/>
    </row>
    <row r="720" spans="1:25" ht="13.5" x14ac:dyDescent="0.25">
      <c r="A720" s="53"/>
      <c r="B720" s="53"/>
      <c r="C720" s="53"/>
      <c r="E720" s="53"/>
      <c r="F720" s="53"/>
      <c r="G720" s="53"/>
      <c r="M720" s="53"/>
      <c r="N720" s="53"/>
      <c r="O720" s="53"/>
      <c r="Q720" s="53"/>
      <c r="R720" s="53"/>
      <c r="S720" s="53"/>
      <c r="T720" s="53"/>
      <c r="U720" s="53"/>
      <c r="V720" s="53"/>
      <c r="W720" s="53"/>
      <c r="X720" s="53"/>
      <c r="Y720" s="53"/>
    </row>
    <row r="721" spans="1:25" ht="13.5" x14ac:dyDescent="0.25">
      <c r="A721" s="53"/>
      <c r="B721" s="53"/>
      <c r="C721" s="53"/>
      <c r="E721" s="53"/>
      <c r="F721" s="53"/>
      <c r="G721" s="53"/>
      <c r="M721" s="53"/>
      <c r="N721" s="53"/>
      <c r="O721" s="53"/>
      <c r="Q721" s="53"/>
      <c r="R721" s="53"/>
      <c r="S721" s="53"/>
      <c r="T721" s="53"/>
      <c r="U721" s="53"/>
      <c r="V721" s="53"/>
      <c r="W721" s="53"/>
      <c r="X721" s="53"/>
      <c r="Y721" s="53"/>
    </row>
    <row r="722" spans="1:25" ht="13.5" x14ac:dyDescent="0.25">
      <c r="A722" s="53"/>
      <c r="B722" s="53"/>
      <c r="C722" s="53"/>
      <c r="E722" s="53"/>
      <c r="F722" s="53"/>
      <c r="G722" s="53"/>
      <c r="M722" s="53"/>
      <c r="N722" s="53"/>
      <c r="O722" s="53"/>
      <c r="Q722" s="53"/>
      <c r="R722" s="53"/>
      <c r="S722" s="53"/>
      <c r="T722" s="53"/>
      <c r="U722" s="53"/>
      <c r="V722" s="53"/>
      <c r="W722" s="53"/>
      <c r="X722" s="53"/>
      <c r="Y722" s="53"/>
    </row>
    <row r="723" spans="1:25" ht="13.5" x14ac:dyDescent="0.25">
      <c r="A723" s="53"/>
      <c r="B723" s="53"/>
      <c r="C723" s="53"/>
      <c r="E723" s="53"/>
      <c r="F723" s="53"/>
      <c r="G723" s="53"/>
      <c r="M723" s="53"/>
      <c r="N723" s="53"/>
      <c r="O723" s="53"/>
      <c r="Q723" s="53"/>
      <c r="R723" s="53"/>
      <c r="S723" s="53"/>
      <c r="T723" s="53"/>
      <c r="U723" s="53"/>
      <c r="V723" s="53"/>
      <c r="W723" s="53"/>
      <c r="X723" s="53"/>
      <c r="Y723" s="53"/>
    </row>
    <row r="724" spans="1:25" ht="13.5" x14ac:dyDescent="0.25">
      <c r="A724" s="53"/>
      <c r="B724" s="53"/>
      <c r="C724" s="53"/>
      <c r="E724" s="53"/>
      <c r="F724" s="53"/>
      <c r="G724" s="53"/>
      <c r="M724" s="53"/>
      <c r="N724" s="53"/>
      <c r="O724" s="53"/>
      <c r="Q724" s="53"/>
      <c r="R724" s="53"/>
      <c r="S724" s="53"/>
      <c r="T724" s="53"/>
      <c r="U724" s="53"/>
      <c r="V724" s="53"/>
      <c r="W724" s="53"/>
      <c r="X724" s="53"/>
      <c r="Y724" s="53"/>
    </row>
    <row r="725" spans="1:25" ht="13.5" x14ac:dyDescent="0.25">
      <c r="A725" s="53"/>
      <c r="B725" s="53"/>
      <c r="C725" s="53"/>
      <c r="E725" s="53"/>
      <c r="F725" s="53"/>
      <c r="G725" s="53"/>
      <c r="M725" s="53"/>
      <c r="N725" s="53"/>
      <c r="O725" s="53"/>
      <c r="Q725" s="53"/>
      <c r="R725" s="53"/>
      <c r="S725" s="53"/>
      <c r="T725" s="53"/>
      <c r="U725" s="53"/>
      <c r="V725" s="53"/>
      <c r="W725" s="53"/>
      <c r="X725" s="53"/>
      <c r="Y725" s="53"/>
    </row>
    <row r="726" spans="1:25" ht="13.5" x14ac:dyDescent="0.25">
      <c r="A726" s="53"/>
      <c r="B726" s="53"/>
      <c r="C726" s="53"/>
      <c r="E726" s="53"/>
      <c r="F726" s="53"/>
      <c r="G726" s="53"/>
      <c r="M726" s="53"/>
      <c r="N726" s="53"/>
      <c r="O726" s="53"/>
      <c r="Q726" s="53"/>
      <c r="R726" s="53"/>
      <c r="S726" s="53"/>
      <c r="T726" s="53"/>
      <c r="U726" s="53"/>
      <c r="V726" s="53"/>
      <c r="W726" s="53"/>
      <c r="X726" s="53"/>
      <c r="Y726" s="53"/>
    </row>
    <row r="727" spans="1:25" ht="13.5" x14ac:dyDescent="0.25">
      <c r="A727" s="53"/>
      <c r="B727" s="53"/>
      <c r="C727" s="53"/>
      <c r="E727" s="53"/>
      <c r="F727" s="53"/>
      <c r="G727" s="53"/>
      <c r="M727" s="53"/>
      <c r="N727" s="53"/>
      <c r="O727" s="53"/>
      <c r="Q727" s="53"/>
      <c r="R727" s="53"/>
      <c r="S727" s="53"/>
      <c r="T727" s="53"/>
      <c r="U727" s="53"/>
      <c r="V727" s="53"/>
      <c r="W727" s="53"/>
      <c r="X727" s="53"/>
      <c r="Y727" s="53"/>
    </row>
    <row r="728" spans="1:25" ht="13.5" x14ac:dyDescent="0.25">
      <c r="A728" s="53"/>
      <c r="B728" s="53"/>
      <c r="C728" s="53"/>
      <c r="E728" s="53"/>
      <c r="F728" s="53"/>
      <c r="G728" s="53"/>
      <c r="M728" s="53"/>
      <c r="N728" s="53"/>
      <c r="O728" s="53"/>
      <c r="Q728" s="53"/>
      <c r="R728" s="53"/>
      <c r="S728" s="53"/>
      <c r="T728" s="53"/>
      <c r="U728" s="53"/>
      <c r="V728" s="53"/>
      <c r="W728" s="53"/>
      <c r="X728" s="53"/>
      <c r="Y728" s="53"/>
    </row>
    <row r="729" spans="1:25" ht="13.5" x14ac:dyDescent="0.25">
      <c r="A729" s="53"/>
      <c r="B729" s="53"/>
      <c r="C729" s="53"/>
      <c r="E729" s="53"/>
      <c r="F729" s="53"/>
      <c r="G729" s="53"/>
      <c r="M729" s="53"/>
      <c r="N729" s="53"/>
      <c r="O729" s="53"/>
      <c r="Q729" s="53"/>
      <c r="R729" s="53"/>
      <c r="S729" s="53"/>
      <c r="T729" s="53"/>
      <c r="U729" s="53"/>
      <c r="V729" s="53"/>
      <c r="W729" s="53"/>
      <c r="X729" s="53"/>
      <c r="Y729" s="53"/>
    </row>
    <row r="730" spans="1:25" ht="13.5" x14ac:dyDescent="0.25">
      <c r="A730" s="53"/>
      <c r="B730" s="53"/>
      <c r="C730" s="53"/>
      <c r="E730" s="53"/>
      <c r="F730" s="53"/>
      <c r="G730" s="53"/>
      <c r="M730" s="53"/>
      <c r="N730" s="53"/>
      <c r="O730" s="53"/>
      <c r="Q730" s="53"/>
      <c r="R730" s="53"/>
      <c r="S730" s="53"/>
      <c r="T730" s="53"/>
      <c r="U730" s="53"/>
      <c r="V730" s="53"/>
      <c r="W730" s="53"/>
      <c r="X730" s="53"/>
      <c r="Y730" s="53"/>
    </row>
    <row r="731" spans="1:25" ht="13.5" x14ac:dyDescent="0.25">
      <c r="A731" s="53"/>
      <c r="B731" s="53"/>
      <c r="C731" s="53"/>
      <c r="E731" s="53"/>
      <c r="F731" s="53"/>
      <c r="G731" s="53"/>
      <c r="M731" s="53"/>
      <c r="N731" s="53"/>
      <c r="O731" s="53"/>
      <c r="Q731" s="53"/>
      <c r="R731" s="53"/>
      <c r="S731" s="53"/>
      <c r="T731" s="53"/>
      <c r="U731" s="53"/>
      <c r="V731" s="53"/>
      <c r="W731" s="53"/>
      <c r="X731" s="53"/>
      <c r="Y731" s="53"/>
    </row>
    <row r="732" spans="1:25" ht="13.5" x14ac:dyDescent="0.25">
      <c r="A732" s="53"/>
      <c r="B732" s="53"/>
      <c r="C732" s="53"/>
      <c r="E732" s="53"/>
      <c r="F732" s="53"/>
      <c r="G732" s="53"/>
      <c r="M732" s="53"/>
      <c r="N732" s="53"/>
      <c r="O732" s="53"/>
      <c r="Q732" s="53"/>
      <c r="R732" s="53"/>
      <c r="S732" s="53"/>
      <c r="T732" s="53"/>
      <c r="U732" s="53"/>
      <c r="V732" s="53"/>
      <c r="W732" s="53"/>
      <c r="X732" s="53"/>
      <c r="Y732" s="53"/>
    </row>
    <row r="733" spans="1:25" ht="13.5" x14ac:dyDescent="0.25">
      <c r="A733" s="53"/>
      <c r="B733" s="53"/>
      <c r="C733" s="53"/>
      <c r="E733" s="53"/>
      <c r="F733" s="53"/>
      <c r="G733" s="53"/>
      <c r="M733" s="53"/>
      <c r="N733" s="53"/>
      <c r="O733" s="53"/>
      <c r="Q733" s="53"/>
      <c r="R733" s="53"/>
      <c r="S733" s="53"/>
      <c r="T733" s="53"/>
      <c r="U733" s="53"/>
      <c r="V733" s="53"/>
      <c r="W733" s="53"/>
      <c r="X733" s="53"/>
      <c r="Y733" s="53"/>
    </row>
    <row r="734" spans="1:25" ht="13.5" x14ac:dyDescent="0.25">
      <c r="A734" s="53"/>
      <c r="B734" s="53"/>
      <c r="C734" s="53"/>
      <c r="E734" s="53"/>
      <c r="F734" s="53"/>
      <c r="G734" s="53"/>
      <c r="M734" s="53"/>
      <c r="N734" s="53"/>
      <c r="O734" s="53"/>
      <c r="Q734" s="53"/>
      <c r="R734" s="53"/>
      <c r="S734" s="53"/>
      <c r="T734" s="53"/>
      <c r="U734" s="53"/>
      <c r="V734" s="53"/>
      <c r="W734" s="53"/>
      <c r="X734" s="53"/>
      <c r="Y734" s="53"/>
    </row>
    <row r="735" spans="1:25" ht="13.5" x14ac:dyDescent="0.25">
      <c r="A735" s="53"/>
      <c r="B735" s="53"/>
      <c r="C735" s="53"/>
      <c r="E735" s="53"/>
      <c r="F735" s="53"/>
      <c r="G735" s="53"/>
      <c r="M735" s="53"/>
      <c r="N735" s="53"/>
      <c r="O735" s="53"/>
      <c r="Q735" s="53"/>
      <c r="R735" s="53"/>
      <c r="S735" s="53"/>
      <c r="T735" s="53"/>
      <c r="U735" s="53"/>
      <c r="V735" s="53"/>
      <c r="W735" s="53"/>
      <c r="X735" s="53"/>
      <c r="Y735" s="53"/>
    </row>
    <row r="736" spans="1:25" ht="13.5" x14ac:dyDescent="0.25">
      <c r="A736" s="53"/>
      <c r="B736" s="53"/>
      <c r="C736" s="53"/>
      <c r="E736" s="53"/>
      <c r="F736" s="53"/>
      <c r="G736" s="53"/>
      <c r="M736" s="53"/>
      <c r="N736" s="53"/>
      <c r="O736" s="53"/>
      <c r="Q736" s="53"/>
      <c r="R736" s="53"/>
      <c r="S736" s="53"/>
      <c r="T736" s="53"/>
      <c r="U736" s="53"/>
      <c r="V736" s="53"/>
      <c r="W736" s="53"/>
      <c r="X736" s="53"/>
      <c r="Y736" s="53"/>
    </row>
    <row r="737" spans="1:25" ht="13.5" x14ac:dyDescent="0.25">
      <c r="A737" s="53"/>
      <c r="B737" s="53"/>
      <c r="C737" s="53"/>
      <c r="E737" s="53"/>
      <c r="F737" s="53"/>
      <c r="G737" s="53"/>
      <c r="M737" s="53"/>
      <c r="N737" s="53"/>
      <c r="O737" s="53"/>
      <c r="Q737" s="53"/>
      <c r="R737" s="53"/>
      <c r="S737" s="53"/>
      <c r="T737" s="53"/>
      <c r="U737" s="53"/>
      <c r="V737" s="53"/>
      <c r="W737" s="53"/>
      <c r="X737" s="53"/>
      <c r="Y737" s="53"/>
    </row>
    <row r="738" spans="1:25" ht="13.5" x14ac:dyDescent="0.25">
      <c r="A738" s="53"/>
      <c r="B738" s="53"/>
      <c r="C738" s="53"/>
      <c r="E738" s="53"/>
      <c r="F738" s="53"/>
      <c r="G738" s="53"/>
      <c r="M738" s="53"/>
      <c r="N738" s="53"/>
      <c r="O738" s="53"/>
      <c r="Q738" s="53"/>
      <c r="R738" s="53"/>
      <c r="S738" s="53"/>
      <c r="T738" s="53"/>
      <c r="U738" s="53"/>
      <c r="V738" s="53"/>
      <c r="W738" s="53"/>
      <c r="X738" s="53"/>
      <c r="Y738" s="53"/>
    </row>
    <row r="739" spans="1:25" ht="13.5" x14ac:dyDescent="0.25">
      <c r="A739" s="53"/>
      <c r="B739" s="53"/>
      <c r="C739" s="53"/>
      <c r="E739" s="53"/>
      <c r="F739" s="53"/>
      <c r="G739" s="53"/>
      <c r="M739" s="53"/>
      <c r="N739" s="53"/>
      <c r="O739" s="53"/>
      <c r="Q739" s="53"/>
      <c r="R739" s="53"/>
      <c r="S739" s="53"/>
      <c r="T739" s="53"/>
      <c r="U739" s="53"/>
      <c r="V739" s="53"/>
      <c r="W739" s="53"/>
      <c r="X739" s="53"/>
      <c r="Y739" s="53"/>
    </row>
    <row r="740" spans="1:25" ht="13.5" x14ac:dyDescent="0.25">
      <c r="A740" s="53"/>
      <c r="B740" s="53"/>
      <c r="C740" s="53"/>
      <c r="E740" s="53"/>
      <c r="F740" s="53"/>
      <c r="G740" s="53"/>
      <c r="M740" s="53"/>
      <c r="N740" s="53"/>
      <c r="O740" s="53"/>
      <c r="Q740" s="53"/>
      <c r="R740" s="53"/>
      <c r="S740" s="53"/>
      <c r="T740" s="53"/>
      <c r="U740" s="53"/>
      <c r="V740" s="53"/>
      <c r="W740" s="53"/>
      <c r="X740" s="53"/>
      <c r="Y740" s="53"/>
    </row>
    <row r="741" spans="1:25" ht="13.5" x14ac:dyDescent="0.25">
      <c r="A741" s="53"/>
      <c r="B741" s="53"/>
      <c r="C741" s="53"/>
      <c r="E741" s="53"/>
      <c r="F741" s="53"/>
      <c r="G741" s="53"/>
      <c r="M741" s="53"/>
      <c r="N741" s="53"/>
      <c r="O741" s="53"/>
      <c r="Q741" s="53"/>
      <c r="R741" s="53"/>
      <c r="S741" s="53"/>
      <c r="T741" s="53"/>
      <c r="U741" s="53"/>
      <c r="V741" s="53"/>
      <c r="W741" s="53"/>
      <c r="X741" s="53"/>
      <c r="Y741" s="53"/>
    </row>
    <row r="742" spans="1:25" ht="13.5" x14ac:dyDescent="0.25">
      <c r="A742" s="53"/>
      <c r="B742" s="53"/>
      <c r="C742" s="53"/>
      <c r="E742" s="53"/>
      <c r="F742" s="53"/>
      <c r="G742" s="53"/>
      <c r="M742" s="53"/>
      <c r="N742" s="53"/>
      <c r="O742" s="53"/>
      <c r="Q742" s="53"/>
      <c r="R742" s="53"/>
      <c r="S742" s="53"/>
      <c r="T742" s="53"/>
      <c r="U742" s="53"/>
      <c r="V742" s="53"/>
      <c r="W742" s="53"/>
      <c r="X742" s="53"/>
      <c r="Y742" s="53"/>
    </row>
    <row r="743" spans="1:25" ht="13.5" x14ac:dyDescent="0.25">
      <c r="A743" s="53"/>
      <c r="B743" s="53"/>
      <c r="C743" s="53"/>
      <c r="E743" s="53"/>
      <c r="F743" s="53"/>
      <c r="G743" s="53"/>
      <c r="M743" s="53"/>
      <c r="N743" s="53"/>
      <c r="O743" s="53"/>
      <c r="Q743" s="53"/>
      <c r="R743" s="53"/>
      <c r="S743" s="53"/>
      <c r="T743" s="53"/>
      <c r="U743" s="53"/>
      <c r="V743" s="53"/>
      <c r="W743" s="53"/>
      <c r="X743" s="53"/>
      <c r="Y743" s="53"/>
    </row>
    <row r="744" spans="1:25" ht="13.5" x14ac:dyDescent="0.25">
      <c r="A744" s="53"/>
      <c r="B744" s="53"/>
      <c r="C744" s="53"/>
      <c r="E744" s="53"/>
      <c r="F744" s="53"/>
      <c r="G744" s="53"/>
      <c r="M744" s="53"/>
      <c r="N744" s="53"/>
      <c r="O744" s="53"/>
      <c r="Q744" s="53"/>
      <c r="R744" s="53"/>
      <c r="S744" s="53"/>
      <c r="T744" s="53"/>
      <c r="U744" s="53"/>
      <c r="V744" s="53"/>
      <c r="W744" s="53"/>
      <c r="X744" s="53"/>
      <c r="Y744" s="53"/>
    </row>
    <row r="745" spans="1:25" ht="13.5" x14ac:dyDescent="0.25">
      <c r="A745" s="53"/>
      <c r="B745" s="53"/>
      <c r="C745" s="53"/>
      <c r="E745" s="53"/>
      <c r="F745" s="53"/>
      <c r="G745" s="53"/>
      <c r="M745" s="53"/>
      <c r="N745" s="53"/>
      <c r="O745" s="53"/>
      <c r="Q745" s="53"/>
      <c r="R745" s="53"/>
      <c r="S745" s="53"/>
      <c r="T745" s="53"/>
      <c r="U745" s="53"/>
      <c r="V745" s="53"/>
      <c r="W745" s="53"/>
      <c r="X745" s="53"/>
      <c r="Y745" s="53"/>
    </row>
    <row r="746" spans="1:25" ht="13.5" x14ac:dyDescent="0.25">
      <c r="A746" s="53"/>
      <c r="B746" s="53"/>
      <c r="C746" s="53"/>
      <c r="E746" s="53"/>
      <c r="F746" s="53"/>
      <c r="G746" s="53"/>
      <c r="M746" s="53"/>
      <c r="N746" s="53"/>
      <c r="O746" s="53"/>
      <c r="Q746" s="53"/>
      <c r="R746" s="53"/>
      <c r="S746" s="53"/>
      <c r="T746" s="53"/>
      <c r="U746" s="53"/>
      <c r="V746" s="53"/>
      <c r="W746" s="53"/>
      <c r="X746" s="53"/>
      <c r="Y746" s="53"/>
    </row>
    <row r="747" spans="1:25" ht="13.5" x14ac:dyDescent="0.25">
      <c r="A747" s="53"/>
      <c r="B747" s="53"/>
      <c r="C747" s="53"/>
      <c r="E747" s="53"/>
      <c r="F747" s="53"/>
      <c r="G747" s="53"/>
      <c r="M747" s="53"/>
      <c r="N747" s="53"/>
      <c r="O747" s="53"/>
      <c r="Q747" s="53"/>
      <c r="R747" s="53"/>
      <c r="S747" s="53"/>
      <c r="T747" s="53"/>
      <c r="U747" s="53"/>
      <c r="V747" s="53"/>
      <c r="W747" s="53"/>
      <c r="X747" s="53"/>
      <c r="Y747" s="53"/>
    </row>
    <row r="748" spans="1:25" ht="13.5" x14ac:dyDescent="0.25">
      <c r="A748" s="53"/>
      <c r="B748" s="53"/>
      <c r="C748" s="53"/>
      <c r="E748" s="53"/>
      <c r="F748" s="53"/>
      <c r="G748" s="53"/>
      <c r="M748" s="53"/>
      <c r="N748" s="53"/>
      <c r="O748" s="53"/>
      <c r="Q748" s="53"/>
      <c r="R748" s="53"/>
      <c r="S748" s="53"/>
      <c r="T748" s="53"/>
      <c r="U748" s="53"/>
      <c r="V748" s="53"/>
      <c r="W748" s="53"/>
      <c r="X748" s="53"/>
      <c r="Y748" s="53"/>
    </row>
    <row r="749" spans="1:25" ht="13.5" x14ac:dyDescent="0.25">
      <c r="A749" s="53"/>
      <c r="B749" s="53"/>
      <c r="C749" s="53"/>
      <c r="E749" s="53"/>
      <c r="F749" s="53"/>
      <c r="G749" s="53"/>
      <c r="M749" s="53"/>
      <c r="N749" s="53"/>
      <c r="O749" s="53"/>
      <c r="Q749" s="53"/>
      <c r="R749" s="53"/>
      <c r="S749" s="53"/>
      <c r="T749" s="53"/>
      <c r="U749" s="53"/>
      <c r="V749" s="53"/>
      <c r="W749" s="53"/>
      <c r="X749" s="53"/>
      <c r="Y749" s="53"/>
    </row>
    <row r="750" spans="1:25" ht="13.5" x14ac:dyDescent="0.25">
      <c r="A750" s="53"/>
      <c r="B750" s="53"/>
      <c r="C750" s="53"/>
      <c r="E750" s="53"/>
      <c r="F750" s="53"/>
      <c r="G750" s="53"/>
      <c r="M750" s="53"/>
      <c r="N750" s="53"/>
      <c r="O750" s="53"/>
      <c r="Q750" s="53"/>
      <c r="R750" s="53"/>
      <c r="S750" s="53"/>
      <c r="T750" s="53"/>
      <c r="U750" s="53"/>
      <c r="V750" s="53"/>
      <c r="W750" s="53"/>
      <c r="X750" s="53"/>
      <c r="Y750" s="53"/>
    </row>
    <row r="751" spans="1:25" ht="13.5" x14ac:dyDescent="0.25">
      <c r="A751" s="53"/>
      <c r="B751" s="53"/>
      <c r="C751" s="53"/>
      <c r="E751" s="53"/>
      <c r="F751" s="53"/>
      <c r="G751" s="53"/>
      <c r="M751" s="53"/>
      <c r="N751" s="53"/>
      <c r="O751" s="53"/>
      <c r="Q751" s="53"/>
      <c r="R751" s="53"/>
      <c r="S751" s="53"/>
      <c r="T751" s="53"/>
      <c r="U751" s="53"/>
      <c r="V751" s="53"/>
      <c r="W751" s="53"/>
      <c r="X751" s="53"/>
      <c r="Y751" s="53"/>
    </row>
    <row r="752" spans="1:25" ht="13.5" x14ac:dyDescent="0.25">
      <c r="A752" s="53"/>
      <c r="B752" s="53"/>
      <c r="C752" s="53"/>
      <c r="E752" s="53"/>
      <c r="F752" s="53"/>
      <c r="G752" s="53"/>
      <c r="M752" s="53"/>
      <c r="N752" s="53"/>
      <c r="O752" s="53"/>
      <c r="Q752" s="53"/>
      <c r="R752" s="53"/>
      <c r="S752" s="53"/>
      <c r="T752" s="53"/>
      <c r="U752" s="53"/>
      <c r="V752" s="53"/>
      <c r="W752" s="53"/>
      <c r="X752" s="53"/>
      <c r="Y752" s="53"/>
    </row>
    <row r="753" spans="1:25" ht="13.5" x14ac:dyDescent="0.25">
      <c r="A753" s="53"/>
      <c r="B753" s="53"/>
      <c r="C753" s="53"/>
      <c r="E753" s="53"/>
      <c r="F753" s="53"/>
      <c r="G753" s="53"/>
      <c r="M753" s="53"/>
      <c r="N753" s="53"/>
      <c r="O753" s="53"/>
      <c r="Q753" s="53"/>
      <c r="R753" s="53"/>
      <c r="S753" s="53"/>
      <c r="T753" s="53"/>
      <c r="U753" s="53"/>
      <c r="V753" s="53"/>
      <c r="W753" s="53"/>
      <c r="X753" s="53"/>
      <c r="Y753" s="53"/>
    </row>
    <row r="754" spans="1:25" ht="13.5" x14ac:dyDescent="0.25">
      <c r="A754" s="53"/>
      <c r="B754" s="53"/>
      <c r="C754" s="53"/>
      <c r="E754" s="53"/>
      <c r="F754" s="53"/>
      <c r="G754" s="53"/>
      <c r="M754" s="53"/>
      <c r="N754" s="53"/>
      <c r="O754" s="53"/>
      <c r="Q754" s="53"/>
      <c r="R754" s="53"/>
      <c r="S754" s="53"/>
      <c r="T754" s="53"/>
      <c r="U754" s="53"/>
      <c r="V754" s="53"/>
      <c r="W754" s="53"/>
      <c r="X754" s="53"/>
      <c r="Y754" s="53"/>
    </row>
    <row r="755" spans="1:25" ht="13.5" x14ac:dyDescent="0.25">
      <c r="A755" s="53"/>
      <c r="B755" s="53"/>
      <c r="C755" s="53"/>
      <c r="E755" s="53"/>
      <c r="F755" s="53"/>
      <c r="G755" s="53"/>
      <c r="M755" s="53"/>
      <c r="N755" s="53"/>
      <c r="O755" s="53"/>
      <c r="Q755" s="53"/>
      <c r="R755" s="53"/>
      <c r="S755" s="53"/>
      <c r="T755" s="53"/>
      <c r="U755" s="53"/>
      <c r="V755" s="53"/>
      <c r="W755" s="53"/>
      <c r="X755" s="53"/>
      <c r="Y755" s="53"/>
    </row>
    <row r="756" spans="1:25" ht="13.5" x14ac:dyDescent="0.25">
      <c r="A756" s="53"/>
      <c r="B756" s="53"/>
      <c r="C756" s="53"/>
      <c r="E756" s="53"/>
      <c r="F756" s="53"/>
      <c r="G756" s="53"/>
      <c r="M756" s="53"/>
      <c r="N756" s="53"/>
      <c r="O756" s="53"/>
      <c r="Q756" s="53"/>
      <c r="R756" s="53"/>
      <c r="S756" s="53"/>
      <c r="T756" s="53"/>
      <c r="U756" s="53"/>
      <c r="V756" s="53"/>
      <c r="W756" s="53"/>
      <c r="X756" s="53"/>
      <c r="Y756" s="53"/>
    </row>
    <row r="757" spans="1:25" ht="13.5" x14ac:dyDescent="0.25">
      <c r="A757" s="53"/>
      <c r="B757" s="53"/>
      <c r="C757" s="53"/>
      <c r="E757" s="53"/>
      <c r="F757" s="53"/>
      <c r="G757" s="53"/>
      <c r="M757" s="53"/>
      <c r="N757" s="53"/>
      <c r="O757" s="53"/>
      <c r="Q757" s="53"/>
      <c r="R757" s="53"/>
      <c r="S757" s="53"/>
      <c r="T757" s="53"/>
      <c r="U757" s="53"/>
      <c r="V757" s="53"/>
      <c r="W757" s="53"/>
      <c r="X757" s="53"/>
      <c r="Y757" s="53"/>
    </row>
    <row r="758" spans="1:25" ht="13.5" x14ac:dyDescent="0.25">
      <c r="A758" s="53"/>
      <c r="B758" s="53"/>
      <c r="C758" s="53"/>
      <c r="E758" s="53"/>
      <c r="F758" s="53"/>
      <c r="G758" s="53"/>
      <c r="M758" s="53"/>
      <c r="N758" s="53"/>
      <c r="O758" s="53"/>
      <c r="Q758" s="53"/>
      <c r="R758" s="53"/>
      <c r="S758" s="53"/>
      <c r="T758" s="53"/>
      <c r="U758" s="53"/>
      <c r="V758" s="53"/>
      <c r="W758" s="53"/>
      <c r="X758" s="53"/>
      <c r="Y758" s="53"/>
    </row>
    <row r="759" spans="1:25" ht="13.5" x14ac:dyDescent="0.25">
      <c r="A759" s="53"/>
      <c r="B759" s="53"/>
      <c r="C759" s="53"/>
      <c r="E759" s="53"/>
      <c r="F759" s="53"/>
      <c r="G759" s="53"/>
      <c r="M759" s="53"/>
      <c r="N759" s="53"/>
      <c r="O759" s="53"/>
      <c r="Q759" s="53"/>
      <c r="R759" s="53"/>
      <c r="S759" s="53"/>
      <c r="T759" s="53"/>
      <c r="U759" s="53"/>
      <c r="V759" s="53"/>
      <c r="W759" s="53"/>
      <c r="X759" s="53"/>
      <c r="Y759" s="53"/>
    </row>
    <row r="760" spans="1:25" ht="13.5" x14ac:dyDescent="0.25">
      <c r="A760" s="53"/>
      <c r="B760" s="53"/>
      <c r="C760" s="53"/>
      <c r="E760" s="53"/>
      <c r="F760" s="53"/>
      <c r="G760" s="53"/>
      <c r="M760" s="53"/>
      <c r="N760" s="53"/>
      <c r="O760" s="53"/>
      <c r="Q760" s="53"/>
      <c r="R760" s="53"/>
      <c r="S760" s="53"/>
      <c r="T760" s="53"/>
      <c r="U760" s="53"/>
      <c r="V760" s="53"/>
      <c r="W760" s="53"/>
      <c r="X760" s="53"/>
      <c r="Y760" s="53"/>
    </row>
    <row r="761" spans="1:25" ht="13.5" x14ac:dyDescent="0.25">
      <c r="A761" s="53"/>
      <c r="B761" s="53"/>
      <c r="C761" s="53"/>
      <c r="E761" s="53"/>
      <c r="F761" s="53"/>
      <c r="G761" s="53"/>
      <c r="M761" s="53"/>
      <c r="N761" s="53"/>
      <c r="O761" s="53"/>
      <c r="Q761" s="53"/>
      <c r="R761" s="53"/>
      <c r="S761" s="53"/>
      <c r="T761" s="53"/>
      <c r="U761" s="53"/>
      <c r="V761" s="53"/>
      <c r="W761" s="53"/>
      <c r="X761" s="53"/>
      <c r="Y761" s="53"/>
    </row>
    <row r="762" spans="1:25" ht="13.5" x14ac:dyDescent="0.25">
      <c r="A762" s="53"/>
      <c r="B762" s="53"/>
      <c r="C762" s="53"/>
      <c r="E762" s="53"/>
      <c r="F762" s="53"/>
      <c r="G762" s="53"/>
      <c r="M762" s="53"/>
      <c r="N762" s="53"/>
      <c r="O762" s="53"/>
      <c r="Q762" s="53"/>
      <c r="R762" s="53"/>
      <c r="S762" s="53"/>
      <c r="T762" s="53"/>
      <c r="U762" s="53"/>
      <c r="V762" s="53"/>
      <c r="W762" s="53"/>
      <c r="X762" s="53"/>
      <c r="Y762" s="53"/>
    </row>
    <row r="763" spans="1:25" ht="13.5" x14ac:dyDescent="0.25">
      <c r="A763" s="53"/>
      <c r="B763" s="53"/>
      <c r="C763" s="53"/>
      <c r="E763" s="53"/>
      <c r="F763" s="53"/>
      <c r="G763" s="53"/>
      <c r="M763" s="53"/>
      <c r="N763" s="53"/>
      <c r="O763" s="53"/>
      <c r="Q763" s="53"/>
      <c r="R763" s="53"/>
      <c r="S763" s="53"/>
      <c r="T763" s="53"/>
      <c r="U763" s="53"/>
      <c r="V763" s="53"/>
      <c r="W763" s="53"/>
      <c r="X763" s="53"/>
      <c r="Y763" s="53"/>
    </row>
    <row r="764" spans="1:25" ht="13.5" x14ac:dyDescent="0.25">
      <c r="A764" s="53"/>
      <c r="B764" s="53"/>
      <c r="C764" s="53"/>
      <c r="E764" s="53"/>
      <c r="F764" s="53"/>
      <c r="G764" s="53"/>
      <c r="M764" s="53"/>
      <c r="N764" s="53"/>
      <c r="O764" s="53"/>
      <c r="Q764" s="53"/>
      <c r="R764" s="53"/>
      <c r="S764" s="53"/>
      <c r="T764" s="53"/>
      <c r="U764" s="53"/>
      <c r="V764" s="53"/>
      <c r="W764" s="53"/>
      <c r="X764" s="53"/>
      <c r="Y764" s="53"/>
    </row>
    <row r="765" spans="1:25" ht="13.5" x14ac:dyDescent="0.25">
      <c r="A765" s="53"/>
      <c r="B765" s="53"/>
      <c r="C765" s="53"/>
      <c r="E765" s="53"/>
      <c r="F765" s="53"/>
      <c r="G765" s="53"/>
      <c r="M765" s="53"/>
      <c r="N765" s="53"/>
      <c r="O765" s="53"/>
      <c r="Q765" s="53"/>
      <c r="R765" s="53"/>
      <c r="S765" s="53"/>
      <c r="T765" s="53"/>
      <c r="U765" s="53"/>
      <c r="V765" s="53"/>
      <c r="W765" s="53"/>
      <c r="X765" s="53"/>
      <c r="Y765" s="53"/>
    </row>
    <row r="766" spans="1:25" ht="13.5" x14ac:dyDescent="0.25">
      <c r="A766" s="53"/>
      <c r="B766" s="53"/>
      <c r="C766" s="53"/>
      <c r="E766" s="53"/>
      <c r="F766" s="53"/>
      <c r="G766" s="53"/>
      <c r="M766" s="53"/>
      <c r="N766" s="53"/>
      <c r="O766" s="53"/>
      <c r="Q766" s="53"/>
      <c r="R766" s="53"/>
      <c r="S766" s="53"/>
      <c r="T766" s="53"/>
      <c r="U766" s="53"/>
      <c r="V766" s="53"/>
      <c r="W766" s="53"/>
      <c r="X766" s="53"/>
      <c r="Y766" s="53"/>
    </row>
    <row r="767" spans="1:25" ht="13.5" x14ac:dyDescent="0.25">
      <c r="A767" s="53"/>
      <c r="B767" s="53"/>
      <c r="C767" s="53"/>
      <c r="E767" s="53"/>
      <c r="F767" s="53"/>
      <c r="G767" s="53"/>
      <c r="M767" s="53"/>
      <c r="N767" s="53"/>
      <c r="O767" s="53"/>
      <c r="Q767" s="53"/>
      <c r="R767" s="53"/>
      <c r="S767" s="53"/>
      <c r="T767" s="53"/>
      <c r="U767" s="53"/>
      <c r="V767" s="53"/>
      <c r="W767" s="53"/>
      <c r="X767" s="53"/>
      <c r="Y767" s="53"/>
    </row>
    <row r="768" spans="1:25" ht="13.5" x14ac:dyDescent="0.25">
      <c r="A768" s="53"/>
      <c r="B768" s="53"/>
      <c r="C768" s="53"/>
      <c r="E768" s="53"/>
      <c r="F768" s="53"/>
      <c r="G768" s="53"/>
      <c r="M768" s="53"/>
      <c r="N768" s="53"/>
      <c r="O768" s="53"/>
      <c r="Q768" s="53"/>
      <c r="R768" s="53"/>
      <c r="S768" s="53"/>
      <c r="T768" s="53"/>
      <c r="U768" s="53"/>
      <c r="V768" s="53"/>
      <c r="W768" s="53"/>
      <c r="X768" s="53"/>
      <c r="Y768" s="53"/>
    </row>
    <row r="769" spans="1:25" ht="13.5" x14ac:dyDescent="0.25">
      <c r="A769" s="53"/>
      <c r="B769" s="53"/>
      <c r="C769" s="53"/>
      <c r="E769" s="53"/>
      <c r="F769" s="53"/>
      <c r="G769" s="53"/>
      <c r="M769" s="53"/>
      <c r="N769" s="53"/>
      <c r="O769" s="53"/>
      <c r="Q769" s="53"/>
      <c r="R769" s="53"/>
      <c r="S769" s="53"/>
      <c r="T769" s="53"/>
      <c r="U769" s="53"/>
      <c r="V769" s="53"/>
      <c r="W769" s="53"/>
      <c r="X769" s="53"/>
      <c r="Y769" s="53"/>
    </row>
    <row r="770" spans="1:25" ht="13.5" x14ac:dyDescent="0.25">
      <c r="A770" s="53"/>
      <c r="B770" s="53"/>
      <c r="C770" s="53"/>
      <c r="E770" s="53"/>
      <c r="F770" s="53"/>
      <c r="G770" s="53"/>
      <c r="M770" s="53"/>
      <c r="N770" s="53"/>
      <c r="O770" s="53"/>
      <c r="Q770" s="53"/>
      <c r="R770" s="53"/>
      <c r="S770" s="53"/>
      <c r="T770" s="53"/>
      <c r="U770" s="53"/>
      <c r="V770" s="53"/>
      <c r="W770" s="53"/>
      <c r="X770" s="53"/>
      <c r="Y770" s="53"/>
    </row>
    <row r="771" spans="1:25" ht="13.5" x14ac:dyDescent="0.25">
      <c r="A771" s="53"/>
      <c r="B771" s="53"/>
      <c r="C771" s="53"/>
      <c r="E771" s="53"/>
      <c r="F771" s="53"/>
      <c r="G771" s="53"/>
      <c r="M771" s="53"/>
      <c r="N771" s="53"/>
      <c r="O771" s="53"/>
      <c r="Q771" s="53"/>
      <c r="R771" s="53"/>
      <c r="S771" s="53"/>
      <c r="T771" s="53"/>
      <c r="U771" s="53"/>
      <c r="V771" s="53"/>
      <c r="W771" s="53"/>
      <c r="X771" s="53"/>
      <c r="Y771" s="53"/>
    </row>
    <row r="772" spans="1:25" ht="13.5" x14ac:dyDescent="0.25">
      <c r="A772" s="53"/>
      <c r="B772" s="53"/>
      <c r="C772" s="53"/>
      <c r="E772" s="53"/>
      <c r="F772" s="53"/>
      <c r="G772" s="53"/>
      <c r="M772" s="53"/>
      <c r="N772" s="53"/>
      <c r="O772" s="53"/>
      <c r="Q772" s="53"/>
      <c r="R772" s="53"/>
      <c r="S772" s="53"/>
      <c r="T772" s="53"/>
      <c r="U772" s="53"/>
      <c r="V772" s="53"/>
      <c r="W772" s="53"/>
      <c r="X772" s="53"/>
      <c r="Y772" s="53"/>
    </row>
    <row r="773" spans="1:25" ht="13.5" x14ac:dyDescent="0.25">
      <c r="A773" s="53"/>
      <c r="B773" s="53"/>
      <c r="C773" s="53"/>
      <c r="E773" s="53"/>
      <c r="F773" s="53"/>
      <c r="G773" s="53"/>
      <c r="M773" s="53"/>
      <c r="N773" s="53"/>
      <c r="O773" s="53"/>
      <c r="Q773" s="53"/>
      <c r="R773" s="53"/>
      <c r="S773" s="53"/>
      <c r="T773" s="53"/>
      <c r="U773" s="53"/>
      <c r="V773" s="53"/>
      <c r="W773" s="53"/>
      <c r="X773" s="53"/>
      <c r="Y773" s="53"/>
    </row>
    <row r="774" spans="1:25" ht="13.5" x14ac:dyDescent="0.25">
      <c r="A774" s="53"/>
      <c r="B774" s="53"/>
      <c r="C774" s="53"/>
      <c r="E774" s="53"/>
      <c r="F774" s="53"/>
      <c r="G774" s="53"/>
      <c r="M774" s="53"/>
      <c r="N774" s="53"/>
      <c r="O774" s="53"/>
      <c r="Q774" s="53"/>
      <c r="R774" s="53"/>
      <c r="S774" s="53"/>
      <c r="T774" s="53"/>
      <c r="U774" s="53"/>
      <c r="V774" s="53"/>
      <c r="W774" s="53"/>
      <c r="X774" s="53"/>
      <c r="Y774" s="53"/>
    </row>
    <row r="775" spans="1:25" ht="13.5" x14ac:dyDescent="0.25">
      <c r="A775" s="53"/>
      <c r="B775" s="53"/>
      <c r="C775" s="53"/>
      <c r="E775" s="53"/>
      <c r="F775" s="53"/>
      <c r="G775" s="53"/>
      <c r="M775" s="53"/>
      <c r="N775" s="53"/>
      <c r="O775" s="53"/>
      <c r="Q775" s="53"/>
      <c r="R775" s="53"/>
      <c r="S775" s="53"/>
      <c r="T775" s="53"/>
      <c r="U775" s="53"/>
      <c r="V775" s="53"/>
      <c r="W775" s="53"/>
      <c r="X775" s="53"/>
      <c r="Y775" s="53"/>
    </row>
    <row r="776" spans="1:25" ht="13.5" x14ac:dyDescent="0.25">
      <c r="A776" s="53"/>
      <c r="B776" s="53"/>
      <c r="C776" s="53"/>
      <c r="E776" s="53"/>
      <c r="F776" s="53"/>
      <c r="G776" s="53"/>
      <c r="M776" s="53"/>
      <c r="N776" s="53"/>
      <c r="O776" s="53"/>
      <c r="Q776" s="53"/>
      <c r="R776" s="53"/>
      <c r="S776" s="53"/>
      <c r="T776" s="53"/>
      <c r="U776" s="53"/>
      <c r="V776" s="53"/>
      <c r="W776" s="53"/>
      <c r="X776" s="53"/>
      <c r="Y776" s="53"/>
    </row>
    <row r="777" spans="1:25" ht="13.5" x14ac:dyDescent="0.25">
      <c r="A777" s="53"/>
      <c r="B777" s="53"/>
      <c r="C777" s="53"/>
      <c r="E777" s="53"/>
      <c r="F777" s="53"/>
      <c r="G777" s="53"/>
      <c r="M777" s="53"/>
      <c r="N777" s="53"/>
      <c r="O777" s="53"/>
      <c r="Q777" s="53"/>
      <c r="R777" s="53"/>
      <c r="S777" s="53"/>
      <c r="T777" s="53"/>
      <c r="U777" s="53"/>
      <c r="V777" s="53"/>
      <c r="W777" s="53"/>
      <c r="X777" s="53"/>
      <c r="Y777" s="53"/>
    </row>
    <row r="778" spans="1:25" ht="13.5" x14ac:dyDescent="0.25">
      <c r="A778" s="53"/>
      <c r="B778" s="53"/>
      <c r="C778" s="53"/>
      <c r="E778" s="53"/>
      <c r="F778" s="53"/>
      <c r="G778" s="53"/>
      <c r="M778" s="53"/>
      <c r="N778" s="53"/>
      <c r="O778" s="53"/>
      <c r="Q778" s="53"/>
      <c r="R778" s="53"/>
      <c r="S778" s="53"/>
      <c r="T778" s="53"/>
      <c r="U778" s="53"/>
      <c r="V778" s="53"/>
      <c r="W778" s="53"/>
      <c r="X778" s="53"/>
      <c r="Y778" s="53"/>
    </row>
    <row r="779" spans="1:25" ht="13.5" x14ac:dyDescent="0.25">
      <c r="A779" s="53"/>
      <c r="B779" s="53"/>
      <c r="C779" s="53"/>
      <c r="E779" s="53"/>
      <c r="F779" s="53"/>
      <c r="G779" s="53"/>
      <c r="M779" s="53"/>
      <c r="N779" s="53"/>
      <c r="O779" s="53"/>
      <c r="Q779" s="53"/>
      <c r="R779" s="53"/>
      <c r="S779" s="53"/>
      <c r="T779" s="53"/>
      <c r="U779" s="53"/>
      <c r="V779" s="53"/>
      <c r="W779" s="53"/>
      <c r="X779" s="53"/>
      <c r="Y779" s="53"/>
    </row>
    <row r="780" spans="1:25" ht="13.5" x14ac:dyDescent="0.25">
      <c r="A780" s="53"/>
      <c r="B780" s="53"/>
      <c r="C780" s="53"/>
      <c r="E780" s="53"/>
      <c r="F780" s="53"/>
      <c r="G780" s="53"/>
      <c r="M780" s="53"/>
      <c r="N780" s="53"/>
      <c r="O780" s="53"/>
      <c r="Q780" s="53"/>
      <c r="R780" s="53"/>
      <c r="S780" s="53"/>
      <c r="T780" s="53"/>
      <c r="U780" s="53"/>
      <c r="V780" s="53"/>
      <c r="W780" s="53"/>
      <c r="X780" s="53"/>
      <c r="Y780" s="53"/>
    </row>
    <row r="781" spans="1:25" ht="13.5" x14ac:dyDescent="0.25">
      <c r="A781" s="53"/>
      <c r="B781" s="53"/>
      <c r="C781" s="53"/>
      <c r="E781" s="53"/>
      <c r="F781" s="53"/>
      <c r="G781" s="53"/>
      <c r="M781" s="53"/>
      <c r="N781" s="53"/>
      <c r="O781" s="53"/>
      <c r="Q781" s="53"/>
      <c r="R781" s="53"/>
      <c r="S781" s="53"/>
      <c r="T781" s="53"/>
      <c r="U781" s="53"/>
      <c r="V781" s="53"/>
      <c r="W781" s="53"/>
      <c r="X781" s="53"/>
      <c r="Y781" s="53"/>
    </row>
    <row r="782" spans="1:25" ht="13.5" x14ac:dyDescent="0.25">
      <c r="A782" s="53"/>
      <c r="B782" s="53"/>
      <c r="C782" s="53"/>
      <c r="E782" s="53"/>
      <c r="F782" s="53"/>
      <c r="G782" s="53"/>
      <c r="M782" s="53"/>
      <c r="N782" s="53"/>
      <c r="O782" s="53"/>
      <c r="Q782" s="53"/>
      <c r="R782" s="53"/>
      <c r="S782" s="53"/>
      <c r="T782" s="53"/>
      <c r="U782" s="53"/>
      <c r="V782" s="53"/>
      <c r="W782" s="53"/>
      <c r="X782" s="53"/>
      <c r="Y782" s="53"/>
    </row>
    <row r="783" spans="1:25" ht="13.5" x14ac:dyDescent="0.25">
      <c r="A783" s="53"/>
      <c r="B783" s="53"/>
      <c r="C783" s="53"/>
      <c r="E783" s="53"/>
      <c r="F783" s="53"/>
      <c r="G783" s="53"/>
      <c r="M783" s="53"/>
      <c r="N783" s="53"/>
      <c r="O783" s="53"/>
      <c r="Q783" s="53"/>
      <c r="R783" s="53"/>
      <c r="S783" s="53"/>
      <c r="T783" s="53"/>
      <c r="U783" s="53"/>
      <c r="V783" s="53"/>
      <c r="W783" s="53"/>
      <c r="X783" s="53"/>
      <c r="Y783" s="53"/>
    </row>
    <row r="784" spans="1:25" ht="13.5" x14ac:dyDescent="0.25">
      <c r="A784" s="53"/>
      <c r="B784" s="53"/>
      <c r="C784" s="53"/>
      <c r="E784" s="53"/>
      <c r="F784" s="53"/>
      <c r="G784" s="53"/>
      <c r="M784" s="53"/>
      <c r="N784" s="53"/>
      <c r="O784" s="53"/>
      <c r="Q784" s="53"/>
      <c r="R784" s="53"/>
      <c r="S784" s="53"/>
      <c r="T784" s="53"/>
      <c r="U784" s="53"/>
      <c r="V784" s="53"/>
      <c r="W784" s="53"/>
      <c r="X784" s="53"/>
      <c r="Y784" s="53"/>
    </row>
    <row r="785" spans="1:25" ht="13.5" x14ac:dyDescent="0.25">
      <c r="A785" s="53"/>
      <c r="B785" s="53"/>
      <c r="C785" s="53"/>
      <c r="E785" s="53"/>
      <c r="F785" s="53"/>
      <c r="G785" s="53"/>
      <c r="M785" s="53"/>
      <c r="N785" s="53"/>
      <c r="O785" s="53"/>
      <c r="Q785" s="53"/>
      <c r="R785" s="53"/>
      <c r="S785" s="53"/>
      <c r="T785" s="53"/>
      <c r="U785" s="53"/>
      <c r="V785" s="53"/>
      <c r="W785" s="53"/>
      <c r="X785" s="53"/>
      <c r="Y785" s="53"/>
    </row>
    <row r="786" spans="1:25" ht="13.5" x14ac:dyDescent="0.25">
      <c r="A786" s="53"/>
      <c r="B786" s="53"/>
      <c r="C786" s="53"/>
      <c r="E786" s="53"/>
      <c r="F786" s="53"/>
      <c r="G786" s="53"/>
      <c r="M786" s="53"/>
      <c r="N786" s="53"/>
      <c r="O786" s="53"/>
      <c r="Q786" s="53"/>
      <c r="R786" s="53"/>
      <c r="S786" s="53"/>
      <c r="T786" s="53"/>
      <c r="U786" s="53"/>
      <c r="V786" s="53"/>
      <c r="W786" s="53"/>
      <c r="X786" s="53"/>
      <c r="Y786" s="53"/>
    </row>
    <row r="787" spans="1:25" ht="13.5" x14ac:dyDescent="0.25">
      <c r="A787" s="53"/>
      <c r="B787" s="53"/>
      <c r="C787" s="53"/>
      <c r="E787" s="53"/>
      <c r="F787" s="53"/>
      <c r="G787" s="53"/>
      <c r="M787" s="53"/>
      <c r="N787" s="53"/>
      <c r="O787" s="53"/>
      <c r="Q787" s="53"/>
      <c r="R787" s="53"/>
      <c r="S787" s="53"/>
      <c r="T787" s="53"/>
      <c r="U787" s="53"/>
      <c r="V787" s="53"/>
      <c r="W787" s="53"/>
      <c r="X787" s="53"/>
      <c r="Y787" s="53"/>
    </row>
    <row r="788" spans="1:25" ht="13.5" x14ac:dyDescent="0.25">
      <c r="A788" s="53"/>
      <c r="B788" s="53"/>
      <c r="C788" s="53"/>
      <c r="E788" s="53"/>
      <c r="F788" s="53"/>
      <c r="G788" s="53"/>
      <c r="M788" s="53"/>
      <c r="N788" s="53"/>
      <c r="O788" s="53"/>
      <c r="Q788" s="53"/>
      <c r="R788" s="53"/>
      <c r="S788" s="53"/>
      <c r="T788" s="53"/>
      <c r="U788" s="53"/>
      <c r="V788" s="53"/>
      <c r="W788" s="53"/>
      <c r="X788" s="53"/>
      <c r="Y788" s="53"/>
    </row>
    <row r="789" spans="1:25" ht="13.5" x14ac:dyDescent="0.25">
      <c r="A789" s="53"/>
      <c r="B789" s="53"/>
      <c r="C789" s="53"/>
      <c r="E789" s="53"/>
      <c r="F789" s="53"/>
      <c r="G789" s="53"/>
      <c r="M789" s="53"/>
      <c r="N789" s="53"/>
      <c r="O789" s="53"/>
      <c r="Q789" s="53"/>
      <c r="R789" s="53"/>
      <c r="S789" s="53"/>
      <c r="T789" s="53"/>
      <c r="U789" s="53"/>
      <c r="V789" s="53"/>
      <c r="W789" s="53"/>
      <c r="X789" s="53"/>
      <c r="Y789" s="53"/>
    </row>
    <row r="790" spans="1:25" ht="13.5" x14ac:dyDescent="0.25">
      <c r="A790" s="53"/>
      <c r="B790" s="53"/>
      <c r="C790" s="53"/>
      <c r="E790" s="53"/>
      <c r="F790" s="53"/>
      <c r="G790" s="53"/>
      <c r="M790" s="53"/>
      <c r="N790" s="53"/>
      <c r="O790" s="53"/>
      <c r="Q790" s="53"/>
      <c r="R790" s="53"/>
      <c r="S790" s="53"/>
      <c r="T790" s="53"/>
      <c r="U790" s="53"/>
      <c r="V790" s="53"/>
      <c r="W790" s="53"/>
      <c r="X790" s="53"/>
      <c r="Y790" s="53"/>
    </row>
    <row r="791" spans="1:25" ht="13.5" x14ac:dyDescent="0.25">
      <c r="A791" s="53"/>
      <c r="B791" s="53"/>
      <c r="C791" s="53"/>
      <c r="E791" s="53"/>
      <c r="F791" s="53"/>
      <c r="G791" s="53"/>
      <c r="M791" s="53"/>
      <c r="N791" s="53"/>
      <c r="O791" s="53"/>
      <c r="Q791" s="53"/>
      <c r="R791" s="53"/>
      <c r="S791" s="53"/>
      <c r="T791" s="53"/>
      <c r="U791" s="53"/>
      <c r="V791" s="53"/>
      <c r="W791" s="53"/>
      <c r="X791" s="53"/>
      <c r="Y791" s="53"/>
    </row>
    <row r="792" spans="1:25" ht="13.5" x14ac:dyDescent="0.25">
      <c r="A792" s="53"/>
      <c r="B792" s="53"/>
      <c r="C792" s="53"/>
      <c r="E792" s="53"/>
      <c r="F792" s="53"/>
      <c r="G792" s="53"/>
      <c r="M792" s="53"/>
      <c r="N792" s="53"/>
      <c r="O792" s="53"/>
      <c r="Q792" s="53"/>
      <c r="R792" s="53"/>
      <c r="S792" s="53"/>
      <c r="T792" s="53"/>
      <c r="U792" s="53"/>
      <c r="V792" s="53"/>
      <c r="W792" s="53"/>
      <c r="X792" s="53"/>
      <c r="Y792" s="53"/>
    </row>
    <row r="793" spans="1:25" ht="13.5" x14ac:dyDescent="0.25">
      <c r="A793" s="53"/>
      <c r="B793" s="53"/>
      <c r="C793" s="53"/>
      <c r="E793" s="53"/>
      <c r="F793" s="53"/>
      <c r="G793" s="53"/>
      <c r="M793" s="53"/>
      <c r="N793" s="53"/>
      <c r="O793" s="53"/>
      <c r="Q793" s="53"/>
      <c r="R793" s="53"/>
      <c r="S793" s="53"/>
      <c r="T793" s="53"/>
      <c r="U793" s="53"/>
      <c r="V793" s="53"/>
      <c r="W793" s="53"/>
      <c r="X793" s="53"/>
      <c r="Y793" s="53"/>
    </row>
    <row r="794" spans="1:25" ht="13.5" x14ac:dyDescent="0.25">
      <c r="A794" s="53"/>
      <c r="B794" s="53"/>
      <c r="C794" s="53"/>
      <c r="E794" s="53"/>
      <c r="F794" s="53"/>
      <c r="G794" s="53"/>
      <c r="M794" s="53"/>
      <c r="N794" s="53"/>
      <c r="O794" s="53"/>
      <c r="Q794" s="53"/>
      <c r="R794" s="53"/>
      <c r="S794" s="53"/>
      <c r="T794" s="53"/>
      <c r="U794" s="53"/>
      <c r="V794" s="53"/>
      <c r="W794" s="53"/>
      <c r="X794" s="53"/>
      <c r="Y794" s="53"/>
    </row>
    <row r="795" spans="1:25" ht="13.5" x14ac:dyDescent="0.25">
      <c r="A795" s="53"/>
      <c r="B795" s="53"/>
      <c r="C795" s="53"/>
      <c r="E795" s="53"/>
      <c r="F795" s="53"/>
      <c r="G795" s="53"/>
      <c r="M795" s="53"/>
      <c r="N795" s="53"/>
      <c r="O795" s="53"/>
      <c r="Q795" s="53"/>
      <c r="R795" s="53"/>
      <c r="S795" s="53"/>
      <c r="T795" s="53"/>
      <c r="U795" s="53"/>
      <c r="V795" s="53"/>
      <c r="W795" s="53"/>
      <c r="X795" s="53"/>
      <c r="Y795" s="53"/>
    </row>
    <row r="796" spans="1:25" ht="13.5" x14ac:dyDescent="0.25">
      <c r="A796" s="53"/>
      <c r="B796" s="53"/>
      <c r="C796" s="53"/>
      <c r="E796" s="53"/>
      <c r="F796" s="53"/>
      <c r="G796" s="53"/>
      <c r="M796" s="53"/>
      <c r="N796" s="53"/>
      <c r="O796" s="53"/>
      <c r="Q796" s="53"/>
      <c r="R796" s="53"/>
      <c r="S796" s="53"/>
      <c r="T796" s="53"/>
      <c r="U796" s="53"/>
      <c r="V796" s="53"/>
      <c r="W796" s="53"/>
      <c r="X796" s="53"/>
      <c r="Y796" s="53"/>
    </row>
    <row r="797" spans="1:25" ht="13.5" x14ac:dyDescent="0.25">
      <c r="A797" s="53"/>
      <c r="B797" s="53"/>
      <c r="C797" s="53"/>
      <c r="E797" s="53"/>
      <c r="F797" s="53"/>
      <c r="G797" s="53"/>
      <c r="M797" s="53"/>
      <c r="N797" s="53"/>
      <c r="O797" s="53"/>
      <c r="Q797" s="53"/>
      <c r="R797" s="53"/>
      <c r="S797" s="53"/>
      <c r="T797" s="53"/>
      <c r="U797" s="53"/>
      <c r="V797" s="53"/>
      <c r="W797" s="53"/>
      <c r="X797" s="53"/>
      <c r="Y797" s="53"/>
    </row>
    <row r="798" spans="1:25" ht="13.5" x14ac:dyDescent="0.25">
      <c r="A798" s="53"/>
      <c r="B798" s="53"/>
      <c r="C798" s="53"/>
      <c r="E798" s="53"/>
      <c r="F798" s="53"/>
      <c r="G798" s="53"/>
      <c r="M798" s="53"/>
      <c r="N798" s="53"/>
      <c r="O798" s="53"/>
      <c r="Q798" s="53"/>
      <c r="R798" s="53"/>
      <c r="S798" s="53"/>
      <c r="T798" s="53"/>
      <c r="U798" s="53"/>
      <c r="V798" s="53"/>
      <c r="W798" s="53"/>
      <c r="X798" s="53"/>
      <c r="Y798" s="53"/>
    </row>
    <row r="799" spans="1:25" ht="13.5" x14ac:dyDescent="0.25">
      <c r="A799" s="53"/>
      <c r="B799" s="53"/>
      <c r="C799" s="53"/>
      <c r="E799" s="53"/>
      <c r="F799" s="53"/>
      <c r="G799" s="53"/>
      <c r="M799" s="53"/>
      <c r="N799" s="53"/>
      <c r="O799" s="53"/>
      <c r="Q799" s="53"/>
      <c r="R799" s="53"/>
      <c r="S799" s="53"/>
      <c r="T799" s="53"/>
      <c r="U799" s="53"/>
      <c r="V799" s="53"/>
      <c r="W799" s="53"/>
      <c r="X799" s="53"/>
      <c r="Y799" s="53"/>
    </row>
    <row r="800" spans="1:25" ht="13.5" x14ac:dyDescent="0.25">
      <c r="A800" s="53"/>
      <c r="B800" s="53"/>
      <c r="C800" s="53"/>
      <c r="E800" s="53"/>
      <c r="F800" s="53"/>
      <c r="G800" s="53"/>
      <c r="M800" s="53"/>
      <c r="N800" s="53"/>
      <c r="O800" s="53"/>
      <c r="Q800" s="53"/>
      <c r="R800" s="53"/>
      <c r="S800" s="53"/>
      <c r="T800" s="53"/>
      <c r="U800" s="53"/>
      <c r="V800" s="53"/>
      <c r="W800" s="53"/>
      <c r="X800" s="53"/>
      <c r="Y800" s="53"/>
    </row>
    <row r="801" spans="1:25" ht="13.5" x14ac:dyDescent="0.25">
      <c r="A801" s="53"/>
      <c r="B801" s="53"/>
      <c r="C801" s="53"/>
      <c r="E801" s="53"/>
      <c r="F801" s="53"/>
      <c r="G801" s="53"/>
      <c r="M801" s="53"/>
      <c r="N801" s="53"/>
      <c r="O801" s="53"/>
      <c r="Q801" s="53"/>
      <c r="R801" s="53"/>
      <c r="S801" s="53"/>
      <c r="T801" s="53"/>
      <c r="U801" s="53"/>
      <c r="V801" s="53"/>
      <c r="W801" s="53"/>
      <c r="X801" s="53"/>
      <c r="Y801" s="53"/>
    </row>
    <row r="802" spans="1:25" ht="13.5" x14ac:dyDescent="0.25">
      <c r="A802" s="53"/>
      <c r="B802" s="53"/>
      <c r="C802" s="53"/>
      <c r="E802" s="53"/>
      <c r="F802" s="53"/>
      <c r="G802" s="53"/>
      <c r="M802" s="53"/>
      <c r="N802" s="53"/>
      <c r="O802" s="53"/>
      <c r="Q802" s="53"/>
      <c r="R802" s="53"/>
      <c r="S802" s="53"/>
      <c r="T802" s="53"/>
      <c r="U802" s="53"/>
      <c r="V802" s="53"/>
      <c r="W802" s="53"/>
      <c r="X802" s="53"/>
      <c r="Y802" s="53"/>
    </row>
    <row r="803" spans="1:25" ht="13.5" x14ac:dyDescent="0.25">
      <c r="A803" s="53"/>
      <c r="B803" s="53"/>
      <c r="C803" s="53"/>
      <c r="E803" s="53"/>
      <c r="F803" s="53"/>
      <c r="G803" s="53"/>
      <c r="M803" s="53"/>
      <c r="N803" s="53"/>
      <c r="O803" s="53"/>
      <c r="Q803" s="53"/>
      <c r="R803" s="53"/>
      <c r="S803" s="53"/>
      <c r="T803" s="53"/>
      <c r="U803" s="53"/>
      <c r="V803" s="53"/>
      <c r="W803" s="53"/>
      <c r="X803" s="53"/>
      <c r="Y803" s="53"/>
    </row>
    <row r="804" spans="1:25" ht="13.5" x14ac:dyDescent="0.25">
      <c r="A804" s="53"/>
      <c r="B804" s="53"/>
      <c r="C804" s="53"/>
      <c r="E804" s="53"/>
      <c r="F804" s="53"/>
      <c r="G804" s="53"/>
      <c r="M804" s="53"/>
      <c r="N804" s="53"/>
      <c r="O804" s="53"/>
      <c r="Q804" s="53"/>
      <c r="R804" s="53"/>
      <c r="S804" s="53"/>
      <c r="T804" s="53"/>
      <c r="U804" s="53"/>
      <c r="V804" s="53"/>
      <c r="W804" s="53"/>
      <c r="X804" s="53"/>
      <c r="Y804" s="53"/>
    </row>
    <row r="805" spans="1:25" ht="13.5" x14ac:dyDescent="0.25">
      <c r="A805" s="53"/>
      <c r="B805" s="53"/>
      <c r="C805" s="53"/>
      <c r="E805" s="53"/>
      <c r="F805" s="53"/>
      <c r="G805" s="53"/>
      <c r="M805" s="53"/>
      <c r="N805" s="53"/>
      <c r="O805" s="53"/>
      <c r="Q805" s="53"/>
      <c r="R805" s="53"/>
      <c r="S805" s="53"/>
      <c r="T805" s="53"/>
      <c r="U805" s="53"/>
      <c r="V805" s="53"/>
      <c r="W805" s="53"/>
      <c r="X805" s="53"/>
      <c r="Y805" s="53"/>
    </row>
    <row r="806" spans="1:25" ht="13.5" x14ac:dyDescent="0.25">
      <c r="A806" s="53"/>
      <c r="B806" s="53"/>
      <c r="C806" s="53"/>
      <c r="E806" s="53"/>
      <c r="F806" s="53"/>
      <c r="G806" s="53"/>
      <c r="M806" s="53"/>
      <c r="N806" s="53"/>
      <c r="O806" s="53"/>
      <c r="Q806" s="53"/>
      <c r="R806" s="53"/>
      <c r="S806" s="53"/>
      <c r="T806" s="53"/>
      <c r="U806" s="53"/>
      <c r="V806" s="53"/>
      <c r="W806" s="53"/>
      <c r="X806" s="53"/>
      <c r="Y806" s="53"/>
    </row>
    <row r="807" spans="1:25" ht="13.5" x14ac:dyDescent="0.25">
      <c r="A807" s="53"/>
      <c r="B807" s="53"/>
      <c r="C807" s="53"/>
      <c r="E807" s="53"/>
      <c r="F807" s="53"/>
      <c r="G807" s="53"/>
      <c r="M807" s="53"/>
      <c r="N807" s="53"/>
      <c r="O807" s="53"/>
      <c r="Q807" s="53"/>
      <c r="R807" s="53"/>
      <c r="S807" s="53"/>
      <c r="T807" s="53"/>
      <c r="U807" s="53"/>
      <c r="V807" s="53"/>
      <c r="W807" s="53"/>
      <c r="X807" s="53"/>
      <c r="Y807" s="53"/>
    </row>
    <row r="808" spans="1:25" ht="13.5" x14ac:dyDescent="0.25">
      <c r="A808" s="53"/>
      <c r="B808" s="53"/>
      <c r="C808" s="53"/>
      <c r="E808" s="53"/>
      <c r="F808" s="53"/>
      <c r="G808" s="53"/>
      <c r="M808" s="53"/>
      <c r="N808" s="53"/>
      <c r="O808" s="53"/>
      <c r="Q808" s="53"/>
      <c r="R808" s="53"/>
      <c r="S808" s="53"/>
      <c r="T808" s="53"/>
      <c r="U808" s="53"/>
      <c r="V808" s="53"/>
      <c r="W808" s="53"/>
      <c r="X808" s="53"/>
      <c r="Y808" s="53"/>
    </row>
    <row r="809" spans="1:25" ht="13.5" x14ac:dyDescent="0.25">
      <c r="A809" s="53"/>
      <c r="B809" s="53"/>
      <c r="C809" s="53"/>
      <c r="E809" s="53"/>
      <c r="F809" s="53"/>
      <c r="G809" s="53"/>
      <c r="M809" s="53"/>
      <c r="N809" s="53"/>
      <c r="O809" s="53"/>
      <c r="Q809" s="53"/>
      <c r="R809" s="53"/>
      <c r="S809" s="53"/>
      <c r="T809" s="53"/>
      <c r="U809" s="53"/>
      <c r="V809" s="53"/>
      <c r="W809" s="53"/>
      <c r="X809" s="53"/>
      <c r="Y809" s="53"/>
    </row>
    <row r="810" spans="1:25" ht="13.5" x14ac:dyDescent="0.25">
      <c r="A810" s="53"/>
      <c r="B810" s="53"/>
      <c r="C810" s="53"/>
      <c r="E810" s="53"/>
      <c r="F810" s="53"/>
      <c r="G810" s="53"/>
      <c r="M810" s="53"/>
      <c r="N810" s="53"/>
      <c r="O810" s="53"/>
      <c r="Q810" s="53"/>
      <c r="R810" s="53"/>
      <c r="S810" s="53"/>
      <c r="T810" s="53"/>
      <c r="U810" s="53"/>
      <c r="V810" s="53"/>
      <c r="W810" s="53"/>
      <c r="X810" s="53"/>
      <c r="Y810" s="53"/>
    </row>
    <row r="811" spans="1:25" ht="13.5" x14ac:dyDescent="0.25">
      <c r="A811" s="53"/>
      <c r="B811" s="53"/>
      <c r="C811" s="53"/>
      <c r="E811" s="53"/>
      <c r="F811" s="53"/>
      <c r="G811" s="53"/>
      <c r="M811" s="53"/>
      <c r="N811" s="53"/>
      <c r="O811" s="53"/>
      <c r="Q811" s="53"/>
      <c r="R811" s="53"/>
      <c r="S811" s="53"/>
      <c r="T811" s="53"/>
      <c r="U811" s="53"/>
      <c r="V811" s="53"/>
      <c r="W811" s="53"/>
      <c r="X811" s="53"/>
      <c r="Y811" s="53"/>
    </row>
    <row r="812" spans="1:25" ht="13.5" x14ac:dyDescent="0.25">
      <c r="A812" s="53"/>
      <c r="B812" s="53"/>
      <c r="C812" s="53"/>
      <c r="E812" s="53"/>
      <c r="F812" s="53"/>
      <c r="G812" s="53"/>
      <c r="M812" s="53"/>
      <c r="N812" s="53"/>
      <c r="O812" s="53"/>
      <c r="Q812" s="53"/>
      <c r="R812" s="53"/>
      <c r="S812" s="53"/>
      <c r="T812" s="53"/>
      <c r="U812" s="53"/>
      <c r="V812" s="53"/>
      <c r="W812" s="53"/>
      <c r="X812" s="53"/>
      <c r="Y812" s="53"/>
    </row>
    <row r="813" spans="1:25" ht="13.5" x14ac:dyDescent="0.25">
      <c r="A813" s="53"/>
      <c r="B813" s="53"/>
      <c r="C813" s="53"/>
      <c r="E813" s="53"/>
      <c r="F813" s="53"/>
      <c r="G813" s="53"/>
      <c r="M813" s="53"/>
      <c r="N813" s="53"/>
      <c r="O813" s="53"/>
      <c r="Q813" s="53"/>
      <c r="R813" s="53"/>
      <c r="S813" s="53"/>
      <c r="T813" s="53"/>
      <c r="U813" s="53"/>
      <c r="V813" s="53"/>
      <c r="W813" s="53"/>
      <c r="X813" s="53"/>
      <c r="Y813" s="53"/>
    </row>
    <row r="814" spans="1:25" ht="13.5" x14ac:dyDescent="0.25">
      <c r="A814" s="53"/>
      <c r="B814" s="53"/>
      <c r="C814" s="53"/>
      <c r="E814" s="53"/>
      <c r="F814" s="53"/>
      <c r="G814" s="53"/>
      <c r="M814" s="53"/>
      <c r="N814" s="53"/>
      <c r="O814" s="53"/>
      <c r="Q814" s="53"/>
      <c r="R814" s="53"/>
      <c r="S814" s="53"/>
      <c r="T814" s="53"/>
      <c r="U814" s="53"/>
      <c r="V814" s="53"/>
      <c r="W814" s="53"/>
      <c r="X814" s="53"/>
      <c r="Y814" s="53"/>
    </row>
    <row r="815" spans="1:25" ht="13.5" x14ac:dyDescent="0.25">
      <c r="A815" s="53"/>
      <c r="B815" s="53"/>
      <c r="C815" s="53"/>
      <c r="E815" s="53"/>
      <c r="F815" s="53"/>
      <c r="G815" s="53"/>
      <c r="M815" s="53"/>
      <c r="N815" s="53"/>
      <c r="O815" s="53"/>
      <c r="Q815" s="53"/>
      <c r="R815" s="53"/>
      <c r="S815" s="53"/>
      <c r="T815" s="53"/>
      <c r="U815" s="53"/>
      <c r="V815" s="53"/>
      <c r="W815" s="53"/>
      <c r="X815" s="53"/>
      <c r="Y815" s="53"/>
    </row>
    <row r="816" spans="1:25" ht="13.5" x14ac:dyDescent="0.25">
      <c r="A816" s="53"/>
      <c r="B816" s="53"/>
      <c r="C816" s="53"/>
      <c r="E816" s="53"/>
      <c r="F816" s="53"/>
      <c r="G816" s="53"/>
      <c r="M816" s="53"/>
      <c r="N816" s="53"/>
      <c r="O816" s="53"/>
      <c r="Q816" s="53"/>
      <c r="R816" s="53"/>
      <c r="S816" s="53"/>
      <c r="T816" s="53"/>
      <c r="U816" s="53"/>
      <c r="V816" s="53"/>
      <c r="W816" s="53"/>
      <c r="X816" s="53"/>
      <c r="Y816" s="53"/>
    </row>
    <row r="817" spans="1:25" ht="13.5" x14ac:dyDescent="0.25">
      <c r="A817" s="53"/>
      <c r="B817" s="53"/>
      <c r="C817" s="53"/>
      <c r="E817" s="53"/>
      <c r="F817" s="53"/>
      <c r="G817" s="53"/>
      <c r="M817" s="53"/>
      <c r="N817" s="53"/>
      <c r="O817" s="53"/>
      <c r="Q817" s="53"/>
      <c r="R817" s="53"/>
      <c r="S817" s="53"/>
      <c r="T817" s="53"/>
      <c r="U817" s="53"/>
      <c r="V817" s="53"/>
      <c r="W817" s="53"/>
      <c r="X817" s="53"/>
      <c r="Y817" s="53"/>
    </row>
    <row r="818" spans="1:25" ht="13.5" x14ac:dyDescent="0.25">
      <c r="A818" s="53"/>
      <c r="B818" s="53"/>
      <c r="C818" s="53"/>
      <c r="E818" s="53"/>
      <c r="F818" s="53"/>
      <c r="G818" s="53"/>
      <c r="M818" s="53"/>
      <c r="N818" s="53"/>
      <c r="O818" s="53"/>
      <c r="Q818" s="53"/>
      <c r="R818" s="53"/>
      <c r="S818" s="53"/>
      <c r="T818" s="53"/>
      <c r="U818" s="53"/>
      <c r="V818" s="53"/>
      <c r="W818" s="53"/>
      <c r="X818" s="53"/>
      <c r="Y818" s="53"/>
    </row>
    <row r="819" spans="1:25" ht="13.5" x14ac:dyDescent="0.25">
      <c r="A819" s="53"/>
      <c r="B819" s="53"/>
      <c r="C819" s="53"/>
      <c r="E819" s="53"/>
      <c r="F819" s="53"/>
      <c r="G819" s="53"/>
      <c r="M819" s="53"/>
      <c r="N819" s="53"/>
      <c r="O819" s="53"/>
      <c r="Q819" s="53"/>
      <c r="R819" s="53"/>
      <c r="S819" s="53"/>
      <c r="T819" s="53"/>
      <c r="U819" s="53"/>
      <c r="V819" s="53"/>
      <c r="W819" s="53"/>
      <c r="X819" s="53"/>
      <c r="Y819" s="53"/>
    </row>
    <row r="820" spans="1:25" ht="13.5" x14ac:dyDescent="0.25">
      <c r="A820" s="53"/>
      <c r="B820" s="53"/>
      <c r="C820" s="53"/>
      <c r="E820" s="53"/>
      <c r="F820" s="53"/>
      <c r="G820" s="53"/>
      <c r="M820" s="53"/>
      <c r="N820" s="53"/>
      <c r="O820" s="53"/>
      <c r="Q820" s="53"/>
      <c r="R820" s="53"/>
      <c r="S820" s="53"/>
      <c r="T820" s="53"/>
      <c r="U820" s="53"/>
      <c r="V820" s="53"/>
      <c r="W820" s="53"/>
      <c r="X820" s="53"/>
      <c r="Y820" s="53"/>
    </row>
    <row r="821" spans="1:25" ht="13.5" x14ac:dyDescent="0.25">
      <c r="A821" s="53"/>
      <c r="B821" s="53"/>
      <c r="C821" s="53"/>
      <c r="E821" s="53"/>
      <c r="F821" s="53"/>
      <c r="G821" s="53"/>
      <c r="M821" s="53"/>
      <c r="N821" s="53"/>
      <c r="O821" s="53"/>
      <c r="Q821" s="53"/>
      <c r="R821" s="53"/>
      <c r="S821" s="53"/>
      <c r="T821" s="53"/>
      <c r="U821" s="53"/>
      <c r="V821" s="53"/>
      <c r="W821" s="53"/>
      <c r="X821" s="53"/>
      <c r="Y821" s="53"/>
    </row>
    <row r="822" spans="1:25" ht="13.5" x14ac:dyDescent="0.25">
      <c r="A822" s="53"/>
      <c r="B822" s="53"/>
      <c r="C822" s="53"/>
      <c r="E822" s="53"/>
      <c r="F822" s="53"/>
      <c r="G822" s="53"/>
      <c r="M822" s="53"/>
      <c r="N822" s="53"/>
      <c r="O822" s="53"/>
      <c r="Q822" s="53"/>
      <c r="R822" s="53"/>
      <c r="S822" s="53"/>
      <c r="T822" s="53"/>
      <c r="U822" s="53"/>
      <c r="V822" s="53"/>
      <c r="W822" s="53"/>
      <c r="X822" s="53"/>
      <c r="Y822" s="53"/>
    </row>
    <row r="823" spans="1:25" ht="13.5" x14ac:dyDescent="0.25">
      <c r="A823" s="53"/>
      <c r="B823" s="53"/>
      <c r="C823" s="53"/>
      <c r="E823" s="53"/>
      <c r="F823" s="53"/>
      <c r="G823" s="53"/>
      <c r="M823" s="53"/>
      <c r="N823" s="53"/>
      <c r="O823" s="53"/>
      <c r="Q823" s="53"/>
      <c r="R823" s="53"/>
      <c r="S823" s="53"/>
      <c r="T823" s="53"/>
      <c r="U823" s="53"/>
      <c r="V823" s="53"/>
      <c r="W823" s="53"/>
      <c r="X823" s="53"/>
      <c r="Y823" s="53"/>
    </row>
    <row r="824" spans="1:25" ht="13.5" x14ac:dyDescent="0.25">
      <c r="A824" s="53"/>
      <c r="B824" s="53"/>
      <c r="C824" s="53"/>
      <c r="E824" s="53"/>
      <c r="F824" s="53"/>
      <c r="G824" s="53"/>
      <c r="M824" s="53"/>
      <c r="N824" s="53"/>
      <c r="O824" s="53"/>
      <c r="Q824" s="53"/>
      <c r="R824" s="53"/>
      <c r="S824" s="53"/>
      <c r="T824" s="53"/>
      <c r="U824" s="53"/>
      <c r="V824" s="53"/>
      <c r="W824" s="53"/>
      <c r="X824" s="53"/>
      <c r="Y824" s="53"/>
    </row>
    <row r="825" spans="1:25" ht="13.5" x14ac:dyDescent="0.25">
      <c r="A825" s="53"/>
      <c r="B825" s="53"/>
      <c r="C825" s="53"/>
      <c r="E825" s="53"/>
      <c r="F825" s="53"/>
      <c r="G825" s="53"/>
      <c r="M825" s="53"/>
      <c r="N825" s="53"/>
      <c r="O825" s="53"/>
      <c r="Q825" s="53"/>
      <c r="R825" s="53"/>
      <c r="S825" s="53"/>
      <c r="T825" s="53"/>
      <c r="U825" s="53"/>
      <c r="V825" s="53"/>
      <c r="W825" s="53"/>
      <c r="X825" s="53"/>
      <c r="Y825" s="53"/>
    </row>
    <row r="826" spans="1:25" ht="13.5" x14ac:dyDescent="0.25">
      <c r="A826" s="53"/>
      <c r="B826" s="53"/>
      <c r="C826" s="53"/>
      <c r="E826" s="53"/>
      <c r="F826" s="53"/>
      <c r="G826" s="53"/>
      <c r="M826" s="53"/>
      <c r="N826" s="53"/>
      <c r="O826" s="53"/>
      <c r="Q826" s="53"/>
      <c r="R826" s="53"/>
      <c r="S826" s="53"/>
      <c r="T826" s="53"/>
      <c r="U826" s="53"/>
      <c r="V826" s="53"/>
      <c r="W826" s="53"/>
      <c r="X826" s="53"/>
      <c r="Y826" s="53"/>
    </row>
    <row r="827" spans="1:25" ht="13.5" x14ac:dyDescent="0.25">
      <c r="A827" s="53"/>
      <c r="B827" s="53"/>
      <c r="C827" s="53"/>
      <c r="E827" s="53"/>
      <c r="F827" s="53"/>
      <c r="G827" s="53"/>
      <c r="M827" s="53"/>
      <c r="N827" s="53"/>
      <c r="O827" s="53"/>
      <c r="Q827" s="53"/>
      <c r="R827" s="53"/>
      <c r="S827" s="53"/>
      <c r="T827" s="53"/>
      <c r="U827" s="53"/>
      <c r="V827" s="53"/>
      <c r="W827" s="53"/>
      <c r="X827" s="53"/>
      <c r="Y827" s="53"/>
    </row>
    <row r="828" spans="1:25" ht="13.5" x14ac:dyDescent="0.25">
      <c r="A828" s="53"/>
      <c r="B828" s="53"/>
      <c r="C828" s="53"/>
      <c r="E828" s="53"/>
      <c r="F828" s="53"/>
      <c r="G828" s="53"/>
      <c r="M828" s="53"/>
      <c r="N828" s="53"/>
      <c r="O828" s="53"/>
      <c r="Q828" s="53"/>
      <c r="R828" s="53"/>
      <c r="S828" s="53"/>
      <c r="T828" s="53"/>
      <c r="U828" s="53"/>
      <c r="V828" s="53"/>
      <c r="W828" s="53"/>
      <c r="X828" s="53"/>
      <c r="Y828" s="53"/>
    </row>
    <row r="829" spans="1:25" ht="13.5" x14ac:dyDescent="0.25">
      <c r="A829" s="53"/>
      <c r="B829" s="53"/>
      <c r="C829" s="53"/>
      <c r="E829" s="53"/>
      <c r="F829" s="53"/>
      <c r="G829" s="53"/>
      <c r="M829" s="53"/>
      <c r="N829" s="53"/>
      <c r="O829" s="53"/>
      <c r="Q829" s="53"/>
      <c r="R829" s="53"/>
      <c r="S829" s="53"/>
      <c r="T829" s="53"/>
      <c r="U829" s="53"/>
      <c r="V829" s="53"/>
      <c r="W829" s="53"/>
      <c r="X829" s="53"/>
      <c r="Y829" s="53"/>
    </row>
    <row r="830" spans="1:25" ht="13.5" x14ac:dyDescent="0.25">
      <c r="A830" s="53"/>
      <c r="B830" s="53"/>
      <c r="C830" s="53"/>
      <c r="E830" s="53"/>
      <c r="F830" s="53"/>
      <c r="G830" s="53"/>
      <c r="M830" s="53"/>
      <c r="N830" s="53"/>
      <c r="O830" s="53"/>
      <c r="Q830" s="53"/>
      <c r="R830" s="53"/>
      <c r="S830" s="53"/>
      <c r="T830" s="53"/>
      <c r="U830" s="53"/>
      <c r="V830" s="53"/>
      <c r="W830" s="53"/>
      <c r="X830" s="53"/>
      <c r="Y830" s="53"/>
    </row>
    <row r="831" spans="1:25" ht="13.5" x14ac:dyDescent="0.25">
      <c r="A831" s="53"/>
      <c r="B831" s="53"/>
      <c r="C831" s="53"/>
      <c r="E831" s="53"/>
      <c r="F831" s="53"/>
      <c r="G831" s="53"/>
      <c r="M831" s="53"/>
      <c r="N831" s="53"/>
      <c r="O831" s="53"/>
      <c r="Q831" s="53"/>
      <c r="R831" s="53"/>
      <c r="S831" s="53"/>
      <c r="T831" s="53"/>
      <c r="U831" s="53"/>
      <c r="V831" s="53"/>
      <c r="W831" s="53"/>
      <c r="X831" s="53"/>
      <c r="Y831" s="53"/>
    </row>
    <row r="832" spans="1:25" ht="13.5" x14ac:dyDescent="0.25">
      <c r="A832" s="53"/>
      <c r="B832" s="53"/>
      <c r="C832" s="53"/>
      <c r="E832" s="53"/>
      <c r="F832" s="53"/>
      <c r="G832" s="53"/>
      <c r="M832" s="53"/>
      <c r="N832" s="53"/>
      <c r="O832" s="53"/>
      <c r="Q832" s="53"/>
      <c r="R832" s="53"/>
      <c r="S832" s="53"/>
      <c r="T832" s="53"/>
      <c r="U832" s="53"/>
      <c r="V832" s="53"/>
      <c r="W832" s="53"/>
      <c r="X832" s="53"/>
      <c r="Y832" s="53"/>
    </row>
    <row r="833" spans="1:25" ht="13.5" x14ac:dyDescent="0.25">
      <c r="A833" s="53"/>
      <c r="B833" s="53"/>
      <c r="C833" s="53"/>
      <c r="E833" s="53"/>
      <c r="F833" s="53"/>
      <c r="G833" s="53"/>
      <c r="M833" s="53"/>
      <c r="N833" s="53"/>
      <c r="O833" s="53"/>
      <c r="Q833" s="53"/>
      <c r="R833" s="53"/>
      <c r="S833" s="53"/>
      <c r="T833" s="53"/>
      <c r="U833" s="53"/>
      <c r="V833" s="53"/>
      <c r="W833" s="53"/>
      <c r="X833" s="53"/>
      <c r="Y833" s="53"/>
    </row>
    <row r="834" spans="1:25" ht="13.5" x14ac:dyDescent="0.25">
      <c r="A834" s="53"/>
      <c r="B834" s="53"/>
      <c r="C834" s="53"/>
      <c r="E834" s="53"/>
      <c r="F834" s="53"/>
      <c r="G834" s="53"/>
      <c r="M834" s="53"/>
      <c r="N834" s="53"/>
      <c r="O834" s="53"/>
      <c r="Q834" s="53"/>
      <c r="R834" s="53"/>
      <c r="S834" s="53"/>
      <c r="T834" s="53"/>
      <c r="U834" s="53"/>
      <c r="V834" s="53"/>
      <c r="W834" s="53"/>
      <c r="X834" s="53"/>
      <c r="Y834" s="53"/>
    </row>
    <row r="835" spans="1:25" ht="13.5" x14ac:dyDescent="0.25">
      <c r="A835" s="53"/>
      <c r="B835" s="53"/>
      <c r="C835" s="53"/>
      <c r="E835" s="53"/>
      <c r="F835" s="53"/>
      <c r="G835" s="53"/>
      <c r="M835" s="53"/>
      <c r="N835" s="53"/>
      <c r="O835" s="53"/>
      <c r="Q835" s="53"/>
      <c r="R835" s="53"/>
      <c r="S835" s="53"/>
      <c r="T835" s="53"/>
      <c r="U835" s="53"/>
      <c r="V835" s="53"/>
      <c r="W835" s="53"/>
      <c r="X835" s="53"/>
      <c r="Y835" s="53"/>
    </row>
    <row r="836" spans="1:25" ht="13.5" x14ac:dyDescent="0.25">
      <c r="A836" s="53"/>
      <c r="B836" s="53"/>
      <c r="C836" s="53"/>
      <c r="E836" s="53"/>
      <c r="F836" s="53"/>
      <c r="G836" s="53"/>
      <c r="M836" s="53"/>
      <c r="N836" s="53"/>
      <c r="O836" s="53"/>
      <c r="Q836" s="53"/>
      <c r="R836" s="53"/>
      <c r="S836" s="53"/>
      <c r="T836" s="53"/>
      <c r="U836" s="53"/>
      <c r="V836" s="53"/>
      <c r="W836" s="53"/>
      <c r="X836" s="53"/>
      <c r="Y836" s="53"/>
    </row>
    <row r="837" spans="1:25" ht="13.5" x14ac:dyDescent="0.25">
      <c r="A837" s="53"/>
      <c r="B837" s="53"/>
      <c r="C837" s="53"/>
      <c r="E837" s="53"/>
      <c r="F837" s="53"/>
      <c r="G837" s="53"/>
      <c r="M837" s="53"/>
      <c r="N837" s="53"/>
      <c r="O837" s="53"/>
      <c r="Q837" s="53"/>
      <c r="R837" s="53"/>
      <c r="S837" s="53"/>
      <c r="T837" s="53"/>
      <c r="U837" s="53"/>
      <c r="V837" s="53"/>
      <c r="W837" s="53"/>
      <c r="X837" s="53"/>
      <c r="Y837" s="53"/>
    </row>
    <row r="838" spans="1:25" ht="13.5" x14ac:dyDescent="0.25">
      <c r="A838" s="53"/>
      <c r="B838" s="53"/>
      <c r="C838" s="53"/>
      <c r="E838" s="53"/>
      <c r="F838" s="53"/>
      <c r="G838" s="53"/>
      <c r="M838" s="53"/>
      <c r="N838" s="53"/>
      <c r="O838" s="53"/>
      <c r="Q838" s="53"/>
      <c r="R838" s="53"/>
      <c r="S838" s="53"/>
      <c r="T838" s="53"/>
      <c r="U838" s="53"/>
      <c r="V838" s="53"/>
      <c r="W838" s="53"/>
      <c r="X838" s="53"/>
      <c r="Y838" s="53"/>
    </row>
    <row r="839" spans="1:25" ht="13.5" x14ac:dyDescent="0.25">
      <c r="A839" s="53"/>
      <c r="B839" s="53"/>
      <c r="C839" s="53"/>
      <c r="E839" s="53"/>
      <c r="F839" s="53"/>
      <c r="G839" s="53"/>
      <c r="M839" s="53"/>
      <c r="N839" s="53"/>
      <c r="O839" s="53"/>
      <c r="Q839" s="53"/>
      <c r="R839" s="53"/>
      <c r="S839" s="53"/>
      <c r="T839" s="53"/>
      <c r="U839" s="53"/>
      <c r="V839" s="53"/>
      <c r="W839" s="53"/>
      <c r="X839" s="53"/>
      <c r="Y839" s="53"/>
    </row>
    <row r="840" spans="1:25" ht="13.5" x14ac:dyDescent="0.25">
      <c r="A840" s="53"/>
      <c r="B840" s="53"/>
      <c r="C840" s="53"/>
      <c r="E840" s="53"/>
      <c r="F840" s="53"/>
      <c r="G840" s="53"/>
      <c r="M840" s="53"/>
      <c r="N840" s="53"/>
      <c r="O840" s="53"/>
      <c r="Q840" s="53"/>
      <c r="R840" s="53"/>
      <c r="S840" s="53"/>
      <c r="T840" s="53"/>
      <c r="U840" s="53"/>
      <c r="V840" s="53"/>
      <c r="W840" s="53"/>
      <c r="X840" s="53"/>
      <c r="Y840" s="53"/>
    </row>
    <row r="841" spans="1:25" ht="13.5" x14ac:dyDescent="0.25">
      <c r="A841" s="53"/>
      <c r="B841" s="53"/>
      <c r="C841" s="53"/>
      <c r="E841" s="53"/>
      <c r="F841" s="53"/>
      <c r="G841" s="53"/>
      <c r="M841" s="53"/>
      <c r="N841" s="53"/>
      <c r="O841" s="53"/>
      <c r="Q841" s="53"/>
      <c r="R841" s="53"/>
      <c r="S841" s="53"/>
      <c r="T841" s="53"/>
      <c r="U841" s="53"/>
      <c r="V841" s="53"/>
      <c r="W841" s="53"/>
      <c r="X841" s="53"/>
      <c r="Y841" s="53"/>
    </row>
    <row r="842" spans="1:25" ht="13.5" x14ac:dyDescent="0.25">
      <c r="A842" s="53"/>
      <c r="B842" s="53"/>
      <c r="C842" s="53"/>
      <c r="E842" s="53"/>
      <c r="F842" s="53"/>
      <c r="G842" s="53"/>
      <c r="M842" s="53"/>
      <c r="N842" s="53"/>
      <c r="O842" s="53"/>
      <c r="Q842" s="53"/>
      <c r="R842" s="53"/>
      <c r="S842" s="53"/>
      <c r="T842" s="53"/>
      <c r="U842" s="53"/>
      <c r="V842" s="53"/>
      <c r="W842" s="53"/>
      <c r="X842" s="53"/>
      <c r="Y842" s="53"/>
    </row>
    <row r="843" spans="1:25" ht="13.5" x14ac:dyDescent="0.25">
      <c r="A843" s="53"/>
      <c r="B843" s="53"/>
      <c r="C843" s="53"/>
      <c r="E843" s="53"/>
      <c r="F843" s="53"/>
      <c r="G843" s="53"/>
      <c r="M843" s="53"/>
      <c r="N843" s="53"/>
      <c r="O843" s="53"/>
      <c r="Q843" s="53"/>
      <c r="R843" s="53"/>
      <c r="S843" s="53"/>
      <c r="T843" s="53"/>
      <c r="U843" s="53"/>
      <c r="V843" s="53"/>
      <c r="W843" s="53"/>
      <c r="X843" s="53"/>
      <c r="Y843" s="53"/>
    </row>
    <row r="844" spans="1:25" ht="13.5" x14ac:dyDescent="0.25">
      <c r="A844" s="53"/>
      <c r="B844" s="53"/>
      <c r="C844" s="53"/>
      <c r="E844" s="53"/>
      <c r="F844" s="53"/>
      <c r="G844" s="53"/>
      <c r="M844" s="53"/>
      <c r="N844" s="53"/>
      <c r="O844" s="53"/>
      <c r="Q844" s="53"/>
      <c r="R844" s="53"/>
      <c r="S844" s="53"/>
      <c r="T844" s="53"/>
      <c r="U844" s="53"/>
      <c r="V844" s="53"/>
      <c r="W844" s="53"/>
      <c r="X844" s="53"/>
      <c r="Y844" s="53"/>
    </row>
    <row r="845" spans="1:25" ht="13.5" x14ac:dyDescent="0.25">
      <c r="A845" s="53"/>
      <c r="B845" s="53"/>
      <c r="C845" s="53"/>
      <c r="E845" s="53"/>
      <c r="F845" s="53"/>
      <c r="G845" s="53"/>
      <c r="M845" s="53"/>
      <c r="N845" s="53"/>
      <c r="O845" s="53"/>
      <c r="Q845" s="53"/>
      <c r="R845" s="53"/>
      <c r="S845" s="53"/>
      <c r="T845" s="53"/>
      <c r="U845" s="53"/>
      <c r="V845" s="53"/>
      <c r="W845" s="53"/>
      <c r="X845" s="53"/>
      <c r="Y845" s="53"/>
    </row>
    <row r="846" spans="1:25" ht="13.5" x14ac:dyDescent="0.25">
      <c r="A846" s="53"/>
      <c r="B846" s="53"/>
      <c r="C846" s="53"/>
      <c r="E846" s="53"/>
      <c r="F846" s="53"/>
      <c r="G846" s="53"/>
      <c r="M846" s="53"/>
      <c r="N846" s="53"/>
      <c r="O846" s="53"/>
      <c r="Q846" s="53"/>
      <c r="R846" s="53"/>
      <c r="S846" s="53"/>
      <c r="T846" s="53"/>
      <c r="U846" s="53"/>
      <c r="V846" s="53"/>
      <c r="W846" s="53"/>
      <c r="X846" s="53"/>
      <c r="Y846" s="53"/>
    </row>
    <row r="847" spans="1:25" ht="13.5" x14ac:dyDescent="0.25">
      <c r="A847" s="53"/>
      <c r="B847" s="53"/>
      <c r="C847" s="53"/>
      <c r="E847" s="53"/>
      <c r="F847" s="53"/>
      <c r="G847" s="53"/>
      <c r="M847" s="53"/>
      <c r="N847" s="53"/>
      <c r="O847" s="53"/>
      <c r="Q847" s="53"/>
      <c r="R847" s="53"/>
      <c r="S847" s="53"/>
      <c r="T847" s="53"/>
      <c r="U847" s="53"/>
      <c r="V847" s="53"/>
      <c r="W847" s="53"/>
      <c r="X847" s="53"/>
      <c r="Y847" s="53"/>
    </row>
    <row r="848" spans="1:25" ht="13.5" x14ac:dyDescent="0.25">
      <c r="A848" s="53"/>
      <c r="B848" s="53"/>
      <c r="C848" s="53"/>
      <c r="E848" s="53"/>
      <c r="F848" s="53"/>
      <c r="G848" s="53"/>
      <c r="M848" s="53"/>
      <c r="N848" s="53"/>
      <c r="O848" s="53"/>
      <c r="Q848" s="53"/>
      <c r="R848" s="53"/>
      <c r="S848" s="53"/>
      <c r="T848" s="53"/>
      <c r="U848" s="53"/>
      <c r="V848" s="53"/>
      <c r="W848" s="53"/>
      <c r="X848" s="53"/>
      <c r="Y848" s="53"/>
    </row>
    <row r="849" spans="1:25" ht="13.5" x14ac:dyDescent="0.25">
      <c r="A849" s="53"/>
      <c r="B849" s="53"/>
      <c r="C849" s="53"/>
      <c r="E849" s="53"/>
      <c r="F849" s="53"/>
      <c r="G849" s="53"/>
      <c r="M849" s="53"/>
      <c r="N849" s="53"/>
      <c r="O849" s="53"/>
      <c r="Q849" s="53"/>
      <c r="R849" s="53"/>
      <c r="S849" s="53"/>
      <c r="T849" s="53"/>
      <c r="U849" s="53"/>
      <c r="V849" s="53"/>
      <c r="W849" s="53"/>
      <c r="X849" s="53"/>
      <c r="Y849" s="53"/>
    </row>
    <row r="850" spans="1:25" ht="13.5" x14ac:dyDescent="0.25">
      <c r="A850" s="53"/>
      <c r="B850" s="53"/>
      <c r="C850" s="53"/>
      <c r="E850" s="53"/>
      <c r="F850" s="53"/>
      <c r="G850" s="53"/>
      <c r="M850" s="53"/>
      <c r="N850" s="53"/>
      <c r="O850" s="53"/>
      <c r="Q850" s="53"/>
      <c r="R850" s="53"/>
      <c r="S850" s="53"/>
      <c r="T850" s="53"/>
      <c r="U850" s="53"/>
      <c r="V850" s="53"/>
      <c r="W850" s="53"/>
      <c r="X850" s="53"/>
      <c r="Y850" s="53"/>
    </row>
    <row r="851" spans="1:25" ht="13.5" x14ac:dyDescent="0.25">
      <c r="A851" s="53"/>
      <c r="B851" s="53"/>
      <c r="C851" s="53"/>
      <c r="E851" s="53"/>
      <c r="F851" s="53"/>
      <c r="G851" s="53"/>
      <c r="M851" s="53"/>
      <c r="N851" s="53"/>
      <c r="O851" s="53"/>
      <c r="Q851" s="53"/>
      <c r="R851" s="53"/>
      <c r="S851" s="53"/>
      <c r="T851" s="53"/>
      <c r="U851" s="53"/>
      <c r="V851" s="53"/>
      <c r="W851" s="53"/>
      <c r="X851" s="53"/>
      <c r="Y851" s="53"/>
    </row>
    <row r="852" spans="1:25" ht="13.5" x14ac:dyDescent="0.25">
      <c r="A852" s="53"/>
      <c r="B852" s="53"/>
      <c r="C852" s="53"/>
      <c r="E852" s="53"/>
      <c r="F852" s="53"/>
      <c r="G852" s="53"/>
      <c r="M852" s="53"/>
      <c r="N852" s="53"/>
      <c r="O852" s="53"/>
      <c r="Q852" s="53"/>
      <c r="R852" s="53"/>
      <c r="S852" s="53"/>
      <c r="T852" s="53"/>
      <c r="U852" s="53"/>
      <c r="V852" s="53"/>
      <c r="W852" s="53"/>
      <c r="X852" s="53"/>
      <c r="Y852" s="53"/>
    </row>
    <row r="853" spans="1:25" ht="13.5" x14ac:dyDescent="0.25">
      <c r="A853" s="53"/>
      <c r="B853" s="53"/>
      <c r="C853" s="53"/>
      <c r="E853" s="53"/>
      <c r="F853" s="53"/>
      <c r="G853" s="53"/>
      <c r="M853" s="53"/>
      <c r="N853" s="53"/>
      <c r="O853" s="53"/>
      <c r="Q853" s="53"/>
      <c r="R853" s="53"/>
      <c r="S853" s="53"/>
      <c r="T853" s="53"/>
      <c r="U853" s="53"/>
      <c r="V853" s="53"/>
      <c r="W853" s="53"/>
      <c r="X853" s="53"/>
      <c r="Y853" s="53"/>
    </row>
    <row r="854" spans="1:25" ht="13.5" x14ac:dyDescent="0.25">
      <c r="A854" s="53"/>
      <c r="B854" s="53"/>
      <c r="C854" s="53"/>
      <c r="E854" s="53"/>
      <c r="F854" s="53"/>
      <c r="G854" s="53"/>
      <c r="M854" s="53"/>
      <c r="N854" s="53"/>
      <c r="O854" s="53"/>
      <c r="Q854" s="53"/>
      <c r="R854" s="53"/>
      <c r="S854" s="53"/>
      <c r="T854" s="53"/>
      <c r="U854" s="53"/>
      <c r="V854" s="53"/>
      <c r="W854" s="53"/>
      <c r="X854" s="53"/>
      <c r="Y854" s="53"/>
    </row>
    <row r="855" spans="1:25" ht="13.5" x14ac:dyDescent="0.25">
      <c r="A855" s="53"/>
      <c r="B855" s="53"/>
      <c r="C855" s="53"/>
      <c r="E855" s="53"/>
      <c r="F855" s="53"/>
      <c r="G855" s="53"/>
      <c r="M855" s="53"/>
      <c r="N855" s="53"/>
      <c r="O855" s="53"/>
      <c r="Q855" s="53"/>
      <c r="R855" s="53"/>
      <c r="S855" s="53"/>
      <c r="T855" s="53"/>
      <c r="U855" s="53"/>
      <c r="V855" s="53"/>
      <c r="W855" s="53"/>
      <c r="X855" s="53"/>
      <c r="Y855" s="53"/>
    </row>
    <row r="856" spans="1:25" ht="13.5" x14ac:dyDescent="0.25">
      <c r="A856" s="53"/>
      <c r="B856" s="53"/>
      <c r="C856" s="53"/>
      <c r="E856" s="53"/>
      <c r="F856" s="53"/>
      <c r="G856" s="53"/>
      <c r="M856" s="53"/>
      <c r="N856" s="53"/>
      <c r="O856" s="53"/>
      <c r="Q856" s="53"/>
      <c r="R856" s="53"/>
      <c r="S856" s="53"/>
      <c r="T856" s="53"/>
      <c r="U856" s="53"/>
      <c r="V856" s="53"/>
      <c r="W856" s="53"/>
      <c r="X856" s="53"/>
      <c r="Y856" s="53"/>
    </row>
    <row r="857" spans="1:25" ht="13.5" x14ac:dyDescent="0.25">
      <c r="A857" s="53"/>
      <c r="B857" s="53"/>
      <c r="C857" s="53"/>
      <c r="E857" s="53"/>
      <c r="F857" s="53"/>
      <c r="G857" s="53"/>
      <c r="M857" s="53"/>
      <c r="N857" s="53"/>
      <c r="O857" s="53"/>
      <c r="Q857" s="53"/>
      <c r="R857" s="53"/>
      <c r="S857" s="53"/>
      <c r="T857" s="53"/>
      <c r="U857" s="53"/>
      <c r="V857" s="53"/>
      <c r="W857" s="53"/>
      <c r="X857" s="53"/>
      <c r="Y857" s="53"/>
    </row>
    <row r="858" spans="1:25" ht="13.5" x14ac:dyDescent="0.25">
      <c r="A858" s="53"/>
      <c r="B858" s="53"/>
      <c r="C858" s="53"/>
      <c r="E858" s="53"/>
      <c r="F858" s="53"/>
      <c r="G858" s="53"/>
      <c r="M858" s="53"/>
      <c r="N858" s="53"/>
      <c r="O858" s="53"/>
      <c r="Q858" s="53"/>
      <c r="R858" s="53"/>
      <c r="S858" s="53"/>
      <c r="T858" s="53"/>
      <c r="U858" s="53"/>
      <c r="V858" s="53"/>
      <c r="W858" s="53"/>
      <c r="X858" s="53"/>
      <c r="Y858" s="53"/>
    </row>
    <row r="859" spans="1:25" ht="13.5" x14ac:dyDescent="0.25">
      <c r="A859" s="53"/>
      <c r="B859" s="53"/>
      <c r="C859" s="53"/>
      <c r="E859" s="53"/>
      <c r="F859" s="53"/>
      <c r="G859" s="53"/>
      <c r="M859" s="53"/>
      <c r="N859" s="53"/>
      <c r="O859" s="53"/>
      <c r="Q859" s="53"/>
      <c r="R859" s="53"/>
      <c r="S859" s="53"/>
      <c r="T859" s="53"/>
      <c r="U859" s="53"/>
      <c r="V859" s="53"/>
      <c r="W859" s="53"/>
      <c r="X859" s="53"/>
      <c r="Y859" s="53"/>
    </row>
    <row r="860" spans="1:25" ht="13.5" x14ac:dyDescent="0.25">
      <c r="A860" s="53"/>
      <c r="B860" s="53"/>
      <c r="C860" s="53"/>
      <c r="E860" s="53"/>
      <c r="F860" s="53"/>
      <c r="G860" s="53"/>
      <c r="M860" s="53"/>
      <c r="N860" s="53"/>
      <c r="O860" s="53"/>
      <c r="Q860" s="53"/>
      <c r="R860" s="53"/>
      <c r="S860" s="53"/>
      <c r="T860" s="53"/>
      <c r="U860" s="53"/>
      <c r="V860" s="53"/>
      <c r="W860" s="53"/>
      <c r="X860" s="53"/>
      <c r="Y860" s="53"/>
    </row>
    <row r="861" spans="1:25" ht="13.5" x14ac:dyDescent="0.25">
      <c r="A861" s="53"/>
      <c r="B861" s="53"/>
      <c r="C861" s="53"/>
      <c r="E861" s="53"/>
      <c r="F861" s="53"/>
      <c r="G861" s="53"/>
      <c r="M861" s="53"/>
      <c r="N861" s="53"/>
      <c r="O861" s="53"/>
      <c r="Q861" s="53"/>
      <c r="R861" s="53"/>
      <c r="S861" s="53"/>
      <c r="T861" s="53"/>
      <c r="U861" s="53"/>
      <c r="V861" s="53"/>
      <c r="W861" s="53"/>
      <c r="X861" s="53"/>
      <c r="Y861" s="53"/>
    </row>
    <row r="862" spans="1:25" ht="13.5" x14ac:dyDescent="0.25">
      <c r="A862" s="53"/>
      <c r="B862" s="53"/>
      <c r="C862" s="53"/>
      <c r="E862" s="53"/>
      <c r="F862" s="53"/>
      <c r="G862" s="53"/>
      <c r="M862" s="53"/>
      <c r="N862" s="53"/>
      <c r="O862" s="53"/>
      <c r="Q862" s="53"/>
      <c r="R862" s="53"/>
      <c r="S862" s="53"/>
      <c r="T862" s="53"/>
      <c r="U862" s="53"/>
      <c r="V862" s="53"/>
      <c r="W862" s="53"/>
      <c r="X862" s="53"/>
      <c r="Y862" s="53"/>
    </row>
    <row r="863" spans="1:25" ht="13.5" x14ac:dyDescent="0.25">
      <c r="A863" s="53"/>
      <c r="B863" s="53"/>
      <c r="C863" s="53"/>
      <c r="E863" s="53"/>
      <c r="F863" s="53"/>
      <c r="G863" s="53"/>
      <c r="M863" s="53"/>
      <c r="N863" s="53"/>
      <c r="O863" s="53"/>
      <c r="Q863" s="53"/>
      <c r="R863" s="53"/>
      <c r="S863" s="53"/>
      <c r="T863" s="53"/>
      <c r="U863" s="53"/>
      <c r="V863" s="53"/>
      <c r="W863" s="53"/>
      <c r="X863" s="53"/>
      <c r="Y863" s="53"/>
    </row>
    <row r="864" spans="1:25" ht="13.5" x14ac:dyDescent="0.25">
      <c r="A864" s="53"/>
      <c r="B864" s="53"/>
      <c r="C864" s="53"/>
      <c r="E864" s="53"/>
      <c r="F864" s="53"/>
      <c r="G864" s="53"/>
      <c r="M864" s="53"/>
      <c r="N864" s="53"/>
      <c r="O864" s="53"/>
      <c r="Q864" s="53"/>
      <c r="R864" s="53"/>
      <c r="S864" s="53"/>
      <c r="T864" s="53"/>
      <c r="U864" s="53"/>
      <c r="V864" s="53"/>
      <c r="W864" s="53"/>
      <c r="X864" s="53"/>
      <c r="Y864" s="53"/>
    </row>
    <row r="865" spans="1:25" ht="13.5" x14ac:dyDescent="0.25">
      <c r="A865" s="53"/>
      <c r="B865" s="53"/>
      <c r="C865" s="53"/>
      <c r="E865" s="53"/>
      <c r="F865" s="53"/>
      <c r="G865" s="53"/>
      <c r="M865" s="53"/>
      <c r="N865" s="53"/>
      <c r="O865" s="53"/>
      <c r="Q865" s="53"/>
      <c r="R865" s="53"/>
      <c r="S865" s="53"/>
      <c r="T865" s="53"/>
      <c r="U865" s="53"/>
      <c r="V865" s="53"/>
      <c r="W865" s="53"/>
      <c r="X865" s="53"/>
      <c r="Y865" s="53"/>
    </row>
    <row r="866" spans="1:25" ht="13.5" x14ac:dyDescent="0.25">
      <c r="A866" s="53"/>
      <c r="B866" s="53"/>
      <c r="C866" s="53"/>
      <c r="E866" s="53"/>
      <c r="F866" s="53"/>
      <c r="G866" s="53"/>
      <c r="M866" s="53"/>
      <c r="N866" s="53"/>
      <c r="O866" s="53"/>
      <c r="Q866" s="53"/>
      <c r="R866" s="53"/>
      <c r="S866" s="53"/>
      <c r="T866" s="53"/>
      <c r="U866" s="53"/>
      <c r="V866" s="53"/>
      <c r="W866" s="53"/>
      <c r="X866" s="53"/>
      <c r="Y866" s="53"/>
    </row>
    <row r="867" spans="1:25" ht="13.5" x14ac:dyDescent="0.25">
      <c r="A867" s="53"/>
      <c r="B867" s="53"/>
      <c r="C867" s="53"/>
      <c r="E867" s="53"/>
      <c r="F867" s="53"/>
      <c r="G867" s="53"/>
      <c r="M867" s="53"/>
      <c r="N867" s="53"/>
      <c r="O867" s="53"/>
      <c r="Q867" s="53"/>
      <c r="R867" s="53"/>
      <c r="S867" s="53"/>
      <c r="T867" s="53"/>
      <c r="U867" s="53"/>
      <c r="V867" s="53"/>
      <c r="W867" s="53"/>
      <c r="X867" s="53"/>
      <c r="Y867" s="53"/>
    </row>
    <row r="868" spans="1:25" ht="13.5" x14ac:dyDescent="0.25">
      <c r="A868" s="53"/>
      <c r="B868" s="53"/>
      <c r="C868" s="53"/>
      <c r="E868" s="53"/>
      <c r="F868" s="53"/>
      <c r="G868" s="53"/>
      <c r="M868" s="53"/>
      <c r="N868" s="53"/>
      <c r="O868" s="53"/>
      <c r="Q868" s="53"/>
      <c r="R868" s="53"/>
      <c r="S868" s="53"/>
      <c r="T868" s="53"/>
      <c r="U868" s="53"/>
      <c r="V868" s="53"/>
      <c r="W868" s="53"/>
      <c r="X868" s="53"/>
      <c r="Y868" s="53"/>
    </row>
    <row r="869" spans="1:25" ht="13.5" x14ac:dyDescent="0.25">
      <c r="A869" s="53"/>
      <c r="B869" s="53"/>
      <c r="C869" s="53"/>
      <c r="E869" s="53"/>
      <c r="F869" s="53"/>
      <c r="G869" s="53"/>
      <c r="M869" s="53"/>
      <c r="N869" s="53"/>
      <c r="O869" s="53"/>
      <c r="Q869" s="53"/>
      <c r="R869" s="53"/>
      <c r="S869" s="53"/>
      <c r="T869" s="53"/>
      <c r="U869" s="53"/>
      <c r="V869" s="53"/>
      <c r="W869" s="53"/>
      <c r="X869" s="53"/>
      <c r="Y869" s="53"/>
    </row>
    <row r="870" spans="1:25" ht="13.5" x14ac:dyDescent="0.25">
      <c r="A870" s="53"/>
      <c r="B870" s="53"/>
      <c r="C870" s="53"/>
      <c r="E870" s="53"/>
      <c r="F870" s="53"/>
      <c r="G870" s="53"/>
      <c r="M870" s="53"/>
      <c r="N870" s="53"/>
      <c r="O870" s="53"/>
      <c r="Q870" s="53"/>
      <c r="R870" s="53"/>
      <c r="S870" s="53"/>
      <c r="T870" s="53"/>
      <c r="U870" s="53"/>
      <c r="V870" s="53"/>
      <c r="W870" s="53"/>
      <c r="X870" s="53"/>
      <c r="Y870" s="53"/>
    </row>
    <row r="871" spans="1:25" ht="13.5" x14ac:dyDescent="0.25">
      <c r="A871" s="53"/>
      <c r="B871" s="53"/>
      <c r="C871" s="53"/>
      <c r="E871" s="53"/>
      <c r="F871" s="53"/>
      <c r="G871" s="53"/>
      <c r="M871" s="53"/>
      <c r="N871" s="53"/>
      <c r="O871" s="53"/>
      <c r="Q871" s="53"/>
      <c r="R871" s="53"/>
      <c r="S871" s="53"/>
      <c r="T871" s="53"/>
      <c r="U871" s="53"/>
      <c r="V871" s="53"/>
      <c r="W871" s="53"/>
      <c r="X871" s="53"/>
      <c r="Y871" s="53"/>
    </row>
    <row r="872" spans="1:25" ht="13.5" x14ac:dyDescent="0.25">
      <c r="A872" s="53"/>
      <c r="B872" s="53"/>
      <c r="C872" s="53"/>
      <c r="E872" s="53"/>
      <c r="F872" s="53"/>
      <c r="G872" s="53"/>
      <c r="M872" s="53"/>
      <c r="N872" s="53"/>
      <c r="O872" s="53"/>
      <c r="Q872" s="53"/>
      <c r="R872" s="53"/>
      <c r="S872" s="53"/>
      <c r="T872" s="53"/>
      <c r="U872" s="53"/>
      <c r="V872" s="53"/>
      <c r="W872" s="53"/>
      <c r="X872" s="53"/>
      <c r="Y872" s="53"/>
    </row>
    <row r="873" spans="1:25" ht="13.5" x14ac:dyDescent="0.25">
      <c r="A873" s="53"/>
      <c r="B873" s="53"/>
      <c r="C873" s="53"/>
      <c r="E873" s="53"/>
      <c r="F873" s="53"/>
      <c r="G873" s="53"/>
      <c r="M873" s="53"/>
      <c r="N873" s="53"/>
      <c r="O873" s="53"/>
      <c r="Q873" s="53"/>
      <c r="R873" s="53"/>
      <c r="S873" s="53"/>
      <c r="T873" s="53"/>
      <c r="U873" s="53"/>
      <c r="V873" s="53"/>
      <c r="W873" s="53"/>
      <c r="X873" s="53"/>
      <c r="Y873" s="53"/>
    </row>
    <row r="874" spans="1:25" ht="13.5" x14ac:dyDescent="0.25">
      <c r="A874" s="53"/>
      <c r="B874" s="53"/>
      <c r="C874" s="53"/>
      <c r="E874" s="53"/>
      <c r="F874" s="53"/>
      <c r="G874" s="53"/>
      <c r="M874" s="53"/>
      <c r="N874" s="53"/>
      <c r="O874" s="53"/>
      <c r="Q874" s="53"/>
      <c r="R874" s="53"/>
      <c r="S874" s="53"/>
      <c r="T874" s="53"/>
      <c r="U874" s="53"/>
      <c r="V874" s="53"/>
      <c r="W874" s="53"/>
      <c r="X874" s="53"/>
      <c r="Y874" s="53"/>
    </row>
    <row r="875" spans="1:25" ht="13.5" x14ac:dyDescent="0.25">
      <c r="A875" s="53"/>
      <c r="B875" s="53"/>
      <c r="C875" s="53"/>
      <c r="E875" s="53"/>
      <c r="F875" s="53"/>
      <c r="G875" s="53"/>
      <c r="M875" s="53"/>
      <c r="N875" s="53"/>
      <c r="O875" s="53"/>
      <c r="Q875" s="53"/>
      <c r="R875" s="53"/>
      <c r="S875" s="53"/>
      <c r="T875" s="53"/>
      <c r="U875" s="53"/>
      <c r="V875" s="53"/>
      <c r="W875" s="53"/>
      <c r="X875" s="53"/>
      <c r="Y875" s="53"/>
    </row>
    <row r="876" spans="1:25" ht="13.5" x14ac:dyDescent="0.25">
      <c r="A876" s="53"/>
      <c r="B876" s="53"/>
      <c r="C876" s="53"/>
      <c r="E876" s="53"/>
      <c r="F876" s="53"/>
      <c r="G876" s="53"/>
      <c r="M876" s="53"/>
      <c r="N876" s="53"/>
      <c r="O876" s="53"/>
      <c r="Q876" s="53"/>
      <c r="R876" s="53"/>
      <c r="S876" s="53"/>
      <c r="T876" s="53"/>
      <c r="U876" s="53"/>
      <c r="V876" s="53"/>
      <c r="W876" s="53"/>
      <c r="X876" s="53"/>
      <c r="Y876" s="53"/>
    </row>
    <row r="877" spans="1:25" ht="13.5" x14ac:dyDescent="0.25">
      <c r="A877" s="53"/>
      <c r="B877" s="53"/>
      <c r="C877" s="53"/>
      <c r="E877" s="53"/>
      <c r="F877" s="53"/>
      <c r="G877" s="53"/>
      <c r="M877" s="53"/>
      <c r="N877" s="53"/>
      <c r="O877" s="53"/>
      <c r="Q877" s="53"/>
      <c r="R877" s="53"/>
      <c r="S877" s="53"/>
      <c r="T877" s="53"/>
      <c r="U877" s="53"/>
      <c r="V877" s="53"/>
      <c r="W877" s="53"/>
      <c r="X877" s="53"/>
      <c r="Y877" s="53"/>
    </row>
    <row r="878" spans="1:25" ht="13.5" x14ac:dyDescent="0.25">
      <c r="A878" s="53"/>
      <c r="B878" s="53"/>
      <c r="C878" s="53"/>
      <c r="E878" s="53"/>
      <c r="F878" s="53"/>
      <c r="G878" s="53"/>
      <c r="M878" s="53"/>
      <c r="N878" s="53"/>
      <c r="O878" s="53"/>
      <c r="Q878" s="53"/>
      <c r="R878" s="53"/>
      <c r="S878" s="53"/>
      <c r="T878" s="53"/>
      <c r="U878" s="53"/>
      <c r="V878" s="53"/>
      <c r="W878" s="53"/>
      <c r="X878" s="53"/>
      <c r="Y878" s="53"/>
    </row>
    <row r="879" spans="1:25" ht="13.5" x14ac:dyDescent="0.25">
      <c r="A879" s="53"/>
      <c r="B879" s="53"/>
      <c r="C879" s="53"/>
      <c r="E879" s="53"/>
      <c r="F879" s="53"/>
      <c r="G879" s="53"/>
      <c r="M879" s="53"/>
      <c r="N879" s="53"/>
      <c r="O879" s="53"/>
      <c r="Q879" s="53"/>
      <c r="R879" s="53"/>
      <c r="S879" s="53"/>
      <c r="T879" s="53"/>
      <c r="U879" s="53"/>
      <c r="V879" s="53"/>
      <c r="W879" s="53"/>
      <c r="X879" s="53"/>
      <c r="Y879" s="53"/>
    </row>
    <row r="880" spans="1:25" ht="13.5" x14ac:dyDescent="0.25">
      <c r="A880" s="53"/>
      <c r="B880" s="53"/>
      <c r="C880" s="53"/>
      <c r="E880" s="53"/>
      <c r="F880" s="53"/>
      <c r="G880" s="53"/>
      <c r="M880" s="53"/>
      <c r="N880" s="53"/>
      <c r="O880" s="53"/>
      <c r="Q880" s="53"/>
      <c r="R880" s="53"/>
      <c r="S880" s="53"/>
      <c r="T880" s="53"/>
      <c r="U880" s="53"/>
      <c r="V880" s="53"/>
      <c r="W880" s="53"/>
      <c r="X880" s="53"/>
      <c r="Y880" s="53"/>
    </row>
    <row r="881" spans="1:25" ht="13.5" x14ac:dyDescent="0.25">
      <c r="A881" s="53"/>
      <c r="B881" s="53"/>
      <c r="C881" s="53"/>
      <c r="E881" s="53"/>
      <c r="F881" s="53"/>
      <c r="G881" s="53"/>
      <c r="M881" s="53"/>
      <c r="N881" s="53"/>
      <c r="O881" s="53"/>
      <c r="Q881" s="53"/>
      <c r="R881" s="53"/>
      <c r="S881" s="53"/>
      <c r="T881" s="53"/>
      <c r="U881" s="53"/>
      <c r="V881" s="53"/>
      <c r="W881" s="53"/>
      <c r="X881" s="53"/>
      <c r="Y881" s="53"/>
    </row>
    <row r="882" spans="1:25" ht="13.5" x14ac:dyDescent="0.25">
      <c r="A882" s="53"/>
      <c r="B882" s="53"/>
      <c r="C882" s="53"/>
      <c r="E882" s="53"/>
      <c r="F882" s="53"/>
      <c r="G882" s="53"/>
      <c r="M882" s="53"/>
      <c r="N882" s="53"/>
      <c r="O882" s="53"/>
      <c r="Q882" s="53"/>
      <c r="R882" s="53"/>
      <c r="S882" s="53"/>
      <c r="T882" s="53"/>
      <c r="U882" s="53"/>
      <c r="V882" s="53"/>
      <c r="W882" s="53"/>
      <c r="X882" s="53"/>
      <c r="Y882" s="53"/>
    </row>
    <row r="883" spans="1:25" ht="13.5" x14ac:dyDescent="0.25">
      <c r="A883" s="53"/>
      <c r="B883" s="53"/>
      <c r="C883" s="53"/>
      <c r="E883" s="53"/>
      <c r="F883" s="53"/>
      <c r="G883" s="53"/>
      <c r="M883" s="53"/>
      <c r="N883" s="53"/>
      <c r="O883" s="53"/>
      <c r="Q883" s="53"/>
      <c r="R883" s="53"/>
      <c r="S883" s="53"/>
      <c r="T883" s="53"/>
      <c r="U883" s="53"/>
      <c r="V883" s="53"/>
      <c r="W883" s="53"/>
      <c r="X883" s="53"/>
      <c r="Y883" s="53"/>
    </row>
    <row r="884" spans="1:25" ht="13.5" x14ac:dyDescent="0.25">
      <c r="A884" s="53"/>
      <c r="B884" s="53"/>
      <c r="C884" s="53"/>
      <c r="E884" s="53"/>
      <c r="F884" s="53"/>
      <c r="G884" s="53"/>
      <c r="M884" s="53"/>
      <c r="N884" s="53"/>
      <c r="O884" s="53"/>
      <c r="Q884" s="53"/>
      <c r="R884" s="53"/>
      <c r="S884" s="53"/>
      <c r="T884" s="53"/>
      <c r="U884" s="53"/>
      <c r="V884" s="53"/>
      <c r="W884" s="53"/>
      <c r="X884" s="53"/>
      <c r="Y884" s="53"/>
    </row>
    <row r="885" spans="1:25" ht="13.5" x14ac:dyDescent="0.25">
      <c r="A885" s="53"/>
      <c r="B885" s="53"/>
      <c r="C885" s="53"/>
      <c r="E885" s="53"/>
      <c r="F885" s="53"/>
      <c r="G885" s="53"/>
      <c r="M885" s="53"/>
      <c r="N885" s="53"/>
      <c r="O885" s="53"/>
      <c r="Q885" s="53"/>
      <c r="R885" s="53"/>
      <c r="S885" s="53"/>
      <c r="T885" s="53"/>
      <c r="U885" s="53"/>
      <c r="V885" s="53"/>
      <c r="W885" s="53"/>
      <c r="X885" s="53"/>
      <c r="Y885" s="53"/>
    </row>
    <row r="886" spans="1:25" ht="13.5" x14ac:dyDescent="0.25">
      <c r="A886" s="53"/>
      <c r="B886" s="53"/>
      <c r="C886" s="53"/>
      <c r="E886" s="53"/>
      <c r="F886" s="53"/>
      <c r="G886" s="53"/>
      <c r="M886" s="53"/>
      <c r="N886" s="53"/>
      <c r="O886" s="53"/>
      <c r="Q886" s="53"/>
      <c r="R886" s="53"/>
      <c r="S886" s="53"/>
      <c r="T886" s="53"/>
      <c r="U886" s="53"/>
      <c r="V886" s="53"/>
      <c r="W886" s="53"/>
      <c r="X886" s="53"/>
      <c r="Y886" s="53"/>
    </row>
    <row r="887" spans="1:25" ht="13.5" x14ac:dyDescent="0.25">
      <c r="A887" s="53"/>
      <c r="B887" s="53"/>
      <c r="C887" s="53"/>
      <c r="E887" s="53"/>
      <c r="F887" s="53"/>
      <c r="G887" s="53"/>
      <c r="M887" s="53"/>
      <c r="N887" s="53"/>
      <c r="O887" s="53"/>
      <c r="Q887" s="53"/>
      <c r="R887" s="53"/>
      <c r="S887" s="53"/>
      <c r="T887" s="53"/>
      <c r="U887" s="53"/>
      <c r="V887" s="53"/>
      <c r="W887" s="53"/>
      <c r="X887" s="53"/>
      <c r="Y887" s="53"/>
    </row>
    <row r="888" spans="1:25" ht="13.5" x14ac:dyDescent="0.25">
      <c r="A888" s="53"/>
      <c r="B888" s="53"/>
      <c r="C888" s="53"/>
      <c r="E888" s="53"/>
      <c r="F888" s="53"/>
      <c r="G888" s="53"/>
      <c r="M888" s="53"/>
      <c r="N888" s="53"/>
      <c r="O888" s="53"/>
      <c r="Q888" s="53"/>
      <c r="R888" s="53"/>
      <c r="S888" s="53"/>
      <c r="T888" s="53"/>
      <c r="U888" s="53"/>
      <c r="V888" s="53"/>
      <c r="W888" s="53"/>
      <c r="X888" s="53"/>
      <c r="Y888" s="53"/>
    </row>
    <row r="889" spans="1:25" ht="13.5" x14ac:dyDescent="0.25">
      <c r="A889" s="53"/>
      <c r="B889" s="53"/>
      <c r="C889" s="53"/>
      <c r="E889" s="53"/>
      <c r="F889" s="53"/>
      <c r="G889" s="53"/>
      <c r="M889" s="53"/>
      <c r="N889" s="53"/>
      <c r="O889" s="53"/>
      <c r="Q889" s="53"/>
      <c r="R889" s="53"/>
      <c r="S889" s="53"/>
      <c r="T889" s="53"/>
      <c r="U889" s="53"/>
      <c r="V889" s="53"/>
      <c r="W889" s="53"/>
      <c r="X889" s="53"/>
      <c r="Y889" s="53"/>
    </row>
    <row r="890" spans="1:25" ht="13.5" x14ac:dyDescent="0.25">
      <c r="A890" s="53"/>
      <c r="B890" s="53"/>
      <c r="C890" s="53"/>
      <c r="E890" s="53"/>
      <c r="F890" s="53"/>
      <c r="G890" s="53"/>
      <c r="M890" s="53"/>
      <c r="N890" s="53"/>
      <c r="O890" s="53"/>
      <c r="Q890" s="53"/>
      <c r="R890" s="53"/>
      <c r="S890" s="53"/>
      <c r="T890" s="53"/>
      <c r="U890" s="53"/>
      <c r="V890" s="53"/>
      <c r="W890" s="53"/>
      <c r="X890" s="53"/>
      <c r="Y890" s="53"/>
    </row>
    <row r="891" spans="1:25" ht="13.5" x14ac:dyDescent="0.25">
      <c r="A891" s="53"/>
      <c r="B891" s="53"/>
      <c r="C891" s="53"/>
      <c r="E891" s="53"/>
      <c r="F891" s="53"/>
      <c r="G891" s="53"/>
      <c r="M891" s="53"/>
      <c r="N891" s="53"/>
      <c r="O891" s="53"/>
      <c r="Q891" s="53"/>
      <c r="R891" s="53"/>
      <c r="S891" s="53"/>
      <c r="T891" s="53"/>
      <c r="U891" s="53"/>
      <c r="V891" s="53"/>
      <c r="W891" s="53"/>
      <c r="X891" s="53"/>
      <c r="Y891" s="53"/>
    </row>
    <row r="892" spans="1:25" ht="13.5" x14ac:dyDescent="0.25">
      <c r="A892" s="53"/>
      <c r="B892" s="53"/>
      <c r="C892" s="53"/>
      <c r="E892" s="53"/>
      <c r="F892" s="53"/>
      <c r="G892" s="53"/>
      <c r="M892" s="53"/>
      <c r="N892" s="53"/>
      <c r="O892" s="53"/>
      <c r="Q892" s="53"/>
      <c r="R892" s="53"/>
      <c r="S892" s="53"/>
      <c r="T892" s="53"/>
      <c r="U892" s="53"/>
      <c r="V892" s="53"/>
      <c r="W892" s="53"/>
      <c r="X892" s="53"/>
      <c r="Y892" s="53"/>
    </row>
    <row r="893" spans="1:25" ht="13.5" x14ac:dyDescent="0.25">
      <c r="A893" s="53"/>
      <c r="B893" s="53"/>
      <c r="C893" s="53"/>
      <c r="E893" s="53"/>
      <c r="F893" s="53"/>
      <c r="G893" s="53"/>
      <c r="M893" s="53"/>
      <c r="N893" s="53"/>
      <c r="O893" s="53"/>
      <c r="Q893" s="53"/>
      <c r="R893" s="53"/>
      <c r="S893" s="53"/>
      <c r="T893" s="53"/>
      <c r="U893" s="53"/>
      <c r="V893" s="53"/>
      <c r="W893" s="53"/>
      <c r="X893" s="53"/>
      <c r="Y893" s="53"/>
    </row>
    <row r="894" spans="1:25" ht="13.5" x14ac:dyDescent="0.25">
      <c r="A894" s="53"/>
      <c r="B894" s="53"/>
      <c r="C894" s="53"/>
      <c r="E894" s="53"/>
      <c r="F894" s="53"/>
      <c r="G894" s="53"/>
      <c r="M894" s="53"/>
      <c r="N894" s="53"/>
      <c r="O894" s="53"/>
      <c r="Q894" s="53"/>
      <c r="R894" s="53"/>
      <c r="S894" s="53"/>
      <c r="T894" s="53"/>
      <c r="U894" s="53"/>
      <c r="V894" s="53"/>
      <c r="W894" s="53"/>
      <c r="X894" s="53"/>
      <c r="Y894" s="53"/>
    </row>
    <row r="895" spans="1:25" ht="13.5" x14ac:dyDescent="0.25">
      <c r="A895" s="53"/>
      <c r="B895" s="53"/>
      <c r="C895" s="53"/>
      <c r="E895" s="53"/>
      <c r="F895" s="53"/>
      <c r="G895" s="53"/>
      <c r="M895" s="53"/>
      <c r="N895" s="53"/>
      <c r="O895" s="53"/>
      <c r="Q895" s="53"/>
      <c r="R895" s="53"/>
      <c r="S895" s="53"/>
      <c r="T895" s="53"/>
      <c r="U895" s="53"/>
      <c r="V895" s="53"/>
      <c r="W895" s="53"/>
      <c r="X895" s="53"/>
      <c r="Y895" s="53"/>
    </row>
    <row r="896" spans="1:25" ht="13.5" x14ac:dyDescent="0.25">
      <c r="A896" s="53"/>
      <c r="B896" s="53"/>
      <c r="C896" s="53"/>
      <c r="E896" s="53"/>
      <c r="F896" s="53"/>
      <c r="G896" s="53"/>
      <c r="M896" s="53"/>
      <c r="N896" s="53"/>
      <c r="O896" s="53"/>
      <c r="Q896" s="53"/>
      <c r="R896" s="53"/>
      <c r="S896" s="53"/>
      <c r="T896" s="53"/>
      <c r="U896" s="53"/>
      <c r="V896" s="53"/>
      <c r="W896" s="53"/>
      <c r="X896" s="53"/>
      <c r="Y896" s="53"/>
    </row>
    <row r="897" spans="1:25" ht="13.5" x14ac:dyDescent="0.25">
      <c r="A897" s="53"/>
      <c r="B897" s="53"/>
      <c r="C897" s="53"/>
      <c r="E897" s="53"/>
      <c r="F897" s="53"/>
      <c r="G897" s="53"/>
      <c r="M897" s="53"/>
      <c r="N897" s="53"/>
      <c r="O897" s="53"/>
      <c r="Q897" s="53"/>
      <c r="R897" s="53"/>
      <c r="S897" s="53"/>
      <c r="T897" s="53"/>
      <c r="U897" s="53"/>
      <c r="V897" s="53"/>
      <c r="W897" s="53"/>
      <c r="X897" s="53"/>
      <c r="Y897" s="53"/>
    </row>
    <row r="898" spans="1:25" ht="13.5" x14ac:dyDescent="0.25">
      <c r="A898" s="53"/>
      <c r="B898" s="53"/>
      <c r="C898" s="53"/>
      <c r="E898" s="53"/>
      <c r="F898" s="53"/>
      <c r="G898" s="53"/>
      <c r="M898" s="53"/>
      <c r="N898" s="53"/>
      <c r="O898" s="53"/>
      <c r="Q898" s="53"/>
      <c r="R898" s="53"/>
      <c r="S898" s="53"/>
      <c r="T898" s="53"/>
      <c r="U898" s="53"/>
      <c r="V898" s="53"/>
      <c r="W898" s="53"/>
      <c r="X898" s="53"/>
      <c r="Y898" s="53"/>
    </row>
    <row r="899" spans="1:25" ht="13.5" x14ac:dyDescent="0.25">
      <c r="A899" s="53"/>
      <c r="B899" s="53"/>
      <c r="C899" s="53"/>
      <c r="E899" s="53"/>
      <c r="F899" s="53"/>
      <c r="G899" s="53"/>
      <c r="M899" s="53"/>
      <c r="N899" s="53"/>
      <c r="O899" s="53"/>
      <c r="Q899" s="53"/>
      <c r="R899" s="53"/>
      <c r="S899" s="53"/>
      <c r="T899" s="53"/>
      <c r="U899" s="53"/>
      <c r="V899" s="53"/>
      <c r="W899" s="53"/>
      <c r="X899" s="53"/>
      <c r="Y899" s="53"/>
    </row>
    <row r="900" spans="1:25" ht="13.5" x14ac:dyDescent="0.25">
      <c r="A900" s="53"/>
      <c r="B900" s="53"/>
      <c r="C900" s="53"/>
      <c r="E900" s="53"/>
      <c r="F900" s="53"/>
      <c r="G900" s="53"/>
      <c r="M900" s="53"/>
      <c r="N900" s="53"/>
      <c r="O900" s="53"/>
      <c r="Q900" s="53"/>
      <c r="R900" s="53"/>
      <c r="S900" s="53"/>
      <c r="T900" s="53"/>
      <c r="U900" s="53"/>
      <c r="V900" s="53"/>
      <c r="W900" s="53"/>
      <c r="X900" s="53"/>
      <c r="Y900" s="53"/>
    </row>
    <row r="901" spans="1:25" ht="13.5" x14ac:dyDescent="0.25">
      <c r="A901" s="53"/>
      <c r="B901" s="53"/>
      <c r="C901" s="53"/>
      <c r="E901" s="53"/>
      <c r="F901" s="53"/>
      <c r="G901" s="53"/>
      <c r="M901" s="53"/>
      <c r="N901" s="53"/>
      <c r="O901" s="53"/>
      <c r="Q901" s="53"/>
      <c r="R901" s="53"/>
      <c r="S901" s="53"/>
      <c r="T901" s="53"/>
      <c r="U901" s="53"/>
      <c r="V901" s="53"/>
      <c r="W901" s="53"/>
      <c r="X901" s="53"/>
      <c r="Y901" s="53"/>
    </row>
    <row r="902" spans="1:25" ht="13.5" x14ac:dyDescent="0.25">
      <c r="A902" s="53"/>
      <c r="B902" s="53"/>
      <c r="C902" s="53"/>
      <c r="E902" s="53"/>
      <c r="F902" s="53"/>
      <c r="G902" s="53"/>
      <c r="M902" s="53"/>
      <c r="N902" s="53"/>
      <c r="O902" s="53"/>
      <c r="Q902" s="53"/>
      <c r="R902" s="53"/>
      <c r="S902" s="53"/>
      <c r="T902" s="53"/>
      <c r="U902" s="53"/>
      <c r="V902" s="53"/>
      <c r="W902" s="53"/>
      <c r="X902" s="53"/>
      <c r="Y902" s="53"/>
    </row>
    <row r="903" spans="1:25" ht="13.5" x14ac:dyDescent="0.25">
      <c r="A903" s="53"/>
      <c r="B903" s="53"/>
      <c r="C903" s="53"/>
      <c r="E903" s="53"/>
      <c r="F903" s="53"/>
      <c r="G903" s="53"/>
      <c r="M903" s="53"/>
      <c r="N903" s="53"/>
      <c r="O903" s="53"/>
      <c r="Q903" s="53"/>
      <c r="R903" s="53"/>
      <c r="S903" s="53"/>
      <c r="T903" s="53"/>
      <c r="U903" s="53"/>
      <c r="V903" s="53"/>
      <c r="W903" s="53"/>
      <c r="X903" s="53"/>
      <c r="Y903" s="53"/>
    </row>
    <row r="904" spans="1:25" ht="13.5" x14ac:dyDescent="0.25">
      <c r="A904" s="53"/>
      <c r="B904" s="53"/>
      <c r="C904" s="53"/>
      <c r="E904" s="53"/>
      <c r="F904" s="53"/>
      <c r="G904" s="53"/>
      <c r="M904" s="53"/>
      <c r="N904" s="53"/>
      <c r="O904" s="53"/>
      <c r="Q904" s="53"/>
      <c r="R904" s="53"/>
      <c r="S904" s="53"/>
      <c r="T904" s="53"/>
      <c r="U904" s="53"/>
      <c r="V904" s="53"/>
      <c r="W904" s="53"/>
      <c r="X904" s="53"/>
      <c r="Y904" s="53"/>
    </row>
    <row r="905" spans="1:25" ht="13.5" x14ac:dyDescent="0.25">
      <c r="A905" s="53"/>
      <c r="B905" s="53"/>
      <c r="C905" s="53"/>
      <c r="E905" s="53"/>
      <c r="F905" s="53"/>
      <c r="G905" s="53"/>
      <c r="M905" s="53"/>
      <c r="N905" s="53"/>
      <c r="O905" s="53"/>
      <c r="Q905" s="53"/>
      <c r="R905" s="53"/>
      <c r="S905" s="53"/>
      <c r="T905" s="53"/>
      <c r="U905" s="53"/>
      <c r="V905" s="53"/>
      <c r="W905" s="53"/>
      <c r="X905" s="53"/>
      <c r="Y905" s="53"/>
    </row>
    <row r="906" spans="1:25" ht="13.5" x14ac:dyDescent="0.25">
      <c r="A906" s="53"/>
      <c r="B906" s="53"/>
      <c r="C906" s="53"/>
      <c r="E906" s="53"/>
      <c r="F906" s="53"/>
      <c r="G906" s="53"/>
      <c r="M906" s="53"/>
      <c r="N906" s="53"/>
      <c r="O906" s="53"/>
      <c r="Q906" s="53"/>
      <c r="R906" s="53"/>
      <c r="S906" s="53"/>
      <c r="T906" s="53"/>
      <c r="U906" s="53"/>
      <c r="V906" s="53"/>
      <c r="W906" s="53"/>
      <c r="X906" s="53"/>
      <c r="Y906" s="53"/>
    </row>
    <row r="907" spans="1:25" ht="13.5" x14ac:dyDescent="0.25">
      <c r="A907" s="53"/>
      <c r="B907" s="53"/>
      <c r="C907" s="53"/>
      <c r="E907" s="53"/>
      <c r="F907" s="53"/>
      <c r="G907" s="53"/>
      <c r="M907" s="53"/>
      <c r="N907" s="53"/>
      <c r="O907" s="53"/>
      <c r="Q907" s="53"/>
      <c r="R907" s="53"/>
      <c r="S907" s="53"/>
      <c r="T907" s="53"/>
      <c r="U907" s="53"/>
      <c r="V907" s="53"/>
      <c r="W907" s="53"/>
      <c r="X907" s="53"/>
      <c r="Y907" s="53"/>
    </row>
    <row r="908" spans="1:25" ht="13.5" x14ac:dyDescent="0.25">
      <c r="A908" s="53"/>
      <c r="B908" s="53"/>
      <c r="C908" s="53"/>
      <c r="E908" s="53"/>
      <c r="F908" s="53"/>
      <c r="G908" s="53"/>
      <c r="M908" s="53"/>
      <c r="N908" s="53"/>
      <c r="O908" s="53"/>
      <c r="Q908" s="53"/>
      <c r="R908" s="53"/>
      <c r="S908" s="53"/>
      <c r="T908" s="53"/>
      <c r="U908" s="53"/>
      <c r="V908" s="53"/>
      <c r="W908" s="53"/>
      <c r="X908" s="53"/>
      <c r="Y908" s="53"/>
    </row>
    <row r="909" spans="1:25" ht="13.5" x14ac:dyDescent="0.25">
      <c r="A909" s="53"/>
      <c r="B909" s="53"/>
      <c r="C909" s="53"/>
      <c r="E909" s="53"/>
      <c r="F909" s="53"/>
      <c r="G909" s="53"/>
      <c r="M909" s="53"/>
      <c r="N909" s="53"/>
      <c r="O909" s="53"/>
      <c r="Q909" s="53"/>
      <c r="R909" s="53"/>
      <c r="S909" s="53"/>
      <c r="T909" s="53"/>
      <c r="U909" s="53"/>
      <c r="V909" s="53"/>
      <c r="W909" s="53"/>
      <c r="X909" s="53"/>
      <c r="Y909" s="53"/>
    </row>
    <row r="910" spans="1:25" ht="13.5" x14ac:dyDescent="0.25">
      <c r="A910" s="53"/>
      <c r="B910" s="53"/>
      <c r="C910" s="53"/>
      <c r="E910" s="53"/>
      <c r="F910" s="53"/>
      <c r="G910" s="53"/>
      <c r="M910" s="53"/>
      <c r="N910" s="53"/>
      <c r="O910" s="53"/>
      <c r="Q910" s="53"/>
      <c r="R910" s="53"/>
      <c r="S910" s="53"/>
      <c r="T910" s="53"/>
      <c r="U910" s="53"/>
      <c r="V910" s="53"/>
      <c r="W910" s="53"/>
      <c r="X910" s="53"/>
      <c r="Y910" s="53"/>
    </row>
    <row r="911" spans="1:25" ht="13.5" x14ac:dyDescent="0.25">
      <c r="A911" s="53"/>
      <c r="B911" s="53"/>
      <c r="C911" s="53"/>
      <c r="E911" s="53"/>
      <c r="F911" s="53"/>
      <c r="G911" s="53"/>
      <c r="M911" s="53"/>
      <c r="N911" s="53"/>
      <c r="O911" s="53"/>
      <c r="Q911" s="53"/>
      <c r="R911" s="53"/>
      <c r="S911" s="53"/>
      <c r="T911" s="53"/>
      <c r="U911" s="53"/>
      <c r="V911" s="53"/>
      <c r="W911" s="53"/>
      <c r="X911" s="53"/>
      <c r="Y911" s="53"/>
    </row>
    <row r="912" spans="1:25" ht="13.5" x14ac:dyDescent="0.25">
      <c r="A912" s="53"/>
      <c r="B912" s="53"/>
      <c r="C912" s="53"/>
      <c r="E912" s="53"/>
      <c r="F912" s="53"/>
      <c r="G912" s="53"/>
      <c r="M912" s="53"/>
      <c r="N912" s="53"/>
      <c r="O912" s="53"/>
      <c r="Q912" s="53"/>
      <c r="R912" s="53"/>
      <c r="S912" s="53"/>
      <c r="T912" s="53"/>
      <c r="U912" s="53"/>
      <c r="V912" s="53"/>
      <c r="W912" s="53"/>
      <c r="X912" s="53"/>
      <c r="Y912" s="53"/>
    </row>
    <row r="913" spans="1:25" ht="13.5" x14ac:dyDescent="0.25">
      <c r="A913" s="53"/>
      <c r="B913" s="53"/>
      <c r="C913" s="53"/>
      <c r="E913" s="53"/>
      <c r="F913" s="53"/>
      <c r="G913" s="53"/>
      <c r="M913" s="53"/>
      <c r="N913" s="53"/>
      <c r="O913" s="53"/>
      <c r="Q913" s="53"/>
      <c r="R913" s="53"/>
      <c r="S913" s="53"/>
      <c r="T913" s="53"/>
      <c r="U913" s="53"/>
      <c r="V913" s="53"/>
      <c r="W913" s="53"/>
      <c r="X913" s="53"/>
      <c r="Y913" s="53"/>
    </row>
    <row r="914" spans="1:25" ht="13.5" x14ac:dyDescent="0.25">
      <c r="A914" s="53"/>
      <c r="B914" s="53"/>
      <c r="C914" s="53"/>
      <c r="E914" s="53"/>
      <c r="F914" s="53"/>
      <c r="G914" s="53"/>
      <c r="M914" s="53"/>
      <c r="N914" s="53"/>
      <c r="O914" s="53"/>
      <c r="Q914" s="53"/>
      <c r="R914" s="53"/>
      <c r="S914" s="53"/>
      <c r="T914" s="53"/>
      <c r="U914" s="53"/>
      <c r="V914" s="53"/>
      <c r="W914" s="53"/>
      <c r="X914" s="53"/>
      <c r="Y914" s="53"/>
    </row>
    <row r="915" spans="1:25" ht="13.5" x14ac:dyDescent="0.25">
      <c r="A915" s="53"/>
      <c r="B915" s="53"/>
      <c r="C915" s="53"/>
      <c r="E915" s="53"/>
      <c r="F915" s="53"/>
      <c r="G915" s="53"/>
      <c r="M915" s="53"/>
      <c r="N915" s="53"/>
      <c r="O915" s="53"/>
      <c r="Q915" s="53"/>
      <c r="R915" s="53"/>
      <c r="S915" s="53"/>
      <c r="T915" s="53"/>
      <c r="U915" s="53"/>
      <c r="V915" s="53"/>
      <c r="W915" s="53"/>
      <c r="X915" s="53"/>
      <c r="Y915" s="53"/>
    </row>
    <row r="916" spans="1:25" ht="13.5" x14ac:dyDescent="0.25">
      <c r="A916" s="53"/>
      <c r="B916" s="53"/>
      <c r="C916" s="53"/>
      <c r="E916" s="53"/>
      <c r="F916" s="53"/>
      <c r="G916" s="53"/>
      <c r="M916" s="53"/>
      <c r="N916" s="53"/>
      <c r="O916" s="53"/>
      <c r="Q916" s="53"/>
      <c r="R916" s="53"/>
      <c r="S916" s="53"/>
      <c r="T916" s="53"/>
      <c r="U916" s="53"/>
      <c r="V916" s="53"/>
      <c r="W916" s="53"/>
      <c r="X916" s="53"/>
      <c r="Y916" s="53"/>
    </row>
    <row r="917" spans="1:25" ht="13.5" x14ac:dyDescent="0.25">
      <c r="A917" s="53"/>
      <c r="B917" s="53"/>
      <c r="C917" s="53"/>
      <c r="E917" s="53"/>
      <c r="F917" s="53"/>
      <c r="G917" s="53"/>
      <c r="M917" s="53"/>
      <c r="N917" s="53"/>
      <c r="O917" s="53"/>
      <c r="Q917" s="53"/>
      <c r="R917" s="53"/>
      <c r="S917" s="53"/>
      <c r="T917" s="53"/>
      <c r="U917" s="53"/>
      <c r="V917" s="53"/>
      <c r="W917" s="53"/>
      <c r="X917" s="53"/>
      <c r="Y917" s="53"/>
    </row>
    <row r="918" spans="1:25" ht="13.5" x14ac:dyDescent="0.25">
      <c r="A918" s="53"/>
      <c r="B918" s="53"/>
      <c r="C918" s="53"/>
      <c r="E918" s="53"/>
      <c r="F918" s="53"/>
      <c r="G918" s="53"/>
      <c r="M918" s="53"/>
      <c r="N918" s="53"/>
      <c r="O918" s="53"/>
      <c r="Q918" s="53"/>
      <c r="R918" s="53"/>
      <c r="S918" s="53"/>
      <c r="T918" s="53"/>
      <c r="U918" s="53"/>
      <c r="V918" s="53"/>
      <c r="W918" s="53"/>
      <c r="X918" s="53"/>
      <c r="Y918" s="53"/>
    </row>
    <row r="919" spans="1:25" ht="13.5" x14ac:dyDescent="0.25">
      <c r="A919" s="53"/>
      <c r="B919" s="53"/>
      <c r="C919" s="53"/>
      <c r="E919" s="53"/>
      <c r="F919" s="53"/>
      <c r="G919" s="53"/>
      <c r="M919" s="53"/>
      <c r="N919" s="53"/>
      <c r="O919" s="53"/>
      <c r="Q919" s="53"/>
      <c r="R919" s="53"/>
      <c r="S919" s="53"/>
      <c r="T919" s="53"/>
      <c r="U919" s="53"/>
      <c r="V919" s="53"/>
      <c r="W919" s="53"/>
      <c r="X919" s="53"/>
      <c r="Y919" s="53"/>
    </row>
    <row r="920" spans="1:25" ht="13.5" x14ac:dyDescent="0.25">
      <c r="A920" s="53"/>
      <c r="B920" s="53"/>
      <c r="C920" s="53"/>
      <c r="E920" s="53"/>
      <c r="F920" s="53"/>
      <c r="G920" s="53"/>
      <c r="M920" s="53"/>
      <c r="N920" s="53"/>
      <c r="O920" s="53"/>
      <c r="Q920" s="53"/>
      <c r="R920" s="53"/>
      <c r="S920" s="53"/>
      <c r="T920" s="53"/>
      <c r="U920" s="53"/>
      <c r="V920" s="53"/>
      <c r="W920" s="53"/>
      <c r="X920" s="53"/>
      <c r="Y920" s="53"/>
    </row>
    <row r="921" spans="1:25" ht="13.5" x14ac:dyDescent="0.25">
      <c r="A921" s="53"/>
      <c r="B921" s="53"/>
      <c r="C921" s="53"/>
      <c r="E921" s="53"/>
      <c r="F921" s="53"/>
      <c r="G921" s="53"/>
      <c r="M921" s="53"/>
      <c r="N921" s="53"/>
      <c r="O921" s="53"/>
      <c r="Q921" s="53"/>
      <c r="R921" s="53"/>
      <c r="S921" s="53"/>
      <c r="T921" s="53"/>
      <c r="U921" s="53"/>
      <c r="V921" s="53"/>
      <c r="W921" s="53"/>
      <c r="X921" s="53"/>
      <c r="Y921" s="53"/>
    </row>
    <row r="922" spans="1:25" ht="13.5" x14ac:dyDescent="0.25">
      <c r="A922" s="53"/>
      <c r="B922" s="53"/>
      <c r="C922" s="53"/>
      <c r="E922" s="53"/>
      <c r="F922" s="53"/>
      <c r="G922" s="53"/>
      <c r="M922" s="53"/>
      <c r="N922" s="53"/>
      <c r="O922" s="53"/>
      <c r="Q922" s="53"/>
      <c r="R922" s="53"/>
      <c r="S922" s="53"/>
      <c r="T922" s="53"/>
      <c r="U922" s="53"/>
      <c r="V922" s="53"/>
      <c r="W922" s="53"/>
      <c r="X922" s="53"/>
      <c r="Y922" s="53"/>
    </row>
    <row r="923" spans="1:25" ht="13.5" x14ac:dyDescent="0.25">
      <c r="A923" s="53"/>
      <c r="B923" s="53"/>
      <c r="C923" s="53"/>
      <c r="E923" s="53"/>
      <c r="F923" s="53"/>
      <c r="G923" s="53"/>
      <c r="M923" s="53"/>
      <c r="N923" s="53"/>
      <c r="O923" s="53"/>
      <c r="Q923" s="53"/>
      <c r="R923" s="53"/>
      <c r="S923" s="53"/>
      <c r="T923" s="53"/>
      <c r="U923" s="53"/>
      <c r="V923" s="53"/>
      <c r="W923" s="53"/>
      <c r="X923" s="53"/>
      <c r="Y923" s="53"/>
    </row>
    <row r="924" spans="1:25" ht="13.5" x14ac:dyDescent="0.25">
      <c r="A924" s="53"/>
      <c r="B924" s="53"/>
      <c r="C924" s="53"/>
      <c r="E924" s="53"/>
      <c r="F924" s="53"/>
      <c r="G924" s="53"/>
      <c r="M924" s="53"/>
      <c r="N924" s="53"/>
      <c r="O924" s="53"/>
      <c r="Q924" s="53"/>
      <c r="R924" s="53"/>
      <c r="S924" s="53"/>
      <c r="T924" s="53"/>
      <c r="U924" s="53"/>
      <c r="V924" s="53"/>
      <c r="W924" s="53"/>
      <c r="X924" s="53"/>
      <c r="Y924" s="53"/>
    </row>
    <row r="925" spans="1:25" ht="13.5" x14ac:dyDescent="0.25">
      <c r="A925" s="53"/>
      <c r="B925" s="53"/>
      <c r="C925" s="53"/>
      <c r="E925" s="53"/>
      <c r="F925" s="53"/>
      <c r="G925" s="53"/>
      <c r="M925" s="53"/>
      <c r="N925" s="53"/>
      <c r="O925" s="53"/>
      <c r="Q925" s="53"/>
      <c r="R925" s="53"/>
      <c r="S925" s="53"/>
      <c r="T925" s="53"/>
      <c r="U925" s="53"/>
      <c r="V925" s="53"/>
      <c r="W925" s="53"/>
      <c r="X925" s="53"/>
      <c r="Y925" s="53"/>
    </row>
    <row r="926" spans="1:25" ht="13.5" x14ac:dyDescent="0.25">
      <c r="A926" s="53"/>
      <c r="B926" s="53"/>
      <c r="C926" s="53"/>
      <c r="E926" s="53"/>
      <c r="F926" s="53"/>
      <c r="G926" s="53"/>
      <c r="M926" s="53"/>
      <c r="N926" s="53"/>
      <c r="O926" s="53"/>
      <c r="Q926" s="53"/>
      <c r="R926" s="53"/>
      <c r="S926" s="53"/>
      <c r="T926" s="53"/>
      <c r="U926" s="53"/>
      <c r="V926" s="53"/>
      <c r="W926" s="53"/>
      <c r="X926" s="53"/>
      <c r="Y926" s="53"/>
    </row>
    <row r="927" spans="1:25" ht="13.5" x14ac:dyDescent="0.25">
      <c r="A927" s="53"/>
      <c r="B927" s="53"/>
      <c r="C927" s="53"/>
      <c r="E927" s="53"/>
      <c r="F927" s="53"/>
      <c r="G927" s="53"/>
      <c r="M927" s="53"/>
      <c r="N927" s="53"/>
      <c r="O927" s="53"/>
      <c r="Q927" s="53"/>
      <c r="R927" s="53"/>
      <c r="S927" s="53"/>
      <c r="T927" s="53"/>
      <c r="U927" s="53"/>
      <c r="V927" s="53"/>
      <c r="W927" s="53"/>
      <c r="X927" s="53"/>
      <c r="Y927" s="53"/>
    </row>
    <row r="928" spans="1:25" ht="13.5" x14ac:dyDescent="0.25">
      <c r="A928" s="53"/>
      <c r="B928" s="53"/>
      <c r="C928" s="53"/>
      <c r="E928" s="53"/>
      <c r="F928" s="53"/>
      <c r="G928" s="53"/>
      <c r="M928" s="53"/>
      <c r="N928" s="53"/>
      <c r="O928" s="53"/>
      <c r="Q928" s="53"/>
      <c r="R928" s="53"/>
      <c r="S928" s="53"/>
      <c r="T928" s="53"/>
      <c r="U928" s="53"/>
      <c r="V928" s="53"/>
      <c r="W928" s="53"/>
      <c r="X928" s="53"/>
      <c r="Y928" s="53"/>
    </row>
    <row r="929" spans="1:25" ht="13.5" x14ac:dyDescent="0.25">
      <c r="A929" s="53"/>
      <c r="B929" s="53"/>
      <c r="C929" s="53"/>
      <c r="E929" s="53"/>
      <c r="F929" s="53"/>
      <c r="G929" s="53"/>
      <c r="M929" s="53"/>
      <c r="N929" s="53"/>
      <c r="O929" s="53"/>
      <c r="Q929" s="53"/>
      <c r="R929" s="53"/>
      <c r="S929" s="53"/>
      <c r="T929" s="53"/>
      <c r="U929" s="53"/>
      <c r="V929" s="53"/>
      <c r="W929" s="53"/>
      <c r="X929" s="53"/>
      <c r="Y929" s="53"/>
    </row>
    <row r="930" spans="1:25" ht="13.5" x14ac:dyDescent="0.25">
      <c r="A930" s="53"/>
      <c r="B930" s="53"/>
      <c r="C930" s="53"/>
      <c r="E930" s="53"/>
      <c r="F930" s="53"/>
      <c r="G930" s="53"/>
      <c r="M930" s="53"/>
      <c r="N930" s="53"/>
      <c r="O930" s="53"/>
      <c r="Q930" s="53"/>
      <c r="R930" s="53"/>
      <c r="S930" s="53"/>
      <c r="T930" s="53"/>
      <c r="U930" s="53"/>
      <c r="V930" s="53"/>
      <c r="W930" s="53"/>
      <c r="X930" s="53"/>
      <c r="Y930" s="53"/>
    </row>
    <row r="931" spans="1:25" ht="13.5" x14ac:dyDescent="0.25">
      <c r="A931" s="53"/>
      <c r="B931" s="53"/>
      <c r="C931" s="53"/>
      <c r="E931" s="53"/>
      <c r="F931" s="53"/>
      <c r="G931" s="53"/>
      <c r="M931" s="53"/>
      <c r="N931" s="53"/>
      <c r="O931" s="53"/>
      <c r="Q931" s="53"/>
      <c r="R931" s="53"/>
      <c r="S931" s="53"/>
      <c r="T931" s="53"/>
      <c r="U931" s="53"/>
      <c r="V931" s="53"/>
      <c r="W931" s="53"/>
      <c r="X931" s="53"/>
      <c r="Y931" s="53"/>
    </row>
    <row r="932" spans="1:25" ht="13.5" x14ac:dyDescent="0.25">
      <c r="A932" s="53"/>
      <c r="B932" s="53"/>
      <c r="C932" s="53"/>
      <c r="E932" s="53"/>
      <c r="F932" s="53"/>
      <c r="G932" s="53"/>
      <c r="M932" s="53"/>
      <c r="N932" s="53"/>
      <c r="O932" s="53"/>
      <c r="Q932" s="53"/>
      <c r="R932" s="53"/>
      <c r="S932" s="53"/>
      <c r="T932" s="53"/>
      <c r="U932" s="53"/>
      <c r="V932" s="53"/>
      <c r="W932" s="53"/>
      <c r="X932" s="53"/>
      <c r="Y932" s="53"/>
    </row>
    <row r="933" spans="1:25" ht="13.5" x14ac:dyDescent="0.25">
      <c r="A933" s="53"/>
      <c r="B933" s="53"/>
      <c r="C933" s="53"/>
      <c r="E933" s="53"/>
      <c r="F933" s="53"/>
      <c r="G933" s="53"/>
      <c r="M933" s="53"/>
      <c r="N933" s="53"/>
      <c r="O933" s="53"/>
      <c r="Q933" s="53"/>
      <c r="R933" s="53"/>
      <c r="S933" s="53"/>
      <c r="T933" s="53"/>
      <c r="U933" s="53"/>
      <c r="V933" s="53"/>
      <c r="W933" s="53"/>
      <c r="X933" s="53"/>
      <c r="Y933" s="53"/>
    </row>
    <row r="934" spans="1:25" ht="13.5" x14ac:dyDescent="0.25">
      <c r="A934" s="53"/>
      <c r="B934" s="53"/>
      <c r="C934" s="53"/>
      <c r="E934" s="53"/>
      <c r="F934" s="53"/>
      <c r="G934" s="53"/>
      <c r="M934" s="53"/>
      <c r="N934" s="53"/>
      <c r="O934" s="53"/>
      <c r="Q934" s="53"/>
      <c r="R934" s="53"/>
      <c r="S934" s="53"/>
      <c r="T934" s="53"/>
      <c r="U934" s="53"/>
      <c r="V934" s="53"/>
      <c r="W934" s="53"/>
      <c r="X934" s="53"/>
      <c r="Y934" s="53"/>
    </row>
    <row r="935" spans="1:25" ht="13.5" x14ac:dyDescent="0.25">
      <c r="A935" s="53"/>
      <c r="B935" s="53"/>
      <c r="C935" s="53"/>
      <c r="E935" s="53"/>
      <c r="F935" s="53"/>
      <c r="G935" s="53"/>
      <c r="M935" s="53"/>
      <c r="N935" s="53"/>
      <c r="O935" s="53"/>
      <c r="Q935" s="53"/>
      <c r="R935" s="53"/>
      <c r="S935" s="53"/>
      <c r="T935" s="53"/>
      <c r="U935" s="53"/>
      <c r="V935" s="53"/>
      <c r="W935" s="53"/>
      <c r="X935" s="53"/>
      <c r="Y935" s="53"/>
    </row>
    <row r="936" spans="1:25" ht="13.5" x14ac:dyDescent="0.25">
      <c r="A936" s="53"/>
      <c r="B936" s="53"/>
      <c r="C936" s="53"/>
      <c r="E936" s="53"/>
      <c r="F936" s="53"/>
      <c r="G936" s="53"/>
      <c r="M936" s="53"/>
      <c r="N936" s="53"/>
      <c r="O936" s="53"/>
      <c r="Q936" s="53"/>
      <c r="R936" s="53"/>
      <c r="S936" s="53"/>
      <c r="T936" s="53"/>
      <c r="U936" s="53"/>
      <c r="V936" s="53"/>
      <c r="W936" s="53"/>
      <c r="X936" s="53"/>
      <c r="Y936" s="53"/>
    </row>
    <row r="937" spans="1:25" ht="13.5" x14ac:dyDescent="0.25">
      <c r="A937" s="53"/>
      <c r="B937" s="53"/>
      <c r="C937" s="53"/>
      <c r="E937" s="53"/>
      <c r="F937" s="53"/>
      <c r="G937" s="53"/>
      <c r="M937" s="53"/>
      <c r="N937" s="53"/>
      <c r="O937" s="53"/>
      <c r="Q937" s="53"/>
      <c r="R937" s="53"/>
      <c r="S937" s="53"/>
      <c r="T937" s="53"/>
      <c r="U937" s="53"/>
      <c r="V937" s="53"/>
      <c r="W937" s="53"/>
      <c r="X937" s="53"/>
      <c r="Y937" s="53"/>
    </row>
    <row r="938" spans="1:25" ht="13.5" x14ac:dyDescent="0.25">
      <c r="A938" s="53"/>
      <c r="B938" s="53"/>
      <c r="C938" s="53"/>
      <c r="E938" s="53"/>
      <c r="F938" s="53"/>
      <c r="G938" s="53"/>
      <c r="M938" s="53"/>
      <c r="N938" s="53"/>
      <c r="O938" s="53"/>
      <c r="Q938" s="53"/>
      <c r="R938" s="53"/>
      <c r="S938" s="53"/>
      <c r="T938" s="53"/>
      <c r="U938" s="53"/>
      <c r="V938" s="53"/>
      <c r="W938" s="53"/>
      <c r="X938" s="53"/>
      <c r="Y938" s="53"/>
    </row>
    <row r="939" spans="1:25" ht="13.5" x14ac:dyDescent="0.25">
      <c r="A939" s="53"/>
      <c r="B939" s="53"/>
      <c r="C939" s="53"/>
      <c r="E939" s="53"/>
      <c r="F939" s="53"/>
      <c r="G939" s="53"/>
      <c r="M939" s="53"/>
      <c r="N939" s="53"/>
      <c r="O939" s="53"/>
      <c r="Q939" s="53"/>
      <c r="R939" s="53"/>
      <c r="S939" s="53"/>
      <c r="T939" s="53"/>
      <c r="U939" s="53"/>
      <c r="V939" s="53"/>
      <c r="W939" s="53"/>
      <c r="X939" s="53"/>
      <c r="Y939" s="53"/>
    </row>
    <row r="940" spans="1:25" ht="13.5" x14ac:dyDescent="0.25">
      <c r="A940" s="53"/>
      <c r="B940" s="53"/>
      <c r="C940" s="53"/>
      <c r="E940" s="53"/>
      <c r="F940" s="53"/>
      <c r="G940" s="53"/>
      <c r="M940" s="53"/>
      <c r="N940" s="53"/>
      <c r="O940" s="53"/>
      <c r="Q940" s="53"/>
      <c r="R940" s="53"/>
      <c r="S940" s="53"/>
      <c r="T940" s="53"/>
      <c r="U940" s="53"/>
      <c r="V940" s="53"/>
      <c r="W940" s="53"/>
      <c r="X940" s="53"/>
      <c r="Y940" s="53"/>
    </row>
    <row r="941" spans="1:25" ht="13.5" x14ac:dyDescent="0.25">
      <c r="A941" s="53"/>
      <c r="B941" s="53"/>
      <c r="C941" s="53"/>
      <c r="E941" s="53"/>
      <c r="F941" s="53"/>
      <c r="G941" s="53"/>
      <c r="M941" s="53"/>
      <c r="N941" s="53"/>
      <c r="O941" s="53"/>
      <c r="Q941" s="53"/>
      <c r="R941" s="53"/>
      <c r="S941" s="53"/>
      <c r="T941" s="53"/>
      <c r="U941" s="53"/>
      <c r="V941" s="53"/>
      <c r="W941" s="53"/>
      <c r="X941" s="53"/>
      <c r="Y941" s="53"/>
    </row>
    <row r="942" spans="1:25" ht="13.5" x14ac:dyDescent="0.25">
      <c r="A942" s="53"/>
      <c r="B942" s="53"/>
      <c r="C942" s="53"/>
      <c r="E942" s="53"/>
      <c r="F942" s="53"/>
      <c r="G942" s="53"/>
      <c r="M942" s="53"/>
      <c r="N942" s="53"/>
      <c r="O942" s="53"/>
      <c r="Q942" s="53"/>
      <c r="R942" s="53"/>
      <c r="S942" s="53"/>
      <c r="T942" s="53"/>
      <c r="U942" s="53"/>
      <c r="V942" s="53"/>
      <c r="W942" s="53"/>
      <c r="X942" s="53"/>
      <c r="Y942" s="53"/>
    </row>
    <row r="943" spans="1:25" ht="13.5" x14ac:dyDescent="0.25">
      <c r="A943" s="53"/>
      <c r="B943" s="53"/>
      <c r="C943" s="53"/>
      <c r="E943" s="53"/>
      <c r="F943" s="53"/>
      <c r="G943" s="53"/>
      <c r="M943" s="53"/>
      <c r="N943" s="53"/>
      <c r="O943" s="53"/>
      <c r="Q943" s="53"/>
      <c r="R943" s="53"/>
      <c r="S943" s="53"/>
      <c r="T943" s="53"/>
      <c r="U943" s="53"/>
      <c r="V943" s="53"/>
      <c r="W943" s="53"/>
      <c r="X943" s="53"/>
      <c r="Y943" s="53"/>
    </row>
    <row r="944" spans="1:25" ht="13.5" x14ac:dyDescent="0.25">
      <c r="A944" s="53"/>
      <c r="B944" s="53"/>
      <c r="C944" s="53"/>
      <c r="E944" s="53"/>
      <c r="F944" s="53"/>
      <c r="G944" s="53"/>
      <c r="M944" s="53"/>
      <c r="N944" s="53"/>
      <c r="O944" s="53"/>
      <c r="Q944" s="53"/>
      <c r="R944" s="53"/>
      <c r="S944" s="53"/>
      <c r="T944" s="53"/>
      <c r="U944" s="53"/>
      <c r="V944" s="53"/>
      <c r="W944" s="53"/>
      <c r="X944" s="53"/>
      <c r="Y944" s="53"/>
    </row>
    <row r="945" spans="1:25" ht="13.5" x14ac:dyDescent="0.25">
      <c r="A945" s="53"/>
      <c r="B945" s="53"/>
      <c r="C945" s="53"/>
      <c r="E945" s="53"/>
      <c r="F945" s="53"/>
      <c r="G945" s="53"/>
      <c r="M945" s="53"/>
      <c r="N945" s="53"/>
      <c r="O945" s="53"/>
      <c r="Q945" s="53"/>
      <c r="R945" s="53"/>
      <c r="S945" s="53"/>
      <c r="T945" s="53"/>
      <c r="U945" s="53"/>
      <c r="V945" s="53"/>
      <c r="W945" s="53"/>
      <c r="X945" s="53"/>
      <c r="Y945" s="53"/>
    </row>
    <row r="946" spans="1:25" ht="13.5" x14ac:dyDescent="0.25">
      <c r="A946" s="53"/>
      <c r="B946" s="53"/>
      <c r="C946" s="53"/>
      <c r="E946" s="53"/>
      <c r="F946" s="53"/>
      <c r="G946" s="53"/>
      <c r="M946" s="53"/>
      <c r="N946" s="53"/>
      <c r="O946" s="53"/>
      <c r="Q946" s="53"/>
      <c r="R946" s="53"/>
      <c r="S946" s="53"/>
      <c r="T946" s="53"/>
      <c r="U946" s="53"/>
      <c r="V946" s="53"/>
      <c r="W946" s="53"/>
      <c r="X946" s="53"/>
      <c r="Y946" s="53"/>
    </row>
    <row r="947" spans="1:25" ht="13.5" x14ac:dyDescent="0.25">
      <c r="A947" s="53"/>
      <c r="B947" s="53"/>
      <c r="C947" s="53"/>
      <c r="E947" s="53"/>
      <c r="F947" s="53"/>
      <c r="G947" s="53"/>
      <c r="M947" s="53"/>
      <c r="N947" s="53"/>
      <c r="O947" s="53"/>
      <c r="Q947" s="53"/>
      <c r="R947" s="53"/>
      <c r="S947" s="53"/>
      <c r="T947" s="53"/>
      <c r="U947" s="53"/>
      <c r="V947" s="53"/>
      <c r="W947" s="53"/>
      <c r="X947" s="53"/>
      <c r="Y947" s="53"/>
    </row>
    <row r="948" spans="1:25" ht="13.5" x14ac:dyDescent="0.25">
      <c r="A948" s="53"/>
      <c r="B948" s="53"/>
      <c r="C948" s="53"/>
      <c r="E948" s="53"/>
      <c r="F948" s="53"/>
      <c r="G948" s="53"/>
      <c r="M948" s="53"/>
      <c r="N948" s="53"/>
      <c r="O948" s="53"/>
      <c r="Q948" s="53"/>
      <c r="R948" s="53"/>
      <c r="S948" s="53"/>
      <c r="T948" s="53"/>
      <c r="U948" s="53"/>
      <c r="V948" s="53"/>
      <c r="W948" s="53"/>
      <c r="X948" s="53"/>
      <c r="Y948" s="53"/>
    </row>
    <row r="949" spans="1:25" ht="13.5" x14ac:dyDescent="0.25">
      <c r="A949" s="53"/>
      <c r="B949" s="53"/>
      <c r="C949" s="53"/>
      <c r="E949" s="53"/>
      <c r="F949" s="53"/>
      <c r="G949" s="53"/>
      <c r="M949" s="53"/>
      <c r="N949" s="53"/>
      <c r="O949" s="53"/>
      <c r="Q949" s="53"/>
      <c r="R949" s="53"/>
      <c r="S949" s="53"/>
      <c r="T949" s="53"/>
      <c r="U949" s="53"/>
      <c r="V949" s="53"/>
      <c r="W949" s="53"/>
      <c r="X949" s="53"/>
      <c r="Y949" s="53"/>
    </row>
    <row r="950" spans="1:25" ht="13.5" x14ac:dyDescent="0.25">
      <c r="A950" s="53"/>
      <c r="B950" s="53"/>
      <c r="C950" s="53"/>
      <c r="E950" s="53"/>
      <c r="F950" s="53"/>
      <c r="G950" s="53"/>
      <c r="M950" s="53"/>
      <c r="N950" s="53"/>
      <c r="O950" s="53"/>
      <c r="Q950" s="53"/>
      <c r="R950" s="53"/>
      <c r="S950" s="53"/>
      <c r="T950" s="53"/>
      <c r="U950" s="53"/>
      <c r="V950" s="53"/>
      <c r="W950" s="53"/>
      <c r="X950" s="53"/>
      <c r="Y950" s="53"/>
    </row>
    <row r="951" spans="1:25" ht="13.5" x14ac:dyDescent="0.25">
      <c r="A951" s="53"/>
      <c r="B951" s="53"/>
      <c r="C951" s="53"/>
      <c r="E951" s="53"/>
      <c r="F951" s="53"/>
      <c r="G951" s="53"/>
      <c r="M951" s="53"/>
      <c r="N951" s="53"/>
      <c r="O951" s="53"/>
      <c r="Q951" s="53"/>
      <c r="R951" s="53"/>
      <c r="S951" s="53"/>
      <c r="T951" s="53"/>
      <c r="U951" s="53"/>
      <c r="V951" s="53"/>
      <c r="W951" s="53"/>
      <c r="X951" s="53"/>
      <c r="Y951" s="53"/>
    </row>
    <row r="952" spans="1:25" ht="13.5" x14ac:dyDescent="0.25">
      <c r="A952" s="53"/>
      <c r="B952" s="53"/>
      <c r="C952" s="53"/>
      <c r="E952" s="53"/>
      <c r="F952" s="53"/>
      <c r="G952" s="53"/>
      <c r="M952" s="53"/>
      <c r="N952" s="53"/>
      <c r="O952" s="53"/>
      <c r="Q952" s="53"/>
      <c r="R952" s="53"/>
      <c r="S952" s="53"/>
      <c r="T952" s="53"/>
      <c r="U952" s="53"/>
      <c r="V952" s="53"/>
      <c r="W952" s="53"/>
      <c r="X952" s="53"/>
      <c r="Y952" s="53"/>
    </row>
    <row r="953" spans="1:25" ht="13.5" x14ac:dyDescent="0.25">
      <c r="A953" s="53"/>
      <c r="B953" s="53"/>
      <c r="C953" s="53"/>
      <c r="E953" s="53"/>
      <c r="F953" s="53"/>
      <c r="G953" s="53"/>
      <c r="M953" s="53"/>
      <c r="N953" s="53"/>
      <c r="O953" s="53"/>
      <c r="Q953" s="53"/>
      <c r="R953" s="53"/>
      <c r="S953" s="53"/>
      <c r="T953" s="53"/>
      <c r="U953" s="53"/>
      <c r="V953" s="53"/>
      <c r="W953" s="53"/>
      <c r="X953" s="53"/>
      <c r="Y953" s="53"/>
    </row>
    <row r="954" spans="1:25" ht="13.5" x14ac:dyDescent="0.25">
      <c r="A954" s="53"/>
      <c r="B954" s="53"/>
      <c r="C954" s="53"/>
      <c r="E954" s="53"/>
      <c r="F954" s="53"/>
      <c r="G954" s="53"/>
      <c r="M954" s="53"/>
      <c r="N954" s="53"/>
      <c r="O954" s="53"/>
      <c r="Q954" s="53"/>
      <c r="R954" s="53"/>
      <c r="S954" s="53"/>
      <c r="T954" s="53"/>
      <c r="U954" s="53"/>
      <c r="V954" s="53"/>
      <c r="W954" s="53"/>
      <c r="X954" s="53"/>
      <c r="Y954" s="53"/>
    </row>
    <row r="955" spans="1:25" ht="13.5" x14ac:dyDescent="0.25">
      <c r="A955" s="53"/>
      <c r="B955" s="53"/>
      <c r="C955" s="53"/>
      <c r="E955" s="53"/>
      <c r="F955" s="53"/>
      <c r="G955" s="53"/>
      <c r="M955" s="53"/>
      <c r="N955" s="53"/>
      <c r="O955" s="53"/>
      <c r="Q955" s="53"/>
      <c r="R955" s="53"/>
      <c r="S955" s="53"/>
      <c r="T955" s="53"/>
      <c r="U955" s="53"/>
      <c r="V955" s="53"/>
      <c r="W955" s="53"/>
      <c r="X955" s="53"/>
      <c r="Y955" s="53"/>
    </row>
    <row r="956" spans="1:25" ht="13.5" x14ac:dyDescent="0.25">
      <c r="A956" s="53"/>
      <c r="B956" s="53"/>
      <c r="C956" s="53"/>
      <c r="E956" s="53"/>
      <c r="F956" s="53"/>
      <c r="G956" s="53"/>
      <c r="M956" s="53"/>
      <c r="N956" s="53"/>
      <c r="O956" s="53"/>
      <c r="Q956" s="53"/>
      <c r="R956" s="53"/>
      <c r="S956" s="53"/>
      <c r="T956" s="53"/>
      <c r="U956" s="53"/>
      <c r="V956" s="53"/>
      <c r="W956" s="53"/>
      <c r="X956" s="53"/>
      <c r="Y956" s="53"/>
    </row>
    <row r="957" spans="1:25" ht="13.5" x14ac:dyDescent="0.25">
      <c r="A957" s="53"/>
      <c r="B957" s="53"/>
      <c r="C957" s="53"/>
      <c r="E957" s="53"/>
      <c r="F957" s="53"/>
      <c r="G957" s="53"/>
      <c r="M957" s="53"/>
      <c r="N957" s="53"/>
      <c r="O957" s="53"/>
      <c r="Q957" s="53"/>
      <c r="R957" s="53"/>
      <c r="S957" s="53"/>
      <c r="T957" s="53"/>
      <c r="U957" s="53"/>
      <c r="V957" s="53"/>
      <c r="W957" s="53"/>
      <c r="X957" s="53"/>
      <c r="Y957" s="53"/>
    </row>
    <row r="958" spans="1:25" ht="13.5" x14ac:dyDescent="0.25">
      <c r="A958" s="53"/>
      <c r="B958" s="53"/>
      <c r="C958" s="53"/>
      <c r="E958" s="53"/>
      <c r="F958" s="53"/>
      <c r="G958" s="53"/>
      <c r="M958" s="53"/>
      <c r="N958" s="53"/>
      <c r="O958" s="53"/>
      <c r="Q958" s="53"/>
      <c r="R958" s="53"/>
      <c r="S958" s="53"/>
      <c r="T958" s="53"/>
      <c r="U958" s="53"/>
      <c r="V958" s="53"/>
      <c r="W958" s="53"/>
      <c r="X958" s="53"/>
      <c r="Y958" s="53"/>
    </row>
    <row r="959" spans="1:25" ht="13.5" x14ac:dyDescent="0.25">
      <c r="A959" s="53"/>
      <c r="B959" s="53"/>
      <c r="C959" s="53"/>
      <c r="E959" s="53"/>
      <c r="F959" s="53"/>
      <c r="G959" s="53"/>
      <c r="M959" s="53"/>
      <c r="N959" s="53"/>
      <c r="O959" s="53"/>
      <c r="Q959" s="53"/>
      <c r="R959" s="53"/>
      <c r="S959" s="53"/>
      <c r="T959" s="53"/>
      <c r="U959" s="53"/>
      <c r="V959" s="53"/>
      <c r="W959" s="53"/>
      <c r="X959" s="53"/>
      <c r="Y959" s="53"/>
    </row>
    <row r="960" spans="1:25" ht="13.5" x14ac:dyDescent="0.25">
      <c r="A960" s="53"/>
      <c r="B960" s="53"/>
      <c r="C960" s="53"/>
      <c r="E960" s="53"/>
      <c r="F960" s="53"/>
      <c r="G960" s="53"/>
      <c r="M960" s="53"/>
      <c r="N960" s="53"/>
      <c r="O960" s="53"/>
      <c r="Q960" s="53"/>
      <c r="R960" s="53"/>
      <c r="S960" s="53"/>
      <c r="T960" s="53"/>
      <c r="U960" s="53"/>
      <c r="V960" s="53"/>
      <c r="W960" s="53"/>
      <c r="X960" s="53"/>
      <c r="Y960" s="53"/>
    </row>
    <row r="961" spans="1:25" ht="13.5" x14ac:dyDescent="0.25">
      <c r="A961" s="53"/>
      <c r="B961" s="53"/>
      <c r="C961" s="53"/>
      <c r="E961" s="53"/>
      <c r="F961" s="53"/>
      <c r="G961" s="53"/>
      <c r="M961" s="53"/>
      <c r="N961" s="53"/>
      <c r="O961" s="53"/>
      <c r="Q961" s="53"/>
      <c r="R961" s="53"/>
      <c r="S961" s="53"/>
      <c r="T961" s="53"/>
      <c r="U961" s="53"/>
      <c r="V961" s="53"/>
      <c r="W961" s="53"/>
      <c r="X961" s="53"/>
      <c r="Y961" s="53"/>
    </row>
    <row r="962" spans="1:25" ht="13.5" x14ac:dyDescent="0.25">
      <c r="A962" s="53"/>
      <c r="B962" s="53"/>
      <c r="C962" s="53"/>
      <c r="E962" s="53"/>
      <c r="F962" s="53"/>
      <c r="G962" s="53"/>
      <c r="M962" s="53"/>
      <c r="N962" s="53"/>
      <c r="O962" s="53"/>
      <c r="Q962" s="53"/>
      <c r="R962" s="53"/>
      <c r="S962" s="53"/>
      <c r="T962" s="53"/>
      <c r="U962" s="53"/>
      <c r="V962" s="53"/>
      <c r="W962" s="53"/>
      <c r="X962" s="53"/>
      <c r="Y962" s="53"/>
    </row>
    <row r="963" spans="1:25" ht="13.5" x14ac:dyDescent="0.25">
      <c r="A963" s="53"/>
      <c r="B963" s="53"/>
      <c r="C963" s="53"/>
      <c r="E963" s="53"/>
      <c r="F963" s="53"/>
      <c r="G963" s="53"/>
      <c r="M963" s="53"/>
      <c r="N963" s="53"/>
      <c r="O963" s="53"/>
      <c r="Q963" s="53"/>
      <c r="R963" s="53"/>
      <c r="S963" s="53"/>
      <c r="T963" s="53"/>
      <c r="U963" s="53"/>
      <c r="V963" s="53"/>
      <c r="W963" s="53"/>
      <c r="X963" s="53"/>
      <c r="Y963" s="53"/>
    </row>
    <row r="964" spans="1:25" ht="13.5" x14ac:dyDescent="0.25">
      <c r="A964" s="53"/>
      <c r="B964" s="53"/>
      <c r="C964" s="53"/>
      <c r="E964" s="53"/>
      <c r="F964" s="53"/>
      <c r="G964" s="53"/>
      <c r="M964" s="53"/>
      <c r="N964" s="53"/>
      <c r="O964" s="53"/>
      <c r="Q964" s="53"/>
      <c r="R964" s="53"/>
      <c r="S964" s="53"/>
      <c r="T964" s="53"/>
      <c r="U964" s="53"/>
      <c r="V964" s="53"/>
      <c r="W964" s="53"/>
      <c r="X964" s="53"/>
      <c r="Y964" s="53"/>
    </row>
    <row r="965" spans="1:25" ht="13.5" x14ac:dyDescent="0.25">
      <c r="A965" s="53"/>
      <c r="B965" s="53"/>
      <c r="C965" s="53"/>
      <c r="E965" s="53"/>
      <c r="F965" s="53"/>
      <c r="G965" s="53"/>
      <c r="M965" s="53"/>
      <c r="N965" s="53"/>
      <c r="O965" s="53"/>
      <c r="Q965" s="53"/>
      <c r="R965" s="53"/>
      <c r="S965" s="53"/>
      <c r="T965" s="53"/>
      <c r="U965" s="53"/>
      <c r="V965" s="53"/>
      <c r="W965" s="53"/>
      <c r="X965" s="53"/>
      <c r="Y965" s="53"/>
    </row>
    <row r="966" spans="1:25" ht="13.5" x14ac:dyDescent="0.25">
      <c r="A966" s="53"/>
      <c r="B966" s="53"/>
      <c r="C966" s="53"/>
      <c r="E966" s="53"/>
      <c r="F966" s="53"/>
      <c r="G966" s="53"/>
      <c r="M966" s="53"/>
      <c r="N966" s="53"/>
      <c r="O966" s="53"/>
      <c r="Q966" s="53"/>
      <c r="R966" s="53"/>
      <c r="S966" s="53"/>
      <c r="T966" s="53"/>
      <c r="U966" s="53"/>
      <c r="V966" s="53"/>
      <c r="W966" s="53"/>
      <c r="X966" s="53"/>
      <c r="Y966" s="53"/>
    </row>
    <row r="967" spans="1:25" ht="13.5" x14ac:dyDescent="0.25">
      <c r="A967" s="53"/>
      <c r="B967" s="53"/>
      <c r="C967" s="53"/>
      <c r="E967" s="53"/>
      <c r="F967" s="53"/>
      <c r="G967" s="53"/>
      <c r="M967" s="53"/>
      <c r="N967" s="53"/>
      <c r="O967" s="53"/>
      <c r="Q967" s="53"/>
      <c r="R967" s="53"/>
      <c r="S967" s="53"/>
      <c r="T967" s="53"/>
      <c r="U967" s="53"/>
      <c r="V967" s="53"/>
      <c r="W967" s="53"/>
      <c r="X967" s="53"/>
      <c r="Y967" s="53"/>
    </row>
    <row r="968" spans="1:25" ht="13.5" x14ac:dyDescent="0.25">
      <c r="A968" s="53"/>
      <c r="B968" s="53"/>
      <c r="C968" s="53"/>
      <c r="E968" s="53"/>
      <c r="F968" s="53"/>
      <c r="G968" s="53"/>
      <c r="M968" s="53"/>
      <c r="N968" s="53"/>
      <c r="O968" s="53"/>
      <c r="Q968" s="53"/>
      <c r="R968" s="53"/>
      <c r="S968" s="53"/>
      <c r="T968" s="53"/>
      <c r="U968" s="53"/>
      <c r="V968" s="53"/>
      <c r="W968" s="53"/>
      <c r="X968" s="53"/>
      <c r="Y968" s="53"/>
    </row>
    <row r="969" spans="1:25" ht="13.5" x14ac:dyDescent="0.25">
      <c r="A969" s="53"/>
      <c r="B969" s="53"/>
      <c r="C969" s="53"/>
      <c r="E969" s="53"/>
      <c r="F969" s="53"/>
      <c r="G969" s="53"/>
      <c r="M969" s="53"/>
      <c r="N969" s="53"/>
      <c r="O969" s="53"/>
      <c r="Q969" s="53"/>
      <c r="R969" s="53"/>
      <c r="S969" s="53"/>
      <c r="T969" s="53"/>
      <c r="U969" s="53"/>
      <c r="V969" s="53"/>
      <c r="W969" s="53"/>
      <c r="X969" s="53"/>
      <c r="Y969" s="53"/>
    </row>
    <row r="970" spans="1:25" ht="13.5" x14ac:dyDescent="0.25">
      <c r="A970" s="53"/>
      <c r="B970" s="53"/>
      <c r="C970" s="53"/>
      <c r="E970" s="53"/>
      <c r="F970" s="53"/>
      <c r="G970" s="53"/>
      <c r="M970" s="53"/>
      <c r="N970" s="53"/>
      <c r="O970" s="53"/>
      <c r="Q970" s="53"/>
      <c r="R970" s="53"/>
      <c r="S970" s="53"/>
      <c r="T970" s="53"/>
      <c r="U970" s="53"/>
      <c r="V970" s="53"/>
      <c r="W970" s="53"/>
      <c r="X970" s="53"/>
      <c r="Y970" s="53"/>
    </row>
    <row r="971" spans="1:25" ht="13.5" x14ac:dyDescent="0.25">
      <c r="A971" s="53"/>
      <c r="B971" s="53"/>
      <c r="C971" s="53"/>
      <c r="E971" s="53"/>
      <c r="F971" s="53"/>
      <c r="G971" s="53"/>
      <c r="M971" s="53"/>
      <c r="N971" s="53"/>
      <c r="O971" s="53"/>
      <c r="Q971" s="53"/>
      <c r="R971" s="53"/>
      <c r="S971" s="53"/>
      <c r="T971" s="53"/>
      <c r="U971" s="53"/>
      <c r="V971" s="53"/>
      <c r="W971" s="53"/>
      <c r="X971" s="53"/>
      <c r="Y971" s="53"/>
    </row>
    <row r="972" spans="1:25" ht="13.5" x14ac:dyDescent="0.25">
      <c r="A972" s="53"/>
      <c r="B972" s="53"/>
      <c r="C972" s="53"/>
      <c r="E972" s="53"/>
      <c r="F972" s="53"/>
      <c r="G972" s="53"/>
      <c r="M972" s="53"/>
      <c r="N972" s="53"/>
      <c r="O972" s="53"/>
      <c r="Q972" s="53"/>
      <c r="R972" s="53"/>
      <c r="S972" s="53"/>
      <c r="T972" s="53"/>
      <c r="U972" s="53"/>
      <c r="V972" s="53"/>
      <c r="W972" s="53"/>
      <c r="X972" s="53"/>
      <c r="Y972" s="53"/>
    </row>
    <row r="973" spans="1:25" ht="13.5" x14ac:dyDescent="0.25">
      <c r="A973" s="53"/>
      <c r="B973" s="53"/>
      <c r="C973" s="53"/>
      <c r="E973" s="53"/>
      <c r="F973" s="53"/>
      <c r="G973" s="53"/>
      <c r="M973" s="53"/>
      <c r="N973" s="53"/>
      <c r="O973" s="53"/>
      <c r="Q973" s="53"/>
      <c r="R973" s="53"/>
      <c r="S973" s="53"/>
      <c r="T973" s="53"/>
      <c r="U973" s="53"/>
      <c r="V973" s="53"/>
      <c r="W973" s="53"/>
      <c r="X973" s="53"/>
      <c r="Y973" s="53"/>
    </row>
    <row r="974" spans="1:25" ht="13.5" x14ac:dyDescent="0.25">
      <c r="A974" s="53"/>
      <c r="B974" s="53"/>
      <c r="C974" s="53"/>
      <c r="E974" s="53"/>
      <c r="F974" s="53"/>
      <c r="G974" s="53"/>
      <c r="M974" s="53"/>
      <c r="N974" s="53"/>
      <c r="O974" s="53"/>
      <c r="Q974" s="53"/>
      <c r="R974" s="53"/>
      <c r="S974" s="53"/>
      <c r="T974" s="53"/>
      <c r="U974" s="53"/>
      <c r="V974" s="53"/>
      <c r="W974" s="53"/>
      <c r="X974" s="53"/>
      <c r="Y974" s="53"/>
    </row>
    <row r="975" spans="1:25" ht="13.5" x14ac:dyDescent="0.25">
      <c r="A975" s="53"/>
      <c r="B975" s="53"/>
      <c r="C975" s="53"/>
      <c r="E975" s="53"/>
      <c r="F975" s="53"/>
      <c r="G975" s="53"/>
      <c r="M975" s="53"/>
      <c r="N975" s="53"/>
      <c r="O975" s="53"/>
      <c r="Q975" s="53"/>
      <c r="R975" s="53"/>
      <c r="S975" s="53"/>
      <c r="T975" s="53"/>
      <c r="U975" s="53"/>
      <c r="V975" s="53"/>
      <c r="W975" s="53"/>
      <c r="X975" s="53"/>
      <c r="Y975" s="53"/>
    </row>
    <row r="976" spans="1:25" ht="13.5" x14ac:dyDescent="0.25">
      <c r="A976" s="53"/>
      <c r="B976" s="53"/>
      <c r="C976" s="53"/>
      <c r="E976" s="53"/>
      <c r="F976" s="53"/>
      <c r="G976" s="53"/>
      <c r="M976" s="53"/>
      <c r="N976" s="53"/>
      <c r="O976" s="53"/>
      <c r="Q976" s="53"/>
      <c r="R976" s="53"/>
      <c r="S976" s="53"/>
      <c r="T976" s="53"/>
      <c r="U976" s="53"/>
      <c r="V976" s="53"/>
      <c r="W976" s="53"/>
      <c r="X976" s="53"/>
      <c r="Y976" s="53"/>
    </row>
    <row r="977" spans="1:25" ht="13.5" x14ac:dyDescent="0.25">
      <c r="A977" s="53"/>
      <c r="B977" s="53"/>
      <c r="C977" s="53"/>
      <c r="E977" s="53"/>
      <c r="F977" s="53"/>
      <c r="G977" s="53"/>
      <c r="M977" s="53"/>
      <c r="N977" s="53"/>
      <c r="O977" s="53"/>
      <c r="Q977" s="53"/>
      <c r="R977" s="53"/>
      <c r="S977" s="53"/>
      <c r="T977" s="53"/>
      <c r="U977" s="53"/>
      <c r="V977" s="53"/>
      <c r="W977" s="53"/>
      <c r="X977" s="53"/>
      <c r="Y977" s="53"/>
    </row>
    <row r="978" spans="1:25" ht="13.5" x14ac:dyDescent="0.25">
      <c r="A978" s="53"/>
      <c r="B978" s="53"/>
      <c r="C978" s="53"/>
      <c r="E978" s="53"/>
      <c r="F978" s="53"/>
      <c r="G978" s="53"/>
      <c r="M978" s="53"/>
      <c r="N978" s="53"/>
      <c r="O978" s="53"/>
      <c r="Q978" s="53"/>
      <c r="R978" s="53"/>
      <c r="S978" s="53"/>
      <c r="T978" s="53"/>
      <c r="U978" s="53"/>
      <c r="V978" s="53"/>
      <c r="W978" s="53"/>
      <c r="X978" s="53"/>
      <c r="Y978" s="53"/>
    </row>
    <row r="979" spans="1:25" ht="13.5" x14ac:dyDescent="0.25">
      <c r="A979" s="53"/>
      <c r="B979" s="53"/>
      <c r="C979" s="53"/>
      <c r="E979" s="53"/>
      <c r="F979" s="53"/>
      <c r="G979" s="53"/>
      <c r="M979" s="53"/>
      <c r="N979" s="53"/>
      <c r="O979" s="53"/>
      <c r="Q979" s="53"/>
      <c r="R979" s="53"/>
      <c r="S979" s="53"/>
      <c r="T979" s="53"/>
      <c r="U979" s="53"/>
      <c r="V979" s="53"/>
      <c r="W979" s="53"/>
      <c r="X979" s="53"/>
      <c r="Y979" s="53"/>
    </row>
    <row r="980" spans="1:25" ht="13.5" x14ac:dyDescent="0.25">
      <c r="A980" s="53"/>
      <c r="B980" s="53"/>
      <c r="C980" s="53"/>
      <c r="E980" s="53"/>
      <c r="F980" s="53"/>
      <c r="G980" s="53"/>
      <c r="M980" s="53"/>
      <c r="N980" s="53"/>
      <c r="O980" s="53"/>
      <c r="Q980" s="53"/>
      <c r="R980" s="53"/>
      <c r="S980" s="53"/>
      <c r="T980" s="53"/>
      <c r="U980" s="53"/>
      <c r="V980" s="53"/>
      <c r="W980" s="53"/>
      <c r="X980" s="53"/>
      <c r="Y980" s="53"/>
    </row>
    <row r="981" spans="1:25" ht="13.5" x14ac:dyDescent="0.25">
      <c r="A981" s="53"/>
      <c r="B981" s="53"/>
      <c r="C981" s="53"/>
      <c r="E981" s="53"/>
      <c r="F981" s="53"/>
      <c r="G981" s="53"/>
      <c r="M981" s="53"/>
      <c r="N981" s="53"/>
      <c r="O981" s="53"/>
      <c r="Q981" s="53"/>
      <c r="R981" s="53"/>
      <c r="S981" s="53"/>
      <c r="T981" s="53"/>
      <c r="U981" s="53"/>
      <c r="V981" s="53"/>
      <c r="W981" s="53"/>
      <c r="X981" s="53"/>
      <c r="Y981" s="53"/>
    </row>
    <row r="982" spans="1:25" ht="13.5" x14ac:dyDescent="0.25">
      <c r="A982" s="53"/>
      <c r="B982" s="53"/>
      <c r="C982" s="53"/>
      <c r="E982" s="53"/>
      <c r="F982" s="53"/>
      <c r="G982" s="53"/>
      <c r="M982" s="53"/>
      <c r="N982" s="53"/>
      <c r="O982" s="53"/>
      <c r="Q982" s="53"/>
      <c r="R982" s="53"/>
      <c r="S982" s="53"/>
      <c r="T982" s="53"/>
      <c r="U982" s="53"/>
      <c r="V982" s="53"/>
      <c r="W982" s="53"/>
      <c r="X982" s="53"/>
      <c r="Y982" s="53"/>
    </row>
    <row r="983" spans="1:25" ht="13.5" x14ac:dyDescent="0.25">
      <c r="A983" s="53"/>
      <c r="B983" s="53"/>
      <c r="C983" s="53"/>
      <c r="E983" s="53"/>
      <c r="F983" s="53"/>
      <c r="G983" s="53"/>
      <c r="M983" s="53"/>
      <c r="N983" s="53"/>
      <c r="O983" s="53"/>
      <c r="Q983" s="53"/>
      <c r="R983" s="53"/>
      <c r="S983" s="53"/>
      <c r="T983" s="53"/>
      <c r="U983" s="53"/>
      <c r="V983" s="53"/>
      <c r="W983" s="53"/>
      <c r="X983" s="53"/>
      <c r="Y983" s="53"/>
    </row>
    <row r="984" spans="1:25" ht="13.5" x14ac:dyDescent="0.25">
      <c r="A984" s="53"/>
      <c r="B984" s="53"/>
      <c r="C984" s="53"/>
      <c r="E984" s="53"/>
      <c r="F984" s="53"/>
      <c r="G984" s="53"/>
      <c r="M984" s="53"/>
      <c r="N984" s="53"/>
      <c r="O984" s="53"/>
      <c r="Q984" s="53"/>
      <c r="R984" s="53"/>
      <c r="S984" s="53"/>
      <c r="T984" s="53"/>
      <c r="U984" s="53"/>
      <c r="V984" s="53"/>
      <c r="W984" s="53"/>
      <c r="X984" s="53"/>
      <c r="Y984" s="53"/>
    </row>
    <row r="985" spans="1:25" ht="13.5" x14ac:dyDescent="0.25">
      <c r="A985" s="53"/>
      <c r="B985" s="53"/>
      <c r="C985" s="53"/>
      <c r="E985" s="53"/>
      <c r="F985" s="53"/>
      <c r="G985" s="53"/>
      <c r="M985" s="53"/>
      <c r="N985" s="53"/>
      <c r="O985" s="53"/>
      <c r="Q985" s="53"/>
      <c r="R985" s="53"/>
      <c r="S985" s="53"/>
      <c r="T985" s="53"/>
      <c r="U985" s="53"/>
      <c r="V985" s="53"/>
      <c r="W985" s="53"/>
      <c r="X985" s="53"/>
      <c r="Y985" s="53"/>
    </row>
    <row r="986" spans="1:25" ht="13.5" x14ac:dyDescent="0.25">
      <c r="A986" s="53"/>
      <c r="B986" s="53"/>
      <c r="C986" s="53"/>
      <c r="E986" s="53"/>
      <c r="F986" s="53"/>
      <c r="G986" s="53"/>
      <c r="M986" s="53"/>
      <c r="N986" s="53"/>
      <c r="O986" s="53"/>
      <c r="Q986" s="53"/>
      <c r="R986" s="53"/>
      <c r="S986" s="53"/>
      <c r="T986" s="53"/>
      <c r="U986" s="53"/>
      <c r="V986" s="53"/>
      <c r="W986" s="53"/>
      <c r="X986" s="53"/>
      <c r="Y986" s="53"/>
    </row>
    <row r="987" spans="1:25" ht="13.5" x14ac:dyDescent="0.25">
      <c r="A987" s="53"/>
      <c r="B987" s="53"/>
      <c r="C987" s="53"/>
      <c r="E987" s="53"/>
      <c r="F987" s="53"/>
      <c r="G987" s="53"/>
      <c r="M987" s="53"/>
      <c r="N987" s="53"/>
      <c r="O987" s="53"/>
      <c r="Q987" s="53"/>
      <c r="R987" s="53"/>
      <c r="S987" s="53"/>
      <c r="T987" s="53"/>
      <c r="U987" s="53"/>
      <c r="V987" s="53"/>
      <c r="W987" s="53"/>
      <c r="X987" s="53"/>
      <c r="Y987" s="53"/>
    </row>
    <row r="988" spans="1:25" ht="13.5" x14ac:dyDescent="0.25">
      <c r="A988" s="53"/>
      <c r="B988" s="53"/>
      <c r="C988" s="53"/>
      <c r="E988" s="53"/>
      <c r="F988" s="53"/>
      <c r="G988" s="53"/>
      <c r="M988" s="53"/>
      <c r="N988" s="53"/>
      <c r="O988" s="53"/>
      <c r="Q988" s="53"/>
      <c r="R988" s="53"/>
      <c r="S988" s="53"/>
      <c r="T988" s="53"/>
      <c r="U988" s="53"/>
      <c r="V988" s="53"/>
      <c r="W988" s="53"/>
      <c r="X988" s="53"/>
      <c r="Y988" s="53"/>
    </row>
    <row r="989" spans="1:25" ht="13.5" x14ac:dyDescent="0.25">
      <c r="A989" s="53"/>
      <c r="B989" s="53"/>
      <c r="C989" s="53"/>
      <c r="E989" s="53"/>
      <c r="F989" s="53"/>
      <c r="G989" s="53"/>
      <c r="M989" s="53"/>
      <c r="N989" s="53"/>
      <c r="O989" s="53"/>
      <c r="Q989" s="53"/>
      <c r="R989" s="53"/>
      <c r="S989" s="53"/>
      <c r="T989" s="53"/>
      <c r="U989" s="53"/>
      <c r="V989" s="53"/>
      <c r="W989" s="53"/>
      <c r="X989" s="53"/>
      <c r="Y989" s="53"/>
    </row>
    <row r="990" spans="1:25" ht="13.5" x14ac:dyDescent="0.25">
      <c r="A990" s="53"/>
      <c r="B990" s="53"/>
      <c r="C990" s="53"/>
      <c r="E990" s="53"/>
      <c r="F990" s="53"/>
      <c r="G990" s="53"/>
      <c r="M990" s="53"/>
      <c r="N990" s="53"/>
      <c r="O990" s="53"/>
      <c r="Q990" s="53"/>
      <c r="R990" s="53"/>
      <c r="S990" s="53"/>
      <c r="T990" s="53"/>
      <c r="U990" s="53"/>
      <c r="V990" s="53"/>
      <c r="W990" s="53"/>
      <c r="X990" s="53"/>
      <c r="Y990" s="53"/>
    </row>
    <row r="991" spans="1:25" ht="13.5" x14ac:dyDescent="0.25">
      <c r="A991" s="53"/>
      <c r="B991" s="53"/>
      <c r="C991" s="53"/>
      <c r="E991" s="53"/>
      <c r="F991" s="53"/>
      <c r="G991" s="53"/>
      <c r="M991" s="53"/>
      <c r="N991" s="53"/>
      <c r="O991" s="53"/>
      <c r="Q991" s="53"/>
      <c r="R991" s="53"/>
      <c r="S991" s="53"/>
      <c r="T991" s="53"/>
      <c r="U991" s="53"/>
      <c r="V991" s="53"/>
      <c r="W991" s="53"/>
      <c r="X991" s="53"/>
      <c r="Y991" s="53"/>
    </row>
    <row r="992" spans="1:25" ht="13.5" x14ac:dyDescent="0.25">
      <c r="A992" s="53"/>
      <c r="B992" s="53"/>
      <c r="C992" s="53"/>
      <c r="E992" s="53"/>
      <c r="F992" s="53"/>
      <c r="G992" s="53"/>
      <c r="M992" s="53"/>
      <c r="N992" s="53"/>
      <c r="O992" s="53"/>
      <c r="Q992" s="53"/>
      <c r="R992" s="53"/>
      <c r="S992" s="53"/>
      <c r="T992" s="53"/>
      <c r="U992" s="53"/>
      <c r="V992" s="53"/>
      <c r="W992" s="53"/>
      <c r="X992" s="53"/>
      <c r="Y992" s="53"/>
    </row>
    <row r="993" spans="1:25" ht="13.5" x14ac:dyDescent="0.25">
      <c r="A993" s="53"/>
      <c r="B993" s="53"/>
      <c r="C993" s="53"/>
      <c r="E993" s="53"/>
      <c r="F993" s="53"/>
      <c r="G993" s="53"/>
      <c r="M993" s="53"/>
      <c r="N993" s="53"/>
      <c r="O993" s="53"/>
      <c r="Q993" s="53"/>
      <c r="R993" s="53"/>
      <c r="S993" s="53"/>
      <c r="T993" s="53"/>
      <c r="U993" s="53"/>
      <c r="V993" s="53"/>
      <c r="W993" s="53"/>
      <c r="X993" s="53"/>
      <c r="Y993" s="53"/>
    </row>
    <row r="994" spans="1:25" ht="13.5" x14ac:dyDescent="0.25">
      <c r="A994" s="53"/>
      <c r="B994" s="53"/>
      <c r="C994" s="53"/>
      <c r="E994" s="53"/>
      <c r="F994" s="53"/>
      <c r="G994" s="53"/>
      <c r="M994" s="53"/>
      <c r="N994" s="53"/>
      <c r="O994" s="53"/>
      <c r="Q994" s="53"/>
      <c r="R994" s="53"/>
      <c r="S994" s="53"/>
      <c r="T994" s="53"/>
      <c r="U994" s="53"/>
      <c r="V994" s="53"/>
      <c r="W994" s="53"/>
      <c r="X994" s="53"/>
      <c r="Y994" s="53"/>
    </row>
    <row r="995" spans="1:25" ht="13.5" x14ac:dyDescent="0.25">
      <c r="A995" s="53"/>
      <c r="B995" s="53"/>
      <c r="C995" s="53"/>
      <c r="E995" s="53"/>
      <c r="F995" s="53"/>
      <c r="G995" s="53"/>
      <c r="M995" s="53"/>
      <c r="N995" s="53"/>
      <c r="O995" s="53"/>
      <c r="Q995" s="53"/>
      <c r="R995" s="53"/>
      <c r="S995" s="53"/>
      <c r="T995" s="53"/>
      <c r="U995" s="53"/>
      <c r="V995" s="53"/>
      <c r="W995" s="53"/>
      <c r="X995" s="53"/>
      <c r="Y995" s="53"/>
    </row>
    <row r="996" spans="1:25" ht="13.5" x14ac:dyDescent="0.25">
      <c r="A996" s="53"/>
      <c r="B996" s="53"/>
      <c r="C996" s="53"/>
      <c r="E996" s="53"/>
      <c r="F996" s="53"/>
      <c r="G996" s="53"/>
      <c r="M996" s="53"/>
      <c r="N996" s="53"/>
      <c r="O996" s="53"/>
      <c r="Q996" s="53"/>
      <c r="R996" s="53"/>
      <c r="S996" s="53"/>
      <c r="T996" s="53"/>
      <c r="U996" s="53"/>
      <c r="V996" s="53"/>
      <c r="W996" s="53"/>
      <c r="X996" s="53"/>
      <c r="Y996" s="53"/>
    </row>
  </sheetData>
  <autoFilter ref="B9:P9" xr:uid="{00000000-0009-0000-0000-000003000000}"/>
  <mergeCells count="286">
    <mergeCell ref="D27:E27"/>
    <mergeCell ref="D28:E28"/>
    <mergeCell ref="D30:E30"/>
    <mergeCell ref="D29:E29"/>
    <mergeCell ref="D47:E47"/>
    <mergeCell ref="D51:E51"/>
    <mergeCell ref="D52:E52"/>
    <mergeCell ref="D50:E50"/>
    <mergeCell ref="D48:E48"/>
    <mergeCell ref="D39:E39"/>
    <mergeCell ref="D46:E46"/>
    <mergeCell ref="D45:E45"/>
    <mergeCell ref="D34:E34"/>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242:E242"/>
    <mergeCell ref="D241:E241"/>
    <mergeCell ref="D236:E236"/>
    <mergeCell ref="D237:E237"/>
    <mergeCell ref="D238:E238"/>
    <mergeCell ref="D239:E239"/>
    <mergeCell ref="D240:E240"/>
    <mergeCell ref="D286:E286"/>
    <mergeCell ref="D251:E251"/>
    <mergeCell ref="D245:E245"/>
    <mergeCell ref="D243:E243"/>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118:E118"/>
    <mergeCell ref="D117:E117"/>
    <mergeCell ref="D116:E116"/>
    <mergeCell ref="D130:E130"/>
    <mergeCell ref="D131:E131"/>
    <mergeCell ref="D129:E129"/>
    <mergeCell ref="D122:E122"/>
    <mergeCell ref="D127:E127"/>
    <mergeCell ref="D126:E126"/>
    <mergeCell ref="D128:E128"/>
    <mergeCell ref="D121:E121"/>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8" customWidth="1"/>
    <col min="2" max="2" width="29.42578125" style="58" customWidth="1"/>
    <col min="3" max="3" width="7.85546875" style="58" customWidth="1"/>
    <col min="4" max="4" width="30.140625" style="365" customWidth="1"/>
    <col min="5" max="5" width="30.140625" style="58" customWidth="1"/>
    <col min="6" max="6" width="33.42578125" style="386" customWidth="1"/>
    <col min="7" max="7" width="28.28515625" style="592" bestFit="1" customWidth="1"/>
    <col min="8" max="8" width="11.42578125" style="413" customWidth="1"/>
    <col min="9" max="9" width="12.28515625" style="413" customWidth="1"/>
    <col min="10" max="10" width="10.85546875" style="413" customWidth="1"/>
    <col min="11" max="11" width="11.85546875" style="413" customWidth="1"/>
    <col min="12" max="12" width="12.5703125" style="413" customWidth="1"/>
    <col min="13" max="13" width="15.5703125" style="412" customWidth="1"/>
    <col min="14" max="14" width="14.140625" style="412" customWidth="1"/>
    <col min="15" max="15" width="32.5703125" style="39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thickBot="1" x14ac:dyDescent="0.3">
      <c r="A1" s="53"/>
      <c r="B1" s="54"/>
      <c r="C1" s="54"/>
      <c r="D1" s="359"/>
      <c r="E1" s="54"/>
      <c r="F1" s="55"/>
      <c r="G1" s="588"/>
      <c r="H1" s="405"/>
      <c r="I1" s="405"/>
      <c r="J1" s="405"/>
      <c r="K1" s="405"/>
      <c r="L1" s="406"/>
      <c r="M1" s="406"/>
      <c r="N1" s="406"/>
      <c r="O1" s="405"/>
      <c r="P1" s="194"/>
      <c r="Q1" s="57"/>
      <c r="R1" s="53"/>
      <c r="S1" s="57"/>
      <c r="T1" s="57"/>
      <c r="U1" s="57"/>
      <c r="V1" s="57"/>
      <c r="W1" s="57"/>
      <c r="X1" s="53"/>
      <c r="Y1" s="53"/>
    </row>
    <row r="2" spans="1:25" ht="15" customHeight="1" thickTop="1" thickBot="1" x14ac:dyDescent="0.3">
      <c r="A2" s="53"/>
      <c r="B2" s="940" t="s">
        <v>929</v>
      </c>
      <c r="C2" s="939"/>
      <c r="D2" s="939"/>
      <c r="E2" s="939"/>
      <c r="F2" s="939"/>
      <c r="G2" s="939"/>
      <c r="H2" s="939"/>
      <c r="I2" s="939"/>
      <c r="J2" s="939"/>
      <c r="K2" s="939"/>
      <c r="L2" s="939"/>
      <c r="M2" s="939"/>
      <c r="N2" s="939"/>
      <c r="O2" s="907"/>
      <c r="P2" s="194"/>
      <c r="Q2" s="57"/>
      <c r="R2" s="53"/>
      <c r="S2" s="57"/>
      <c r="T2" s="57"/>
      <c r="U2" s="57"/>
      <c r="V2" s="57"/>
      <c r="W2" s="57"/>
      <c r="X2" s="53"/>
      <c r="Y2" s="53"/>
    </row>
    <row r="3" spans="1:25" ht="15" customHeight="1" thickTop="1" thickBot="1" x14ac:dyDescent="0.3">
      <c r="A3" s="53"/>
      <c r="B3" s="940" t="s">
        <v>1</v>
      </c>
      <c r="C3" s="939"/>
      <c r="D3" s="939"/>
      <c r="E3" s="939"/>
      <c r="F3" s="939"/>
      <c r="G3" s="939"/>
      <c r="H3" s="939"/>
      <c r="I3" s="939"/>
      <c r="J3" s="939"/>
      <c r="K3" s="939"/>
      <c r="L3" s="939"/>
      <c r="M3" s="939"/>
      <c r="N3" s="939"/>
      <c r="O3" s="907"/>
      <c r="P3" s="194"/>
      <c r="Q3" s="57"/>
      <c r="R3" s="53"/>
      <c r="S3" s="57"/>
      <c r="T3" s="57"/>
      <c r="U3" s="57"/>
      <c r="V3" s="57"/>
      <c r="W3" s="57"/>
      <c r="X3" s="53"/>
      <c r="Y3" s="53"/>
    </row>
    <row r="4" spans="1:25" ht="15" customHeight="1" thickTop="1" thickBot="1" x14ac:dyDescent="0.3">
      <c r="A4" s="53"/>
      <c r="B4" s="940" t="s">
        <v>2</v>
      </c>
      <c r="C4" s="939"/>
      <c r="D4" s="939"/>
      <c r="E4" s="939"/>
      <c r="F4" s="939"/>
      <c r="G4" s="939"/>
      <c r="H4" s="939"/>
      <c r="I4" s="939"/>
      <c r="J4" s="939"/>
      <c r="K4" s="939"/>
      <c r="L4" s="939"/>
      <c r="M4" s="939"/>
      <c r="N4" s="939"/>
      <c r="O4" s="907"/>
      <c r="P4" s="194"/>
      <c r="Q4" s="57"/>
      <c r="R4" s="53"/>
      <c r="S4" s="57"/>
      <c r="T4" s="57"/>
      <c r="U4" s="57"/>
      <c r="V4" s="57"/>
      <c r="W4" s="57"/>
      <c r="X4" s="53"/>
      <c r="Y4" s="53"/>
    </row>
    <row r="5" spans="1:25" ht="15" customHeight="1" thickTop="1" thickBot="1" x14ac:dyDescent="0.3">
      <c r="A5" s="53"/>
      <c r="B5" s="940" t="s">
        <v>3</v>
      </c>
      <c r="C5" s="939"/>
      <c r="D5" s="939"/>
      <c r="E5" s="939"/>
      <c r="F5" s="939"/>
      <c r="G5" s="939"/>
      <c r="H5" s="939"/>
      <c r="I5" s="939"/>
      <c r="J5" s="939"/>
      <c r="K5" s="939"/>
      <c r="L5" s="939"/>
      <c r="M5" s="939"/>
      <c r="N5" s="939"/>
      <c r="O5" s="907"/>
      <c r="P5" s="194"/>
      <c r="Q5" s="57"/>
      <c r="R5" s="53"/>
      <c r="S5" s="57"/>
      <c r="T5" s="57"/>
      <c r="U5" s="57"/>
      <c r="V5" s="57"/>
      <c r="W5" s="57"/>
      <c r="X5" s="53"/>
      <c r="Y5" s="53"/>
    </row>
    <row r="6" spans="1:25" ht="15" customHeight="1" thickTop="1" thickBot="1" x14ac:dyDescent="0.3">
      <c r="A6" s="53"/>
      <c r="B6" s="940" t="s">
        <v>4</v>
      </c>
      <c r="C6" s="939"/>
      <c r="D6" s="939"/>
      <c r="E6" s="939"/>
      <c r="F6" s="939"/>
      <c r="G6" s="939"/>
      <c r="H6" s="939"/>
      <c r="I6" s="939"/>
      <c r="J6" s="939"/>
      <c r="K6" s="939"/>
      <c r="L6" s="939"/>
      <c r="M6" s="939"/>
      <c r="N6" s="939"/>
      <c r="O6" s="907"/>
      <c r="P6" s="194"/>
      <c r="Q6" s="57"/>
      <c r="R6" s="53"/>
      <c r="S6" s="57"/>
      <c r="T6" s="57"/>
      <c r="U6" s="57"/>
      <c r="V6" s="57"/>
      <c r="W6" s="57"/>
      <c r="X6" s="53"/>
      <c r="Y6" s="53"/>
    </row>
    <row r="7" spans="1:25" ht="15" customHeight="1" thickTop="1" thickBot="1" x14ac:dyDescent="0.3">
      <c r="A7" s="53"/>
      <c r="B7" s="600" t="s">
        <v>5</v>
      </c>
      <c r="C7" s="60" t="s">
        <v>6</v>
      </c>
      <c r="D7" s="360" t="s">
        <v>7</v>
      </c>
      <c r="E7" s="59" t="s">
        <v>8</v>
      </c>
      <c r="F7" s="61" t="s">
        <v>9</v>
      </c>
      <c r="G7" s="981" t="s">
        <v>10</v>
      </c>
      <c r="H7" s="985"/>
      <c r="I7" s="985"/>
      <c r="J7" s="985"/>
      <c r="K7" s="985"/>
      <c r="L7" s="985"/>
      <c r="M7" s="985"/>
      <c r="N7" s="985"/>
      <c r="O7" s="986"/>
      <c r="P7" s="194"/>
      <c r="Q7" s="57"/>
      <c r="R7" s="53"/>
      <c r="S7" s="57"/>
      <c r="T7" s="57"/>
      <c r="U7" s="57"/>
      <c r="V7" s="57"/>
      <c r="W7" s="57"/>
      <c r="X7" s="53"/>
      <c r="Y7" s="53"/>
    </row>
    <row r="8" spans="1:25" ht="28.5" thickTop="1" thickBot="1" x14ac:dyDescent="0.3">
      <c r="A8" s="53"/>
      <c r="B8" s="59"/>
      <c r="C8" s="62"/>
      <c r="D8" s="360"/>
      <c r="E8" s="59"/>
      <c r="F8" s="61"/>
      <c r="G8" s="407" t="s">
        <v>11</v>
      </c>
      <c r="H8" s="981" t="s">
        <v>12</v>
      </c>
      <c r="I8" s="982"/>
      <c r="J8" s="982"/>
      <c r="K8" s="982"/>
      <c r="L8" s="983"/>
      <c r="M8" s="408" t="s">
        <v>13</v>
      </c>
      <c r="N8" s="408" t="s">
        <v>14</v>
      </c>
      <c r="O8" s="409" t="s">
        <v>928</v>
      </c>
      <c r="P8" s="194"/>
      <c r="Q8" s="57"/>
      <c r="R8" s="53"/>
      <c r="S8" s="57"/>
      <c r="T8" s="57"/>
      <c r="U8" s="57"/>
      <c r="V8" s="57"/>
      <c r="W8" s="57"/>
      <c r="X8" s="53"/>
      <c r="Y8" s="53"/>
    </row>
    <row r="9" spans="1:25" thickTop="1" thickBot="1" x14ac:dyDescent="0.3">
      <c r="A9" s="53"/>
      <c r="B9" s="59"/>
      <c r="C9" s="66"/>
      <c r="D9" s="360"/>
      <c r="E9" s="59"/>
      <c r="F9" s="61"/>
      <c r="G9" s="407"/>
      <c r="H9" s="410">
        <v>2015</v>
      </c>
      <c r="I9" s="410">
        <v>2016</v>
      </c>
      <c r="J9" s="410">
        <v>2017</v>
      </c>
      <c r="K9" s="410">
        <v>2018</v>
      </c>
      <c r="L9" s="410" t="s">
        <v>16</v>
      </c>
      <c r="M9" s="411"/>
      <c r="N9" s="411"/>
      <c r="O9" s="409"/>
      <c r="P9" s="205" t="s">
        <v>897</v>
      </c>
      <c r="Q9" s="57"/>
      <c r="R9" s="53"/>
      <c r="S9" s="57"/>
      <c r="T9" s="57"/>
      <c r="U9" s="57"/>
      <c r="V9" s="57"/>
      <c r="W9" s="57"/>
      <c r="X9" s="53"/>
      <c r="Y9" s="53"/>
    </row>
    <row r="10" spans="1:25" ht="16.5" customHeight="1" thickTop="1" thickBot="1" x14ac:dyDescent="0.3">
      <c r="A10" s="53"/>
      <c r="B10" s="429" t="str">
        <f>HYPERLINK("file:///C:\USUARIO\Documents\CARPETAS%20JMRV\INPEC\PLAN%20INDICATIVO%20INPEC\PLAN%20INDICATIVO%20INPEC.xlsx#'INSTRUCTIVO MATRIZ P.I'!A1","1")</f>
        <v>1</v>
      </c>
      <c r="C10" s="429"/>
      <c r="D10" s="430" t="str">
        <f>HYPERLINK("file:///C:\USUARIO\Documents\CARPETAS%20JMRV\INPEC\PLAN%20INDICATIVO%20INPEC\PLAN%20INDICATIVO%20CONSOLIDADO%2015%20DIC.xlsx#'INSTRUCTIVO MATRIZ P.I'!A1","2")</f>
        <v>2</v>
      </c>
      <c r="E10" s="429" t="str">
        <f>HYPERLINK("file:///C:\USUARIO\Documents\CARPETAS%20JMRV\INPEC\PLAN%20INDICATIVO%20INPEC\PLAN%20INDICATIVO%20CONSOLIDADO%2015%20DIC.xlsx#'INSTRUCTIVO MATRIZ P.I'!A1"," ")</f>
        <v xml:space="preserve"> </v>
      </c>
      <c r="F10" s="429" t="str">
        <f>HYPERLINK("file:///C:\USUARIO\Documents\CARPETAS%20JMRV\INPEC\PLAN%20INDICATIVO%20INPEC\PLAN%20INDICATIVO%20CONSOLIDADO%2015%20DIC.xlsx#'INSTRUCTIVO MATRIZ P.I'!A1","4")</f>
        <v>4</v>
      </c>
      <c r="G10" s="593" t="str">
        <f>HYPERLINK("file:///C:\USUARIO\Documents\CARPETAS%20JMRV\INPEC\PLAN%20INDICATIVO%20INPEC\PLAN%20INDICATIVO%20CONSOLIDADO%2015%20DIC.xlsx#'INSTRUCTIVO MATRIZ P.I'!A1","6")</f>
        <v>6</v>
      </c>
      <c r="H10" s="551" t="str">
        <f>HYPERLINK("file:///C:\USUARIO\Documents\CARPETAS%20JMRV\INPEC\PLAN%20INDICATIVO%20INPEC\PLAN%20INDICATIVO%20CONSOLIDADO%2015%20DIC.xlsx#'INSTRUCTIVO MATRIZ P.I'!A1","7")</f>
        <v>7</v>
      </c>
      <c r="I10" s="551" t="str">
        <f>HYPERLINK("file:///C:\USUARIO\Documents\CARPETAS%20JMRV\INPEC\PLAN%20INDICATIVO%20INPEC\PLAN%20INDICATIVO%20CONSOLIDADO%2015%20DIC.xlsx#'INSTRUCTIVO MATRIZ P.I'!A1","8")</f>
        <v>8</v>
      </c>
      <c r="J10" s="551" t="str">
        <f>HYPERLINK("file:///C:\USUARIO\Documents\CARPETAS%20JMRV\INPEC\PLAN%20INDICATIVO%20INPEC\PLAN%20INDICATIVO%20CONSOLIDADO%2015%20DIC.xlsx#'INSTRUCTIVO MATRIZ P.I'!A1","9")</f>
        <v>9</v>
      </c>
      <c r="K10" s="551" t="str">
        <f>HYPERLINK("file:///C:\USUARIO\Documents\CARPETAS%20JMRV\INPEC\PLAN%20INDICATIVO%20INPEC\PLAN%20INDICATIVO%20CONSOLIDADO%2015%20DIC.xlsx#'INSTRUCTIVO MATRIZ P.I'!A1","10")</f>
        <v>10</v>
      </c>
      <c r="L10" s="431" t="str">
        <f>HYPERLINK("file:///C:\USUARIO\Documents\CARPETAS%20JMRV\INPEC\PLAN%20INDICATIVO%20INPEC\PLAN%20INDICATIVO%20CONSOLIDADO%2015%20DIC.xlsx#'INSTRUCTIVO MATRIZ P.I'!A1","11")</f>
        <v>11</v>
      </c>
      <c r="M10" s="431" t="str">
        <f>HYPERLINK("file:///C:\USUARIO\Documents\CARPETAS%20JMRV\INPEC\PLAN%20INDICATIVO%20INPEC\PLAN%20INDICATIVO%20CONSOLIDADO%2015%20DIC.xlsx#'INSTRUCTIVO MATRIZ P.I'!A1","12")</f>
        <v>12</v>
      </c>
      <c r="N10" s="431" t="str">
        <f>HYPERLINK("file:///C:\USUARIO\Documents\CARPETAS%20JMRV\INPEC\PLAN%20INDICATIVO%20INPEC\PLAN%20INDICATIVO%20CONSOLIDADO%2015%20DIC.xlsx#'INSTRUCTIVO MATRIZ P.I'!A1","15")</f>
        <v>15</v>
      </c>
      <c r="O10" s="432"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984" t="s">
        <v>17</v>
      </c>
      <c r="C11" s="957"/>
      <c r="D11" s="957"/>
      <c r="E11" s="434"/>
      <c r="F11" s="433"/>
      <c r="G11" s="589"/>
      <c r="H11" s="552"/>
      <c r="I11" s="552"/>
      <c r="J11" s="552"/>
      <c r="K11" s="552"/>
      <c r="L11" s="435"/>
      <c r="M11" s="435"/>
      <c r="N11" s="435"/>
      <c r="O11" s="436"/>
      <c r="P11" s="414"/>
      <c r="Q11" s="70"/>
      <c r="R11" s="70"/>
      <c r="S11" s="70"/>
      <c r="T11" s="70"/>
      <c r="U11" s="70"/>
      <c r="V11" s="70"/>
      <c r="W11" s="70"/>
      <c r="X11" s="70"/>
      <c r="Y11" s="53"/>
    </row>
    <row r="12" spans="1:25" ht="35.25" customHeight="1" thickTop="1" thickBot="1" x14ac:dyDescent="0.3">
      <c r="A12" s="245"/>
      <c r="B12" s="437" t="s">
        <v>18</v>
      </c>
      <c r="C12" s="438" t="s">
        <v>19</v>
      </c>
      <c r="D12" s="949" t="s">
        <v>20</v>
      </c>
      <c r="E12" s="949"/>
      <c r="F12" s="949"/>
      <c r="G12" s="590"/>
      <c r="H12" s="553"/>
      <c r="I12" s="553"/>
      <c r="J12" s="553"/>
      <c r="K12" s="553"/>
      <c r="L12" s="441"/>
      <c r="M12" s="442"/>
      <c r="N12" s="442"/>
      <c r="O12" s="442"/>
      <c r="P12" s="414"/>
      <c r="Q12" s="70"/>
      <c r="R12" s="70"/>
      <c r="S12" s="70"/>
      <c r="T12" s="70"/>
      <c r="U12" s="70"/>
      <c r="V12" s="70"/>
      <c r="W12" s="70"/>
      <c r="X12" s="77"/>
      <c r="Y12" s="53"/>
    </row>
    <row r="13" spans="1:25" ht="35.25" customHeight="1" thickTop="1" thickBot="1" x14ac:dyDescent="0.3">
      <c r="A13" s="53"/>
      <c r="B13" s="443" t="s">
        <v>21</v>
      </c>
      <c r="C13" s="443" t="s">
        <v>22</v>
      </c>
      <c r="D13" s="950" t="s">
        <v>23</v>
      </c>
      <c r="E13" s="950"/>
      <c r="F13" s="950"/>
      <c r="G13" s="444"/>
      <c r="H13" s="445"/>
      <c r="I13" s="445"/>
      <c r="J13" s="445"/>
      <c r="K13" s="445"/>
      <c r="L13" s="444"/>
      <c r="M13" s="445"/>
      <c r="N13" s="445"/>
      <c r="O13" s="446"/>
      <c r="P13" s="415"/>
      <c r="Q13" s="83"/>
      <c r="R13" s="53"/>
      <c r="S13" s="84"/>
      <c r="T13" s="84"/>
      <c r="U13" s="84"/>
      <c r="V13" s="84"/>
      <c r="W13" s="84"/>
      <c r="X13" s="53"/>
      <c r="Y13" s="53"/>
    </row>
    <row r="14" spans="1:25" ht="40.5" customHeight="1" thickTop="1" thickBot="1" x14ac:dyDescent="0.3">
      <c r="A14" s="53"/>
      <c r="B14" s="447" t="s">
        <v>24</v>
      </c>
      <c r="C14" s="448" t="s">
        <v>25</v>
      </c>
      <c r="D14" s="974" t="s">
        <v>26</v>
      </c>
      <c r="E14" s="975"/>
      <c r="F14" s="447"/>
      <c r="G14" s="449"/>
      <c r="H14" s="450"/>
      <c r="I14" s="450"/>
      <c r="J14" s="450"/>
      <c r="K14" s="450"/>
      <c r="L14" s="449"/>
      <c r="M14" s="450"/>
      <c r="N14" s="450"/>
      <c r="O14" s="451"/>
      <c r="P14" s="415"/>
      <c r="Q14" s="83"/>
      <c r="R14" s="53"/>
      <c r="S14" s="90"/>
      <c r="T14" s="90"/>
      <c r="U14" s="90"/>
      <c r="V14" s="90"/>
      <c r="W14" s="90"/>
      <c r="X14" s="53"/>
      <c r="Y14" s="53"/>
    </row>
    <row r="15" spans="1:25" ht="69" customHeight="1" thickTop="1" thickBot="1" x14ac:dyDescent="0.3">
      <c r="A15" s="53"/>
      <c r="B15" s="452" t="s">
        <v>27</v>
      </c>
      <c r="C15" s="453" t="s">
        <v>28</v>
      </c>
      <c r="D15" s="454" t="s">
        <v>29</v>
      </c>
      <c r="E15" s="455" t="s">
        <v>30</v>
      </c>
      <c r="F15" s="453" t="s">
        <v>31</v>
      </c>
      <c r="G15" s="456">
        <v>4</v>
      </c>
      <c r="H15" s="554">
        <v>6</v>
      </c>
      <c r="I15" s="554">
        <v>6</v>
      </c>
      <c r="J15" s="554">
        <v>6</v>
      </c>
      <c r="K15" s="554">
        <v>6</v>
      </c>
      <c r="L15" s="456">
        <v>24</v>
      </c>
      <c r="M15" s="457" t="s">
        <v>32</v>
      </c>
      <c r="N15" s="457"/>
      <c r="O15" s="458">
        <f>+N15/L15</f>
        <v>0</v>
      </c>
      <c r="P15" s="415"/>
      <c r="Q15" s="83"/>
      <c r="R15" s="53"/>
      <c r="S15" s="96"/>
      <c r="T15" s="97"/>
      <c r="U15" s="97"/>
      <c r="V15" s="97"/>
      <c r="W15" s="97"/>
      <c r="X15" s="53"/>
      <c r="Y15" s="53"/>
    </row>
    <row r="16" spans="1:25" ht="75" customHeight="1" thickTop="1" thickBot="1" x14ac:dyDescent="0.3">
      <c r="A16" s="216"/>
      <c r="B16" s="459" t="s">
        <v>33</v>
      </c>
      <c r="C16" s="460" t="s">
        <v>34</v>
      </c>
      <c r="D16" s="951" t="s">
        <v>35</v>
      </c>
      <c r="E16" s="952"/>
      <c r="F16" s="602" t="s">
        <v>31</v>
      </c>
      <c r="G16" s="461">
        <v>0</v>
      </c>
      <c r="H16" s="475">
        <v>1</v>
      </c>
      <c r="I16" s="475">
        <v>0</v>
      </c>
      <c r="J16" s="475">
        <v>0</v>
      </c>
      <c r="K16" s="475">
        <v>0</v>
      </c>
      <c r="L16" s="461">
        <f>SUM(H16:K16)</f>
        <v>1</v>
      </c>
      <c r="M16" s="462" t="s">
        <v>32</v>
      </c>
      <c r="N16" s="475"/>
      <c r="O16" s="463">
        <f>+N16/L16</f>
        <v>0</v>
      </c>
      <c r="P16" s="416"/>
      <c r="Q16" s="227"/>
      <c r="R16" s="216"/>
      <c r="S16" s="229"/>
      <c r="T16" s="229"/>
      <c r="U16" s="228"/>
      <c r="V16" s="228"/>
      <c r="W16" s="230"/>
      <c r="X16" s="216"/>
      <c r="Y16" s="53"/>
    </row>
    <row r="17" spans="1:25" ht="50.25" customHeight="1" thickTop="1" thickBot="1" x14ac:dyDescent="0.3">
      <c r="A17" s="107"/>
      <c r="B17" s="464" t="s">
        <v>36</v>
      </c>
      <c r="C17" s="460" t="s">
        <v>37</v>
      </c>
      <c r="D17" s="987" t="s">
        <v>38</v>
      </c>
      <c r="E17" s="957"/>
      <c r="F17" s="602" t="s">
        <v>31</v>
      </c>
      <c r="G17" s="465">
        <v>0</v>
      </c>
      <c r="H17" s="504">
        <v>0</v>
      </c>
      <c r="I17" s="504">
        <v>1</v>
      </c>
      <c r="J17" s="504">
        <v>1</v>
      </c>
      <c r="K17" s="504">
        <v>1</v>
      </c>
      <c r="L17" s="465">
        <f>SUBTOTAL(9,I17:K17)</f>
        <v>3</v>
      </c>
      <c r="M17" s="462" t="s">
        <v>32</v>
      </c>
      <c r="N17" s="475"/>
      <c r="O17" s="463">
        <f>+N17/L17</f>
        <v>0</v>
      </c>
      <c r="P17" s="417"/>
      <c r="Q17" s="111"/>
      <c r="R17" s="107"/>
      <c r="S17" s="112"/>
      <c r="T17" s="112"/>
      <c r="U17" s="113"/>
      <c r="V17" s="113"/>
      <c r="W17" s="114"/>
      <c r="X17" s="107"/>
      <c r="Y17" s="53"/>
    </row>
    <row r="18" spans="1:25" ht="39" customHeight="1" thickTop="1" thickBot="1" x14ac:dyDescent="0.3">
      <c r="A18" s="107"/>
      <c r="B18" s="464" t="s">
        <v>50</v>
      </c>
      <c r="C18" s="460" t="s">
        <v>39</v>
      </c>
      <c r="D18" s="987" t="s">
        <v>40</v>
      </c>
      <c r="E18" s="957"/>
      <c r="F18" s="602" t="s">
        <v>31</v>
      </c>
      <c r="G18" s="465">
        <v>0</v>
      </c>
      <c r="H18" s="504">
        <v>0</v>
      </c>
      <c r="I18" s="504">
        <v>6</v>
      </c>
      <c r="J18" s="504"/>
      <c r="K18" s="504"/>
      <c r="L18" s="465">
        <v>6</v>
      </c>
      <c r="M18" s="462" t="s">
        <v>32</v>
      </c>
      <c r="N18" s="475"/>
      <c r="O18" s="463"/>
      <c r="P18" s="417"/>
      <c r="Q18" s="111"/>
      <c r="R18" s="107"/>
      <c r="S18" s="112"/>
      <c r="T18" s="112"/>
      <c r="U18" s="113"/>
      <c r="V18" s="113"/>
      <c r="W18" s="114"/>
      <c r="X18" s="107"/>
      <c r="Y18" s="53"/>
    </row>
    <row r="19" spans="1:25" ht="38.25" customHeight="1" thickTop="1" thickBot="1" x14ac:dyDescent="0.3">
      <c r="A19" s="53"/>
      <c r="B19" s="452" t="s">
        <v>41</v>
      </c>
      <c r="C19" s="453" t="s">
        <v>42</v>
      </c>
      <c r="D19" s="452" t="s">
        <v>43</v>
      </c>
      <c r="E19" s="478" t="s">
        <v>911</v>
      </c>
      <c r="F19" s="603" t="s">
        <v>44</v>
      </c>
      <c r="G19" s="526">
        <v>0.85</v>
      </c>
      <c r="H19" s="555">
        <v>0.9</v>
      </c>
      <c r="I19" s="556">
        <v>0.98</v>
      </c>
      <c r="J19" s="556">
        <v>0.98</v>
      </c>
      <c r="K19" s="556">
        <v>0.98</v>
      </c>
      <c r="L19" s="527">
        <v>0.98</v>
      </c>
      <c r="M19" s="457" t="s">
        <v>45</v>
      </c>
      <c r="N19" s="540"/>
      <c r="O19" s="528">
        <f t="shared" ref="O19:O31" si="0">+N19/L19</f>
        <v>0</v>
      </c>
      <c r="P19" s="415"/>
      <c r="Q19" s="120"/>
      <c r="R19" s="53"/>
      <c r="S19" s="96"/>
      <c r="T19" s="97"/>
      <c r="U19" s="97"/>
      <c r="V19" s="97"/>
      <c r="W19" s="97"/>
      <c r="X19" s="53"/>
      <c r="Y19" s="53"/>
    </row>
    <row r="20" spans="1:25" ht="56.25" customHeight="1" thickTop="1" thickBot="1" x14ac:dyDescent="0.3">
      <c r="A20" s="107"/>
      <c r="B20" s="467" t="s">
        <v>33</v>
      </c>
      <c r="C20" s="460" t="s">
        <v>46</v>
      </c>
      <c r="D20" s="973" t="s">
        <v>47</v>
      </c>
      <c r="E20" s="957"/>
      <c r="F20" s="602" t="s">
        <v>31</v>
      </c>
      <c r="G20" s="468">
        <v>0.15</v>
      </c>
      <c r="H20" s="503">
        <v>0.6</v>
      </c>
      <c r="I20" s="503">
        <v>0.65</v>
      </c>
      <c r="J20" s="503">
        <v>0.7</v>
      </c>
      <c r="K20" s="503">
        <v>0.75</v>
      </c>
      <c r="L20" s="468">
        <f>+K20</f>
        <v>0.75</v>
      </c>
      <c r="M20" s="462" t="s">
        <v>45</v>
      </c>
      <c r="N20" s="475"/>
      <c r="O20" s="463">
        <f t="shared" si="0"/>
        <v>0</v>
      </c>
      <c r="P20" s="415"/>
      <c r="Q20" s="120"/>
      <c r="R20" s="53"/>
      <c r="S20" s="124"/>
      <c r="T20" s="124"/>
      <c r="U20" s="124"/>
      <c r="V20" s="124"/>
      <c r="W20" s="125"/>
      <c r="X20" s="53"/>
      <c r="Y20" s="53"/>
    </row>
    <row r="21" spans="1:25" ht="45.75" customHeight="1" thickTop="1" thickBot="1" x14ac:dyDescent="0.3">
      <c r="A21" s="107"/>
      <c r="B21" s="467" t="s">
        <v>36</v>
      </c>
      <c r="C21" s="460" t="s">
        <v>48</v>
      </c>
      <c r="D21" s="973" t="s">
        <v>49</v>
      </c>
      <c r="E21" s="957"/>
      <c r="F21" s="602" t="s">
        <v>31</v>
      </c>
      <c r="G21" s="465">
        <v>36</v>
      </c>
      <c r="H21" s="504">
        <v>36</v>
      </c>
      <c r="I21" s="475">
        <v>10</v>
      </c>
      <c r="J21" s="504">
        <v>36</v>
      </c>
      <c r="K21" s="504">
        <v>36</v>
      </c>
      <c r="L21" s="465">
        <f>SUM(H21:K21)</f>
        <v>118</v>
      </c>
      <c r="M21" s="462" t="s">
        <v>32</v>
      </c>
      <c r="N21" s="475"/>
      <c r="O21" s="463">
        <f t="shared" si="0"/>
        <v>0</v>
      </c>
      <c r="P21" s="418" t="s">
        <v>899</v>
      </c>
      <c r="Q21" s="120"/>
      <c r="R21" s="53"/>
      <c r="S21" s="124"/>
      <c r="T21" s="124"/>
      <c r="U21" s="124"/>
      <c r="V21" s="124"/>
      <c r="W21" s="125"/>
      <c r="X21" s="53"/>
      <c r="Y21" s="53"/>
    </row>
    <row r="22" spans="1:25" ht="48.75" customHeight="1" thickTop="1" thickBot="1" x14ac:dyDescent="0.3">
      <c r="A22" s="107"/>
      <c r="B22" s="467" t="s">
        <v>50</v>
      </c>
      <c r="C22" s="460" t="s">
        <v>51</v>
      </c>
      <c r="D22" s="951" t="s">
        <v>52</v>
      </c>
      <c r="E22" s="952"/>
      <c r="F22" s="602" t="s">
        <v>31</v>
      </c>
      <c r="G22" s="468">
        <v>0.85</v>
      </c>
      <c r="H22" s="503">
        <v>0.9</v>
      </c>
      <c r="I22" s="557">
        <v>0.96</v>
      </c>
      <c r="J22" s="503">
        <v>0.97</v>
      </c>
      <c r="K22" s="503">
        <v>0.98</v>
      </c>
      <c r="L22" s="468">
        <f>+K22</f>
        <v>0.98</v>
      </c>
      <c r="M22" s="462" t="s">
        <v>45</v>
      </c>
      <c r="N22" s="475"/>
      <c r="O22" s="463">
        <f t="shared" si="0"/>
        <v>0</v>
      </c>
      <c r="P22" s="415"/>
      <c r="Q22" s="120"/>
      <c r="R22" s="53"/>
      <c r="S22" s="126"/>
      <c r="T22" s="124"/>
      <c r="U22" s="124"/>
      <c r="V22" s="124"/>
      <c r="W22" s="125"/>
      <c r="X22" s="53"/>
      <c r="Y22" s="53"/>
    </row>
    <row r="23" spans="1:25" s="232" customFormat="1" ht="41.25" customHeight="1" thickTop="1" thickBot="1" x14ac:dyDescent="0.3">
      <c r="A23" s="216"/>
      <c r="B23" s="467" t="s">
        <v>53</v>
      </c>
      <c r="C23" s="460" t="s">
        <v>54</v>
      </c>
      <c r="D23" s="951" t="s">
        <v>55</v>
      </c>
      <c r="E23" s="952"/>
      <c r="F23" s="602" t="s">
        <v>31</v>
      </c>
      <c r="G23" s="461">
        <v>12</v>
      </c>
      <c r="H23" s="475">
        <v>12</v>
      </c>
      <c r="I23" s="475">
        <v>12</v>
      </c>
      <c r="J23" s="475">
        <v>12</v>
      </c>
      <c r="K23" s="475">
        <v>12</v>
      </c>
      <c r="L23" s="461">
        <f>SUM(H23:K23)</f>
        <v>48</v>
      </c>
      <c r="M23" s="462" t="s">
        <v>32</v>
      </c>
      <c r="N23" s="475"/>
      <c r="O23" s="463">
        <f t="shared" si="0"/>
        <v>0</v>
      </c>
      <c r="P23" s="416"/>
      <c r="Q23" s="227"/>
      <c r="R23" s="216"/>
      <c r="S23" s="228"/>
      <c r="T23" s="229"/>
      <c r="U23" s="228"/>
      <c r="V23" s="228"/>
      <c r="W23" s="230"/>
      <c r="X23" s="216"/>
      <c r="Y23" s="231"/>
    </row>
    <row r="24" spans="1:25" ht="45.75" customHeight="1" thickTop="1" thickBot="1" x14ac:dyDescent="0.3">
      <c r="A24" s="107"/>
      <c r="B24" s="467" t="s">
        <v>56</v>
      </c>
      <c r="C24" s="460" t="s">
        <v>57</v>
      </c>
      <c r="D24" s="954" t="s">
        <v>58</v>
      </c>
      <c r="E24" s="955"/>
      <c r="F24" s="602" t="s">
        <v>31</v>
      </c>
      <c r="G24" s="465">
        <v>0</v>
      </c>
      <c r="H24" s="504">
        <v>0</v>
      </c>
      <c r="I24" s="504">
        <v>1</v>
      </c>
      <c r="J24" s="504">
        <v>0</v>
      </c>
      <c r="K24" s="504">
        <v>0</v>
      </c>
      <c r="L24" s="465">
        <v>1</v>
      </c>
      <c r="M24" s="462" t="s">
        <v>32</v>
      </c>
      <c r="N24" s="475"/>
      <c r="O24" s="463">
        <f t="shared" si="0"/>
        <v>0</v>
      </c>
      <c r="P24" s="415"/>
      <c r="Q24" s="120"/>
      <c r="R24" s="53"/>
      <c r="S24" s="126"/>
      <c r="T24" s="124"/>
      <c r="U24" s="126"/>
      <c r="V24" s="126"/>
      <c r="W24" s="125"/>
      <c r="X24" s="53"/>
      <c r="Y24" s="53"/>
    </row>
    <row r="25" spans="1:25" ht="45.75" customHeight="1" thickTop="1" thickBot="1" x14ac:dyDescent="0.3">
      <c r="A25" s="107"/>
      <c r="B25" s="467" t="s">
        <v>59</v>
      </c>
      <c r="C25" s="460" t="s">
        <v>60</v>
      </c>
      <c r="D25" s="954" t="s">
        <v>61</v>
      </c>
      <c r="E25" s="955"/>
      <c r="F25" s="602" t="s">
        <v>31</v>
      </c>
      <c r="G25" s="465">
        <v>0</v>
      </c>
      <c r="H25" s="504">
        <v>0</v>
      </c>
      <c r="I25" s="504">
        <v>1</v>
      </c>
      <c r="J25" s="504">
        <v>0</v>
      </c>
      <c r="K25" s="504">
        <v>0</v>
      </c>
      <c r="L25" s="465">
        <v>1</v>
      </c>
      <c r="M25" s="462" t="s">
        <v>32</v>
      </c>
      <c r="N25" s="475"/>
      <c r="O25" s="463">
        <f t="shared" si="0"/>
        <v>0</v>
      </c>
      <c r="P25" s="415"/>
      <c r="Q25" s="120"/>
      <c r="R25" s="53"/>
      <c r="S25" s="126"/>
      <c r="T25" s="124"/>
      <c r="U25" s="126"/>
      <c r="V25" s="126"/>
      <c r="W25" s="125"/>
      <c r="X25" s="53"/>
      <c r="Y25" s="53"/>
    </row>
    <row r="26" spans="1:25" ht="45.75" customHeight="1" thickTop="1" thickBot="1" x14ac:dyDescent="0.3">
      <c r="A26" s="107"/>
      <c r="B26" s="467" t="s">
        <v>62</v>
      </c>
      <c r="C26" s="460" t="s">
        <v>63</v>
      </c>
      <c r="D26" s="954" t="s">
        <v>64</v>
      </c>
      <c r="E26" s="955"/>
      <c r="F26" s="602" t="s">
        <v>31</v>
      </c>
      <c r="G26" s="469">
        <v>1</v>
      </c>
      <c r="H26" s="558">
        <v>1</v>
      </c>
      <c r="I26" s="558">
        <v>1</v>
      </c>
      <c r="J26" s="558">
        <v>1</v>
      </c>
      <c r="K26" s="558">
        <v>1</v>
      </c>
      <c r="L26" s="469">
        <v>1</v>
      </c>
      <c r="M26" s="462" t="s">
        <v>32</v>
      </c>
      <c r="N26" s="475"/>
      <c r="O26" s="463">
        <f t="shared" si="0"/>
        <v>0</v>
      </c>
      <c r="P26" s="415"/>
      <c r="Q26" s="120"/>
      <c r="R26" s="53"/>
      <c r="S26" s="126"/>
      <c r="T26" s="124"/>
      <c r="U26" s="126"/>
      <c r="V26" s="126"/>
      <c r="W26" s="125"/>
      <c r="X26" s="53"/>
      <c r="Y26" s="53"/>
    </row>
    <row r="27" spans="1:25" ht="43.5" customHeight="1" thickTop="1" thickBot="1" x14ac:dyDescent="0.3">
      <c r="A27" s="216"/>
      <c r="B27" s="467" t="s">
        <v>65</v>
      </c>
      <c r="C27" s="460" t="s">
        <v>67</v>
      </c>
      <c r="D27" s="951" t="s">
        <v>68</v>
      </c>
      <c r="E27" s="952"/>
      <c r="F27" s="602" t="s">
        <v>31</v>
      </c>
      <c r="G27" s="470">
        <v>11</v>
      </c>
      <c r="H27" s="559">
        <v>6</v>
      </c>
      <c r="I27" s="559">
        <v>12</v>
      </c>
      <c r="J27" s="559">
        <v>12</v>
      </c>
      <c r="K27" s="559">
        <v>12</v>
      </c>
      <c r="L27" s="470">
        <f>+K27</f>
        <v>12</v>
      </c>
      <c r="M27" s="462" t="s">
        <v>32</v>
      </c>
      <c r="N27" s="475"/>
      <c r="O27" s="463">
        <f t="shared" si="0"/>
        <v>0</v>
      </c>
      <c r="P27" s="419"/>
      <c r="Q27" s="103"/>
      <c r="R27" s="98"/>
      <c r="S27" s="105"/>
      <c r="T27" s="104"/>
      <c r="U27" s="105"/>
      <c r="V27" s="105"/>
      <c r="W27" s="106"/>
      <c r="X27" s="98"/>
      <c r="Y27" s="53"/>
    </row>
    <row r="28" spans="1:25" ht="84.75" customHeight="1" thickTop="1" thickBot="1" x14ac:dyDescent="0.3">
      <c r="A28" s="216"/>
      <c r="B28" s="467" t="s">
        <v>99</v>
      </c>
      <c r="C28" s="471" t="s">
        <v>70</v>
      </c>
      <c r="D28" s="971" t="s">
        <v>71</v>
      </c>
      <c r="E28" s="955"/>
      <c r="F28" s="602" t="s">
        <v>31</v>
      </c>
      <c r="G28" s="470">
        <v>0</v>
      </c>
      <c r="H28" s="560">
        <v>1</v>
      </c>
      <c r="I28" s="560">
        <v>0</v>
      </c>
      <c r="J28" s="560">
        <v>0</v>
      </c>
      <c r="K28" s="559">
        <v>0</v>
      </c>
      <c r="L28" s="472">
        <v>1</v>
      </c>
      <c r="M28" s="462" t="s">
        <v>45</v>
      </c>
      <c r="N28" s="475"/>
      <c r="O28" s="463">
        <f t="shared" si="0"/>
        <v>0</v>
      </c>
      <c r="P28" s="419"/>
      <c r="Q28" s="103"/>
      <c r="R28" s="98"/>
      <c r="S28" s="105"/>
      <c r="T28" s="104"/>
      <c r="U28" s="105"/>
      <c r="V28" s="105"/>
      <c r="W28" s="106"/>
      <c r="X28" s="98"/>
      <c r="Y28" s="53"/>
    </row>
    <row r="29" spans="1:25" ht="60" customHeight="1" thickTop="1" thickBot="1" x14ac:dyDescent="0.3">
      <c r="A29" s="216"/>
      <c r="B29" s="467" t="s">
        <v>66</v>
      </c>
      <c r="C29" s="471" t="s">
        <v>73</v>
      </c>
      <c r="D29" s="951" t="s">
        <v>74</v>
      </c>
      <c r="E29" s="952"/>
      <c r="F29" s="602" t="s">
        <v>31</v>
      </c>
      <c r="G29" s="470">
        <v>0</v>
      </c>
      <c r="H29" s="559">
        <v>6</v>
      </c>
      <c r="I29" s="559">
        <v>6</v>
      </c>
      <c r="J29" s="559">
        <v>6</v>
      </c>
      <c r="K29" s="559">
        <v>6</v>
      </c>
      <c r="L29" s="470">
        <f>+K29</f>
        <v>6</v>
      </c>
      <c r="M29" s="462" t="s">
        <v>32</v>
      </c>
      <c r="N29" s="475"/>
      <c r="O29" s="463">
        <f t="shared" si="0"/>
        <v>0</v>
      </c>
      <c r="P29" s="419"/>
      <c r="Q29" s="103"/>
      <c r="R29" s="98"/>
      <c r="S29" s="105"/>
      <c r="T29" s="104"/>
      <c r="U29" s="105"/>
      <c r="V29" s="105"/>
      <c r="W29" s="106"/>
      <c r="X29" s="98"/>
      <c r="Y29" s="53"/>
    </row>
    <row r="30" spans="1:25" ht="44.25" customHeight="1" thickTop="1" thickBot="1" x14ac:dyDescent="0.3">
      <c r="A30" s="216"/>
      <c r="B30" s="467" t="s">
        <v>69</v>
      </c>
      <c r="C30" s="471" t="s">
        <v>76</v>
      </c>
      <c r="D30" s="951" t="s">
        <v>77</v>
      </c>
      <c r="E30" s="952"/>
      <c r="F30" s="602" t="s">
        <v>31</v>
      </c>
      <c r="G30" s="470">
        <v>0</v>
      </c>
      <c r="H30" s="559">
        <v>10</v>
      </c>
      <c r="I30" s="559">
        <v>10</v>
      </c>
      <c r="J30" s="559">
        <v>10</v>
      </c>
      <c r="K30" s="559">
        <v>10</v>
      </c>
      <c r="L30" s="470">
        <f>SUM(H30:K30)</f>
        <v>40</v>
      </c>
      <c r="M30" s="462" t="s">
        <v>32</v>
      </c>
      <c r="N30" s="475"/>
      <c r="O30" s="463">
        <f t="shared" si="0"/>
        <v>0</v>
      </c>
      <c r="P30" s="419"/>
      <c r="Q30" s="103"/>
      <c r="R30" s="98"/>
      <c r="S30" s="105"/>
      <c r="T30" s="104"/>
      <c r="U30" s="105"/>
      <c r="V30" s="105"/>
      <c r="W30" s="106"/>
      <c r="X30" s="98"/>
      <c r="Y30" s="53"/>
    </row>
    <row r="31" spans="1:25" ht="54" customHeight="1" thickTop="1" thickBot="1" x14ac:dyDescent="0.3">
      <c r="A31" s="216"/>
      <c r="B31" s="467" t="s">
        <v>72</v>
      </c>
      <c r="C31" s="471" t="s">
        <v>79</v>
      </c>
      <c r="D31" s="951" t="s">
        <v>80</v>
      </c>
      <c r="E31" s="952"/>
      <c r="F31" s="602" t="s">
        <v>81</v>
      </c>
      <c r="G31" s="473">
        <v>0</v>
      </c>
      <c r="H31" s="561">
        <v>0.33</v>
      </c>
      <c r="I31" s="562">
        <v>0.66</v>
      </c>
      <c r="J31" s="562">
        <v>1</v>
      </c>
      <c r="K31" s="562">
        <v>0</v>
      </c>
      <c r="L31" s="474">
        <v>1</v>
      </c>
      <c r="M31" s="475" t="s">
        <v>45</v>
      </c>
      <c r="N31" s="475"/>
      <c r="O31" s="476">
        <f t="shared" si="0"/>
        <v>0</v>
      </c>
      <c r="P31" s="415"/>
      <c r="Q31" s="120"/>
      <c r="R31" s="53"/>
      <c r="S31" s="126"/>
      <c r="T31" s="124"/>
      <c r="U31" s="126"/>
      <c r="V31" s="126"/>
      <c r="W31" s="125"/>
      <c r="X31" s="53"/>
      <c r="Y31" s="53"/>
    </row>
    <row r="32" spans="1:25" ht="54" customHeight="1" thickTop="1" thickBot="1" x14ac:dyDescent="0.3">
      <c r="A32" s="216"/>
      <c r="B32" s="467" t="s">
        <v>75</v>
      </c>
      <c r="C32" s="471" t="s">
        <v>83</v>
      </c>
      <c r="D32" s="951" t="s">
        <v>84</v>
      </c>
      <c r="E32" s="952"/>
      <c r="F32" s="602" t="s">
        <v>31</v>
      </c>
      <c r="G32" s="470">
        <v>0</v>
      </c>
      <c r="H32" s="560">
        <v>1</v>
      </c>
      <c r="I32" s="560">
        <v>1</v>
      </c>
      <c r="J32" s="560">
        <v>1</v>
      </c>
      <c r="K32" s="560">
        <v>1</v>
      </c>
      <c r="L32" s="472">
        <v>1</v>
      </c>
      <c r="M32" s="475" t="s">
        <v>45</v>
      </c>
      <c r="N32" s="475"/>
      <c r="O32" s="476"/>
      <c r="P32" s="415"/>
      <c r="Q32" s="120"/>
      <c r="R32" s="53"/>
      <c r="S32" s="126"/>
      <c r="T32" s="124"/>
      <c r="U32" s="126"/>
      <c r="V32" s="126"/>
      <c r="W32" s="125"/>
      <c r="X32" s="53"/>
      <c r="Y32" s="53"/>
    </row>
    <row r="33" spans="1:25" ht="45" customHeight="1" thickTop="1" thickBot="1" x14ac:dyDescent="0.3">
      <c r="A33" s="53"/>
      <c r="B33" s="477" t="s">
        <v>85</v>
      </c>
      <c r="C33" s="453" t="s">
        <v>86</v>
      </c>
      <c r="D33" s="452" t="s">
        <v>87</v>
      </c>
      <c r="E33" s="478" t="s">
        <v>912</v>
      </c>
      <c r="F33" s="486" t="s">
        <v>88</v>
      </c>
      <c r="G33" s="526">
        <f>110100/113623</f>
        <v>0.9689939536889538</v>
      </c>
      <c r="H33" s="555">
        <v>0.97</v>
      </c>
      <c r="I33" s="555">
        <v>0.97</v>
      </c>
      <c r="J33" s="555">
        <v>0.98</v>
      </c>
      <c r="K33" s="555">
        <v>0.98</v>
      </c>
      <c r="L33" s="526">
        <f>K33</f>
        <v>0.98</v>
      </c>
      <c r="M33" s="457" t="s">
        <v>45</v>
      </c>
      <c r="N33" s="457"/>
      <c r="O33" s="458">
        <f t="shared" ref="O33:O50" si="1">+N33/L33</f>
        <v>0</v>
      </c>
      <c r="P33" s="415"/>
      <c r="Q33" s="120"/>
      <c r="R33" s="53"/>
      <c r="S33" s="96"/>
      <c r="T33" s="97"/>
      <c r="U33" s="97"/>
      <c r="V33" s="97"/>
      <c r="W33" s="97"/>
      <c r="X33" s="53"/>
      <c r="Y33" s="53"/>
    </row>
    <row r="34" spans="1:25" ht="54.75" customHeight="1" thickTop="1" thickBot="1" x14ac:dyDescent="0.3">
      <c r="A34" s="107"/>
      <c r="B34" s="464" t="s">
        <v>33</v>
      </c>
      <c r="C34" s="460" t="s">
        <v>89</v>
      </c>
      <c r="D34" s="973" t="s">
        <v>90</v>
      </c>
      <c r="E34" s="957"/>
      <c r="F34" s="602" t="s">
        <v>31</v>
      </c>
      <c r="G34" s="468">
        <v>0</v>
      </c>
      <c r="H34" s="503">
        <v>0.5</v>
      </c>
      <c r="I34" s="503">
        <v>0.5</v>
      </c>
      <c r="J34" s="503">
        <v>0</v>
      </c>
      <c r="K34" s="503">
        <v>0</v>
      </c>
      <c r="L34" s="468">
        <f>SUBTOTAL(9,H34:K34)</f>
        <v>1</v>
      </c>
      <c r="M34" s="462" t="s">
        <v>45</v>
      </c>
      <c r="N34" s="504"/>
      <c r="O34" s="479">
        <f t="shared" si="1"/>
        <v>0</v>
      </c>
      <c r="P34" s="415"/>
      <c r="Q34" s="120"/>
      <c r="R34" s="53"/>
      <c r="S34" s="125"/>
      <c r="T34" s="144"/>
      <c r="U34" s="144"/>
      <c r="V34" s="144"/>
      <c r="W34" s="145"/>
      <c r="X34" s="53"/>
      <c r="Y34" s="53"/>
    </row>
    <row r="35" spans="1:25" ht="45" customHeight="1" thickTop="1" thickBot="1" x14ac:dyDescent="0.3">
      <c r="A35" s="107"/>
      <c r="B35" s="464" t="s">
        <v>36</v>
      </c>
      <c r="C35" s="460" t="s">
        <v>91</v>
      </c>
      <c r="D35" s="973" t="s">
        <v>92</v>
      </c>
      <c r="E35" s="957"/>
      <c r="F35" s="602" t="s">
        <v>31</v>
      </c>
      <c r="G35" s="465">
        <v>4</v>
      </c>
      <c r="H35" s="504">
        <v>6</v>
      </c>
      <c r="I35" s="504">
        <v>8</v>
      </c>
      <c r="J35" s="504">
        <v>8</v>
      </c>
      <c r="K35" s="504">
        <v>8</v>
      </c>
      <c r="L35" s="465">
        <f>SUM(H35:K35)</f>
        <v>30</v>
      </c>
      <c r="M35" s="462" t="s">
        <v>32</v>
      </c>
      <c r="N35" s="504"/>
      <c r="O35" s="479">
        <f t="shared" si="1"/>
        <v>0</v>
      </c>
      <c r="P35" s="415"/>
      <c r="Q35" s="120"/>
      <c r="R35" s="53"/>
      <c r="S35" s="125"/>
      <c r="T35" s="144"/>
      <c r="U35" s="144"/>
      <c r="V35" s="144"/>
      <c r="W35" s="145"/>
      <c r="X35" s="53"/>
      <c r="Y35" s="53"/>
    </row>
    <row r="36" spans="1:25" ht="48.75" customHeight="1" thickTop="1" thickBot="1" x14ac:dyDescent="0.3">
      <c r="A36" s="107"/>
      <c r="B36" s="464" t="s">
        <v>50</v>
      </c>
      <c r="C36" s="460" t="s">
        <v>93</v>
      </c>
      <c r="D36" s="973" t="s">
        <v>94</v>
      </c>
      <c r="E36" s="957"/>
      <c r="F36" s="602" t="s">
        <v>31</v>
      </c>
      <c r="G36" s="468">
        <v>1</v>
      </c>
      <c r="H36" s="503">
        <v>1</v>
      </c>
      <c r="I36" s="503">
        <v>1</v>
      </c>
      <c r="J36" s="503">
        <v>1</v>
      </c>
      <c r="K36" s="503">
        <v>1</v>
      </c>
      <c r="L36" s="468">
        <v>1</v>
      </c>
      <c r="M36" s="462" t="s">
        <v>45</v>
      </c>
      <c r="N36" s="504"/>
      <c r="O36" s="479">
        <f t="shared" si="1"/>
        <v>0</v>
      </c>
      <c r="P36" s="415"/>
      <c r="Q36" s="120"/>
      <c r="R36" s="53"/>
      <c r="S36" s="125"/>
      <c r="T36" s="144"/>
      <c r="U36" s="144"/>
      <c r="V36" s="144"/>
      <c r="W36" s="145"/>
      <c r="X36" s="53"/>
      <c r="Y36" s="53"/>
    </row>
    <row r="37" spans="1:25" ht="56.25" customHeight="1" thickTop="1" thickBot="1" x14ac:dyDescent="0.3">
      <c r="A37" s="107"/>
      <c r="B37" s="464" t="s">
        <v>53</v>
      </c>
      <c r="C37" s="460" t="s">
        <v>95</v>
      </c>
      <c r="D37" s="973" t="s">
        <v>96</v>
      </c>
      <c r="E37" s="957"/>
      <c r="F37" s="602" t="s">
        <v>31</v>
      </c>
      <c r="G37" s="465">
        <v>0</v>
      </c>
      <c r="H37" s="504">
        <v>1</v>
      </c>
      <c r="I37" s="504">
        <v>1</v>
      </c>
      <c r="J37" s="504">
        <v>1</v>
      </c>
      <c r="K37" s="504">
        <v>1</v>
      </c>
      <c r="L37" s="465">
        <f>SUM(H37:K37)</f>
        <v>4</v>
      </c>
      <c r="M37" s="462" t="s">
        <v>32</v>
      </c>
      <c r="N37" s="504"/>
      <c r="O37" s="479">
        <f t="shared" si="1"/>
        <v>0</v>
      </c>
      <c r="P37" s="415"/>
      <c r="Q37" s="120"/>
      <c r="R37" s="53"/>
      <c r="S37" s="125"/>
      <c r="T37" s="144"/>
      <c r="U37" s="144"/>
      <c r="V37" s="144"/>
      <c r="W37" s="145"/>
      <c r="X37" s="53"/>
      <c r="Y37" s="53"/>
    </row>
    <row r="38" spans="1:25" ht="46.5" customHeight="1" thickTop="1" thickBot="1" x14ac:dyDescent="0.3">
      <c r="A38" s="107"/>
      <c r="B38" s="464" t="s">
        <v>56</v>
      </c>
      <c r="C38" s="460" t="s">
        <v>97</v>
      </c>
      <c r="D38" s="973" t="s">
        <v>98</v>
      </c>
      <c r="E38" s="957"/>
      <c r="F38" s="602" t="s">
        <v>31</v>
      </c>
      <c r="G38" s="468">
        <v>1</v>
      </c>
      <c r="H38" s="503">
        <v>1</v>
      </c>
      <c r="I38" s="503">
        <v>1</v>
      </c>
      <c r="J38" s="503">
        <v>1</v>
      </c>
      <c r="K38" s="503">
        <v>1</v>
      </c>
      <c r="L38" s="468">
        <v>1</v>
      </c>
      <c r="M38" s="462" t="s">
        <v>45</v>
      </c>
      <c r="N38" s="504"/>
      <c r="O38" s="479">
        <f t="shared" si="1"/>
        <v>0</v>
      </c>
      <c r="P38" s="415"/>
      <c r="Q38" s="120"/>
      <c r="R38" s="53"/>
      <c r="S38" s="125"/>
      <c r="T38" s="144"/>
      <c r="U38" s="144"/>
      <c r="V38" s="144"/>
      <c r="W38" s="145"/>
      <c r="X38" s="53"/>
      <c r="Y38" s="53"/>
    </row>
    <row r="39" spans="1:25" ht="46.5" customHeight="1" thickTop="1" thickBot="1" x14ac:dyDescent="0.3">
      <c r="A39" s="107"/>
      <c r="B39" s="464" t="s">
        <v>59</v>
      </c>
      <c r="C39" s="460" t="s">
        <v>100</v>
      </c>
      <c r="D39" s="973" t="s">
        <v>101</v>
      </c>
      <c r="E39" s="957"/>
      <c r="F39" s="602" t="s">
        <v>31</v>
      </c>
      <c r="G39" s="468">
        <v>0</v>
      </c>
      <c r="H39" s="503">
        <v>1</v>
      </c>
      <c r="I39" s="503">
        <v>0</v>
      </c>
      <c r="J39" s="503">
        <v>0</v>
      </c>
      <c r="K39" s="503">
        <v>0</v>
      </c>
      <c r="L39" s="468">
        <f>SUM(H39:K39)</f>
        <v>1</v>
      </c>
      <c r="M39" s="462" t="s">
        <v>45</v>
      </c>
      <c r="N39" s="504"/>
      <c r="O39" s="479">
        <f t="shared" si="1"/>
        <v>0</v>
      </c>
      <c r="P39" s="415"/>
      <c r="Q39" s="120"/>
      <c r="R39" s="53"/>
      <c r="S39" s="125"/>
      <c r="T39" s="144"/>
      <c r="U39" s="144"/>
      <c r="V39" s="144"/>
      <c r="W39" s="145"/>
      <c r="X39" s="53"/>
      <c r="Y39" s="53"/>
    </row>
    <row r="40" spans="1:25" ht="45" customHeight="1" thickTop="1" thickBot="1" x14ac:dyDescent="0.3">
      <c r="A40" s="107"/>
      <c r="B40" s="464" t="s">
        <v>62</v>
      </c>
      <c r="C40" s="460" t="s">
        <v>102</v>
      </c>
      <c r="D40" s="973" t="s">
        <v>103</v>
      </c>
      <c r="E40" s="957"/>
      <c r="F40" s="602" t="s">
        <v>31</v>
      </c>
      <c r="G40" s="468">
        <v>1</v>
      </c>
      <c r="H40" s="503">
        <v>1</v>
      </c>
      <c r="I40" s="503">
        <v>1</v>
      </c>
      <c r="J40" s="503">
        <v>1</v>
      </c>
      <c r="K40" s="503">
        <v>1</v>
      </c>
      <c r="L40" s="468">
        <v>1</v>
      </c>
      <c r="M40" s="462" t="s">
        <v>45</v>
      </c>
      <c r="N40" s="504"/>
      <c r="O40" s="479">
        <f t="shared" si="1"/>
        <v>0</v>
      </c>
      <c r="P40" s="415"/>
      <c r="Q40" s="120"/>
      <c r="R40" s="53"/>
      <c r="S40" s="125"/>
      <c r="T40" s="144"/>
      <c r="U40" s="144"/>
      <c r="V40" s="144"/>
      <c r="W40" s="145"/>
      <c r="X40" s="53"/>
      <c r="Y40" s="53"/>
    </row>
    <row r="41" spans="1:25" ht="41.25" customHeight="1" thickTop="1" thickBot="1" x14ac:dyDescent="0.3">
      <c r="A41" s="107"/>
      <c r="B41" s="464" t="s">
        <v>65</v>
      </c>
      <c r="C41" s="460" t="s">
        <v>104</v>
      </c>
      <c r="D41" s="973" t="s">
        <v>105</v>
      </c>
      <c r="E41" s="957"/>
      <c r="F41" s="602" t="s">
        <v>31</v>
      </c>
      <c r="G41" s="465">
        <v>0</v>
      </c>
      <c r="H41" s="504">
        <v>0</v>
      </c>
      <c r="I41" s="504">
        <v>0</v>
      </c>
      <c r="J41" s="504">
        <v>1</v>
      </c>
      <c r="K41" s="504">
        <v>0</v>
      </c>
      <c r="L41" s="465">
        <f>SUM(H41:K41)</f>
        <v>1</v>
      </c>
      <c r="M41" s="462" t="s">
        <v>32</v>
      </c>
      <c r="N41" s="504"/>
      <c r="O41" s="479">
        <f t="shared" si="1"/>
        <v>0</v>
      </c>
      <c r="P41" s="415"/>
      <c r="Q41" s="120"/>
      <c r="R41" s="53"/>
      <c r="S41" s="125"/>
      <c r="T41" s="144"/>
      <c r="U41" s="144"/>
      <c r="V41" s="144"/>
      <c r="W41" s="145"/>
      <c r="X41" s="53"/>
      <c r="Y41" s="53"/>
    </row>
    <row r="42" spans="1:25" ht="47.25" customHeight="1" thickTop="1" thickBot="1" x14ac:dyDescent="0.3">
      <c r="A42" s="216"/>
      <c r="B42" s="459" t="s">
        <v>99</v>
      </c>
      <c r="C42" s="471" t="s">
        <v>106</v>
      </c>
      <c r="D42" s="951" t="s">
        <v>107</v>
      </c>
      <c r="E42" s="952"/>
      <c r="F42" s="602" t="s">
        <v>31</v>
      </c>
      <c r="G42" s="470">
        <v>0</v>
      </c>
      <c r="H42" s="559">
        <v>1</v>
      </c>
      <c r="I42" s="559">
        <v>0</v>
      </c>
      <c r="J42" s="559">
        <v>0</v>
      </c>
      <c r="K42" s="559">
        <v>0</v>
      </c>
      <c r="L42" s="470">
        <f>SUM(H42:K42)</f>
        <v>1</v>
      </c>
      <c r="M42" s="462" t="s">
        <v>32</v>
      </c>
      <c r="N42" s="559"/>
      <c r="O42" s="479">
        <f t="shared" si="1"/>
        <v>0</v>
      </c>
      <c r="P42" s="415"/>
      <c r="Q42" s="120"/>
      <c r="R42" s="53"/>
      <c r="S42" s="125"/>
      <c r="T42" s="144"/>
      <c r="U42" s="144"/>
      <c r="V42" s="144"/>
      <c r="W42" s="145"/>
      <c r="X42" s="53"/>
      <c r="Y42" s="53"/>
    </row>
    <row r="43" spans="1:25" ht="48" customHeight="1" thickTop="1" thickBot="1" x14ac:dyDescent="0.3">
      <c r="A43" s="216"/>
      <c r="B43" s="480" t="s">
        <v>66</v>
      </c>
      <c r="C43" s="471" t="s">
        <v>108</v>
      </c>
      <c r="D43" s="944" t="s">
        <v>109</v>
      </c>
      <c r="E43" s="945"/>
      <c r="F43" s="602" t="s">
        <v>31</v>
      </c>
      <c r="G43" s="473">
        <v>0</v>
      </c>
      <c r="H43" s="562">
        <v>0.15</v>
      </c>
      <c r="I43" s="562">
        <v>0.3</v>
      </c>
      <c r="J43" s="562">
        <v>0.65</v>
      </c>
      <c r="K43" s="562">
        <v>1</v>
      </c>
      <c r="L43" s="474">
        <v>1</v>
      </c>
      <c r="M43" s="462" t="s">
        <v>45</v>
      </c>
      <c r="N43" s="565"/>
      <c r="O43" s="479">
        <f t="shared" si="1"/>
        <v>0</v>
      </c>
      <c r="P43" s="415"/>
      <c r="Q43" s="120"/>
      <c r="R43" s="53"/>
      <c r="S43" s="125"/>
      <c r="T43" s="144"/>
      <c r="U43" s="144"/>
      <c r="V43" s="144"/>
      <c r="W43" s="145"/>
      <c r="X43" s="53"/>
      <c r="Y43" s="53"/>
    </row>
    <row r="44" spans="1:25" ht="49.5" customHeight="1" thickTop="1" thickBot="1" x14ac:dyDescent="0.3">
      <c r="A44" s="53"/>
      <c r="B44" s="452" t="s">
        <v>110</v>
      </c>
      <c r="C44" s="453" t="s">
        <v>111</v>
      </c>
      <c r="D44" s="452" t="s">
        <v>112</v>
      </c>
      <c r="E44" s="481" t="s">
        <v>113</v>
      </c>
      <c r="F44" s="486" t="s">
        <v>114</v>
      </c>
      <c r="G44" s="526">
        <v>1</v>
      </c>
      <c r="H44" s="555">
        <v>1</v>
      </c>
      <c r="I44" s="555">
        <v>1</v>
      </c>
      <c r="J44" s="555">
        <v>1</v>
      </c>
      <c r="K44" s="555">
        <v>1</v>
      </c>
      <c r="L44" s="526">
        <f>K44</f>
        <v>1</v>
      </c>
      <c r="M44" s="457" t="s">
        <v>45</v>
      </c>
      <c r="N44" s="457"/>
      <c r="O44" s="458">
        <f t="shared" si="1"/>
        <v>0</v>
      </c>
      <c r="P44" s="415"/>
      <c r="Q44" s="120"/>
      <c r="R44" s="53"/>
      <c r="S44" s="96"/>
      <c r="T44" s="97"/>
      <c r="U44" s="97"/>
      <c r="V44" s="97"/>
      <c r="W44" s="97"/>
      <c r="X44" s="53"/>
      <c r="Y44" s="53"/>
    </row>
    <row r="45" spans="1:25" ht="41.25" customHeight="1" thickTop="1" thickBot="1" x14ac:dyDescent="0.3">
      <c r="A45" s="216"/>
      <c r="B45" s="459" t="s">
        <v>33</v>
      </c>
      <c r="C45" s="471" t="s">
        <v>115</v>
      </c>
      <c r="D45" s="951" t="s">
        <v>116</v>
      </c>
      <c r="E45" s="952"/>
      <c r="F45" s="602" t="s">
        <v>114</v>
      </c>
      <c r="G45" s="470">
        <v>0</v>
      </c>
      <c r="H45" s="559">
        <v>50</v>
      </c>
      <c r="I45" s="559">
        <v>50</v>
      </c>
      <c r="J45" s="559">
        <v>50</v>
      </c>
      <c r="K45" s="559">
        <v>50</v>
      </c>
      <c r="L45" s="470">
        <v>50</v>
      </c>
      <c r="M45" s="462" t="s">
        <v>32</v>
      </c>
      <c r="N45" s="559"/>
      <c r="O45" s="479">
        <f t="shared" si="1"/>
        <v>0</v>
      </c>
      <c r="P45" s="415"/>
      <c r="Q45" s="120"/>
      <c r="R45" s="53"/>
      <c r="S45" s="125"/>
      <c r="T45" s="144"/>
      <c r="U45" s="144"/>
      <c r="V45" s="144"/>
      <c r="W45" s="145"/>
      <c r="X45" s="53"/>
      <c r="Y45" s="53"/>
    </row>
    <row r="46" spans="1:25" ht="46.5" customHeight="1" thickTop="1" thickBot="1" x14ac:dyDescent="0.3">
      <c r="A46" s="216"/>
      <c r="B46" s="459" t="s">
        <v>36</v>
      </c>
      <c r="C46" s="471" t="s">
        <v>117</v>
      </c>
      <c r="D46" s="951" t="s">
        <v>118</v>
      </c>
      <c r="E46" s="952"/>
      <c r="F46" s="602" t="s">
        <v>114</v>
      </c>
      <c r="G46" s="470">
        <v>0</v>
      </c>
      <c r="H46" s="563">
        <v>1</v>
      </c>
      <c r="I46" s="563">
        <v>1</v>
      </c>
      <c r="J46" s="563">
        <v>1</v>
      </c>
      <c r="K46" s="563">
        <v>1</v>
      </c>
      <c r="L46" s="482">
        <f>K46</f>
        <v>1</v>
      </c>
      <c r="M46" s="462" t="s">
        <v>45</v>
      </c>
      <c r="N46" s="559"/>
      <c r="O46" s="479">
        <f t="shared" si="1"/>
        <v>0</v>
      </c>
      <c r="P46" s="415"/>
      <c r="Q46" s="120"/>
      <c r="R46" s="53"/>
      <c r="S46" s="125"/>
      <c r="T46" s="144"/>
      <c r="U46" s="144"/>
      <c r="V46" s="144"/>
      <c r="W46" s="145"/>
      <c r="X46" s="53"/>
      <c r="Y46" s="53"/>
    </row>
    <row r="47" spans="1:25" ht="54.75" customHeight="1" thickTop="1" thickBot="1" x14ac:dyDescent="0.3">
      <c r="A47" s="107"/>
      <c r="B47" s="464" t="s">
        <v>50</v>
      </c>
      <c r="C47" s="460" t="s">
        <v>119</v>
      </c>
      <c r="D47" s="954" t="s">
        <v>120</v>
      </c>
      <c r="E47" s="955"/>
      <c r="F47" s="602" t="s">
        <v>114</v>
      </c>
      <c r="G47" s="465">
        <v>0</v>
      </c>
      <c r="H47" s="504">
        <v>1</v>
      </c>
      <c r="I47" s="504">
        <v>1</v>
      </c>
      <c r="J47" s="504">
        <v>1</v>
      </c>
      <c r="K47" s="504">
        <v>1</v>
      </c>
      <c r="L47" s="465">
        <f>SUM(H47:K47)</f>
        <v>4</v>
      </c>
      <c r="M47" s="462" t="s">
        <v>32</v>
      </c>
      <c r="N47" s="504"/>
      <c r="O47" s="479">
        <f t="shared" si="1"/>
        <v>0</v>
      </c>
      <c r="P47" s="415"/>
      <c r="Q47" s="120"/>
      <c r="R47" s="53"/>
      <c r="S47" s="125"/>
      <c r="T47" s="144"/>
      <c r="U47" s="144"/>
      <c r="V47" s="144"/>
      <c r="W47" s="145"/>
      <c r="X47" s="53"/>
      <c r="Y47" s="53"/>
    </row>
    <row r="48" spans="1:25" ht="43.5" customHeight="1" thickTop="1" thickBot="1" x14ac:dyDescent="0.3">
      <c r="A48" s="216"/>
      <c r="B48" s="459" t="s">
        <v>53</v>
      </c>
      <c r="C48" s="460" t="s">
        <v>121</v>
      </c>
      <c r="D48" s="951" t="s">
        <v>122</v>
      </c>
      <c r="E48" s="952"/>
      <c r="F48" s="602" t="s">
        <v>114</v>
      </c>
      <c r="G48" s="461">
        <v>0</v>
      </c>
      <c r="H48" s="475">
        <v>50</v>
      </c>
      <c r="I48" s="475">
        <v>50</v>
      </c>
      <c r="J48" s="475">
        <v>50</v>
      </c>
      <c r="K48" s="475">
        <v>50</v>
      </c>
      <c r="L48" s="461">
        <v>50</v>
      </c>
      <c r="M48" s="462" t="s">
        <v>32</v>
      </c>
      <c r="N48" s="559"/>
      <c r="O48" s="479">
        <f t="shared" si="1"/>
        <v>0</v>
      </c>
      <c r="P48" s="415"/>
      <c r="Q48" s="120"/>
      <c r="R48" s="53"/>
      <c r="S48" s="125"/>
      <c r="T48" s="144"/>
      <c r="U48" s="144"/>
      <c r="V48" s="144"/>
      <c r="W48" s="145"/>
      <c r="X48" s="53"/>
      <c r="Y48" s="53"/>
    </row>
    <row r="49" spans="1:25" ht="54" customHeight="1" thickTop="1" thickBot="1" x14ac:dyDescent="0.3">
      <c r="A49" s="53"/>
      <c r="B49" s="452" t="s">
        <v>123</v>
      </c>
      <c r="C49" s="453" t="s">
        <v>124</v>
      </c>
      <c r="D49" s="452" t="s">
        <v>125</v>
      </c>
      <c r="E49" s="481" t="s">
        <v>126</v>
      </c>
      <c r="F49" s="486" t="s">
        <v>127</v>
      </c>
      <c r="G49" s="526" t="s">
        <v>128</v>
      </c>
      <c r="H49" s="555">
        <v>1</v>
      </c>
      <c r="I49" s="555">
        <v>1</v>
      </c>
      <c r="J49" s="555">
        <v>1</v>
      </c>
      <c r="K49" s="555">
        <v>1</v>
      </c>
      <c r="L49" s="526">
        <f>K49</f>
        <v>1</v>
      </c>
      <c r="M49" s="457" t="s">
        <v>45</v>
      </c>
      <c r="N49" s="457"/>
      <c r="O49" s="458">
        <f t="shared" si="1"/>
        <v>0</v>
      </c>
      <c r="P49" s="415"/>
      <c r="Q49" s="120"/>
      <c r="R49" s="53"/>
      <c r="S49" s="96"/>
      <c r="T49" s="97"/>
      <c r="U49" s="97"/>
      <c r="V49" s="97"/>
      <c r="W49" s="97"/>
      <c r="X49" s="53"/>
      <c r="Y49" s="53"/>
    </row>
    <row r="50" spans="1:25" ht="42.75" customHeight="1" thickTop="1" thickBot="1" x14ac:dyDescent="0.3">
      <c r="A50" s="216"/>
      <c r="B50" s="459" t="s">
        <v>33</v>
      </c>
      <c r="C50" s="460" t="s">
        <v>129</v>
      </c>
      <c r="D50" s="951" t="s">
        <v>930</v>
      </c>
      <c r="E50" s="952"/>
      <c r="F50" s="602" t="s">
        <v>131</v>
      </c>
      <c r="G50" s="483">
        <v>0</v>
      </c>
      <c r="H50" s="475">
        <v>0</v>
      </c>
      <c r="I50" s="475">
        <v>6</v>
      </c>
      <c r="J50" s="475">
        <v>0</v>
      </c>
      <c r="K50" s="475">
        <v>0</v>
      </c>
      <c r="L50" s="461">
        <f>SUM(H50:K50)</f>
        <v>6</v>
      </c>
      <c r="M50" s="462" t="s">
        <v>32</v>
      </c>
      <c r="N50" s="559"/>
      <c r="O50" s="479">
        <f t="shared" si="1"/>
        <v>0</v>
      </c>
      <c r="P50" s="415"/>
      <c r="Q50" s="120"/>
      <c r="R50" s="53"/>
      <c r="S50" s="125"/>
      <c r="T50" s="144"/>
      <c r="U50" s="144"/>
      <c r="V50" s="144"/>
      <c r="W50" s="145"/>
      <c r="X50" s="53"/>
      <c r="Y50" s="53"/>
    </row>
    <row r="51" spans="1:25" ht="81.75" customHeight="1" thickTop="1" thickBot="1" x14ac:dyDescent="0.3">
      <c r="A51" s="216"/>
      <c r="B51" s="464" t="s">
        <v>36</v>
      </c>
      <c r="C51" s="471" t="s">
        <v>132</v>
      </c>
      <c r="D51" s="951" t="s">
        <v>133</v>
      </c>
      <c r="E51" s="952"/>
      <c r="F51" s="602" t="s">
        <v>131</v>
      </c>
      <c r="G51" s="483">
        <v>0</v>
      </c>
      <c r="H51" s="475">
        <v>0</v>
      </c>
      <c r="I51" s="557">
        <v>0.9</v>
      </c>
      <c r="J51" s="475">
        <v>0</v>
      </c>
      <c r="K51" s="475">
        <v>0</v>
      </c>
      <c r="L51" s="483">
        <f>I51</f>
        <v>0.9</v>
      </c>
      <c r="M51" s="462" t="s">
        <v>45</v>
      </c>
      <c r="N51" s="559"/>
      <c r="O51" s="479"/>
      <c r="P51" s="418" t="s">
        <v>902</v>
      </c>
      <c r="Q51" s="120"/>
      <c r="R51" s="53"/>
      <c r="S51" s="125"/>
      <c r="T51" s="144"/>
      <c r="U51" s="144"/>
      <c r="V51" s="144"/>
      <c r="W51" s="145"/>
      <c r="X51" s="53"/>
      <c r="Y51" s="53"/>
    </row>
    <row r="52" spans="1:25" ht="41.25" customHeight="1" thickTop="1" thickBot="1" x14ac:dyDescent="0.3">
      <c r="A52" s="107"/>
      <c r="B52" s="464" t="s">
        <v>50</v>
      </c>
      <c r="C52" s="460" t="s">
        <v>134</v>
      </c>
      <c r="D52" s="954" t="s">
        <v>135</v>
      </c>
      <c r="E52" s="955"/>
      <c r="F52" s="602" t="s">
        <v>127</v>
      </c>
      <c r="G52" s="461">
        <v>0</v>
      </c>
      <c r="H52" s="475">
        <v>1</v>
      </c>
      <c r="I52" s="475">
        <v>0</v>
      </c>
      <c r="J52" s="475">
        <v>0</v>
      </c>
      <c r="K52" s="475">
        <v>0</v>
      </c>
      <c r="L52" s="461">
        <f>SUM(H52:K52)</f>
        <v>1</v>
      </c>
      <c r="M52" s="462" t="s">
        <v>32</v>
      </c>
      <c r="N52" s="504"/>
      <c r="O52" s="479">
        <f>+N52/L52</f>
        <v>0</v>
      </c>
      <c r="P52" s="415"/>
      <c r="Q52" s="120"/>
      <c r="R52" s="53"/>
      <c r="S52" s="125"/>
      <c r="T52" s="144"/>
      <c r="U52" s="144"/>
      <c r="V52" s="144"/>
      <c r="W52" s="145"/>
      <c r="X52" s="53"/>
      <c r="Y52" s="53"/>
    </row>
    <row r="53" spans="1:25" ht="54" customHeight="1" thickTop="1" thickBot="1" x14ac:dyDescent="0.3">
      <c r="A53" s="53"/>
      <c r="B53" s="484" t="s">
        <v>136</v>
      </c>
      <c r="C53" s="484" t="s">
        <v>137</v>
      </c>
      <c r="D53" s="956" t="s">
        <v>20</v>
      </c>
      <c r="E53" s="957"/>
      <c r="F53" s="484" t="s">
        <v>31</v>
      </c>
      <c r="G53" s="444"/>
      <c r="H53" s="445"/>
      <c r="I53" s="445"/>
      <c r="J53" s="445"/>
      <c r="K53" s="445"/>
      <c r="L53" s="444"/>
      <c r="M53" s="445"/>
      <c r="N53" s="445"/>
      <c r="O53" s="498"/>
      <c r="P53" s="415"/>
      <c r="Q53" s="83"/>
      <c r="R53" s="53"/>
      <c r="S53" s="57"/>
      <c r="T53" s="57"/>
      <c r="U53" s="57"/>
      <c r="V53" s="57"/>
      <c r="W53" s="57"/>
      <c r="X53" s="53"/>
      <c r="Y53" s="53"/>
    </row>
    <row r="54" spans="1:25" ht="56.25" customHeight="1" thickTop="1" thickBot="1" x14ac:dyDescent="0.3">
      <c r="A54" s="53"/>
      <c r="B54" s="485" t="s">
        <v>138</v>
      </c>
      <c r="C54" s="448" t="s">
        <v>139</v>
      </c>
      <c r="D54" s="958" t="s">
        <v>140</v>
      </c>
      <c r="E54" s="955"/>
      <c r="F54" s="485" t="s">
        <v>31</v>
      </c>
      <c r="G54" s="449"/>
      <c r="H54" s="450"/>
      <c r="I54" s="450"/>
      <c r="J54" s="450"/>
      <c r="K54" s="450"/>
      <c r="L54" s="449"/>
      <c r="M54" s="450"/>
      <c r="N54" s="450"/>
      <c r="O54" s="499"/>
      <c r="P54" s="415"/>
      <c r="Q54" s="83"/>
      <c r="R54" s="53"/>
      <c r="S54" s="57"/>
      <c r="T54" s="57"/>
      <c r="U54" s="57"/>
      <c r="V54" s="57"/>
      <c r="W54" s="57"/>
      <c r="X54" s="53"/>
      <c r="Y54" s="53"/>
    </row>
    <row r="55" spans="1:25" ht="90" customHeight="1" thickTop="1" thickBot="1" x14ac:dyDescent="0.3">
      <c r="A55" s="53"/>
      <c r="B55" s="953" t="s">
        <v>141</v>
      </c>
      <c r="C55" s="453" t="s">
        <v>142</v>
      </c>
      <c r="D55" s="948" t="s">
        <v>143</v>
      </c>
      <c r="E55" s="481" t="s">
        <v>144</v>
      </c>
      <c r="F55" s="486" t="s">
        <v>145</v>
      </c>
      <c r="G55" s="456">
        <v>2444</v>
      </c>
      <c r="H55" s="457">
        <v>1390</v>
      </c>
      <c r="I55" s="457">
        <v>1387</v>
      </c>
      <c r="J55" s="457">
        <v>1387</v>
      </c>
      <c r="K55" s="457">
        <v>1387</v>
      </c>
      <c r="L55" s="456">
        <f>SUM(H55:K55)</f>
        <v>5551</v>
      </c>
      <c r="M55" s="457" t="s">
        <v>32</v>
      </c>
      <c r="N55" s="457"/>
      <c r="O55" s="458">
        <f t="shared" ref="O55:O89" si="2">+N55/L55</f>
        <v>0</v>
      </c>
      <c r="P55" s="415"/>
      <c r="Q55" s="120"/>
      <c r="R55" s="53"/>
      <c r="S55" s="57"/>
      <c r="T55" s="57"/>
      <c r="U55" s="57"/>
      <c r="V55" s="57"/>
      <c r="W55" s="57"/>
      <c r="X55" s="53"/>
      <c r="Y55" s="53"/>
    </row>
    <row r="56" spans="1:25" ht="66.75" customHeight="1" thickTop="1" thickBot="1" x14ac:dyDescent="0.3">
      <c r="A56" s="53"/>
      <c r="B56" s="953"/>
      <c r="C56" s="453" t="s">
        <v>146</v>
      </c>
      <c r="D56" s="948"/>
      <c r="E56" s="478" t="s">
        <v>914</v>
      </c>
      <c r="F56" s="603" t="s">
        <v>145</v>
      </c>
      <c r="G56" s="529">
        <v>0.77300000000000002</v>
      </c>
      <c r="H56" s="564">
        <v>0.8</v>
      </c>
      <c r="I56" s="564">
        <v>0.83</v>
      </c>
      <c r="J56" s="564">
        <v>0.86</v>
      </c>
      <c r="K56" s="564">
        <v>0.89</v>
      </c>
      <c r="L56" s="529">
        <f>K56</f>
        <v>0.89</v>
      </c>
      <c r="M56" s="457" t="s">
        <v>45</v>
      </c>
      <c r="N56" s="457"/>
      <c r="O56" s="458">
        <f t="shared" si="2"/>
        <v>0</v>
      </c>
      <c r="P56" s="415"/>
      <c r="Q56" s="120"/>
      <c r="R56" s="53"/>
      <c r="S56" s="57"/>
      <c r="T56" s="57"/>
      <c r="U56" s="57"/>
      <c r="V56" s="57"/>
      <c r="W56" s="57"/>
      <c r="X56" s="53"/>
      <c r="Y56" s="53"/>
    </row>
    <row r="57" spans="1:25" ht="52.5" customHeight="1" thickTop="1" thickBot="1" x14ac:dyDescent="0.3">
      <c r="A57" s="107"/>
      <c r="B57" s="488" t="s">
        <v>33</v>
      </c>
      <c r="C57" s="460" t="s">
        <v>147</v>
      </c>
      <c r="D57" s="967" t="s">
        <v>148</v>
      </c>
      <c r="E57" s="960"/>
      <c r="F57" s="602" t="s">
        <v>31</v>
      </c>
      <c r="G57" s="465">
        <v>4</v>
      </c>
      <c r="H57" s="504">
        <v>4</v>
      </c>
      <c r="I57" s="504">
        <v>4</v>
      </c>
      <c r="J57" s="504">
        <v>4</v>
      </c>
      <c r="K57" s="504">
        <v>4</v>
      </c>
      <c r="L57" s="465">
        <f>SUM(H57:K57)</f>
        <v>16</v>
      </c>
      <c r="M57" s="462" t="s">
        <v>32</v>
      </c>
      <c r="N57" s="504"/>
      <c r="O57" s="479">
        <f t="shared" si="2"/>
        <v>0</v>
      </c>
      <c r="P57" s="415"/>
      <c r="Q57" s="120"/>
      <c r="R57" s="53"/>
      <c r="S57" s="126"/>
      <c r="T57" s="124"/>
      <c r="U57" s="126"/>
      <c r="V57" s="126"/>
      <c r="W57" s="125"/>
      <c r="X57" s="53"/>
      <c r="Y57" s="53"/>
    </row>
    <row r="58" spans="1:25" ht="54.75" customHeight="1" thickTop="1" thickBot="1" x14ac:dyDescent="0.3">
      <c r="A58" s="216"/>
      <c r="B58" s="489" t="s">
        <v>36</v>
      </c>
      <c r="C58" s="460" t="s">
        <v>149</v>
      </c>
      <c r="D58" s="967" t="s">
        <v>150</v>
      </c>
      <c r="E58" s="960"/>
      <c r="F58" s="602" t="s">
        <v>31</v>
      </c>
      <c r="G58" s="470">
        <v>0</v>
      </c>
      <c r="H58" s="559">
        <v>60</v>
      </c>
      <c r="I58" s="559">
        <v>25</v>
      </c>
      <c r="J58" s="559">
        <v>25</v>
      </c>
      <c r="K58" s="559">
        <v>27</v>
      </c>
      <c r="L58" s="470">
        <f>SUM(H58:K58)</f>
        <v>137</v>
      </c>
      <c r="M58" s="462" t="s">
        <v>32</v>
      </c>
      <c r="N58" s="559"/>
      <c r="O58" s="479">
        <f t="shared" si="2"/>
        <v>0</v>
      </c>
      <c r="P58" s="419"/>
      <c r="Q58" s="103"/>
      <c r="R58" s="98"/>
      <c r="S58" s="105"/>
      <c r="T58" s="104"/>
      <c r="U58" s="105"/>
      <c r="V58" s="105"/>
      <c r="W58" s="106"/>
      <c r="X58" s="98"/>
      <c r="Y58" s="53"/>
    </row>
    <row r="59" spans="1:25" ht="52.5" customHeight="1" thickTop="1" thickBot="1" x14ac:dyDescent="0.3">
      <c r="A59" s="107"/>
      <c r="B59" s="488" t="s">
        <v>50</v>
      </c>
      <c r="C59" s="460" t="s">
        <v>151</v>
      </c>
      <c r="D59" s="963" t="s">
        <v>152</v>
      </c>
      <c r="E59" s="960"/>
      <c r="F59" s="602" t="s">
        <v>31</v>
      </c>
      <c r="G59" s="465">
        <v>4</v>
      </c>
      <c r="H59" s="504">
        <v>4</v>
      </c>
      <c r="I59" s="504">
        <v>4</v>
      </c>
      <c r="J59" s="504">
        <v>4</v>
      </c>
      <c r="K59" s="504">
        <v>4</v>
      </c>
      <c r="L59" s="465">
        <f>SUM(H59:K59)</f>
        <v>16</v>
      </c>
      <c r="M59" s="462" t="s">
        <v>32</v>
      </c>
      <c r="N59" s="504"/>
      <c r="O59" s="479">
        <f t="shared" si="2"/>
        <v>0</v>
      </c>
      <c r="P59" s="415"/>
      <c r="Q59" s="120"/>
      <c r="R59" s="53"/>
      <c r="S59" s="126"/>
      <c r="T59" s="124"/>
      <c r="U59" s="126"/>
      <c r="V59" s="126"/>
      <c r="W59" s="125"/>
      <c r="X59" s="53"/>
      <c r="Y59" s="53"/>
    </row>
    <row r="60" spans="1:25" ht="48.75" customHeight="1" thickTop="1" thickBot="1" x14ac:dyDescent="0.3">
      <c r="A60" s="216"/>
      <c r="B60" s="490" t="s">
        <v>53</v>
      </c>
      <c r="C60" s="460" t="s">
        <v>153</v>
      </c>
      <c r="D60" s="979" t="s">
        <v>154</v>
      </c>
      <c r="E60" s="960"/>
      <c r="F60" s="602" t="s">
        <v>31</v>
      </c>
      <c r="G60" s="473">
        <v>0</v>
      </c>
      <c r="H60" s="562">
        <v>0.2</v>
      </c>
      <c r="I60" s="562">
        <v>0.4</v>
      </c>
      <c r="J60" s="562">
        <v>0.4</v>
      </c>
      <c r="K60" s="562">
        <v>0</v>
      </c>
      <c r="L60" s="474">
        <f>SUM(H60:K60)</f>
        <v>1</v>
      </c>
      <c r="M60" s="462" t="s">
        <v>45</v>
      </c>
      <c r="N60" s="565"/>
      <c r="O60" s="479">
        <f t="shared" si="2"/>
        <v>0</v>
      </c>
      <c r="P60" s="415"/>
      <c r="Q60" s="120"/>
      <c r="R60" s="53"/>
      <c r="S60" s="125"/>
      <c r="T60" s="144"/>
      <c r="U60" s="144"/>
      <c r="V60" s="144"/>
      <c r="W60" s="145"/>
      <c r="X60" s="53"/>
      <c r="Y60" s="53"/>
    </row>
    <row r="61" spans="1:25" ht="44.25" customHeight="1" thickTop="1" thickBot="1" x14ac:dyDescent="0.3">
      <c r="A61" s="216"/>
      <c r="B61" s="491" t="s">
        <v>56</v>
      </c>
      <c r="C61" s="460" t="s">
        <v>155</v>
      </c>
      <c r="D61" s="979" t="s">
        <v>156</v>
      </c>
      <c r="E61" s="960"/>
      <c r="F61" s="602" t="s">
        <v>31</v>
      </c>
      <c r="G61" s="473">
        <v>0</v>
      </c>
      <c r="H61" s="562">
        <v>0.2</v>
      </c>
      <c r="I61" s="562">
        <v>0</v>
      </c>
      <c r="J61" s="562">
        <v>0.4</v>
      </c>
      <c r="K61" s="562">
        <v>0.4</v>
      </c>
      <c r="L61" s="474">
        <f>SUM(H61:K61)</f>
        <v>1</v>
      </c>
      <c r="M61" s="462" t="s">
        <v>45</v>
      </c>
      <c r="N61" s="565"/>
      <c r="O61" s="479">
        <f t="shared" si="2"/>
        <v>0</v>
      </c>
      <c r="P61" s="415"/>
      <c r="Q61" s="120"/>
      <c r="R61" s="53"/>
      <c r="S61" s="125"/>
      <c r="T61" s="144"/>
      <c r="U61" s="144"/>
      <c r="V61" s="144"/>
      <c r="W61" s="145"/>
      <c r="X61" s="53"/>
      <c r="Y61" s="53"/>
    </row>
    <row r="62" spans="1:25" ht="45" customHeight="1" thickTop="1" thickBot="1" x14ac:dyDescent="0.3">
      <c r="A62" s="53"/>
      <c r="B62" s="980" t="s">
        <v>157</v>
      </c>
      <c r="C62" s="453" t="s">
        <v>158</v>
      </c>
      <c r="D62" s="948" t="s">
        <v>159</v>
      </c>
      <c r="E62" s="478" t="s">
        <v>160</v>
      </c>
      <c r="F62" s="486" t="s">
        <v>161</v>
      </c>
      <c r="G62" s="526">
        <v>0.28000000000000003</v>
      </c>
      <c r="H62" s="555">
        <v>0.32</v>
      </c>
      <c r="I62" s="555">
        <v>0.36</v>
      </c>
      <c r="J62" s="555">
        <v>0.4</v>
      </c>
      <c r="K62" s="555">
        <v>0.45</v>
      </c>
      <c r="L62" s="526">
        <f>K62</f>
        <v>0.45</v>
      </c>
      <c r="M62" s="457" t="s">
        <v>45</v>
      </c>
      <c r="N62" s="457"/>
      <c r="O62" s="458">
        <f t="shared" si="2"/>
        <v>0</v>
      </c>
      <c r="P62" s="415"/>
      <c r="Q62" s="120"/>
      <c r="R62" s="53"/>
      <c r="S62" s="57"/>
      <c r="T62" s="57"/>
      <c r="U62" s="57"/>
      <c r="V62" s="57"/>
      <c r="W62" s="57"/>
      <c r="X62" s="53"/>
      <c r="Y62" s="53"/>
    </row>
    <row r="63" spans="1:25" ht="64.5" customHeight="1" thickTop="1" thickBot="1" x14ac:dyDescent="0.3">
      <c r="A63" s="53"/>
      <c r="B63" s="980"/>
      <c r="C63" s="453" t="s">
        <v>162</v>
      </c>
      <c r="D63" s="948"/>
      <c r="E63" s="481" t="s">
        <v>163</v>
      </c>
      <c r="F63" s="486" t="s">
        <v>161</v>
      </c>
      <c r="G63" s="526" t="s">
        <v>128</v>
      </c>
      <c r="H63" s="555">
        <v>0.25</v>
      </c>
      <c r="I63" s="555">
        <v>0.5</v>
      </c>
      <c r="J63" s="555">
        <v>0.75</v>
      </c>
      <c r="K63" s="555">
        <v>1</v>
      </c>
      <c r="L63" s="526">
        <f>+K63</f>
        <v>1</v>
      </c>
      <c r="M63" s="457" t="s">
        <v>45</v>
      </c>
      <c r="N63" s="457"/>
      <c r="O63" s="458">
        <f t="shared" si="2"/>
        <v>0</v>
      </c>
      <c r="P63" s="415"/>
      <c r="Q63" s="120"/>
      <c r="R63" s="53"/>
      <c r="S63" s="57"/>
      <c r="T63" s="57"/>
      <c r="U63" s="57"/>
      <c r="V63" s="57"/>
      <c r="W63" s="57"/>
      <c r="X63" s="53"/>
      <c r="Y63" s="53"/>
    </row>
    <row r="64" spans="1:25" ht="42.75" customHeight="1" thickTop="1" thickBot="1" x14ac:dyDescent="0.3">
      <c r="A64" s="216"/>
      <c r="B64" s="491" t="s">
        <v>33</v>
      </c>
      <c r="C64" s="492" t="s">
        <v>164</v>
      </c>
      <c r="D64" s="978" t="s">
        <v>165</v>
      </c>
      <c r="E64" s="960"/>
      <c r="F64" s="602" t="s">
        <v>31</v>
      </c>
      <c r="G64" s="473">
        <v>0</v>
      </c>
      <c r="H64" s="562">
        <v>0</v>
      </c>
      <c r="I64" s="562">
        <v>0.1</v>
      </c>
      <c r="J64" s="562">
        <v>0.3</v>
      </c>
      <c r="K64" s="562">
        <v>0.3</v>
      </c>
      <c r="L64" s="474">
        <f>SUM(G64:K64)</f>
        <v>0.7</v>
      </c>
      <c r="M64" s="462" t="s">
        <v>45</v>
      </c>
      <c r="N64" s="565"/>
      <c r="O64" s="479">
        <f t="shared" si="2"/>
        <v>0</v>
      </c>
      <c r="P64" s="415"/>
      <c r="Q64" s="120"/>
      <c r="R64" s="53"/>
      <c r="S64" s="126"/>
      <c r="T64" s="124"/>
      <c r="U64" s="126"/>
      <c r="V64" s="126"/>
      <c r="W64" s="125"/>
      <c r="X64" s="53"/>
      <c r="Y64" s="53"/>
    </row>
    <row r="65" spans="1:25" ht="54.75" customHeight="1" thickTop="1" thickBot="1" x14ac:dyDescent="0.3">
      <c r="A65" s="216"/>
      <c r="B65" s="491" t="s">
        <v>36</v>
      </c>
      <c r="C65" s="492" t="s">
        <v>166</v>
      </c>
      <c r="D65" s="978" t="s">
        <v>167</v>
      </c>
      <c r="E65" s="960"/>
      <c r="F65" s="602" t="s">
        <v>31</v>
      </c>
      <c r="G65" s="473">
        <v>0</v>
      </c>
      <c r="H65" s="565">
        <v>1</v>
      </c>
      <c r="I65" s="565">
        <v>0</v>
      </c>
      <c r="J65" s="565">
        <v>0</v>
      </c>
      <c r="K65" s="565">
        <v>0</v>
      </c>
      <c r="L65" s="473">
        <f>SUM(H65:K65)</f>
        <v>1</v>
      </c>
      <c r="M65" s="462" t="s">
        <v>32</v>
      </c>
      <c r="N65" s="565"/>
      <c r="O65" s="479">
        <f t="shared" si="2"/>
        <v>0</v>
      </c>
      <c r="P65" s="418" t="s">
        <v>898</v>
      </c>
      <c r="Q65" s="120"/>
      <c r="R65" s="53"/>
      <c r="S65" s="126"/>
      <c r="T65" s="124"/>
      <c r="U65" s="126"/>
      <c r="V65" s="126"/>
      <c r="W65" s="125"/>
      <c r="X65" s="53"/>
      <c r="Y65" s="53"/>
    </row>
    <row r="66" spans="1:25" ht="41.25" customHeight="1" thickTop="1" thickBot="1" x14ac:dyDescent="0.3">
      <c r="A66" s="107"/>
      <c r="B66" s="488" t="s">
        <v>50</v>
      </c>
      <c r="C66" s="492" t="s">
        <v>168</v>
      </c>
      <c r="D66" s="977" t="s">
        <v>169</v>
      </c>
      <c r="E66" s="960"/>
      <c r="F66" s="602" t="s">
        <v>31</v>
      </c>
      <c r="G66" s="465">
        <v>137</v>
      </c>
      <c r="H66" s="504">
        <v>34</v>
      </c>
      <c r="I66" s="504">
        <v>34</v>
      </c>
      <c r="J66" s="504">
        <v>34</v>
      </c>
      <c r="K66" s="504">
        <v>35</v>
      </c>
      <c r="L66" s="465">
        <f>SUM(H66:K66)</f>
        <v>137</v>
      </c>
      <c r="M66" s="462" t="s">
        <v>32</v>
      </c>
      <c r="N66" s="504"/>
      <c r="O66" s="479">
        <f t="shared" si="2"/>
        <v>0</v>
      </c>
      <c r="P66" s="415"/>
      <c r="Q66" s="120"/>
      <c r="R66" s="53"/>
      <c r="S66" s="126"/>
      <c r="T66" s="124"/>
      <c r="U66" s="126"/>
      <c r="V66" s="126"/>
      <c r="W66" s="125"/>
      <c r="X66" s="53"/>
      <c r="Y66" s="53"/>
    </row>
    <row r="67" spans="1:25" ht="36.75" customHeight="1" thickTop="1" thickBot="1" x14ac:dyDescent="0.3">
      <c r="A67" s="107"/>
      <c r="B67" s="488" t="s">
        <v>53</v>
      </c>
      <c r="C67" s="492" t="s">
        <v>170</v>
      </c>
      <c r="D67" s="977" t="s">
        <v>171</v>
      </c>
      <c r="E67" s="960"/>
      <c r="F67" s="602" t="s">
        <v>31</v>
      </c>
      <c r="G67" s="465">
        <v>561</v>
      </c>
      <c r="H67" s="504">
        <v>589</v>
      </c>
      <c r="I67" s="504">
        <v>617</v>
      </c>
      <c r="J67" s="504">
        <v>645</v>
      </c>
      <c r="K67" s="504">
        <v>673</v>
      </c>
      <c r="L67" s="465">
        <f>+K67</f>
        <v>673</v>
      </c>
      <c r="M67" s="462" t="s">
        <v>32</v>
      </c>
      <c r="N67" s="504"/>
      <c r="O67" s="479">
        <f t="shared" si="2"/>
        <v>0</v>
      </c>
      <c r="P67" s="417"/>
      <c r="Q67" s="111"/>
      <c r="R67" s="107"/>
      <c r="S67" s="113"/>
      <c r="T67" s="112"/>
      <c r="U67" s="113"/>
      <c r="V67" s="113"/>
      <c r="W67" s="114"/>
      <c r="X67" s="107"/>
      <c r="Y67" s="53"/>
    </row>
    <row r="68" spans="1:25" ht="53.25" customHeight="1" thickTop="1" thickBot="1" x14ac:dyDescent="0.3">
      <c r="A68" s="216"/>
      <c r="B68" s="489" t="s">
        <v>56</v>
      </c>
      <c r="C68" s="492" t="s">
        <v>172</v>
      </c>
      <c r="D68" s="977" t="s">
        <v>173</v>
      </c>
      <c r="E68" s="960"/>
      <c r="F68" s="602" t="s">
        <v>31</v>
      </c>
      <c r="G68" s="461">
        <v>0</v>
      </c>
      <c r="H68" s="557">
        <v>1</v>
      </c>
      <c r="I68" s="557">
        <v>1</v>
      </c>
      <c r="J68" s="557">
        <v>1</v>
      </c>
      <c r="K68" s="557">
        <v>1</v>
      </c>
      <c r="L68" s="483">
        <f>K68</f>
        <v>1</v>
      </c>
      <c r="M68" s="462" t="s">
        <v>45</v>
      </c>
      <c r="N68" s="475"/>
      <c r="O68" s="479">
        <f t="shared" si="2"/>
        <v>0</v>
      </c>
      <c r="P68" s="415"/>
      <c r="Q68" s="120"/>
      <c r="R68" s="53"/>
      <c r="S68" s="126"/>
      <c r="T68" s="124"/>
      <c r="U68" s="126"/>
      <c r="V68" s="126"/>
      <c r="W68" s="125"/>
      <c r="X68" s="53"/>
      <c r="Y68" s="53"/>
    </row>
    <row r="69" spans="1:25" ht="39.75" customHeight="1" thickTop="1" thickBot="1" x14ac:dyDescent="0.3">
      <c r="A69" s="107"/>
      <c r="B69" s="488" t="s">
        <v>59</v>
      </c>
      <c r="C69" s="492" t="s">
        <v>174</v>
      </c>
      <c r="D69" s="977" t="s">
        <v>175</v>
      </c>
      <c r="E69" s="960"/>
      <c r="F69" s="602" t="s">
        <v>31</v>
      </c>
      <c r="G69" s="465">
        <v>3</v>
      </c>
      <c r="H69" s="504">
        <v>3</v>
      </c>
      <c r="I69" s="504">
        <v>3</v>
      </c>
      <c r="J69" s="504">
        <v>3</v>
      </c>
      <c r="K69" s="504">
        <v>3</v>
      </c>
      <c r="L69" s="465">
        <f>K69</f>
        <v>3</v>
      </c>
      <c r="M69" s="462" t="s">
        <v>32</v>
      </c>
      <c r="N69" s="504"/>
      <c r="O69" s="479">
        <f t="shared" si="2"/>
        <v>0</v>
      </c>
      <c r="P69" s="417"/>
      <c r="Q69" s="111"/>
      <c r="R69" s="107"/>
      <c r="S69" s="113"/>
      <c r="T69" s="112"/>
      <c r="U69" s="113"/>
      <c r="V69" s="113"/>
      <c r="W69" s="114"/>
      <c r="X69" s="107"/>
      <c r="Y69" s="53"/>
    </row>
    <row r="70" spans="1:25" ht="34.5" customHeight="1" thickTop="1" thickBot="1" x14ac:dyDescent="0.3">
      <c r="A70" s="107"/>
      <c r="B70" s="488" t="s">
        <v>62</v>
      </c>
      <c r="C70" s="492" t="s">
        <v>176</v>
      </c>
      <c r="D70" s="977" t="s">
        <v>177</v>
      </c>
      <c r="E70" s="960"/>
      <c r="F70" s="602" t="s">
        <v>31</v>
      </c>
      <c r="G70" s="465">
        <v>2</v>
      </c>
      <c r="H70" s="504">
        <v>1</v>
      </c>
      <c r="I70" s="504">
        <v>1</v>
      </c>
      <c r="J70" s="504">
        <v>1</v>
      </c>
      <c r="K70" s="504">
        <v>1</v>
      </c>
      <c r="L70" s="465">
        <f>+SUM(H70:K70)</f>
        <v>4</v>
      </c>
      <c r="M70" s="462" t="s">
        <v>32</v>
      </c>
      <c r="N70" s="504"/>
      <c r="O70" s="479">
        <f t="shared" si="2"/>
        <v>0</v>
      </c>
      <c r="P70" s="417"/>
      <c r="Q70" s="111"/>
      <c r="R70" s="107"/>
      <c r="S70" s="113"/>
      <c r="T70" s="112"/>
      <c r="U70" s="113"/>
      <c r="V70" s="113"/>
      <c r="W70" s="114"/>
      <c r="X70" s="107"/>
      <c r="Y70" s="53"/>
    </row>
    <row r="71" spans="1:25" ht="31.5" customHeight="1" thickTop="1" thickBot="1" x14ac:dyDescent="0.3">
      <c r="A71" s="107"/>
      <c r="B71" s="488" t="s">
        <v>65</v>
      </c>
      <c r="C71" s="492" t="s">
        <v>178</v>
      </c>
      <c r="D71" s="967" t="s">
        <v>179</v>
      </c>
      <c r="E71" s="960"/>
      <c r="F71" s="602" t="s">
        <v>31</v>
      </c>
      <c r="G71" s="468" t="s">
        <v>128</v>
      </c>
      <c r="H71" s="503">
        <v>0</v>
      </c>
      <c r="I71" s="503">
        <v>0.3</v>
      </c>
      <c r="J71" s="503">
        <v>0.7</v>
      </c>
      <c r="K71" s="503">
        <v>1</v>
      </c>
      <c r="L71" s="468">
        <v>1</v>
      </c>
      <c r="M71" s="462" t="s">
        <v>45</v>
      </c>
      <c r="N71" s="504"/>
      <c r="O71" s="479">
        <f t="shared" si="2"/>
        <v>0</v>
      </c>
      <c r="P71" s="417"/>
      <c r="Q71" s="111"/>
      <c r="R71" s="107"/>
      <c r="S71" s="113"/>
      <c r="T71" s="112"/>
      <c r="U71" s="113"/>
      <c r="V71" s="113"/>
      <c r="W71" s="114"/>
      <c r="X71" s="107"/>
      <c r="Y71" s="53"/>
    </row>
    <row r="72" spans="1:25" ht="39.75" customHeight="1" thickTop="1" thickBot="1" x14ac:dyDescent="0.3">
      <c r="A72" s="216"/>
      <c r="B72" s="489" t="s">
        <v>99</v>
      </c>
      <c r="C72" s="492" t="s">
        <v>180</v>
      </c>
      <c r="D72" s="967" t="s">
        <v>181</v>
      </c>
      <c r="E72" s="960"/>
      <c r="F72" s="602" t="s">
        <v>31</v>
      </c>
      <c r="G72" s="461">
        <v>0</v>
      </c>
      <c r="H72" s="557">
        <v>1</v>
      </c>
      <c r="I72" s="557">
        <v>1</v>
      </c>
      <c r="J72" s="557">
        <v>1</v>
      </c>
      <c r="K72" s="557">
        <v>1</v>
      </c>
      <c r="L72" s="483">
        <f>K72</f>
        <v>1</v>
      </c>
      <c r="M72" s="462" t="s">
        <v>45</v>
      </c>
      <c r="N72" s="559"/>
      <c r="O72" s="479">
        <f t="shared" si="2"/>
        <v>0</v>
      </c>
      <c r="P72" s="415"/>
      <c r="Q72" s="120"/>
      <c r="R72" s="53"/>
      <c r="S72" s="126"/>
      <c r="T72" s="124"/>
      <c r="U72" s="126"/>
      <c r="V72" s="126"/>
      <c r="W72" s="125"/>
      <c r="X72" s="53"/>
      <c r="Y72" s="53"/>
    </row>
    <row r="73" spans="1:25" ht="53.25" customHeight="1" thickTop="1" thickBot="1" x14ac:dyDescent="0.3">
      <c r="A73" s="107"/>
      <c r="B73" s="488" t="s">
        <v>66</v>
      </c>
      <c r="C73" s="492" t="s">
        <v>182</v>
      </c>
      <c r="D73" s="967" t="s">
        <v>183</v>
      </c>
      <c r="E73" s="960"/>
      <c r="F73" s="602" t="s">
        <v>31</v>
      </c>
      <c r="G73" s="465" t="s">
        <v>128</v>
      </c>
      <c r="H73" s="504">
        <v>0</v>
      </c>
      <c r="I73" s="503">
        <v>0.1</v>
      </c>
      <c r="J73" s="503">
        <v>0.3</v>
      </c>
      <c r="K73" s="503">
        <v>0.5</v>
      </c>
      <c r="L73" s="468">
        <v>0.5</v>
      </c>
      <c r="M73" s="462" t="s">
        <v>45</v>
      </c>
      <c r="N73" s="504"/>
      <c r="O73" s="479">
        <f t="shared" si="2"/>
        <v>0</v>
      </c>
      <c r="P73" s="415"/>
      <c r="Q73" s="120"/>
      <c r="R73" s="53"/>
      <c r="S73" s="126"/>
      <c r="T73" s="124"/>
      <c r="U73" s="126"/>
      <c r="V73" s="126"/>
      <c r="W73" s="125"/>
      <c r="X73" s="53"/>
      <c r="Y73" s="53"/>
    </row>
    <row r="74" spans="1:25" ht="59.25" customHeight="1" thickTop="1" thickBot="1" x14ac:dyDescent="0.3">
      <c r="A74" s="53"/>
      <c r="B74" s="493" t="s">
        <v>184</v>
      </c>
      <c r="C74" s="453" t="s">
        <v>185</v>
      </c>
      <c r="D74" s="452" t="s">
        <v>186</v>
      </c>
      <c r="E74" s="478" t="s">
        <v>913</v>
      </c>
      <c r="F74" s="486" t="s">
        <v>187</v>
      </c>
      <c r="G74" s="456">
        <v>0</v>
      </c>
      <c r="H74" s="566">
        <v>2.5000000000000001E-2</v>
      </c>
      <c r="I74" s="555">
        <v>0.05</v>
      </c>
      <c r="J74" s="566">
        <v>7.4999999999999997E-2</v>
      </c>
      <c r="K74" s="555">
        <v>0.1</v>
      </c>
      <c r="L74" s="526">
        <f>K74</f>
        <v>0.1</v>
      </c>
      <c r="M74" s="457" t="s">
        <v>45</v>
      </c>
      <c r="N74" s="457"/>
      <c r="O74" s="458">
        <f t="shared" si="2"/>
        <v>0</v>
      </c>
      <c r="P74" s="415"/>
      <c r="Q74" s="120"/>
      <c r="R74" s="53"/>
      <c r="S74" s="57"/>
      <c r="T74" s="57"/>
      <c r="U74" s="57"/>
      <c r="V74" s="57"/>
      <c r="W74" s="57"/>
      <c r="X74" s="53"/>
      <c r="Y74" s="53"/>
    </row>
    <row r="75" spans="1:25" ht="78.75" customHeight="1" thickTop="1" thickBot="1" x14ac:dyDescent="0.3">
      <c r="A75" s="216"/>
      <c r="B75" s="459" t="s">
        <v>33</v>
      </c>
      <c r="C75" s="460" t="s">
        <v>188</v>
      </c>
      <c r="D75" s="951" t="s">
        <v>189</v>
      </c>
      <c r="E75" s="952"/>
      <c r="F75" s="602" t="s">
        <v>31</v>
      </c>
      <c r="G75" s="461">
        <v>0</v>
      </c>
      <c r="H75" s="475">
        <v>40</v>
      </c>
      <c r="I75" s="475">
        <v>40</v>
      </c>
      <c r="J75" s="475">
        <v>40</v>
      </c>
      <c r="K75" s="475">
        <v>40</v>
      </c>
      <c r="L75" s="461">
        <f>SUM(H75:K75)</f>
        <v>160</v>
      </c>
      <c r="M75" s="462" t="s">
        <v>32</v>
      </c>
      <c r="N75" s="559"/>
      <c r="O75" s="479">
        <f t="shared" si="2"/>
        <v>0</v>
      </c>
      <c r="P75" s="415"/>
      <c r="Q75" s="120"/>
      <c r="R75" s="53"/>
      <c r="S75" s="126"/>
      <c r="T75" s="124"/>
      <c r="U75" s="126"/>
      <c r="V75" s="126"/>
      <c r="W75" s="125"/>
      <c r="X75" s="53"/>
      <c r="Y75" s="53"/>
    </row>
    <row r="76" spans="1:25" ht="63.75" customHeight="1" thickTop="1" thickBot="1" x14ac:dyDescent="0.3">
      <c r="A76" s="216"/>
      <c r="B76" s="459" t="s">
        <v>36</v>
      </c>
      <c r="C76" s="460" t="s">
        <v>190</v>
      </c>
      <c r="D76" s="951" t="s">
        <v>191</v>
      </c>
      <c r="E76" s="952"/>
      <c r="F76" s="602" t="s">
        <v>31</v>
      </c>
      <c r="G76" s="461">
        <v>0</v>
      </c>
      <c r="H76" s="475">
        <v>1</v>
      </c>
      <c r="I76" s="475">
        <v>0</v>
      </c>
      <c r="J76" s="475">
        <v>0</v>
      </c>
      <c r="K76" s="475">
        <v>0</v>
      </c>
      <c r="L76" s="461">
        <f>SUM(H76:K76)</f>
        <v>1</v>
      </c>
      <c r="M76" s="462" t="s">
        <v>32</v>
      </c>
      <c r="N76" s="559"/>
      <c r="O76" s="479">
        <f t="shared" si="2"/>
        <v>0</v>
      </c>
      <c r="P76" s="415"/>
      <c r="Q76" s="120"/>
      <c r="R76" s="53"/>
      <c r="S76" s="126"/>
      <c r="T76" s="124"/>
      <c r="U76" s="126"/>
      <c r="V76" s="126"/>
      <c r="W76" s="125"/>
      <c r="X76" s="53"/>
      <c r="Y76" s="53"/>
    </row>
    <row r="77" spans="1:25" s="398" customFormat="1" ht="44.25" customHeight="1" thickTop="1" thickBot="1" x14ac:dyDescent="0.3">
      <c r="A77" s="392"/>
      <c r="B77" s="488" t="s">
        <v>50</v>
      </c>
      <c r="C77" s="492" t="s">
        <v>192</v>
      </c>
      <c r="D77" s="964" t="s">
        <v>193</v>
      </c>
      <c r="E77" s="960"/>
      <c r="F77" s="602" t="s">
        <v>31</v>
      </c>
      <c r="G77" s="465">
        <v>0</v>
      </c>
      <c r="H77" s="503">
        <v>1</v>
      </c>
      <c r="I77" s="503">
        <v>1</v>
      </c>
      <c r="J77" s="503">
        <v>1</v>
      </c>
      <c r="K77" s="503">
        <v>1</v>
      </c>
      <c r="L77" s="468">
        <v>1</v>
      </c>
      <c r="M77" s="462" t="s">
        <v>45</v>
      </c>
      <c r="N77" s="504"/>
      <c r="O77" s="479">
        <f t="shared" si="2"/>
        <v>0</v>
      </c>
      <c r="P77" s="420" t="s">
        <v>907</v>
      </c>
      <c r="Q77" s="393"/>
      <c r="R77" s="392"/>
      <c r="S77" s="394"/>
      <c r="T77" s="395"/>
      <c r="U77" s="394"/>
      <c r="V77" s="394"/>
      <c r="W77" s="396"/>
      <c r="X77" s="392"/>
      <c r="Y77" s="397"/>
    </row>
    <row r="78" spans="1:25" ht="48.75" customHeight="1" thickTop="1" thickBot="1" x14ac:dyDescent="0.3">
      <c r="A78" s="216"/>
      <c r="B78" s="459" t="s">
        <v>53</v>
      </c>
      <c r="C78" s="460" t="s">
        <v>194</v>
      </c>
      <c r="D78" s="951" t="s">
        <v>195</v>
      </c>
      <c r="E78" s="952"/>
      <c r="F78" s="602" t="s">
        <v>31</v>
      </c>
      <c r="G78" s="461">
        <v>0</v>
      </c>
      <c r="H78" s="475">
        <v>1</v>
      </c>
      <c r="I78" s="475">
        <v>0</v>
      </c>
      <c r="J78" s="475">
        <v>0</v>
      </c>
      <c r="K78" s="475">
        <v>0</v>
      </c>
      <c r="L78" s="461">
        <f>SUM(H78:K78)</f>
        <v>1</v>
      </c>
      <c r="M78" s="462" t="s">
        <v>32</v>
      </c>
      <c r="N78" s="475"/>
      <c r="O78" s="479">
        <f t="shared" si="2"/>
        <v>0</v>
      </c>
      <c r="P78" s="415"/>
      <c r="Q78" s="120"/>
      <c r="R78" s="53"/>
      <c r="S78" s="126"/>
      <c r="T78" s="124"/>
      <c r="U78" s="126"/>
      <c r="V78" s="126"/>
      <c r="W78" s="125"/>
      <c r="X78" s="53"/>
      <c r="Y78" s="53"/>
    </row>
    <row r="79" spans="1:25" ht="45" customHeight="1" thickTop="1" thickBot="1" x14ac:dyDescent="0.3">
      <c r="A79" s="107"/>
      <c r="B79" s="459" t="s">
        <v>56</v>
      </c>
      <c r="C79" s="471" t="s">
        <v>196</v>
      </c>
      <c r="D79" s="951" t="s">
        <v>197</v>
      </c>
      <c r="E79" s="952"/>
      <c r="F79" s="602" t="s">
        <v>31</v>
      </c>
      <c r="G79" s="461">
        <v>0</v>
      </c>
      <c r="H79" s="475">
        <v>0</v>
      </c>
      <c r="I79" s="475">
        <v>1</v>
      </c>
      <c r="J79" s="475">
        <v>2</v>
      </c>
      <c r="K79" s="475">
        <v>0</v>
      </c>
      <c r="L79" s="461">
        <v>3</v>
      </c>
      <c r="M79" s="462" t="s">
        <v>32</v>
      </c>
      <c r="N79" s="504"/>
      <c r="O79" s="479">
        <f t="shared" si="2"/>
        <v>0</v>
      </c>
      <c r="P79" s="421" t="s">
        <v>900</v>
      </c>
      <c r="Q79" s="111"/>
      <c r="R79" s="107"/>
      <c r="S79" s="113"/>
      <c r="T79" s="112"/>
      <c r="U79" s="113"/>
      <c r="V79" s="113"/>
      <c r="W79" s="114"/>
      <c r="X79" s="107"/>
      <c r="Y79" s="53"/>
    </row>
    <row r="80" spans="1:25" ht="42.75" customHeight="1" thickTop="1" thickBot="1" x14ac:dyDescent="0.3">
      <c r="A80" s="107"/>
      <c r="B80" s="464" t="s">
        <v>59</v>
      </c>
      <c r="C80" s="460" t="s">
        <v>198</v>
      </c>
      <c r="D80" s="954" t="s">
        <v>199</v>
      </c>
      <c r="E80" s="955"/>
      <c r="F80" s="602" t="s">
        <v>31</v>
      </c>
      <c r="G80" s="465">
        <v>0</v>
      </c>
      <c r="H80" s="503">
        <v>0.25</v>
      </c>
      <c r="I80" s="503">
        <v>0.5</v>
      </c>
      <c r="J80" s="503">
        <v>0.75</v>
      </c>
      <c r="K80" s="503">
        <v>1</v>
      </c>
      <c r="L80" s="468">
        <f>K80</f>
        <v>1</v>
      </c>
      <c r="M80" s="462" t="s">
        <v>45</v>
      </c>
      <c r="N80" s="504"/>
      <c r="O80" s="479">
        <f t="shared" si="2"/>
        <v>0</v>
      </c>
      <c r="P80" s="415"/>
      <c r="Q80" s="120"/>
      <c r="R80" s="53"/>
      <c r="S80" s="126"/>
      <c r="T80" s="124"/>
      <c r="U80" s="126"/>
      <c r="V80" s="126"/>
      <c r="W80" s="125"/>
      <c r="X80" s="53"/>
      <c r="Y80" s="53"/>
    </row>
    <row r="81" spans="1:25" s="398" customFormat="1" ht="49.5" customHeight="1" thickTop="1" thickBot="1" x14ac:dyDescent="0.3">
      <c r="A81" s="392"/>
      <c r="B81" s="488" t="s">
        <v>62</v>
      </c>
      <c r="C81" s="492" t="s">
        <v>200</v>
      </c>
      <c r="D81" s="961" t="s">
        <v>201</v>
      </c>
      <c r="E81" s="960"/>
      <c r="F81" s="602" t="s">
        <v>31</v>
      </c>
      <c r="G81" s="465">
        <v>0</v>
      </c>
      <c r="H81" s="503">
        <v>1</v>
      </c>
      <c r="I81" s="503">
        <v>1</v>
      </c>
      <c r="J81" s="503">
        <v>1</v>
      </c>
      <c r="K81" s="503">
        <v>1</v>
      </c>
      <c r="L81" s="468">
        <f>K81</f>
        <v>1</v>
      </c>
      <c r="M81" s="462" t="s">
        <v>45</v>
      </c>
      <c r="N81" s="504"/>
      <c r="O81" s="479">
        <f t="shared" si="2"/>
        <v>0</v>
      </c>
      <c r="P81" s="422" t="s">
        <v>901</v>
      </c>
      <c r="Q81" s="399"/>
      <c r="R81" s="397"/>
      <c r="S81" s="400"/>
      <c r="T81" s="401"/>
      <c r="U81" s="400"/>
      <c r="V81" s="400"/>
      <c r="W81" s="402"/>
      <c r="X81" s="397"/>
      <c r="Y81" s="397"/>
    </row>
    <row r="82" spans="1:25" s="398" customFormat="1" ht="46.5" customHeight="1" thickTop="1" thickBot="1" x14ac:dyDescent="0.3">
      <c r="A82" s="392"/>
      <c r="B82" s="488" t="s">
        <v>65</v>
      </c>
      <c r="C82" s="492" t="s">
        <v>202</v>
      </c>
      <c r="D82" s="964" t="s">
        <v>203</v>
      </c>
      <c r="E82" s="960"/>
      <c r="F82" s="602" t="s">
        <v>31</v>
      </c>
      <c r="G82" s="465">
        <v>0</v>
      </c>
      <c r="H82" s="503">
        <v>0.25</v>
      </c>
      <c r="I82" s="503">
        <v>0.25</v>
      </c>
      <c r="J82" s="503">
        <v>0.25</v>
      </c>
      <c r="K82" s="503">
        <v>0.25</v>
      </c>
      <c r="L82" s="468">
        <f>SUM(H82:K82)</f>
        <v>1</v>
      </c>
      <c r="M82" s="462" t="s">
        <v>45</v>
      </c>
      <c r="N82" s="504"/>
      <c r="O82" s="479">
        <f t="shared" si="2"/>
        <v>0</v>
      </c>
      <c r="P82" s="422" t="s">
        <v>901</v>
      </c>
      <c r="Q82" s="399"/>
      <c r="R82" s="397"/>
      <c r="S82" s="400"/>
      <c r="T82" s="401"/>
      <c r="U82" s="400"/>
      <c r="V82" s="400"/>
      <c r="W82" s="402"/>
      <c r="X82" s="397"/>
      <c r="Y82" s="397"/>
    </row>
    <row r="83" spans="1:25" s="398" customFormat="1" ht="51.75" customHeight="1" thickTop="1" thickBot="1" x14ac:dyDescent="0.3">
      <c r="A83" s="392"/>
      <c r="B83" s="488" t="s">
        <v>99</v>
      </c>
      <c r="C83" s="492" t="s">
        <v>204</v>
      </c>
      <c r="D83" s="961" t="s">
        <v>205</v>
      </c>
      <c r="E83" s="960"/>
      <c r="F83" s="602" t="s">
        <v>31</v>
      </c>
      <c r="G83" s="465">
        <v>0</v>
      </c>
      <c r="H83" s="475">
        <v>2</v>
      </c>
      <c r="I83" s="475">
        <v>2</v>
      </c>
      <c r="J83" s="475">
        <v>2</v>
      </c>
      <c r="K83" s="475">
        <v>2</v>
      </c>
      <c r="L83" s="461">
        <v>2</v>
      </c>
      <c r="M83" s="462" t="s">
        <v>32</v>
      </c>
      <c r="N83" s="504"/>
      <c r="O83" s="479">
        <f t="shared" si="2"/>
        <v>0</v>
      </c>
      <c r="P83" s="422" t="s">
        <v>908</v>
      </c>
      <c r="Q83" s="399"/>
      <c r="R83" s="397"/>
      <c r="S83" s="400"/>
      <c r="T83" s="401"/>
      <c r="U83" s="400"/>
      <c r="V83" s="400"/>
      <c r="W83" s="402"/>
      <c r="X83" s="397"/>
      <c r="Y83" s="397"/>
    </row>
    <row r="84" spans="1:25" s="398" customFormat="1" ht="51.75" customHeight="1" thickTop="1" thickBot="1" x14ac:dyDescent="0.3">
      <c r="A84" s="392"/>
      <c r="B84" s="488" t="s">
        <v>66</v>
      </c>
      <c r="C84" s="492" t="s">
        <v>206</v>
      </c>
      <c r="D84" s="964" t="s">
        <v>207</v>
      </c>
      <c r="E84" s="960"/>
      <c r="F84" s="602" t="s">
        <v>31</v>
      </c>
      <c r="G84" s="465">
        <v>0</v>
      </c>
      <c r="H84" s="475">
        <v>3</v>
      </c>
      <c r="I84" s="475">
        <v>3</v>
      </c>
      <c r="J84" s="475">
        <v>3</v>
      </c>
      <c r="K84" s="475">
        <v>3</v>
      </c>
      <c r="L84" s="461">
        <f>SUM(H84:K84)</f>
        <v>12</v>
      </c>
      <c r="M84" s="462" t="s">
        <v>32</v>
      </c>
      <c r="N84" s="504"/>
      <c r="O84" s="479">
        <f t="shared" si="2"/>
        <v>0</v>
      </c>
      <c r="P84" s="422" t="s">
        <v>901</v>
      </c>
      <c r="Q84" s="399"/>
      <c r="R84" s="397"/>
      <c r="S84" s="400"/>
      <c r="T84" s="401"/>
      <c r="U84" s="400"/>
      <c r="V84" s="400"/>
      <c r="W84" s="402"/>
      <c r="X84" s="397"/>
      <c r="Y84" s="397"/>
    </row>
    <row r="85" spans="1:25" ht="66.75" customHeight="1" thickTop="1" thickBot="1" x14ac:dyDescent="0.3">
      <c r="A85" s="53"/>
      <c r="B85" s="452" t="s">
        <v>208</v>
      </c>
      <c r="C85" s="494" t="s">
        <v>209</v>
      </c>
      <c r="D85" s="452" t="s">
        <v>210</v>
      </c>
      <c r="E85" s="478" t="s">
        <v>211</v>
      </c>
      <c r="F85" s="486" t="s">
        <v>212</v>
      </c>
      <c r="G85" s="530" t="s">
        <v>128</v>
      </c>
      <c r="H85" s="567">
        <v>0.35</v>
      </c>
      <c r="I85" s="567">
        <v>0.65</v>
      </c>
      <c r="J85" s="567">
        <v>0.8</v>
      </c>
      <c r="K85" s="567">
        <v>1</v>
      </c>
      <c r="L85" s="531">
        <v>1</v>
      </c>
      <c r="M85" s="457" t="s">
        <v>45</v>
      </c>
      <c r="N85" s="457"/>
      <c r="O85" s="458">
        <f t="shared" si="2"/>
        <v>0</v>
      </c>
      <c r="P85" s="415"/>
      <c r="Q85" s="120"/>
      <c r="R85" s="53"/>
      <c r="S85" s="57"/>
      <c r="T85" s="57"/>
      <c r="U85" s="57"/>
      <c r="V85" s="57"/>
      <c r="W85" s="57"/>
      <c r="X85" s="53"/>
      <c r="Y85" s="53"/>
    </row>
    <row r="86" spans="1:25" ht="56.25" customHeight="1" thickTop="1" thickBot="1" x14ac:dyDescent="0.3">
      <c r="A86" s="216"/>
      <c r="B86" s="495" t="s">
        <v>33</v>
      </c>
      <c r="C86" s="492" t="s">
        <v>213</v>
      </c>
      <c r="D86" s="962" t="s">
        <v>214</v>
      </c>
      <c r="E86" s="960"/>
      <c r="F86" s="602" t="s">
        <v>31</v>
      </c>
      <c r="G86" s="461">
        <v>0</v>
      </c>
      <c r="H86" s="475">
        <v>10</v>
      </c>
      <c r="I86" s="475">
        <v>10</v>
      </c>
      <c r="J86" s="475">
        <v>10</v>
      </c>
      <c r="K86" s="475">
        <v>10</v>
      </c>
      <c r="L86" s="461">
        <v>10</v>
      </c>
      <c r="M86" s="462" t="s">
        <v>32</v>
      </c>
      <c r="N86" s="559"/>
      <c r="O86" s="479">
        <f t="shared" si="2"/>
        <v>0</v>
      </c>
      <c r="P86" s="415"/>
      <c r="Q86" s="120"/>
      <c r="R86" s="53"/>
      <c r="S86" s="126"/>
      <c r="T86" s="124"/>
      <c r="U86" s="126"/>
      <c r="V86" s="126"/>
      <c r="W86" s="125"/>
      <c r="X86" s="53"/>
      <c r="Y86" s="53"/>
    </row>
    <row r="87" spans="1:25" ht="59.25" customHeight="1" thickTop="1" thickBot="1" x14ac:dyDescent="0.3">
      <c r="A87" s="53"/>
      <c r="B87" s="452" t="s">
        <v>215</v>
      </c>
      <c r="C87" s="494" t="s">
        <v>216</v>
      </c>
      <c r="D87" s="452" t="s">
        <v>217</v>
      </c>
      <c r="E87" s="481" t="s">
        <v>218</v>
      </c>
      <c r="F87" s="486" t="s">
        <v>187</v>
      </c>
      <c r="G87" s="530">
        <v>0</v>
      </c>
      <c r="H87" s="567">
        <v>0</v>
      </c>
      <c r="I87" s="567">
        <v>1</v>
      </c>
      <c r="J87" s="567">
        <v>1</v>
      </c>
      <c r="K87" s="567">
        <v>1</v>
      </c>
      <c r="L87" s="531">
        <f>K87</f>
        <v>1</v>
      </c>
      <c r="M87" s="457" t="s">
        <v>45</v>
      </c>
      <c r="N87" s="457"/>
      <c r="O87" s="458">
        <f t="shared" si="2"/>
        <v>0</v>
      </c>
      <c r="P87" s="415"/>
      <c r="Q87" s="120"/>
      <c r="R87" s="53"/>
      <c r="S87" s="57"/>
      <c r="T87" s="57"/>
      <c r="U87" s="57"/>
      <c r="V87" s="57"/>
      <c r="W87" s="57"/>
      <c r="X87" s="53"/>
      <c r="Y87" s="53"/>
    </row>
    <row r="88" spans="1:25" ht="44.25" customHeight="1" thickTop="1" thickBot="1" x14ac:dyDescent="0.3">
      <c r="A88" s="107"/>
      <c r="B88" s="464" t="s">
        <v>33</v>
      </c>
      <c r="C88" s="471" t="s">
        <v>219</v>
      </c>
      <c r="D88" s="951" t="s">
        <v>220</v>
      </c>
      <c r="E88" s="951"/>
      <c r="F88" s="602" t="s">
        <v>31</v>
      </c>
      <c r="G88" s="465">
        <v>0</v>
      </c>
      <c r="H88" s="504">
        <v>1</v>
      </c>
      <c r="I88" s="504">
        <v>1</v>
      </c>
      <c r="J88" s="504">
        <v>0</v>
      </c>
      <c r="K88" s="504">
        <v>0</v>
      </c>
      <c r="L88" s="465">
        <v>1</v>
      </c>
      <c r="M88" s="462" t="s">
        <v>32</v>
      </c>
      <c r="N88" s="504"/>
      <c r="O88" s="479">
        <f t="shared" si="2"/>
        <v>0</v>
      </c>
      <c r="P88" s="423"/>
      <c r="Q88" s="156"/>
      <c r="R88" s="53"/>
      <c r="S88" s="126"/>
      <c r="T88" s="124"/>
      <c r="U88" s="126"/>
      <c r="V88" s="126"/>
      <c r="W88" s="125"/>
      <c r="X88" s="53"/>
      <c r="Y88" s="53"/>
    </row>
    <row r="89" spans="1:25" s="398" customFormat="1" ht="54" customHeight="1" thickTop="1" thickBot="1" x14ac:dyDescent="0.3">
      <c r="A89" s="403"/>
      <c r="B89" s="489" t="s">
        <v>36</v>
      </c>
      <c r="C89" s="492" t="s">
        <v>221</v>
      </c>
      <c r="D89" s="964" t="s">
        <v>222</v>
      </c>
      <c r="E89" s="960"/>
      <c r="F89" s="602" t="s">
        <v>31</v>
      </c>
      <c r="G89" s="461">
        <v>0</v>
      </c>
      <c r="H89" s="475">
        <v>0</v>
      </c>
      <c r="I89" s="475">
        <v>1</v>
      </c>
      <c r="J89" s="475">
        <v>0</v>
      </c>
      <c r="K89" s="475">
        <v>0</v>
      </c>
      <c r="L89" s="461">
        <f>SUM(H89:K89)</f>
        <v>1</v>
      </c>
      <c r="M89" s="462" t="s">
        <v>32</v>
      </c>
      <c r="N89" s="475"/>
      <c r="O89" s="479">
        <f t="shared" si="2"/>
        <v>0</v>
      </c>
      <c r="P89" s="422" t="s">
        <v>901</v>
      </c>
      <c r="Q89" s="399"/>
      <c r="R89" s="397"/>
      <c r="S89" s="402"/>
      <c r="T89" s="400"/>
      <c r="U89" s="400"/>
      <c r="V89" s="400"/>
      <c r="W89" s="404"/>
      <c r="X89" s="397"/>
      <c r="Y89" s="397"/>
    </row>
    <row r="90" spans="1:25" ht="72.75" customHeight="1" thickTop="1" thickBot="1" x14ac:dyDescent="0.3">
      <c r="A90" s="245"/>
      <c r="B90" s="437" t="s">
        <v>223</v>
      </c>
      <c r="C90" s="496" t="s">
        <v>224</v>
      </c>
      <c r="D90" s="949" t="s">
        <v>225</v>
      </c>
      <c r="E90" s="949"/>
      <c r="F90" s="949"/>
      <c r="G90" s="590"/>
      <c r="H90" s="553"/>
      <c r="I90" s="553"/>
      <c r="J90" s="553"/>
      <c r="K90" s="553"/>
      <c r="L90" s="441"/>
      <c r="M90" s="442"/>
      <c r="N90" s="442"/>
      <c r="O90" s="497"/>
      <c r="P90" s="414"/>
      <c r="Q90" s="70"/>
      <c r="R90" s="70"/>
      <c r="S90" s="70"/>
      <c r="T90" s="70"/>
      <c r="U90" s="70"/>
      <c r="V90" s="70"/>
      <c r="W90" s="70"/>
      <c r="X90" s="77"/>
      <c r="Y90" s="53"/>
    </row>
    <row r="91" spans="1:25" ht="50.25" customHeight="1" thickTop="1" thickBot="1" x14ac:dyDescent="0.3">
      <c r="A91" s="53"/>
      <c r="B91" s="484" t="s">
        <v>227</v>
      </c>
      <c r="C91" s="484" t="s">
        <v>228</v>
      </c>
      <c r="D91" s="956" t="s">
        <v>229</v>
      </c>
      <c r="E91" s="957"/>
      <c r="F91" s="484" t="s">
        <v>226</v>
      </c>
      <c r="G91" s="444"/>
      <c r="H91" s="445"/>
      <c r="I91" s="445"/>
      <c r="J91" s="445"/>
      <c r="K91" s="445"/>
      <c r="L91" s="444"/>
      <c r="M91" s="445"/>
      <c r="N91" s="445"/>
      <c r="O91" s="498"/>
      <c r="P91" s="415"/>
      <c r="Q91" s="83"/>
      <c r="R91" s="53"/>
      <c r="S91" s="57"/>
      <c r="T91" s="57"/>
      <c r="U91" s="57"/>
      <c r="V91" s="57"/>
      <c r="W91" s="57"/>
      <c r="X91" s="53"/>
      <c r="Y91" s="53"/>
    </row>
    <row r="92" spans="1:25" ht="39" customHeight="1" thickTop="1" thickBot="1" x14ac:dyDescent="0.3">
      <c r="A92" s="53"/>
      <c r="B92" s="485" t="s">
        <v>230</v>
      </c>
      <c r="C92" s="448" t="s">
        <v>231</v>
      </c>
      <c r="D92" s="958" t="s">
        <v>232</v>
      </c>
      <c r="E92" s="955"/>
      <c r="F92" s="485" t="s">
        <v>226</v>
      </c>
      <c r="G92" s="544"/>
      <c r="H92" s="545"/>
      <c r="I92" s="545"/>
      <c r="J92" s="545"/>
      <c r="K92" s="545"/>
      <c r="L92" s="544"/>
      <c r="M92" s="450"/>
      <c r="N92" s="594"/>
      <c r="O92" s="546"/>
      <c r="P92" s="415"/>
      <c r="Q92" s="83"/>
      <c r="R92" s="53"/>
      <c r="S92" s="57"/>
      <c r="T92" s="57"/>
      <c r="U92" s="57"/>
      <c r="V92" s="57"/>
      <c r="W92" s="57"/>
      <c r="X92" s="53"/>
      <c r="Y92" s="53"/>
    </row>
    <row r="93" spans="1:25" ht="48" customHeight="1" thickTop="1" thickBot="1" x14ac:dyDescent="0.3">
      <c r="A93" s="53"/>
      <c r="B93" s="953" t="s">
        <v>233</v>
      </c>
      <c r="C93" s="453" t="s">
        <v>234</v>
      </c>
      <c r="D93" s="953" t="s">
        <v>235</v>
      </c>
      <c r="E93" s="478" t="s">
        <v>236</v>
      </c>
      <c r="F93" s="486" t="s">
        <v>237</v>
      </c>
      <c r="G93" s="526">
        <v>0</v>
      </c>
      <c r="H93" s="555">
        <v>0</v>
      </c>
      <c r="I93" s="555">
        <v>0</v>
      </c>
      <c r="J93" s="555">
        <v>0.1</v>
      </c>
      <c r="K93" s="555">
        <v>0.12</v>
      </c>
      <c r="L93" s="526">
        <f>SUBTOTAL(9,H93:K93)</f>
        <v>0.22</v>
      </c>
      <c r="M93" s="457" t="s">
        <v>45</v>
      </c>
      <c r="N93" s="540"/>
      <c r="O93" s="528">
        <f>+N93/L93</f>
        <v>0</v>
      </c>
      <c r="P93" s="415"/>
      <c r="Q93" s="120"/>
      <c r="R93" s="53"/>
      <c r="S93" s="57"/>
      <c r="T93" s="57"/>
      <c r="U93" s="57"/>
      <c r="V93" s="57"/>
      <c r="W93" s="57"/>
      <c r="X93" s="53"/>
      <c r="Y93" s="53"/>
    </row>
    <row r="94" spans="1:25" ht="54.75" customHeight="1" thickTop="1" thickBot="1" x14ac:dyDescent="0.3">
      <c r="A94" s="53"/>
      <c r="B94" s="953"/>
      <c r="C94" s="453" t="s">
        <v>238</v>
      </c>
      <c r="D94" s="953"/>
      <c r="E94" s="481" t="s">
        <v>239</v>
      </c>
      <c r="F94" s="486" t="s">
        <v>237</v>
      </c>
      <c r="G94" s="541">
        <v>1.9800000000000002E-2</v>
      </c>
      <c r="H94" s="568">
        <v>0.187</v>
      </c>
      <c r="I94" s="568">
        <v>0.18</v>
      </c>
      <c r="J94" s="568">
        <v>0.17499999999999999</v>
      </c>
      <c r="K94" s="568">
        <v>0.17</v>
      </c>
      <c r="L94" s="541">
        <f>+K94</f>
        <v>0.17</v>
      </c>
      <c r="M94" s="457" t="s">
        <v>45</v>
      </c>
      <c r="N94" s="540"/>
      <c r="O94" s="528">
        <f>+N94/L94</f>
        <v>0</v>
      </c>
      <c r="P94" s="415"/>
      <c r="Q94" s="120"/>
      <c r="R94" s="53"/>
      <c r="S94" s="57"/>
      <c r="T94" s="57"/>
      <c r="U94" s="57"/>
      <c r="V94" s="57"/>
      <c r="W94" s="57"/>
      <c r="X94" s="53"/>
      <c r="Y94" s="53"/>
    </row>
    <row r="95" spans="1:25" ht="41.25" customHeight="1" thickTop="1" thickBot="1" x14ac:dyDescent="0.3">
      <c r="A95" s="216"/>
      <c r="B95" s="459" t="s">
        <v>33</v>
      </c>
      <c r="C95" s="471" t="s">
        <v>240</v>
      </c>
      <c r="D95" s="951" t="s">
        <v>241</v>
      </c>
      <c r="E95" s="952"/>
      <c r="F95" s="602" t="s">
        <v>237</v>
      </c>
      <c r="G95" s="461">
        <v>0</v>
      </c>
      <c r="H95" s="475">
        <v>1</v>
      </c>
      <c r="I95" s="475">
        <v>0</v>
      </c>
      <c r="J95" s="475">
        <v>0</v>
      </c>
      <c r="K95" s="475">
        <v>0</v>
      </c>
      <c r="L95" s="461">
        <f>SUM(H95:K95)</f>
        <v>1</v>
      </c>
      <c r="M95" s="462" t="s">
        <v>32</v>
      </c>
      <c r="N95" s="475"/>
      <c r="O95" s="463">
        <f>+N95/L95</f>
        <v>0</v>
      </c>
      <c r="P95" s="415"/>
      <c r="Q95" s="120"/>
      <c r="R95" s="53"/>
      <c r="S95" s="124"/>
      <c r="T95" s="124"/>
      <c r="U95" s="124"/>
      <c r="V95" s="124"/>
      <c r="W95" s="125"/>
      <c r="X95" s="53"/>
      <c r="Y95" s="53"/>
    </row>
    <row r="96" spans="1:25" ht="44.25" customHeight="1" thickTop="1" thickBot="1" x14ac:dyDescent="0.3">
      <c r="A96" s="216"/>
      <c r="B96" s="459" t="s">
        <v>36</v>
      </c>
      <c r="C96" s="471" t="s">
        <v>242</v>
      </c>
      <c r="D96" s="951" t="s">
        <v>243</v>
      </c>
      <c r="E96" s="952"/>
      <c r="F96" s="602" t="s">
        <v>237</v>
      </c>
      <c r="G96" s="461">
        <v>0</v>
      </c>
      <c r="H96" s="475">
        <v>1</v>
      </c>
      <c r="I96" s="475">
        <v>0</v>
      </c>
      <c r="J96" s="475">
        <v>0</v>
      </c>
      <c r="K96" s="475">
        <v>0</v>
      </c>
      <c r="L96" s="461">
        <f>SUM(H96:K96)</f>
        <v>1</v>
      </c>
      <c r="M96" s="462" t="s">
        <v>32</v>
      </c>
      <c r="N96" s="475"/>
      <c r="O96" s="463">
        <f>+N96/L96</f>
        <v>0</v>
      </c>
      <c r="P96" s="415"/>
      <c r="Q96" s="120"/>
      <c r="R96" s="53"/>
      <c r="S96" s="124"/>
      <c r="T96" s="124"/>
      <c r="U96" s="124"/>
      <c r="V96" s="124"/>
      <c r="W96" s="125"/>
      <c r="X96" s="53"/>
      <c r="Y96" s="53"/>
    </row>
    <row r="97" spans="1:25" ht="45.75" customHeight="1" thickTop="1" thickBot="1" x14ac:dyDescent="0.3">
      <c r="A97" s="216"/>
      <c r="B97" s="459" t="s">
        <v>50</v>
      </c>
      <c r="C97" s="471" t="s">
        <v>244</v>
      </c>
      <c r="D97" s="951" t="s">
        <v>245</v>
      </c>
      <c r="E97" s="952"/>
      <c r="F97" s="602" t="s">
        <v>237</v>
      </c>
      <c r="G97" s="461">
        <v>0</v>
      </c>
      <c r="H97" s="475">
        <v>1</v>
      </c>
      <c r="I97" s="475">
        <v>0</v>
      </c>
      <c r="J97" s="475">
        <v>0</v>
      </c>
      <c r="K97" s="475">
        <v>0</v>
      </c>
      <c r="L97" s="461">
        <f>SUM(H97:K97)</f>
        <v>1</v>
      </c>
      <c r="M97" s="462" t="s">
        <v>32</v>
      </c>
      <c r="N97" s="475"/>
      <c r="O97" s="463">
        <f>+N97/L97</f>
        <v>0</v>
      </c>
      <c r="P97" s="415"/>
      <c r="Q97" s="120"/>
      <c r="R97" s="53"/>
      <c r="S97" s="124"/>
      <c r="T97" s="124"/>
      <c r="U97" s="124"/>
      <c r="V97" s="124"/>
      <c r="W97" s="125"/>
      <c r="X97" s="53"/>
      <c r="Y97" s="53"/>
    </row>
    <row r="98" spans="1:25" ht="44.25" customHeight="1" thickTop="1" thickBot="1" x14ac:dyDescent="0.3">
      <c r="A98" s="216"/>
      <c r="B98" s="459" t="s">
        <v>53</v>
      </c>
      <c r="C98" s="471" t="s">
        <v>246</v>
      </c>
      <c r="D98" s="951" t="s">
        <v>247</v>
      </c>
      <c r="E98" s="952"/>
      <c r="F98" s="602" t="s">
        <v>237</v>
      </c>
      <c r="G98" s="461"/>
      <c r="H98" s="475">
        <v>0</v>
      </c>
      <c r="I98" s="475">
        <v>1</v>
      </c>
      <c r="J98" s="475">
        <v>0</v>
      </c>
      <c r="K98" s="475">
        <v>0</v>
      </c>
      <c r="L98" s="461">
        <v>1</v>
      </c>
      <c r="M98" s="462" t="s">
        <v>32</v>
      </c>
      <c r="N98" s="475"/>
      <c r="O98" s="463"/>
      <c r="P98" s="415"/>
      <c r="Q98" s="120"/>
      <c r="R98" s="53"/>
      <c r="S98" s="124"/>
      <c r="T98" s="124"/>
      <c r="U98" s="124"/>
      <c r="V98" s="124"/>
      <c r="W98" s="125"/>
      <c r="X98" s="53"/>
      <c r="Y98" s="53"/>
    </row>
    <row r="99" spans="1:25" ht="39" customHeight="1" thickTop="1" thickBot="1" x14ac:dyDescent="0.3">
      <c r="A99" s="216"/>
      <c r="B99" s="459" t="s">
        <v>56</v>
      </c>
      <c r="C99" s="471" t="s">
        <v>248</v>
      </c>
      <c r="D99" s="951" t="s">
        <v>249</v>
      </c>
      <c r="E99" s="952"/>
      <c r="F99" s="602" t="s">
        <v>237</v>
      </c>
      <c r="G99" s="461"/>
      <c r="H99" s="475">
        <v>0</v>
      </c>
      <c r="I99" s="475">
        <v>25</v>
      </c>
      <c r="J99" s="475">
        <v>0</v>
      </c>
      <c r="K99" s="475">
        <v>0</v>
      </c>
      <c r="L99" s="461">
        <v>25</v>
      </c>
      <c r="M99" s="462" t="s">
        <v>32</v>
      </c>
      <c r="N99" s="475"/>
      <c r="O99" s="463"/>
      <c r="P99" s="415"/>
      <c r="Q99" s="120"/>
      <c r="R99" s="53"/>
      <c r="S99" s="124"/>
      <c r="T99" s="124"/>
      <c r="U99" s="124"/>
      <c r="V99" s="124"/>
      <c r="W99" s="125"/>
      <c r="X99" s="53"/>
      <c r="Y99" s="53"/>
    </row>
    <row r="100" spans="1:25" ht="45.75" customHeight="1" thickTop="1" thickBot="1" x14ac:dyDescent="0.3">
      <c r="A100" s="216"/>
      <c r="B100" s="459" t="s">
        <v>59</v>
      </c>
      <c r="C100" s="471" t="s">
        <v>250</v>
      </c>
      <c r="D100" s="951" t="s">
        <v>251</v>
      </c>
      <c r="E100" s="952"/>
      <c r="F100" s="602" t="s">
        <v>237</v>
      </c>
      <c r="G100" s="461"/>
      <c r="H100" s="475">
        <v>0</v>
      </c>
      <c r="I100" s="475">
        <v>30</v>
      </c>
      <c r="J100" s="475">
        <v>0</v>
      </c>
      <c r="K100" s="475">
        <v>0</v>
      </c>
      <c r="L100" s="461">
        <v>30</v>
      </c>
      <c r="M100" s="462" t="s">
        <v>32</v>
      </c>
      <c r="N100" s="475"/>
      <c r="O100" s="463"/>
      <c r="P100" s="415"/>
      <c r="Q100" s="120"/>
      <c r="R100" s="53"/>
      <c r="S100" s="124"/>
      <c r="T100" s="124"/>
      <c r="U100" s="124"/>
      <c r="V100" s="124"/>
      <c r="W100" s="125"/>
      <c r="X100" s="53"/>
      <c r="Y100" s="53"/>
    </row>
    <row r="101" spans="1:25" ht="37.5" customHeight="1" thickTop="1" thickBot="1" x14ac:dyDescent="0.3">
      <c r="A101" s="216"/>
      <c r="B101" s="459" t="s">
        <v>62</v>
      </c>
      <c r="C101" s="471" t="s">
        <v>252</v>
      </c>
      <c r="D101" s="951" t="s">
        <v>253</v>
      </c>
      <c r="E101" s="952"/>
      <c r="F101" s="602" t="s">
        <v>237</v>
      </c>
      <c r="G101" s="461">
        <v>0</v>
      </c>
      <c r="H101" s="475">
        <v>15</v>
      </c>
      <c r="I101" s="475">
        <v>0</v>
      </c>
      <c r="J101" s="475">
        <v>0</v>
      </c>
      <c r="K101" s="475">
        <v>0</v>
      </c>
      <c r="L101" s="461">
        <f>SUM(H101:K101)</f>
        <v>15</v>
      </c>
      <c r="M101" s="462" t="s">
        <v>32</v>
      </c>
      <c r="N101" s="475"/>
      <c r="O101" s="463">
        <f t="shared" ref="O101:O107" si="3">+N101/L101</f>
        <v>0</v>
      </c>
      <c r="P101" s="415"/>
      <c r="Q101" s="120"/>
      <c r="R101" s="53"/>
      <c r="S101" s="124"/>
      <c r="T101" s="124"/>
      <c r="U101" s="124"/>
      <c r="V101" s="124"/>
      <c r="W101" s="125"/>
      <c r="X101" s="53"/>
      <c r="Y101" s="53"/>
    </row>
    <row r="102" spans="1:25" ht="41.25" customHeight="1" thickTop="1" thickBot="1" x14ac:dyDescent="0.3">
      <c r="A102" s="216"/>
      <c r="B102" s="459" t="s">
        <v>65</v>
      </c>
      <c r="C102" s="471" t="s">
        <v>254</v>
      </c>
      <c r="D102" s="951" t="s">
        <v>255</v>
      </c>
      <c r="E102" s="952"/>
      <c r="F102" s="602" t="s">
        <v>237</v>
      </c>
      <c r="G102" s="461">
        <v>0</v>
      </c>
      <c r="H102" s="475">
        <v>1</v>
      </c>
      <c r="I102" s="475">
        <v>0</v>
      </c>
      <c r="J102" s="475">
        <v>0</v>
      </c>
      <c r="K102" s="475">
        <v>0</v>
      </c>
      <c r="L102" s="461">
        <f>SUM(H102:K102)</f>
        <v>1</v>
      </c>
      <c r="M102" s="462" t="s">
        <v>32</v>
      </c>
      <c r="N102" s="475"/>
      <c r="O102" s="463">
        <f t="shared" si="3"/>
        <v>0</v>
      </c>
      <c r="P102" s="415"/>
      <c r="Q102" s="120"/>
      <c r="R102" s="53"/>
      <c r="S102" s="124"/>
      <c r="T102" s="124"/>
      <c r="U102" s="124"/>
      <c r="V102" s="124"/>
      <c r="W102" s="125"/>
      <c r="X102" s="53"/>
      <c r="Y102" s="53"/>
    </row>
    <row r="103" spans="1:25" ht="34.5" customHeight="1" thickTop="1" thickBot="1" x14ac:dyDescent="0.3">
      <c r="A103" s="216"/>
      <c r="B103" s="459" t="s">
        <v>99</v>
      </c>
      <c r="C103" s="471" t="s">
        <v>256</v>
      </c>
      <c r="D103" s="951" t="s">
        <v>257</v>
      </c>
      <c r="E103" s="952"/>
      <c r="F103" s="602" t="s">
        <v>237</v>
      </c>
      <c r="G103" s="461">
        <v>0</v>
      </c>
      <c r="H103" s="475">
        <v>110</v>
      </c>
      <c r="I103" s="475">
        <v>0</v>
      </c>
      <c r="J103" s="475">
        <v>0</v>
      </c>
      <c r="K103" s="475">
        <v>0</v>
      </c>
      <c r="L103" s="461">
        <f>SUM(H103:K103)</f>
        <v>110</v>
      </c>
      <c r="M103" s="462" t="s">
        <v>32</v>
      </c>
      <c r="N103" s="475"/>
      <c r="O103" s="463">
        <f t="shared" si="3"/>
        <v>0</v>
      </c>
      <c r="P103" s="415"/>
      <c r="Q103" s="120"/>
      <c r="R103" s="53"/>
      <c r="S103" s="124"/>
      <c r="T103" s="124"/>
      <c r="U103" s="124"/>
      <c r="V103" s="124"/>
      <c r="W103" s="125"/>
      <c r="X103" s="53"/>
      <c r="Y103" s="53"/>
    </row>
    <row r="104" spans="1:25" ht="38.25" customHeight="1" thickTop="1" thickBot="1" x14ac:dyDescent="0.3">
      <c r="A104" s="107"/>
      <c r="B104" s="464" t="s">
        <v>66</v>
      </c>
      <c r="C104" s="460" t="s">
        <v>258</v>
      </c>
      <c r="D104" s="951" t="s">
        <v>259</v>
      </c>
      <c r="E104" s="952"/>
      <c r="F104" s="602" t="s">
        <v>237</v>
      </c>
      <c r="G104" s="465">
        <v>0</v>
      </c>
      <c r="H104" s="569">
        <v>26000</v>
      </c>
      <c r="I104" s="569">
        <v>26000</v>
      </c>
      <c r="J104" s="569">
        <v>26000</v>
      </c>
      <c r="K104" s="569">
        <v>26000</v>
      </c>
      <c r="L104" s="465">
        <f>SUBTOTAL(9,H104:K104)</f>
        <v>104000</v>
      </c>
      <c r="M104" s="462" t="s">
        <v>32</v>
      </c>
      <c r="N104" s="475"/>
      <c r="O104" s="463">
        <f t="shared" si="3"/>
        <v>0</v>
      </c>
      <c r="P104" s="417"/>
      <c r="Q104" s="111"/>
      <c r="R104" s="107"/>
      <c r="S104" s="112"/>
      <c r="T104" s="112"/>
      <c r="U104" s="112"/>
      <c r="V104" s="112"/>
      <c r="W104" s="114"/>
      <c r="X104" s="107"/>
      <c r="Y104" s="53"/>
    </row>
    <row r="105" spans="1:25" ht="36.75" customHeight="1" thickTop="1" thickBot="1" x14ac:dyDescent="0.3">
      <c r="A105" s="107"/>
      <c r="B105" s="464" t="s">
        <v>69</v>
      </c>
      <c r="C105" s="460" t="s">
        <v>260</v>
      </c>
      <c r="D105" s="951" t="s">
        <v>261</v>
      </c>
      <c r="E105" s="952"/>
      <c r="F105" s="602" t="s">
        <v>237</v>
      </c>
      <c r="G105" s="465">
        <v>0</v>
      </c>
      <c r="H105" s="503">
        <v>1</v>
      </c>
      <c r="I105" s="503">
        <v>1</v>
      </c>
      <c r="J105" s="503">
        <v>1</v>
      </c>
      <c r="K105" s="503">
        <v>1</v>
      </c>
      <c r="L105" s="468">
        <f>K105</f>
        <v>1</v>
      </c>
      <c r="M105" s="462" t="s">
        <v>45</v>
      </c>
      <c r="N105" s="475"/>
      <c r="O105" s="463">
        <f t="shared" si="3"/>
        <v>0</v>
      </c>
      <c r="P105" s="417"/>
      <c r="Q105" s="111"/>
      <c r="R105" s="107"/>
      <c r="S105" s="112"/>
      <c r="T105" s="112"/>
      <c r="U105" s="112"/>
      <c r="V105" s="112"/>
      <c r="W105" s="114"/>
      <c r="X105" s="107"/>
      <c r="Y105" s="53"/>
    </row>
    <row r="106" spans="1:25" ht="45" customHeight="1" thickTop="1" thickBot="1" x14ac:dyDescent="0.3">
      <c r="A106" s="107"/>
      <c r="B106" s="464" t="s">
        <v>72</v>
      </c>
      <c r="C106" s="460" t="s">
        <v>262</v>
      </c>
      <c r="D106" s="951" t="s">
        <v>263</v>
      </c>
      <c r="E106" s="952"/>
      <c r="F106" s="602" t="s">
        <v>237</v>
      </c>
      <c r="G106" s="465">
        <v>0</v>
      </c>
      <c r="H106" s="506">
        <v>0</v>
      </c>
      <c r="I106" s="506">
        <v>10</v>
      </c>
      <c r="J106" s="506">
        <v>12</v>
      </c>
      <c r="K106" s="506">
        <v>60</v>
      </c>
      <c r="L106" s="461">
        <f>SUM(H106:K106)</f>
        <v>82</v>
      </c>
      <c r="M106" s="462" t="s">
        <v>32</v>
      </c>
      <c r="N106" s="475"/>
      <c r="O106" s="463">
        <f t="shared" si="3"/>
        <v>0</v>
      </c>
      <c r="P106" s="417"/>
      <c r="Q106" s="111"/>
      <c r="R106" s="107"/>
      <c r="S106" s="112"/>
      <c r="T106" s="112"/>
      <c r="U106" s="112"/>
      <c r="V106" s="112"/>
      <c r="W106" s="114"/>
      <c r="X106" s="107"/>
      <c r="Y106" s="53"/>
    </row>
    <row r="107" spans="1:25" ht="34.5" customHeight="1" thickTop="1" thickBot="1" x14ac:dyDescent="0.3">
      <c r="A107" s="107"/>
      <c r="B107" s="464" t="s">
        <v>75</v>
      </c>
      <c r="C107" s="460" t="s">
        <v>264</v>
      </c>
      <c r="D107" s="951" t="s">
        <v>265</v>
      </c>
      <c r="E107" s="952"/>
      <c r="F107" s="602" t="s">
        <v>237</v>
      </c>
      <c r="G107" s="465">
        <v>0</v>
      </c>
      <c r="H107" s="506">
        <v>0</v>
      </c>
      <c r="I107" s="506">
        <v>1</v>
      </c>
      <c r="J107" s="506">
        <v>0</v>
      </c>
      <c r="K107" s="506">
        <v>0</v>
      </c>
      <c r="L107" s="461">
        <v>1</v>
      </c>
      <c r="M107" s="462" t="s">
        <v>32</v>
      </c>
      <c r="N107" s="475"/>
      <c r="O107" s="463">
        <f t="shared" si="3"/>
        <v>0</v>
      </c>
      <c r="P107" s="417"/>
      <c r="Q107" s="111"/>
      <c r="R107" s="107"/>
      <c r="S107" s="112"/>
      <c r="T107" s="112"/>
      <c r="U107" s="112"/>
      <c r="V107" s="112"/>
      <c r="W107" s="114"/>
      <c r="X107" s="107"/>
      <c r="Y107" s="53"/>
    </row>
    <row r="108" spans="1:25" ht="35.25" customHeight="1" thickTop="1" thickBot="1" x14ac:dyDescent="0.3">
      <c r="A108" s="107"/>
      <c r="B108" s="464" t="s">
        <v>78</v>
      </c>
      <c r="C108" s="460" t="s">
        <v>266</v>
      </c>
      <c r="D108" s="951" t="s">
        <v>267</v>
      </c>
      <c r="E108" s="952"/>
      <c r="F108" s="602" t="s">
        <v>237</v>
      </c>
      <c r="G108" s="465"/>
      <c r="H108" s="506">
        <v>0</v>
      </c>
      <c r="I108" s="506">
        <v>7</v>
      </c>
      <c r="J108" s="506">
        <v>0</v>
      </c>
      <c r="K108" s="506">
        <v>0</v>
      </c>
      <c r="L108" s="461">
        <v>7</v>
      </c>
      <c r="M108" s="462" t="s">
        <v>32</v>
      </c>
      <c r="N108" s="475"/>
      <c r="O108" s="463"/>
      <c r="P108" s="417"/>
      <c r="Q108" s="111"/>
      <c r="R108" s="107"/>
      <c r="S108" s="112"/>
      <c r="T108" s="112"/>
      <c r="U108" s="112"/>
      <c r="V108" s="112"/>
      <c r="W108" s="114"/>
      <c r="X108" s="107"/>
      <c r="Y108" s="53"/>
    </row>
    <row r="109" spans="1:25" ht="42.75" customHeight="1" thickTop="1" thickBot="1" x14ac:dyDescent="0.3">
      <c r="A109" s="107"/>
      <c r="B109" s="464" t="s">
        <v>82</v>
      </c>
      <c r="C109" s="460" t="s">
        <v>268</v>
      </c>
      <c r="D109" s="951" t="s">
        <v>269</v>
      </c>
      <c r="E109" s="952"/>
      <c r="F109" s="602" t="s">
        <v>237</v>
      </c>
      <c r="G109" s="465"/>
      <c r="H109" s="506">
        <v>0</v>
      </c>
      <c r="I109" s="506">
        <v>40</v>
      </c>
      <c r="J109" s="506">
        <v>0</v>
      </c>
      <c r="K109" s="506">
        <v>0</v>
      </c>
      <c r="L109" s="461">
        <v>40</v>
      </c>
      <c r="M109" s="462" t="s">
        <v>32</v>
      </c>
      <c r="N109" s="475"/>
      <c r="O109" s="463"/>
      <c r="P109" s="417"/>
      <c r="Q109" s="111"/>
      <c r="R109" s="107"/>
      <c r="S109" s="112"/>
      <c r="T109" s="112"/>
      <c r="U109" s="112"/>
      <c r="V109" s="112"/>
      <c r="W109" s="114"/>
      <c r="X109" s="107"/>
      <c r="Y109" s="53"/>
    </row>
    <row r="110" spans="1:25" ht="48" customHeight="1" thickTop="1" thickBot="1" x14ac:dyDescent="0.3">
      <c r="A110" s="107"/>
      <c r="B110" s="464" t="s">
        <v>334</v>
      </c>
      <c r="C110" s="460" t="s">
        <v>270</v>
      </c>
      <c r="D110" s="951" t="s">
        <v>271</v>
      </c>
      <c r="E110" s="952"/>
      <c r="F110" s="602" t="s">
        <v>237</v>
      </c>
      <c r="G110" s="465"/>
      <c r="H110" s="506">
        <v>0</v>
      </c>
      <c r="I110" s="506">
        <v>1</v>
      </c>
      <c r="J110" s="506">
        <v>0</v>
      </c>
      <c r="K110" s="506">
        <v>0</v>
      </c>
      <c r="L110" s="461">
        <v>1</v>
      </c>
      <c r="M110" s="462" t="s">
        <v>45</v>
      </c>
      <c r="N110" s="475"/>
      <c r="O110" s="463"/>
      <c r="P110" s="417"/>
      <c r="Q110" s="111"/>
      <c r="R110" s="107"/>
      <c r="S110" s="112"/>
      <c r="T110" s="112"/>
      <c r="U110" s="112"/>
      <c r="V110" s="112"/>
      <c r="W110" s="114"/>
      <c r="X110" s="107"/>
      <c r="Y110" s="53"/>
    </row>
    <row r="111" spans="1:25" ht="81" customHeight="1" thickTop="1" thickBot="1" x14ac:dyDescent="0.3">
      <c r="A111" s="53"/>
      <c r="B111" s="452" t="s">
        <v>272</v>
      </c>
      <c r="C111" s="453" t="s">
        <v>273</v>
      </c>
      <c r="D111" s="452" t="s">
        <v>274</v>
      </c>
      <c r="E111" s="481" t="s">
        <v>910</v>
      </c>
      <c r="F111" s="486" t="s">
        <v>275</v>
      </c>
      <c r="G111" s="530">
        <v>0</v>
      </c>
      <c r="H111" s="570">
        <v>3244</v>
      </c>
      <c r="I111" s="570">
        <v>3244</v>
      </c>
      <c r="J111" s="570">
        <v>3244</v>
      </c>
      <c r="K111" s="570">
        <v>3244</v>
      </c>
      <c r="L111" s="532">
        <f>K111</f>
        <v>3244</v>
      </c>
      <c r="M111" s="457" t="s">
        <v>32</v>
      </c>
      <c r="N111" s="540"/>
      <c r="O111" s="528">
        <f t="shared" ref="O111:O118" si="4">+N111/L111</f>
        <v>0</v>
      </c>
      <c r="P111" s="415"/>
      <c r="Q111" s="120"/>
      <c r="R111" s="53"/>
      <c r="S111" s="57"/>
      <c r="T111" s="57"/>
      <c r="U111" s="57"/>
      <c r="V111" s="57"/>
      <c r="W111" s="57"/>
      <c r="X111" s="53"/>
      <c r="Y111" s="53"/>
    </row>
    <row r="112" spans="1:25" ht="46.5" customHeight="1" thickTop="1" thickBot="1" x14ac:dyDescent="0.3">
      <c r="A112" s="216"/>
      <c r="B112" s="459" t="s">
        <v>33</v>
      </c>
      <c r="C112" s="471" t="s">
        <v>276</v>
      </c>
      <c r="D112" s="951" t="s">
        <v>277</v>
      </c>
      <c r="E112" s="952"/>
      <c r="F112" s="602" t="s">
        <v>237</v>
      </c>
      <c r="G112" s="461">
        <v>0</v>
      </c>
      <c r="H112" s="475">
        <v>1</v>
      </c>
      <c r="I112" s="475">
        <v>0</v>
      </c>
      <c r="J112" s="475">
        <v>0</v>
      </c>
      <c r="K112" s="475">
        <v>0</v>
      </c>
      <c r="L112" s="461">
        <f>SUM(H112:K112)</f>
        <v>1</v>
      </c>
      <c r="M112" s="462" t="s">
        <v>32</v>
      </c>
      <c r="N112" s="475"/>
      <c r="O112" s="463">
        <f t="shared" si="4"/>
        <v>0</v>
      </c>
      <c r="P112" s="415"/>
      <c r="Q112" s="120"/>
      <c r="R112" s="53"/>
      <c r="S112" s="124"/>
      <c r="T112" s="124"/>
      <c r="U112" s="124"/>
      <c r="V112" s="124"/>
      <c r="W112" s="125"/>
      <c r="X112" s="53"/>
      <c r="Y112" s="53"/>
    </row>
    <row r="113" spans="1:25" ht="60.75" customHeight="1" thickTop="1" thickBot="1" x14ac:dyDescent="0.3">
      <c r="A113" s="216"/>
      <c r="B113" s="459" t="s">
        <v>36</v>
      </c>
      <c r="C113" s="471" t="s">
        <v>278</v>
      </c>
      <c r="D113" s="951" t="s">
        <v>279</v>
      </c>
      <c r="E113" s="952"/>
      <c r="F113" s="602" t="s">
        <v>237</v>
      </c>
      <c r="G113" s="461">
        <v>0</v>
      </c>
      <c r="H113" s="475">
        <v>1</v>
      </c>
      <c r="I113" s="475">
        <v>0</v>
      </c>
      <c r="J113" s="475">
        <v>0</v>
      </c>
      <c r="K113" s="475">
        <v>0</v>
      </c>
      <c r="L113" s="461">
        <f>SUM(H113:K113)</f>
        <v>1</v>
      </c>
      <c r="M113" s="462" t="s">
        <v>32</v>
      </c>
      <c r="N113" s="475"/>
      <c r="O113" s="463">
        <f t="shared" si="4"/>
        <v>0</v>
      </c>
      <c r="P113" s="415"/>
      <c r="Q113" s="120"/>
      <c r="R113" s="53"/>
      <c r="S113" s="124"/>
      <c r="T113" s="124"/>
      <c r="U113" s="124"/>
      <c r="V113" s="124"/>
      <c r="W113" s="125"/>
      <c r="X113" s="53"/>
      <c r="Y113" s="53"/>
    </row>
    <row r="114" spans="1:25" ht="43.5" customHeight="1" thickTop="1" thickBot="1" x14ac:dyDescent="0.3">
      <c r="A114" s="107"/>
      <c r="B114" s="464" t="s">
        <v>50</v>
      </c>
      <c r="C114" s="460" t="s">
        <v>281</v>
      </c>
      <c r="D114" s="954" t="s">
        <v>282</v>
      </c>
      <c r="E114" s="955"/>
      <c r="F114" s="602" t="s">
        <v>237</v>
      </c>
      <c r="G114" s="465">
        <v>2</v>
      </c>
      <c r="H114" s="504">
        <v>1</v>
      </c>
      <c r="I114" s="504">
        <v>1</v>
      </c>
      <c r="J114" s="504">
        <v>1</v>
      </c>
      <c r="K114" s="504">
        <v>1</v>
      </c>
      <c r="L114" s="465">
        <f>SUBTOTAL(9,H114:K114)</f>
        <v>4</v>
      </c>
      <c r="M114" s="462" t="s">
        <v>32</v>
      </c>
      <c r="N114" s="475"/>
      <c r="O114" s="463">
        <f t="shared" si="4"/>
        <v>0</v>
      </c>
      <c r="P114" s="417"/>
      <c r="Q114" s="111"/>
      <c r="R114" s="107"/>
      <c r="S114" s="112"/>
      <c r="T114" s="112"/>
      <c r="U114" s="112"/>
      <c r="V114" s="112"/>
      <c r="W114" s="114"/>
      <c r="X114" s="107"/>
      <c r="Y114" s="53"/>
    </row>
    <row r="115" spans="1:25" ht="71.25" customHeight="1" thickTop="1" thickBot="1" x14ac:dyDescent="0.3">
      <c r="A115" s="107"/>
      <c r="B115" s="464" t="s">
        <v>53</v>
      </c>
      <c r="C115" s="460" t="s">
        <v>283</v>
      </c>
      <c r="D115" s="954" t="s">
        <v>284</v>
      </c>
      <c r="E115" s="955"/>
      <c r="F115" s="602" t="s">
        <v>237</v>
      </c>
      <c r="G115" s="465">
        <v>0</v>
      </c>
      <c r="H115" s="504">
        <v>2</v>
      </c>
      <c r="I115" s="504">
        <v>2</v>
      </c>
      <c r="J115" s="504">
        <v>1</v>
      </c>
      <c r="K115" s="504">
        <v>0</v>
      </c>
      <c r="L115" s="465">
        <f>SUBTOTAL(9,H115:K115)</f>
        <v>5</v>
      </c>
      <c r="M115" s="462" t="s">
        <v>32</v>
      </c>
      <c r="N115" s="475"/>
      <c r="O115" s="463">
        <f t="shared" si="4"/>
        <v>0</v>
      </c>
      <c r="P115" s="417"/>
      <c r="Q115" s="111"/>
      <c r="R115" s="107"/>
      <c r="S115" s="112"/>
      <c r="T115" s="112"/>
      <c r="U115" s="112"/>
      <c r="V115" s="112"/>
      <c r="W115" s="114"/>
      <c r="X115" s="107"/>
      <c r="Y115" s="53"/>
    </row>
    <row r="116" spans="1:25" ht="44.25" customHeight="1" thickTop="1" thickBot="1" x14ac:dyDescent="0.3">
      <c r="A116" s="107"/>
      <c r="B116" s="464" t="s">
        <v>56</v>
      </c>
      <c r="C116" s="460" t="s">
        <v>285</v>
      </c>
      <c r="D116" s="954" t="s">
        <v>286</v>
      </c>
      <c r="E116" s="955"/>
      <c r="F116" s="602" t="s">
        <v>237</v>
      </c>
      <c r="G116" s="465">
        <v>0</v>
      </c>
      <c r="H116" s="504">
        <v>1</v>
      </c>
      <c r="I116" s="504">
        <v>0</v>
      </c>
      <c r="J116" s="504">
        <v>0</v>
      </c>
      <c r="K116" s="504">
        <v>0</v>
      </c>
      <c r="L116" s="465">
        <v>1</v>
      </c>
      <c r="M116" s="462" t="s">
        <v>32</v>
      </c>
      <c r="N116" s="475"/>
      <c r="O116" s="463">
        <f t="shared" si="4"/>
        <v>0</v>
      </c>
      <c r="P116" s="417"/>
      <c r="Q116" s="111"/>
      <c r="R116" s="107"/>
      <c r="S116" s="112"/>
      <c r="T116" s="112"/>
      <c r="U116" s="112"/>
      <c r="V116" s="112"/>
      <c r="W116" s="114"/>
      <c r="X116" s="107"/>
      <c r="Y116" s="53"/>
    </row>
    <row r="117" spans="1:25" ht="42.75" customHeight="1" thickTop="1" thickBot="1" x14ac:dyDescent="0.3">
      <c r="A117" s="216"/>
      <c r="B117" s="459" t="s">
        <v>59</v>
      </c>
      <c r="C117" s="460" t="s">
        <v>287</v>
      </c>
      <c r="D117" s="954" t="s">
        <v>288</v>
      </c>
      <c r="E117" s="955"/>
      <c r="F117" s="602" t="s">
        <v>237</v>
      </c>
      <c r="G117" s="465">
        <v>0</v>
      </c>
      <c r="H117" s="504">
        <v>1</v>
      </c>
      <c r="I117" s="504">
        <v>1</v>
      </c>
      <c r="J117" s="504">
        <v>1</v>
      </c>
      <c r="K117" s="504">
        <v>1</v>
      </c>
      <c r="L117" s="465">
        <f>SUBTOTAL(9,H117:K117)</f>
        <v>4</v>
      </c>
      <c r="M117" s="462" t="s">
        <v>32</v>
      </c>
      <c r="N117" s="475"/>
      <c r="O117" s="463">
        <f t="shared" si="4"/>
        <v>0</v>
      </c>
      <c r="P117" s="417"/>
      <c r="Q117" s="111"/>
      <c r="R117" s="107"/>
      <c r="S117" s="112"/>
      <c r="T117" s="112"/>
      <c r="U117" s="112"/>
      <c r="V117" s="112"/>
      <c r="W117" s="114"/>
      <c r="X117" s="107"/>
      <c r="Y117" s="53"/>
    </row>
    <row r="118" spans="1:25" ht="42.75" customHeight="1" thickTop="1" thickBot="1" x14ac:dyDescent="0.3">
      <c r="A118" s="216"/>
      <c r="B118" s="459" t="s">
        <v>62</v>
      </c>
      <c r="C118" s="460" t="s">
        <v>289</v>
      </c>
      <c r="D118" s="970" t="s">
        <v>290</v>
      </c>
      <c r="E118" s="952"/>
      <c r="F118" s="602" t="s">
        <v>237</v>
      </c>
      <c r="G118" s="461">
        <v>0</v>
      </c>
      <c r="H118" s="475">
        <v>4</v>
      </c>
      <c r="I118" s="475">
        <v>5</v>
      </c>
      <c r="J118" s="475">
        <v>7</v>
      </c>
      <c r="K118" s="475">
        <v>10</v>
      </c>
      <c r="L118" s="461">
        <f>K118</f>
        <v>10</v>
      </c>
      <c r="M118" s="462" t="s">
        <v>32</v>
      </c>
      <c r="N118" s="475"/>
      <c r="O118" s="463">
        <f t="shared" si="4"/>
        <v>0</v>
      </c>
      <c r="P118" s="423"/>
      <c r="Q118" s="125"/>
      <c r="R118" s="53"/>
      <c r="S118" s="124"/>
      <c r="T118" s="124"/>
      <c r="U118" s="124"/>
      <c r="V118" s="124"/>
      <c r="W118" s="125"/>
      <c r="X118" s="53"/>
      <c r="Y118" s="53"/>
    </row>
    <row r="119" spans="1:25" ht="76.5" customHeight="1" thickTop="1" thickBot="1" x14ac:dyDescent="0.3">
      <c r="A119" s="245"/>
      <c r="B119" s="438" t="s">
        <v>291</v>
      </c>
      <c r="C119" s="496" t="s">
        <v>292</v>
      </c>
      <c r="D119" s="949" t="s">
        <v>293</v>
      </c>
      <c r="E119" s="949"/>
      <c r="F119" s="949"/>
      <c r="G119" s="590"/>
      <c r="H119" s="553"/>
      <c r="I119" s="553"/>
      <c r="J119" s="553"/>
      <c r="K119" s="553"/>
      <c r="L119" s="441"/>
      <c r="M119" s="442"/>
      <c r="N119" s="442"/>
      <c r="O119" s="497"/>
      <c r="P119" s="414"/>
      <c r="Q119" s="70"/>
      <c r="R119" s="70"/>
      <c r="S119" s="70"/>
      <c r="T119" s="70"/>
      <c r="U119" s="70"/>
      <c r="V119" s="70"/>
      <c r="W119" s="70"/>
      <c r="X119" s="77"/>
      <c r="Y119" s="53"/>
    </row>
    <row r="120" spans="1:25" ht="59.25" customHeight="1" thickTop="1" thickBot="1" x14ac:dyDescent="0.3">
      <c r="A120" s="53"/>
      <c r="B120" s="443" t="s">
        <v>295</v>
      </c>
      <c r="C120" s="443" t="s">
        <v>296</v>
      </c>
      <c r="D120" s="950" t="s">
        <v>297</v>
      </c>
      <c r="E120" s="976"/>
      <c r="F120" s="443" t="s">
        <v>294</v>
      </c>
      <c r="G120" s="444"/>
      <c r="H120" s="445"/>
      <c r="I120" s="445"/>
      <c r="J120" s="445"/>
      <c r="K120" s="445"/>
      <c r="L120" s="444"/>
      <c r="M120" s="445"/>
      <c r="N120" s="445"/>
      <c r="O120" s="498"/>
      <c r="P120" s="415"/>
      <c r="Q120" s="70"/>
      <c r="R120" s="53"/>
      <c r="S120" s="84"/>
      <c r="T120" s="84"/>
      <c r="U120" s="84"/>
      <c r="V120" s="84"/>
      <c r="W120" s="84"/>
      <c r="X120" s="53"/>
      <c r="Y120" s="53"/>
    </row>
    <row r="121" spans="1:25" ht="58.5" customHeight="1" thickTop="1" thickBot="1" x14ac:dyDescent="0.3">
      <c r="A121" s="53"/>
      <c r="B121" s="447" t="s">
        <v>298</v>
      </c>
      <c r="C121" s="448" t="s">
        <v>299</v>
      </c>
      <c r="D121" s="974" t="s">
        <v>300</v>
      </c>
      <c r="E121" s="975"/>
      <c r="F121" s="447" t="s">
        <v>301</v>
      </c>
      <c r="G121" s="449"/>
      <c r="H121" s="450"/>
      <c r="I121" s="450"/>
      <c r="J121" s="450"/>
      <c r="K121" s="450"/>
      <c r="L121" s="449"/>
      <c r="M121" s="450"/>
      <c r="N121" s="450"/>
      <c r="O121" s="499"/>
      <c r="P121" s="415"/>
      <c r="Q121" s="70"/>
      <c r="R121" s="53"/>
      <c r="S121" s="57"/>
      <c r="T121" s="57"/>
      <c r="U121" s="57"/>
      <c r="V121" s="57"/>
      <c r="W121" s="57"/>
      <c r="X121" s="53"/>
      <c r="Y121" s="53"/>
    </row>
    <row r="122" spans="1:25" ht="62.25" customHeight="1" thickTop="1" thickBot="1" x14ac:dyDescent="0.3">
      <c r="A122" s="53"/>
      <c r="B122" s="953" t="s">
        <v>302</v>
      </c>
      <c r="C122" s="453" t="s">
        <v>303</v>
      </c>
      <c r="D122" s="948" t="s">
        <v>304</v>
      </c>
      <c r="E122" s="598" t="s">
        <v>305</v>
      </c>
      <c r="F122" s="604" t="s">
        <v>301</v>
      </c>
      <c r="G122" s="550">
        <v>0</v>
      </c>
      <c r="H122" s="571">
        <v>0</v>
      </c>
      <c r="I122" s="571">
        <v>2</v>
      </c>
      <c r="J122" s="571">
        <v>0</v>
      </c>
      <c r="K122" s="571">
        <v>0</v>
      </c>
      <c r="L122" s="550">
        <f>SUM(H122:K122)</f>
        <v>2</v>
      </c>
      <c r="M122" s="457" t="s">
        <v>32</v>
      </c>
      <c r="N122" s="457"/>
      <c r="O122" s="458">
        <f>+N122/L122</f>
        <v>0</v>
      </c>
      <c r="P122" s="415"/>
      <c r="Q122" s="120"/>
      <c r="R122" s="53"/>
      <c r="S122" s="57"/>
      <c r="T122" s="57"/>
      <c r="U122" s="57"/>
      <c r="V122" s="57"/>
      <c r="W122" s="57"/>
      <c r="X122" s="53"/>
      <c r="Y122" s="53"/>
    </row>
    <row r="123" spans="1:25" ht="66" customHeight="1" thickTop="1" thickBot="1" x14ac:dyDescent="0.3">
      <c r="A123" s="53"/>
      <c r="B123" s="953"/>
      <c r="C123" s="453" t="s">
        <v>306</v>
      </c>
      <c r="D123" s="948"/>
      <c r="E123" s="599" t="s">
        <v>307</v>
      </c>
      <c r="F123" s="604" t="s">
        <v>301</v>
      </c>
      <c r="G123" s="550">
        <v>0</v>
      </c>
      <c r="H123" s="571">
        <v>2</v>
      </c>
      <c r="I123" s="571">
        <v>2</v>
      </c>
      <c r="J123" s="571">
        <v>2</v>
      </c>
      <c r="K123" s="571">
        <v>2</v>
      </c>
      <c r="L123" s="550">
        <f>SUM(H123:K123)</f>
        <v>8</v>
      </c>
      <c r="M123" s="457" t="s">
        <v>32</v>
      </c>
      <c r="N123" s="457"/>
      <c r="O123" s="458">
        <f>+N123/L123</f>
        <v>0</v>
      </c>
      <c r="P123" s="415"/>
      <c r="Q123" s="120"/>
      <c r="R123" s="53"/>
      <c r="S123" s="57"/>
      <c r="T123" s="57"/>
      <c r="U123" s="57"/>
      <c r="V123" s="57"/>
      <c r="W123" s="57"/>
      <c r="X123" s="53"/>
      <c r="Y123" s="53"/>
    </row>
    <row r="124" spans="1:25" ht="52.5" customHeight="1" thickTop="1" thickBot="1" x14ac:dyDescent="0.3">
      <c r="A124" s="216"/>
      <c r="B124" s="953"/>
      <c r="C124" s="453" t="s">
        <v>308</v>
      </c>
      <c r="D124" s="948"/>
      <c r="E124" s="609" t="s">
        <v>309</v>
      </c>
      <c r="F124" s="605" t="s">
        <v>301</v>
      </c>
      <c r="G124" s="550">
        <v>0</v>
      </c>
      <c r="H124" s="572">
        <v>0</v>
      </c>
      <c r="I124" s="573">
        <v>0.85</v>
      </c>
      <c r="J124" s="573">
        <v>0.85</v>
      </c>
      <c r="K124" s="573">
        <v>0.85</v>
      </c>
      <c r="L124" s="595">
        <v>0.85</v>
      </c>
      <c r="M124" s="533" t="s">
        <v>45</v>
      </c>
      <c r="N124" s="533"/>
      <c r="O124" s="458"/>
      <c r="P124" s="415"/>
      <c r="Q124" s="120"/>
      <c r="R124" s="53"/>
      <c r="S124" s="57"/>
      <c r="T124" s="57"/>
      <c r="U124" s="57"/>
      <c r="V124" s="57"/>
      <c r="W124" s="57"/>
      <c r="X124" s="53"/>
      <c r="Y124" s="53"/>
    </row>
    <row r="125" spans="1:25" ht="36.75" customHeight="1" thickTop="1" thickBot="1" x14ac:dyDescent="0.3">
      <c r="A125" s="216"/>
      <c r="B125" s="500" t="s">
        <v>33</v>
      </c>
      <c r="C125" s="494" t="s">
        <v>310</v>
      </c>
      <c r="D125" s="951" t="s">
        <v>311</v>
      </c>
      <c r="E125" s="952"/>
      <c r="F125" s="602" t="s">
        <v>301</v>
      </c>
      <c r="G125" s="501">
        <v>1</v>
      </c>
      <c r="H125" s="574">
        <v>1</v>
      </c>
      <c r="I125" s="574">
        <v>1</v>
      </c>
      <c r="J125" s="574">
        <v>1</v>
      </c>
      <c r="K125" s="574">
        <v>1</v>
      </c>
      <c r="L125" s="501">
        <v>1</v>
      </c>
      <c r="M125" s="462" t="s">
        <v>32</v>
      </c>
      <c r="N125" s="475"/>
      <c r="O125" s="463"/>
      <c r="P125" s="415"/>
      <c r="Q125" s="120"/>
      <c r="R125" s="53"/>
      <c r="S125" s="57"/>
      <c r="T125" s="57"/>
      <c r="U125" s="57"/>
      <c r="V125" s="57"/>
      <c r="W125" s="57"/>
      <c r="X125" s="53"/>
      <c r="Y125" s="53"/>
    </row>
    <row r="126" spans="1:25" ht="35.25" customHeight="1" thickTop="1" thickBot="1" x14ac:dyDescent="0.3">
      <c r="A126" s="216"/>
      <c r="B126" s="459" t="s">
        <v>36</v>
      </c>
      <c r="C126" s="471" t="s">
        <v>312</v>
      </c>
      <c r="D126" s="951" t="s">
        <v>313</v>
      </c>
      <c r="E126" s="952"/>
      <c r="F126" s="602" t="s">
        <v>301</v>
      </c>
      <c r="G126" s="465">
        <v>0</v>
      </c>
      <c r="H126" s="504">
        <v>0</v>
      </c>
      <c r="I126" s="504">
        <v>2</v>
      </c>
      <c r="J126" s="504">
        <v>0</v>
      </c>
      <c r="K126" s="504">
        <v>0</v>
      </c>
      <c r="L126" s="465">
        <v>2</v>
      </c>
      <c r="M126" s="462" t="s">
        <v>32</v>
      </c>
      <c r="N126" s="475"/>
      <c r="O126" s="463">
        <f t="shared" ref="O126:O143" si="5">+N126/L126</f>
        <v>0</v>
      </c>
      <c r="P126" s="416"/>
      <c r="Q126" s="309"/>
      <c r="R126" s="53"/>
      <c r="S126" s="125"/>
      <c r="T126" s="124"/>
      <c r="U126" s="124"/>
      <c r="V126" s="124"/>
      <c r="W126" s="145"/>
      <c r="X126" s="53"/>
      <c r="Y126" s="53"/>
    </row>
    <row r="127" spans="1:25" ht="33.75" customHeight="1" thickTop="1" thickBot="1" x14ac:dyDescent="0.3">
      <c r="A127" s="216"/>
      <c r="B127" s="459" t="s">
        <v>50</v>
      </c>
      <c r="C127" s="471" t="s">
        <v>314</v>
      </c>
      <c r="D127" s="951" t="s">
        <v>315</v>
      </c>
      <c r="E127" s="952"/>
      <c r="F127" s="602" t="s">
        <v>301</v>
      </c>
      <c r="G127" s="465">
        <v>0</v>
      </c>
      <c r="H127" s="504">
        <v>2</v>
      </c>
      <c r="I127" s="504">
        <v>2</v>
      </c>
      <c r="J127" s="504">
        <v>2</v>
      </c>
      <c r="K127" s="504">
        <v>2</v>
      </c>
      <c r="L127" s="465">
        <v>8</v>
      </c>
      <c r="M127" s="462" t="s">
        <v>32</v>
      </c>
      <c r="N127" s="475"/>
      <c r="O127" s="463">
        <f t="shared" si="5"/>
        <v>0</v>
      </c>
      <c r="P127" s="416"/>
      <c r="Q127" s="309"/>
      <c r="R127" s="53"/>
      <c r="S127" s="125"/>
      <c r="T127" s="124"/>
      <c r="U127" s="124"/>
      <c r="V127" s="124"/>
      <c r="W127" s="145"/>
      <c r="X127" s="53"/>
      <c r="Y127" s="53"/>
    </row>
    <row r="128" spans="1:25" ht="33.75" customHeight="1" thickTop="1" thickBot="1" x14ac:dyDescent="0.3">
      <c r="A128" s="216"/>
      <c r="B128" s="459" t="s">
        <v>53</v>
      </c>
      <c r="C128" s="471" t="s">
        <v>316</v>
      </c>
      <c r="D128" s="951" t="s">
        <v>317</v>
      </c>
      <c r="E128" s="952"/>
      <c r="F128" s="602" t="s">
        <v>301</v>
      </c>
      <c r="G128" s="461">
        <v>750</v>
      </c>
      <c r="H128" s="475">
        <v>750</v>
      </c>
      <c r="I128" s="475">
        <v>0</v>
      </c>
      <c r="J128" s="475">
        <v>300</v>
      </c>
      <c r="K128" s="475">
        <v>0</v>
      </c>
      <c r="L128" s="461">
        <f>SUM(H128:K128)</f>
        <v>1050</v>
      </c>
      <c r="M128" s="462" t="s">
        <v>32</v>
      </c>
      <c r="N128" s="475"/>
      <c r="O128" s="463">
        <f t="shared" si="5"/>
        <v>0</v>
      </c>
      <c r="P128" s="424"/>
      <c r="Q128" s="309"/>
      <c r="R128" s="53"/>
      <c r="S128" s="124"/>
      <c r="T128" s="124"/>
      <c r="U128" s="124"/>
      <c r="V128" s="124"/>
      <c r="W128" s="125"/>
      <c r="X128" s="53"/>
      <c r="Y128" s="53"/>
    </row>
    <row r="129" spans="1:25" ht="33" customHeight="1" thickTop="1" thickBot="1" x14ac:dyDescent="0.3">
      <c r="A129" s="216"/>
      <c r="B129" s="459" t="s">
        <v>56</v>
      </c>
      <c r="C129" s="471" t="s">
        <v>318</v>
      </c>
      <c r="D129" s="951" t="s">
        <v>319</v>
      </c>
      <c r="E129" s="952"/>
      <c r="F129" s="602" t="s">
        <v>301</v>
      </c>
      <c r="G129" s="461">
        <v>0</v>
      </c>
      <c r="H129" s="475">
        <v>1200</v>
      </c>
      <c r="I129" s="475">
        <v>2400</v>
      </c>
      <c r="J129" s="475">
        <v>1200</v>
      </c>
      <c r="K129" s="475">
        <v>1200</v>
      </c>
      <c r="L129" s="461">
        <v>4800</v>
      </c>
      <c r="M129" s="462" t="s">
        <v>32</v>
      </c>
      <c r="N129" s="475"/>
      <c r="O129" s="463">
        <f t="shared" si="5"/>
        <v>0</v>
      </c>
      <c r="P129" s="424"/>
      <c r="Q129" s="309"/>
      <c r="R129" s="53"/>
      <c r="S129" s="124"/>
      <c r="T129" s="124"/>
      <c r="U129" s="124"/>
      <c r="V129" s="124"/>
      <c r="W129" s="125"/>
      <c r="X129" s="53"/>
      <c r="Y129" s="53"/>
    </row>
    <row r="130" spans="1:25" ht="31.5" customHeight="1" thickTop="1" thickBot="1" x14ac:dyDescent="0.3">
      <c r="A130" s="216"/>
      <c r="B130" s="459" t="s">
        <v>59</v>
      </c>
      <c r="C130" s="471" t="s">
        <v>320</v>
      </c>
      <c r="D130" s="951" t="s">
        <v>321</v>
      </c>
      <c r="E130" s="952"/>
      <c r="F130" s="602" t="s">
        <v>301</v>
      </c>
      <c r="G130" s="461">
        <v>0</v>
      </c>
      <c r="H130" s="475">
        <v>8000</v>
      </c>
      <c r="I130" s="475">
        <v>5000</v>
      </c>
      <c r="J130" s="475">
        <v>5000</v>
      </c>
      <c r="K130" s="475">
        <v>5000</v>
      </c>
      <c r="L130" s="461">
        <f>+MAX(H130:K130)</f>
        <v>8000</v>
      </c>
      <c r="M130" s="462" t="s">
        <v>32</v>
      </c>
      <c r="N130" s="475"/>
      <c r="O130" s="463">
        <f t="shared" si="5"/>
        <v>0</v>
      </c>
      <c r="P130" s="424"/>
      <c r="Q130" s="309"/>
      <c r="R130" s="53"/>
      <c r="S130" s="124"/>
      <c r="T130" s="124"/>
      <c r="U130" s="124"/>
      <c r="V130" s="124"/>
      <c r="W130" s="125"/>
      <c r="X130" s="53"/>
      <c r="Y130" s="53"/>
    </row>
    <row r="131" spans="1:25" ht="38.25" customHeight="1" thickTop="1" thickBot="1" x14ac:dyDescent="0.3">
      <c r="A131" s="216"/>
      <c r="B131" s="459" t="s">
        <v>62</v>
      </c>
      <c r="C131" s="471" t="s">
        <v>322</v>
      </c>
      <c r="D131" s="951" t="s">
        <v>323</v>
      </c>
      <c r="E131" s="952"/>
      <c r="F131" s="602" t="s">
        <v>301</v>
      </c>
      <c r="G131" s="461">
        <v>0</v>
      </c>
      <c r="H131" s="475">
        <v>120</v>
      </c>
      <c r="I131" s="475">
        <v>120</v>
      </c>
      <c r="J131" s="475">
        <v>120</v>
      </c>
      <c r="K131" s="475">
        <v>120</v>
      </c>
      <c r="L131" s="461">
        <v>480</v>
      </c>
      <c r="M131" s="462" t="s">
        <v>32</v>
      </c>
      <c r="N131" s="475"/>
      <c r="O131" s="463">
        <f t="shared" si="5"/>
        <v>0</v>
      </c>
      <c r="P131" s="424"/>
      <c r="Q131" s="309"/>
      <c r="R131" s="53"/>
      <c r="S131" s="124"/>
      <c r="T131" s="124"/>
      <c r="U131" s="124"/>
      <c r="V131" s="124"/>
      <c r="W131" s="125"/>
      <c r="X131" s="53"/>
      <c r="Y131" s="53"/>
    </row>
    <row r="132" spans="1:25" ht="39" customHeight="1" thickTop="1" thickBot="1" x14ac:dyDescent="0.3">
      <c r="A132" s="216"/>
      <c r="B132" s="459" t="s">
        <v>65</v>
      </c>
      <c r="C132" s="471" t="s">
        <v>324</v>
      </c>
      <c r="D132" s="951" t="s">
        <v>325</v>
      </c>
      <c r="E132" s="952"/>
      <c r="F132" s="602" t="s">
        <v>301</v>
      </c>
      <c r="G132" s="461">
        <v>0</v>
      </c>
      <c r="H132" s="475">
        <v>1272</v>
      </c>
      <c r="I132" s="475">
        <v>1272</v>
      </c>
      <c r="J132" s="475">
        <v>1272</v>
      </c>
      <c r="K132" s="475">
        <v>1272</v>
      </c>
      <c r="L132" s="461">
        <v>5088</v>
      </c>
      <c r="M132" s="462" t="s">
        <v>32</v>
      </c>
      <c r="N132" s="475"/>
      <c r="O132" s="463">
        <f t="shared" si="5"/>
        <v>0</v>
      </c>
      <c r="P132" s="424"/>
      <c r="Q132" s="309"/>
      <c r="R132" s="53"/>
      <c r="S132" s="124"/>
      <c r="T132" s="124"/>
      <c r="U132" s="124"/>
      <c r="V132" s="124"/>
      <c r="W132" s="125"/>
      <c r="X132" s="53"/>
      <c r="Y132" s="53"/>
    </row>
    <row r="133" spans="1:25" ht="36" customHeight="1" thickTop="1" thickBot="1" x14ac:dyDescent="0.3">
      <c r="A133" s="216"/>
      <c r="B133" s="459" t="s">
        <v>99</v>
      </c>
      <c r="C133" s="471" t="s">
        <v>326</v>
      </c>
      <c r="D133" s="951" t="s">
        <v>327</v>
      </c>
      <c r="E133" s="952"/>
      <c r="F133" s="602" t="s">
        <v>301</v>
      </c>
      <c r="G133" s="461">
        <v>0</v>
      </c>
      <c r="H133" s="475">
        <v>3</v>
      </c>
      <c r="I133" s="475">
        <v>0</v>
      </c>
      <c r="J133" s="475">
        <v>0</v>
      </c>
      <c r="K133" s="475">
        <v>0</v>
      </c>
      <c r="L133" s="501">
        <f>+MAX(H133:K133)</f>
        <v>3</v>
      </c>
      <c r="M133" s="462" t="s">
        <v>32</v>
      </c>
      <c r="N133" s="475"/>
      <c r="O133" s="463">
        <f t="shared" si="5"/>
        <v>0</v>
      </c>
      <c r="P133" s="425"/>
      <c r="Q133" s="231"/>
      <c r="R133" s="53"/>
      <c r="S133" s="53"/>
      <c r="T133" s="53"/>
      <c r="U133" s="53"/>
      <c r="V133" s="124"/>
      <c r="W133" s="125"/>
      <c r="X133" s="53"/>
      <c r="Y133" s="53"/>
    </row>
    <row r="134" spans="1:25" ht="39" customHeight="1" thickTop="1" thickBot="1" x14ac:dyDescent="0.3">
      <c r="A134" s="216"/>
      <c r="B134" s="459" t="s">
        <v>66</v>
      </c>
      <c r="C134" s="471" t="s">
        <v>328</v>
      </c>
      <c r="D134" s="951" t="s">
        <v>329</v>
      </c>
      <c r="E134" s="952"/>
      <c r="F134" s="602" t="s">
        <v>301</v>
      </c>
      <c r="G134" s="461">
        <v>0</v>
      </c>
      <c r="H134" s="475">
        <v>780</v>
      </c>
      <c r="I134" s="475">
        <v>300</v>
      </c>
      <c r="J134" s="475">
        <v>300</v>
      </c>
      <c r="K134" s="475">
        <v>300</v>
      </c>
      <c r="L134" s="461">
        <f>SUM(H134:K134)</f>
        <v>1680</v>
      </c>
      <c r="M134" s="462" t="s">
        <v>32</v>
      </c>
      <c r="N134" s="475"/>
      <c r="O134" s="463">
        <f t="shared" si="5"/>
        <v>0</v>
      </c>
      <c r="P134" s="424"/>
      <c r="Q134" s="309"/>
      <c r="R134" s="53"/>
      <c r="S134" s="124"/>
      <c r="T134" s="124"/>
      <c r="U134" s="124"/>
      <c r="V134" s="124"/>
      <c r="W134" s="125"/>
      <c r="X134" s="53"/>
      <c r="Y134" s="53"/>
    </row>
    <row r="135" spans="1:25" ht="54.75" customHeight="1" thickTop="1" thickBot="1" x14ac:dyDescent="0.3">
      <c r="A135" s="216"/>
      <c r="B135" s="459" t="s">
        <v>69</v>
      </c>
      <c r="C135" s="471" t="s">
        <v>330</v>
      </c>
      <c r="D135" s="951" t="s">
        <v>331</v>
      </c>
      <c r="E135" s="952"/>
      <c r="F135" s="602" t="s">
        <v>301</v>
      </c>
      <c r="G135" s="461">
        <v>0</v>
      </c>
      <c r="H135" s="574">
        <v>0</v>
      </c>
      <c r="I135" s="574">
        <v>100</v>
      </c>
      <c r="J135" s="574">
        <v>0</v>
      </c>
      <c r="K135" s="574">
        <v>0</v>
      </c>
      <c r="L135" s="501">
        <f>+I135</f>
        <v>100</v>
      </c>
      <c r="M135" s="462" t="s">
        <v>32</v>
      </c>
      <c r="N135" s="475"/>
      <c r="O135" s="463">
        <f t="shared" si="5"/>
        <v>0</v>
      </c>
      <c r="P135" s="424"/>
      <c r="Q135" s="309"/>
      <c r="R135" s="53"/>
      <c r="S135" s="124"/>
      <c r="T135" s="124"/>
      <c r="U135" s="124"/>
      <c r="V135" s="124"/>
      <c r="W135" s="125"/>
      <c r="X135" s="53"/>
      <c r="Y135" s="53"/>
    </row>
    <row r="136" spans="1:25" ht="37.5" customHeight="1" thickTop="1" thickBot="1" x14ac:dyDescent="0.3">
      <c r="A136" s="216"/>
      <c r="B136" s="459" t="s">
        <v>72</v>
      </c>
      <c r="C136" s="471" t="s">
        <v>332</v>
      </c>
      <c r="D136" s="951" t="s">
        <v>333</v>
      </c>
      <c r="E136" s="952"/>
      <c r="F136" s="602" t="s">
        <v>301</v>
      </c>
      <c r="G136" s="483">
        <v>0</v>
      </c>
      <c r="H136" s="557">
        <v>1</v>
      </c>
      <c r="I136" s="557">
        <v>1</v>
      </c>
      <c r="J136" s="557">
        <v>1</v>
      </c>
      <c r="K136" s="557">
        <v>1</v>
      </c>
      <c r="L136" s="483">
        <v>1</v>
      </c>
      <c r="M136" s="462" t="s">
        <v>45</v>
      </c>
      <c r="N136" s="475"/>
      <c r="O136" s="463">
        <f t="shared" si="5"/>
        <v>0</v>
      </c>
      <c r="P136" s="424"/>
      <c r="Q136" s="309"/>
      <c r="R136" s="53"/>
      <c r="S136" s="124"/>
      <c r="T136" s="124"/>
      <c r="U136" s="124"/>
      <c r="V136" s="124"/>
      <c r="W136" s="125"/>
      <c r="X136" s="53"/>
      <c r="Y136" s="53"/>
    </row>
    <row r="137" spans="1:25" ht="47.25" customHeight="1" thickTop="1" thickBot="1" x14ac:dyDescent="0.3">
      <c r="A137" s="216"/>
      <c r="B137" s="459" t="s">
        <v>75</v>
      </c>
      <c r="C137" s="471" t="s">
        <v>335</v>
      </c>
      <c r="D137" s="951" t="s">
        <v>336</v>
      </c>
      <c r="E137" s="952"/>
      <c r="F137" s="602" t="s">
        <v>337</v>
      </c>
      <c r="G137" s="461">
        <v>0</v>
      </c>
      <c r="H137" s="475">
        <v>1</v>
      </c>
      <c r="I137" s="475">
        <v>0</v>
      </c>
      <c r="J137" s="475">
        <v>0</v>
      </c>
      <c r="K137" s="475">
        <v>0</v>
      </c>
      <c r="L137" s="461">
        <v>1</v>
      </c>
      <c r="M137" s="462" t="s">
        <v>32</v>
      </c>
      <c r="N137" s="475"/>
      <c r="O137" s="463">
        <f t="shared" si="5"/>
        <v>0</v>
      </c>
      <c r="P137" s="424"/>
      <c r="Q137" s="230"/>
      <c r="R137" s="172"/>
      <c r="S137" s="174"/>
      <c r="T137" s="174"/>
      <c r="U137" s="174"/>
      <c r="V137" s="174"/>
      <c r="W137" s="173"/>
      <c r="X137" s="172"/>
      <c r="Y137" s="53"/>
    </row>
    <row r="138" spans="1:25" ht="59.25" customHeight="1" thickTop="1" thickBot="1" x14ac:dyDescent="0.3">
      <c r="A138" s="53"/>
      <c r="B138" s="452" t="s">
        <v>338</v>
      </c>
      <c r="C138" s="453" t="s">
        <v>339</v>
      </c>
      <c r="D138" s="477" t="s">
        <v>340</v>
      </c>
      <c r="E138" s="481" t="s">
        <v>341</v>
      </c>
      <c r="F138" s="604" t="s">
        <v>301</v>
      </c>
      <c r="G138" s="531">
        <v>0</v>
      </c>
      <c r="H138" s="567">
        <v>1</v>
      </c>
      <c r="I138" s="567">
        <v>1</v>
      </c>
      <c r="J138" s="567">
        <v>1</v>
      </c>
      <c r="K138" s="567">
        <v>1</v>
      </c>
      <c r="L138" s="531">
        <f>K138</f>
        <v>1</v>
      </c>
      <c r="M138" s="457" t="s">
        <v>45</v>
      </c>
      <c r="N138" s="540"/>
      <c r="O138" s="528">
        <f t="shared" si="5"/>
        <v>0</v>
      </c>
      <c r="P138" s="415"/>
      <c r="Q138" s="120"/>
      <c r="R138" s="53"/>
      <c r="S138" s="57"/>
      <c r="T138" s="57"/>
      <c r="U138" s="57"/>
      <c r="V138" s="57"/>
      <c r="W138" s="57"/>
      <c r="X138" s="53"/>
      <c r="Y138" s="53"/>
    </row>
    <row r="139" spans="1:25" ht="36" customHeight="1" thickTop="1" thickBot="1" x14ac:dyDescent="0.3">
      <c r="A139" s="107"/>
      <c r="B139" s="464" t="s">
        <v>33</v>
      </c>
      <c r="C139" s="460" t="s">
        <v>342</v>
      </c>
      <c r="D139" s="973" t="s">
        <v>343</v>
      </c>
      <c r="E139" s="957"/>
      <c r="F139" s="602" t="s">
        <v>301</v>
      </c>
      <c r="G139" s="465">
        <v>1</v>
      </c>
      <c r="H139" s="504">
        <v>0</v>
      </c>
      <c r="I139" s="504">
        <v>1</v>
      </c>
      <c r="J139" s="504">
        <v>0</v>
      </c>
      <c r="K139" s="504">
        <v>0</v>
      </c>
      <c r="L139" s="465">
        <f>SUM(H139:K139)</f>
        <v>1</v>
      </c>
      <c r="M139" s="462" t="s">
        <v>32</v>
      </c>
      <c r="N139" s="475"/>
      <c r="O139" s="463">
        <f t="shared" si="5"/>
        <v>0</v>
      </c>
      <c r="P139" s="415"/>
      <c r="Q139" s="120"/>
      <c r="R139" s="53"/>
      <c r="S139" s="124"/>
      <c r="T139" s="124"/>
      <c r="U139" s="124"/>
      <c r="V139" s="124"/>
      <c r="W139" s="125"/>
      <c r="X139" s="53"/>
      <c r="Y139" s="53"/>
    </row>
    <row r="140" spans="1:25" ht="37.5" customHeight="1" thickTop="1" thickBot="1" x14ac:dyDescent="0.3">
      <c r="A140" s="107"/>
      <c r="B140" s="464" t="s">
        <v>36</v>
      </c>
      <c r="C140" s="460" t="s">
        <v>344</v>
      </c>
      <c r="D140" s="973" t="s">
        <v>345</v>
      </c>
      <c r="E140" s="957"/>
      <c r="F140" s="602" t="s">
        <v>301</v>
      </c>
      <c r="G140" s="465">
        <v>0</v>
      </c>
      <c r="H140" s="504">
        <v>0</v>
      </c>
      <c r="I140" s="504">
        <v>1</v>
      </c>
      <c r="J140" s="504">
        <v>1</v>
      </c>
      <c r="K140" s="504">
        <v>1</v>
      </c>
      <c r="L140" s="465">
        <f>SUM(H140:K140)</f>
        <v>3</v>
      </c>
      <c r="M140" s="462" t="s">
        <v>32</v>
      </c>
      <c r="N140" s="475"/>
      <c r="O140" s="463">
        <f t="shared" si="5"/>
        <v>0</v>
      </c>
      <c r="P140" s="415"/>
      <c r="Q140" s="120"/>
      <c r="R140" s="53"/>
      <c r="S140" s="124"/>
      <c r="T140" s="124"/>
      <c r="U140" s="124"/>
      <c r="V140" s="124"/>
      <c r="W140" s="125"/>
      <c r="X140" s="53"/>
      <c r="Y140" s="53"/>
    </row>
    <row r="141" spans="1:25" ht="69" customHeight="1" thickTop="1" thickBot="1" x14ac:dyDescent="0.3">
      <c r="A141" s="53"/>
      <c r="B141" s="452" t="s">
        <v>346</v>
      </c>
      <c r="C141" s="453" t="s">
        <v>347</v>
      </c>
      <c r="D141" s="452" t="s">
        <v>348</v>
      </c>
      <c r="E141" s="481" t="s">
        <v>349</v>
      </c>
      <c r="F141" s="604" t="s">
        <v>301</v>
      </c>
      <c r="G141" s="531">
        <v>0</v>
      </c>
      <c r="H141" s="567">
        <v>1</v>
      </c>
      <c r="I141" s="567">
        <v>1</v>
      </c>
      <c r="J141" s="567">
        <v>1</v>
      </c>
      <c r="K141" s="567">
        <v>1</v>
      </c>
      <c r="L141" s="531">
        <f>K141</f>
        <v>1</v>
      </c>
      <c r="M141" s="457" t="s">
        <v>45</v>
      </c>
      <c r="N141" s="540"/>
      <c r="O141" s="528">
        <f t="shared" si="5"/>
        <v>0</v>
      </c>
      <c r="P141" s="415"/>
      <c r="Q141" s="120"/>
      <c r="R141" s="53"/>
      <c r="S141" s="57"/>
      <c r="T141" s="57"/>
      <c r="U141" s="57"/>
      <c r="V141" s="57"/>
      <c r="W141" s="57"/>
      <c r="X141" s="53"/>
      <c r="Y141" s="53"/>
    </row>
    <row r="142" spans="1:25" ht="46.5" customHeight="1" thickTop="1" thickBot="1" x14ac:dyDescent="0.3">
      <c r="A142" s="353"/>
      <c r="B142" s="495" t="s">
        <v>33</v>
      </c>
      <c r="C142" s="460" t="s">
        <v>350</v>
      </c>
      <c r="D142" s="951" t="s">
        <v>351</v>
      </c>
      <c r="E142" s="952"/>
      <c r="F142" s="602" t="s">
        <v>301</v>
      </c>
      <c r="G142" s="461">
        <v>900</v>
      </c>
      <c r="H142" s="475">
        <v>1200</v>
      </c>
      <c r="I142" s="475">
        <v>1700</v>
      </c>
      <c r="J142" s="475">
        <v>1200</v>
      </c>
      <c r="K142" s="475">
        <v>1200</v>
      </c>
      <c r="L142" s="461">
        <f>SUM(H142:K142)</f>
        <v>5300</v>
      </c>
      <c r="M142" s="462" t="s">
        <v>32</v>
      </c>
      <c r="N142" s="475"/>
      <c r="O142" s="463">
        <f t="shared" si="5"/>
        <v>0</v>
      </c>
      <c r="P142" s="423"/>
      <c r="Q142" s="125"/>
      <c r="R142" s="53"/>
      <c r="S142" s="124"/>
      <c r="T142" s="124"/>
      <c r="U142" s="124"/>
      <c r="V142" s="124"/>
      <c r="W142" s="125"/>
      <c r="X142" s="53"/>
      <c r="Y142" s="53"/>
    </row>
    <row r="143" spans="1:25" ht="36" customHeight="1" thickTop="1" thickBot="1" x14ac:dyDescent="0.3">
      <c r="A143" s="107"/>
      <c r="B143" s="464" t="s">
        <v>36</v>
      </c>
      <c r="C143" s="460" t="s">
        <v>352</v>
      </c>
      <c r="D143" s="954" t="s">
        <v>927</v>
      </c>
      <c r="E143" s="955"/>
      <c r="F143" s="602" t="s">
        <v>301</v>
      </c>
      <c r="G143" s="465">
        <v>9</v>
      </c>
      <c r="H143" s="504">
        <v>10</v>
      </c>
      <c r="I143" s="475">
        <v>23</v>
      </c>
      <c r="J143" s="504">
        <v>10</v>
      </c>
      <c r="K143" s="504">
        <v>10</v>
      </c>
      <c r="L143" s="465">
        <f>SUM(G143:K143)</f>
        <v>62</v>
      </c>
      <c r="M143" s="462" t="s">
        <v>32</v>
      </c>
      <c r="N143" s="475"/>
      <c r="O143" s="463">
        <f t="shared" si="5"/>
        <v>0</v>
      </c>
      <c r="P143" s="415"/>
      <c r="Q143" s="120"/>
      <c r="R143" s="53"/>
      <c r="S143" s="124"/>
      <c r="T143" s="124"/>
      <c r="U143" s="124"/>
      <c r="V143" s="124"/>
      <c r="W143" s="125"/>
      <c r="X143" s="53"/>
      <c r="Y143" s="53"/>
    </row>
    <row r="144" spans="1:25" ht="76.5" customHeight="1" thickTop="1" thickBot="1" x14ac:dyDescent="0.3">
      <c r="A144" s="53"/>
      <c r="B144" s="485" t="s">
        <v>354</v>
      </c>
      <c r="C144" s="448" t="s">
        <v>355</v>
      </c>
      <c r="D144" s="958" t="s">
        <v>356</v>
      </c>
      <c r="E144" s="955"/>
      <c r="F144" s="606" t="s">
        <v>357</v>
      </c>
      <c r="G144" s="449"/>
      <c r="H144" s="450"/>
      <c r="I144" s="450"/>
      <c r="J144" s="450"/>
      <c r="K144" s="450"/>
      <c r="L144" s="449"/>
      <c r="M144" s="450"/>
      <c r="N144" s="594"/>
      <c r="O144" s="546"/>
      <c r="P144" s="415"/>
      <c r="Q144" s="70"/>
      <c r="R144" s="53"/>
      <c r="S144" s="57"/>
      <c r="T144" s="57"/>
      <c r="U144" s="57"/>
      <c r="V144" s="57"/>
      <c r="W144" s="57"/>
      <c r="X144" s="53"/>
      <c r="Y144" s="53"/>
    </row>
    <row r="145" spans="1:25" ht="59.25" customHeight="1" thickTop="1" thickBot="1" x14ac:dyDescent="0.3">
      <c r="A145" s="53"/>
      <c r="B145" s="452" t="s">
        <v>358</v>
      </c>
      <c r="C145" s="453" t="s">
        <v>359</v>
      </c>
      <c r="D145" s="477" t="s">
        <v>360</v>
      </c>
      <c r="E145" s="481" t="s">
        <v>361</v>
      </c>
      <c r="F145" s="603" t="s">
        <v>357</v>
      </c>
      <c r="G145" s="526">
        <v>0</v>
      </c>
      <c r="H145" s="555">
        <v>1</v>
      </c>
      <c r="I145" s="555">
        <v>1</v>
      </c>
      <c r="J145" s="555">
        <v>1</v>
      </c>
      <c r="K145" s="555">
        <v>1</v>
      </c>
      <c r="L145" s="526">
        <f>K145</f>
        <v>1</v>
      </c>
      <c r="M145" s="457" t="s">
        <v>45</v>
      </c>
      <c r="N145" s="540"/>
      <c r="O145" s="528">
        <f t="shared" ref="O145:O153" si="6">+N145/L145</f>
        <v>0</v>
      </c>
      <c r="P145" s="415"/>
      <c r="Q145" s="120"/>
      <c r="R145" s="53"/>
      <c r="S145" s="57"/>
      <c r="T145" s="57"/>
      <c r="U145" s="57"/>
      <c r="V145" s="57"/>
      <c r="W145" s="57"/>
      <c r="X145" s="53"/>
      <c r="Y145" s="53"/>
    </row>
    <row r="146" spans="1:25" ht="49.5" customHeight="1" thickTop="1" thickBot="1" x14ac:dyDescent="0.3">
      <c r="A146" s="107"/>
      <c r="B146" s="464" t="s">
        <v>33</v>
      </c>
      <c r="C146" s="460" t="s">
        <v>362</v>
      </c>
      <c r="D146" s="973" t="s">
        <v>363</v>
      </c>
      <c r="E146" s="957"/>
      <c r="F146" s="602" t="s">
        <v>357</v>
      </c>
      <c r="G146" s="465">
        <v>0</v>
      </c>
      <c r="H146" s="504">
        <v>1</v>
      </c>
      <c r="I146" s="504">
        <v>1</v>
      </c>
      <c r="J146" s="504">
        <v>1</v>
      </c>
      <c r="K146" s="504">
        <v>1</v>
      </c>
      <c r="L146" s="465">
        <f>SUM(H146:K146)</f>
        <v>4</v>
      </c>
      <c r="M146" s="462" t="s">
        <v>32</v>
      </c>
      <c r="N146" s="475"/>
      <c r="O146" s="463">
        <f t="shared" si="6"/>
        <v>0</v>
      </c>
      <c r="P146" s="415"/>
      <c r="Q146" s="120"/>
      <c r="R146" s="53"/>
      <c r="S146" s="124"/>
      <c r="T146" s="124"/>
      <c r="U146" s="124"/>
      <c r="V146" s="124"/>
      <c r="W146" s="125"/>
      <c r="X146" s="53"/>
      <c r="Y146" s="53"/>
    </row>
    <row r="147" spans="1:25" ht="71.25" customHeight="1" thickTop="1" thickBot="1" x14ac:dyDescent="0.3">
      <c r="A147" s="53"/>
      <c r="B147" s="452" t="s">
        <v>364</v>
      </c>
      <c r="C147" s="453" t="s">
        <v>365</v>
      </c>
      <c r="D147" s="477" t="s">
        <v>366</v>
      </c>
      <c r="E147" s="478" t="s">
        <v>367</v>
      </c>
      <c r="F147" s="603" t="s">
        <v>357</v>
      </c>
      <c r="G147" s="534">
        <v>2.5000000000000001E-2</v>
      </c>
      <c r="H147" s="555">
        <v>0.03</v>
      </c>
      <c r="I147" s="566">
        <v>3.5000000000000003E-2</v>
      </c>
      <c r="J147" s="555">
        <v>0.04</v>
      </c>
      <c r="K147" s="566">
        <v>4.4999999999999998E-2</v>
      </c>
      <c r="L147" s="534">
        <v>4.4999999999999998E-2</v>
      </c>
      <c r="M147" s="457" t="s">
        <v>45</v>
      </c>
      <c r="N147" s="540"/>
      <c r="O147" s="528">
        <f t="shared" si="6"/>
        <v>0</v>
      </c>
      <c r="P147" s="415"/>
      <c r="Q147" s="120"/>
      <c r="R147" s="53"/>
      <c r="S147" s="57"/>
      <c r="T147" s="57"/>
      <c r="U147" s="57"/>
      <c r="V147" s="57"/>
      <c r="W147" s="57"/>
      <c r="X147" s="53"/>
      <c r="Y147" s="53"/>
    </row>
    <row r="148" spans="1:25" ht="51" customHeight="1" thickTop="1" thickBot="1" x14ac:dyDescent="0.3">
      <c r="A148" s="216"/>
      <c r="B148" s="459" t="s">
        <v>33</v>
      </c>
      <c r="C148" s="460" t="s">
        <v>368</v>
      </c>
      <c r="D148" s="951" t="s">
        <v>369</v>
      </c>
      <c r="E148" s="952"/>
      <c r="F148" s="602" t="s">
        <v>357</v>
      </c>
      <c r="G148" s="470">
        <v>0</v>
      </c>
      <c r="H148" s="560">
        <v>0.8</v>
      </c>
      <c r="I148" s="560">
        <v>0.2</v>
      </c>
      <c r="J148" s="559">
        <v>0</v>
      </c>
      <c r="K148" s="559">
        <v>0</v>
      </c>
      <c r="L148" s="472">
        <f t="shared" ref="L148:L153" si="7">SUM(H148:K148)</f>
        <v>1</v>
      </c>
      <c r="M148" s="462" t="s">
        <v>45</v>
      </c>
      <c r="N148" s="475"/>
      <c r="O148" s="463">
        <f t="shared" si="6"/>
        <v>0</v>
      </c>
      <c r="P148" s="415"/>
      <c r="Q148" s="120"/>
      <c r="R148" s="53"/>
      <c r="S148" s="124"/>
      <c r="T148" s="124"/>
      <c r="U148" s="124"/>
      <c r="V148" s="124"/>
      <c r="W148" s="125"/>
      <c r="X148" s="53"/>
      <c r="Y148" s="53"/>
    </row>
    <row r="149" spans="1:25" ht="44.25" customHeight="1" thickTop="1" thickBot="1" x14ac:dyDescent="0.3">
      <c r="A149" s="216"/>
      <c r="B149" s="459" t="s">
        <v>36</v>
      </c>
      <c r="C149" s="460" t="s">
        <v>370</v>
      </c>
      <c r="D149" s="951" t="s">
        <v>371</v>
      </c>
      <c r="E149" s="952"/>
      <c r="F149" s="602" t="s">
        <v>357</v>
      </c>
      <c r="G149" s="470">
        <v>0</v>
      </c>
      <c r="H149" s="559">
        <v>1</v>
      </c>
      <c r="I149" s="559">
        <v>0</v>
      </c>
      <c r="J149" s="559">
        <v>0</v>
      </c>
      <c r="K149" s="559">
        <v>0</v>
      </c>
      <c r="L149" s="470">
        <f t="shared" si="7"/>
        <v>1</v>
      </c>
      <c r="M149" s="462" t="s">
        <v>32</v>
      </c>
      <c r="N149" s="475"/>
      <c r="O149" s="463">
        <f t="shared" si="6"/>
        <v>0</v>
      </c>
      <c r="P149" s="415"/>
      <c r="Q149" s="120"/>
      <c r="R149" s="53"/>
      <c r="S149" s="124"/>
      <c r="T149" s="124"/>
      <c r="U149" s="124"/>
      <c r="V149" s="124"/>
      <c r="W149" s="125"/>
      <c r="X149" s="53"/>
      <c r="Y149" s="53"/>
    </row>
    <row r="150" spans="1:25" ht="42.75" customHeight="1" thickTop="1" thickBot="1" x14ac:dyDescent="0.3">
      <c r="A150" s="216"/>
      <c r="B150" s="459" t="s">
        <v>50</v>
      </c>
      <c r="C150" s="460" t="s">
        <v>372</v>
      </c>
      <c r="D150" s="951" t="s">
        <v>373</v>
      </c>
      <c r="E150" s="952"/>
      <c r="F150" s="602" t="s">
        <v>357</v>
      </c>
      <c r="G150" s="470">
        <v>0</v>
      </c>
      <c r="H150" s="559">
        <v>1</v>
      </c>
      <c r="I150" s="559">
        <v>1</v>
      </c>
      <c r="J150" s="559">
        <v>1</v>
      </c>
      <c r="K150" s="559">
        <v>1</v>
      </c>
      <c r="L150" s="470">
        <f t="shared" si="7"/>
        <v>4</v>
      </c>
      <c r="M150" s="462" t="s">
        <v>32</v>
      </c>
      <c r="N150" s="475"/>
      <c r="O150" s="463">
        <f t="shared" si="6"/>
        <v>0</v>
      </c>
      <c r="P150" s="415"/>
      <c r="Q150" s="120"/>
      <c r="R150" s="53"/>
      <c r="S150" s="124"/>
      <c r="T150" s="124"/>
      <c r="U150" s="124"/>
      <c r="V150" s="124"/>
      <c r="W150" s="125"/>
      <c r="X150" s="53"/>
      <c r="Y150" s="53"/>
    </row>
    <row r="151" spans="1:25" ht="30.75" customHeight="1" thickTop="1" thickBot="1" x14ac:dyDescent="0.3">
      <c r="A151" s="107"/>
      <c r="B151" s="464" t="s">
        <v>53</v>
      </c>
      <c r="C151" s="460" t="s">
        <v>374</v>
      </c>
      <c r="D151" s="954" t="s">
        <v>375</v>
      </c>
      <c r="E151" s="955"/>
      <c r="F151" s="602" t="s">
        <v>357</v>
      </c>
      <c r="G151" s="465">
        <v>0</v>
      </c>
      <c r="H151" s="503">
        <v>0.2</v>
      </c>
      <c r="I151" s="503">
        <v>0.3</v>
      </c>
      <c r="J151" s="503">
        <v>0.25</v>
      </c>
      <c r="K151" s="503">
        <v>0.25</v>
      </c>
      <c r="L151" s="468">
        <f t="shared" si="7"/>
        <v>1</v>
      </c>
      <c r="M151" s="462" t="s">
        <v>45</v>
      </c>
      <c r="N151" s="475"/>
      <c r="O151" s="463">
        <f t="shared" si="6"/>
        <v>0</v>
      </c>
      <c r="P151" s="415"/>
      <c r="Q151" s="125"/>
      <c r="R151" s="53"/>
      <c r="S151" s="125"/>
      <c r="T151" s="124"/>
      <c r="U151" s="124"/>
      <c r="V151" s="124"/>
      <c r="W151" s="145"/>
      <c r="X151" s="53"/>
      <c r="Y151" s="53"/>
    </row>
    <row r="152" spans="1:25" ht="42" customHeight="1" thickTop="1" thickBot="1" x14ac:dyDescent="0.3">
      <c r="A152" s="107"/>
      <c r="B152" s="464" t="s">
        <v>56</v>
      </c>
      <c r="C152" s="460" t="s">
        <v>376</v>
      </c>
      <c r="D152" s="954" t="s">
        <v>377</v>
      </c>
      <c r="E152" s="955"/>
      <c r="F152" s="602" t="s">
        <v>357</v>
      </c>
      <c r="G152" s="465">
        <v>0</v>
      </c>
      <c r="H152" s="503">
        <v>0.3</v>
      </c>
      <c r="I152" s="503">
        <v>0.3</v>
      </c>
      <c r="J152" s="503">
        <v>0.4</v>
      </c>
      <c r="K152" s="503">
        <v>0</v>
      </c>
      <c r="L152" s="468">
        <f t="shared" si="7"/>
        <v>1</v>
      </c>
      <c r="M152" s="462" t="s">
        <v>45</v>
      </c>
      <c r="N152" s="475"/>
      <c r="O152" s="463">
        <f t="shared" si="6"/>
        <v>0</v>
      </c>
      <c r="P152" s="415"/>
      <c r="Q152" s="125"/>
      <c r="R152" s="53"/>
      <c r="S152" s="125"/>
      <c r="T152" s="124"/>
      <c r="U152" s="124"/>
      <c r="V152" s="124"/>
      <c r="W152" s="145"/>
      <c r="X152" s="53"/>
      <c r="Y152" s="53"/>
    </row>
    <row r="153" spans="1:25" ht="27.75" customHeight="1" thickTop="1" thickBot="1" x14ac:dyDescent="0.3">
      <c r="A153" s="107"/>
      <c r="B153" s="464" t="s">
        <v>59</v>
      </c>
      <c r="C153" s="460" t="s">
        <v>378</v>
      </c>
      <c r="D153" s="954" t="s">
        <v>379</v>
      </c>
      <c r="E153" s="955"/>
      <c r="F153" s="602" t="s">
        <v>357</v>
      </c>
      <c r="G153" s="465">
        <v>1</v>
      </c>
      <c r="H153" s="504">
        <v>1</v>
      </c>
      <c r="I153" s="504">
        <v>1</v>
      </c>
      <c r="J153" s="504">
        <v>1</v>
      </c>
      <c r="K153" s="504">
        <v>1</v>
      </c>
      <c r="L153" s="465">
        <f t="shared" si="7"/>
        <v>4</v>
      </c>
      <c r="M153" s="462" t="s">
        <v>32</v>
      </c>
      <c r="N153" s="475"/>
      <c r="O153" s="463">
        <f t="shared" si="6"/>
        <v>0</v>
      </c>
      <c r="P153" s="415"/>
      <c r="Q153" s="125"/>
      <c r="R153" s="53"/>
      <c r="S153" s="125"/>
      <c r="T153" s="124"/>
      <c r="U153" s="124"/>
      <c r="V153" s="124"/>
      <c r="W153" s="145"/>
      <c r="X153" s="53"/>
      <c r="Y153" s="53"/>
    </row>
    <row r="154" spans="1:25" ht="30.75" customHeight="1" thickTop="1" thickBot="1" x14ac:dyDescent="0.3">
      <c r="A154" s="107"/>
      <c r="B154" s="464" t="s">
        <v>62</v>
      </c>
      <c r="C154" s="460" t="s">
        <v>380</v>
      </c>
      <c r="D154" s="954" t="s">
        <v>381</v>
      </c>
      <c r="E154" s="955"/>
      <c r="F154" s="602" t="s">
        <v>357</v>
      </c>
      <c r="G154" s="465">
        <v>0</v>
      </c>
      <c r="H154" s="504">
        <v>0</v>
      </c>
      <c r="I154" s="503">
        <v>1</v>
      </c>
      <c r="J154" s="503">
        <v>1</v>
      </c>
      <c r="K154" s="503">
        <v>1</v>
      </c>
      <c r="L154" s="468">
        <v>1</v>
      </c>
      <c r="M154" s="462" t="s">
        <v>45</v>
      </c>
      <c r="N154" s="475"/>
      <c r="O154" s="463"/>
      <c r="P154" s="416"/>
      <c r="Q154" s="125"/>
      <c r="R154" s="53"/>
      <c r="S154" s="125"/>
      <c r="T154" s="124"/>
      <c r="U154" s="124"/>
      <c r="V154" s="124"/>
      <c r="W154" s="145"/>
      <c r="X154" s="53"/>
      <c r="Y154" s="53"/>
    </row>
    <row r="155" spans="1:25" ht="74.25" customHeight="1" thickTop="1" thickBot="1" x14ac:dyDescent="0.3">
      <c r="A155" s="53"/>
      <c r="B155" s="452" t="s">
        <v>382</v>
      </c>
      <c r="C155" s="453" t="s">
        <v>383</v>
      </c>
      <c r="D155" s="452" t="s">
        <v>384</v>
      </c>
      <c r="E155" s="481" t="s">
        <v>385</v>
      </c>
      <c r="F155" s="603" t="s">
        <v>357</v>
      </c>
      <c r="G155" s="535" t="s">
        <v>128</v>
      </c>
      <c r="H155" s="564">
        <v>0.3</v>
      </c>
      <c r="I155" s="564">
        <v>0.2</v>
      </c>
      <c r="J155" s="564">
        <v>0.25</v>
      </c>
      <c r="K155" s="564">
        <v>0.25</v>
      </c>
      <c r="L155" s="529">
        <f>SUM(H155:K155)</f>
        <v>1</v>
      </c>
      <c r="M155" s="457" t="s">
        <v>45</v>
      </c>
      <c r="N155" s="540"/>
      <c r="O155" s="528">
        <f t="shared" ref="O155:O169" si="8">+N155/L155</f>
        <v>0</v>
      </c>
      <c r="P155" s="416"/>
      <c r="Q155" s="120"/>
      <c r="R155" s="53"/>
      <c r="S155" s="57"/>
      <c r="T155" s="57"/>
      <c r="U155" s="57"/>
      <c r="V155" s="57"/>
      <c r="W155" s="57"/>
      <c r="X155" s="53"/>
      <c r="Y155" s="53"/>
    </row>
    <row r="156" spans="1:25" ht="36" customHeight="1" thickTop="1" thickBot="1" x14ac:dyDescent="0.3">
      <c r="A156" s="216"/>
      <c r="B156" s="459" t="s">
        <v>33</v>
      </c>
      <c r="C156" s="471" t="s">
        <v>386</v>
      </c>
      <c r="D156" s="951" t="s">
        <v>387</v>
      </c>
      <c r="E156" s="952"/>
      <c r="F156" s="602" t="s">
        <v>357</v>
      </c>
      <c r="G156" s="461">
        <v>0</v>
      </c>
      <c r="H156" s="475">
        <v>10</v>
      </c>
      <c r="I156" s="475">
        <v>0</v>
      </c>
      <c r="J156" s="475">
        <v>0</v>
      </c>
      <c r="K156" s="475">
        <v>0</v>
      </c>
      <c r="L156" s="461">
        <f>SUM(H156:K156)</f>
        <v>10</v>
      </c>
      <c r="M156" s="462" t="s">
        <v>32</v>
      </c>
      <c r="N156" s="475"/>
      <c r="O156" s="463">
        <f t="shared" si="8"/>
        <v>0</v>
      </c>
      <c r="P156" s="416"/>
      <c r="Q156" s="120"/>
      <c r="R156" s="53"/>
      <c r="S156" s="124"/>
      <c r="T156" s="124"/>
      <c r="U156" s="124"/>
      <c r="V156" s="124"/>
      <c r="W156" s="125"/>
      <c r="X156" s="53"/>
      <c r="Y156" s="53"/>
    </row>
    <row r="157" spans="1:25" ht="66.75" customHeight="1" thickTop="1" thickBot="1" x14ac:dyDescent="0.3">
      <c r="A157" s="216"/>
      <c r="B157" s="459" t="s">
        <v>36</v>
      </c>
      <c r="C157" s="471" t="s">
        <v>388</v>
      </c>
      <c r="D157" s="951" t="s">
        <v>389</v>
      </c>
      <c r="E157" s="952"/>
      <c r="F157" s="602" t="s">
        <v>357</v>
      </c>
      <c r="G157" s="461">
        <v>0</v>
      </c>
      <c r="H157" s="557">
        <v>0.5</v>
      </c>
      <c r="I157" s="557">
        <v>0.5</v>
      </c>
      <c r="J157" s="475">
        <v>0</v>
      </c>
      <c r="K157" s="475">
        <v>0</v>
      </c>
      <c r="L157" s="483">
        <f>SUM(H157:K157)</f>
        <v>1</v>
      </c>
      <c r="M157" s="462" t="s">
        <v>45</v>
      </c>
      <c r="N157" s="475"/>
      <c r="O157" s="463">
        <f t="shared" si="8"/>
        <v>0</v>
      </c>
      <c r="P157" s="416"/>
      <c r="Q157" s="103"/>
      <c r="R157" s="98"/>
      <c r="S157" s="104"/>
      <c r="T157" s="104"/>
      <c r="U157" s="104"/>
      <c r="V157" s="104"/>
      <c r="W157" s="106"/>
      <c r="X157" s="98"/>
      <c r="Y157" s="53"/>
    </row>
    <row r="158" spans="1:25" ht="41.25" customHeight="1" thickTop="1" thickBot="1" x14ac:dyDescent="0.3">
      <c r="A158" s="107"/>
      <c r="B158" s="464" t="s">
        <v>50</v>
      </c>
      <c r="C158" s="460" t="s">
        <v>390</v>
      </c>
      <c r="D158" s="954" t="s">
        <v>391</v>
      </c>
      <c r="E158" s="955"/>
      <c r="F158" s="602" t="s">
        <v>357</v>
      </c>
      <c r="G158" s="465">
        <v>0</v>
      </c>
      <c r="H158" s="503">
        <v>0</v>
      </c>
      <c r="I158" s="503">
        <v>0.8</v>
      </c>
      <c r="J158" s="503">
        <v>0.2</v>
      </c>
      <c r="K158" s="503">
        <v>0</v>
      </c>
      <c r="L158" s="468">
        <f>SUM(G158:K158)</f>
        <v>1</v>
      </c>
      <c r="M158" s="462" t="s">
        <v>45</v>
      </c>
      <c r="N158" s="475"/>
      <c r="O158" s="463">
        <f t="shared" si="8"/>
        <v>0</v>
      </c>
      <c r="P158" s="424"/>
      <c r="Q158" s="125"/>
      <c r="R158" s="53"/>
      <c r="S158" s="124"/>
      <c r="T158" s="124"/>
      <c r="U158" s="124"/>
      <c r="V158" s="124"/>
      <c r="W158" s="125"/>
      <c r="X158" s="53"/>
      <c r="Y158" s="53"/>
    </row>
    <row r="159" spans="1:25" ht="42.75" customHeight="1" thickTop="1" thickBot="1" x14ac:dyDescent="0.3">
      <c r="A159" s="107"/>
      <c r="B159" s="464" t="s">
        <v>53</v>
      </c>
      <c r="C159" s="460" t="s">
        <v>392</v>
      </c>
      <c r="D159" s="954" t="s">
        <v>393</v>
      </c>
      <c r="E159" s="955"/>
      <c r="F159" s="602" t="s">
        <v>357</v>
      </c>
      <c r="G159" s="468">
        <v>0.1</v>
      </c>
      <c r="H159" s="503">
        <v>0.15</v>
      </c>
      <c r="I159" s="503">
        <v>0.25</v>
      </c>
      <c r="J159" s="503">
        <v>0.25</v>
      </c>
      <c r="K159" s="503">
        <v>0.25</v>
      </c>
      <c r="L159" s="468">
        <f>SUM(G159:K159)</f>
        <v>1</v>
      </c>
      <c r="M159" s="462" t="s">
        <v>45</v>
      </c>
      <c r="N159" s="475"/>
      <c r="O159" s="463">
        <f t="shared" si="8"/>
        <v>0</v>
      </c>
      <c r="P159" s="424"/>
      <c r="Q159" s="125"/>
      <c r="R159" s="53"/>
      <c r="S159" s="124"/>
      <c r="T159" s="124"/>
      <c r="U159" s="124"/>
      <c r="V159" s="124"/>
      <c r="W159" s="125"/>
      <c r="X159" s="53"/>
      <c r="Y159" s="53"/>
    </row>
    <row r="160" spans="1:25" ht="36" customHeight="1" thickTop="1" thickBot="1" x14ac:dyDescent="0.3">
      <c r="A160" s="107"/>
      <c r="B160" s="464" t="s">
        <v>56</v>
      </c>
      <c r="C160" s="460" t="s">
        <v>394</v>
      </c>
      <c r="D160" s="954" t="s">
        <v>395</v>
      </c>
      <c r="E160" s="955"/>
      <c r="F160" s="602" t="s">
        <v>357</v>
      </c>
      <c r="G160" s="465">
        <v>7</v>
      </c>
      <c r="H160" s="504">
        <v>436</v>
      </c>
      <c r="I160" s="504">
        <v>350</v>
      </c>
      <c r="J160" s="504">
        <v>350</v>
      </c>
      <c r="K160" s="504">
        <v>350</v>
      </c>
      <c r="L160" s="465">
        <f t="shared" ref="L160:L165" si="9">SUM(H160:K160)</f>
        <v>1486</v>
      </c>
      <c r="M160" s="462" t="s">
        <v>32</v>
      </c>
      <c r="N160" s="475"/>
      <c r="O160" s="463">
        <f t="shared" si="8"/>
        <v>0</v>
      </c>
      <c r="P160" s="424"/>
      <c r="Q160" s="125"/>
      <c r="R160" s="53"/>
      <c r="S160" s="124"/>
      <c r="T160" s="124"/>
      <c r="U160" s="124"/>
      <c r="V160" s="124"/>
      <c r="W160" s="125"/>
      <c r="X160" s="53"/>
      <c r="Y160" s="53"/>
    </row>
    <row r="161" spans="1:25" ht="39.75" customHeight="1" thickTop="1" thickBot="1" x14ac:dyDescent="0.3">
      <c r="A161" s="107"/>
      <c r="B161" s="464" t="s">
        <v>59</v>
      </c>
      <c r="C161" s="460" t="s">
        <v>396</v>
      </c>
      <c r="D161" s="954" t="s">
        <v>397</v>
      </c>
      <c r="E161" s="955"/>
      <c r="F161" s="602" t="s">
        <v>357</v>
      </c>
      <c r="G161" s="465">
        <v>1</v>
      </c>
      <c r="H161" s="504">
        <v>0</v>
      </c>
      <c r="I161" s="504">
        <v>1</v>
      </c>
      <c r="J161" s="504">
        <v>1</v>
      </c>
      <c r="K161" s="504">
        <v>1</v>
      </c>
      <c r="L161" s="465">
        <f t="shared" si="9"/>
        <v>3</v>
      </c>
      <c r="M161" s="462" t="s">
        <v>32</v>
      </c>
      <c r="N161" s="475"/>
      <c r="O161" s="463">
        <f t="shared" si="8"/>
        <v>0</v>
      </c>
      <c r="P161" s="416"/>
      <c r="Q161" s="125"/>
      <c r="R161" s="53"/>
      <c r="S161" s="125"/>
      <c r="T161" s="124"/>
      <c r="U161" s="124"/>
      <c r="V161" s="124"/>
      <c r="W161" s="145"/>
      <c r="X161" s="53"/>
      <c r="Y161" s="53"/>
    </row>
    <row r="162" spans="1:25" ht="32.25" customHeight="1" thickTop="1" thickBot="1" x14ac:dyDescent="0.3">
      <c r="A162" s="107"/>
      <c r="B162" s="464" t="s">
        <v>62</v>
      </c>
      <c r="C162" s="460" t="s">
        <v>398</v>
      </c>
      <c r="D162" s="954" t="s">
        <v>399</v>
      </c>
      <c r="E162" s="955"/>
      <c r="F162" s="602" t="s">
        <v>357</v>
      </c>
      <c r="G162" s="465">
        <v>1</v>
      </c>
      <c r="H162" s="504">
        <v>1</v>
      </c>
      <c r="I162" s="504">
        <v>1</v>
      </c>
      <c r="J162" s="504">
        <v>1</v>
      </c>
      <c r="K162" s="504">
        <v>1</v>
      </c>
      <c r="L162" s="465">
        <f t="shared" si="9"/>
        <v>4</v>
      </c>
      <c r="M162" s="462" t="s">
        <v>32</v>
      </c>
      <c r="N162" s="475"/>
      <c r="O162" s="463">
        <f t="shared" si="8"/>
        <v>0</v>
      </c>
      <c r="P162" s="416"/>
      <c r="Q162" s="125"/>
      <c r="R162" s="53"/>
      <c r="S162" s="125"/>
      <c r="T162" s="124"/>
      <c r="U162" s="124"/>
      <c r="V162" s="124"/>
      <c r="W162" s="145"/>
      <c r="X162" s="53"/>
      <c r="Y162" s="53"/>
    </row>
    <row r="163" spans="1:25" ht="37.5" customHeight="1" thickTop="1" thickBot="1" x14ac:dyDescent="0.3">
      <c r="A163" s="107"/>
      <c r="B163" s="464" t="s">
        <v>65</v>
      </c>
      <c r="C163" s="460" t="s">
        <v>400</v>
      </c>
      <c r="D163" s="954" t="s">
        <v>401</v>
      </c>
      <c r="E163" s="955"/>
      <c r="F163" s="602" t="s">
        <v>357</v>
      </c>
      <c r="G163" s="465">
        <v>22</v>
      </c>
      <c r="H163" s="504">
        <v>23</v>
      </c>
      <c r="I163" s="504">
        <v>25</v>
      </c>
      <c r="J163" s="504">
        <v>25</v>
      </c>
      <c r="K163" s="504">
        <v>25</v>
      </c>
      <c r="L163" s="465">
        <f t="shared" si="9"/>
        <v>98</v>
      </c>
      <c r="M163" s="462" t="s">
        <v>32</v>
      </c>
      <c r="N163" s="475"/>
      <c r="O163" s="463">
        <f t="shared" si="8"/>
        <v>0</v>
      </c>
      <c r="P163" s="416"/>
      <c r="Q163" s="125"/>
      <c r="R163" s="53"/>
      <c r="S163" s="125"/>
      <c r="T163" s="124"/>
      <c r="U163" s="124"/>
      <c r="V163" s="124"/>
      <c r="W163" s="145"/>
      <c r="X163" s="53"/>
      <c r="Y163" s="53"/>
    </row>
    <row r="164" spans="1:25" ht="32.25" customHeight="1" thickTop="1" thickBot="1" x14ac:dyDescent="0.3">
      <c r="A164" s="107"/>
      <c r="B164" s="464" t="s">
        <v>99</v>
      </c>
      <c r="C164" s="460" t="s">
        <v>402</v>
      </c>
      <c r="D164" s="954" t="s">
        <v>403</v>
      </c>
      <c r="E164" s="955"/>
      <c r="F164" s="602" t="s">
        <v>357</v>
      </c>
      <c r="G164" s="470"/>
      <c r="H164" s="504">
        <v>9</v>
      </c>
      <c r="I164" s="504">
        <v>25</v>
      </c>
      <c r="J164" s="504">
        <v>25</v>
      </c>
      <c r="K164" s="504">
        <v>25</v>
      </c>
      <c r="L164" s="465">
        <f t="shared" si="9"/>
        <v>84</v>
      </c>
      <c r="M164" s="462" t="s">
        <v>32</v>
      </c>
      <c r="N164" s="475"/>
      <c r="O164" s="463">
        <f t="shared" si="8"/>
        <v>0</v>
      </c>
      <c r="P164" s="416"/>
      <c r="Q164" s="125"/>
      <c r="R164" s="53"/>
      <c r="S164" s="125"/>
      <c r="T164" s="124"/>
      <c r="U164" s="124"/>
      <c r="V164" s="124"/>
      <c r="W164" s="145"/>
      <c r="X164" s="53"/>
      <c r="Y164" s="53"/>
    </row>
    <row r="165" spans="1:25" ht="36" customHeight="1" thickTop="1" thickBot="1" x14ac:dyDescent="0.3">
      <c r="A165" s="107"/>
      <c r="B165" s="464" t="s">
        <v>66</v>
      </c>
      <c r="C165" s="460" t="s">
        <v>404</v>
      </c>
      <c r="D165" s="954" t="s">
        <v>405</v>
      </c>
      <c r="E165" s="955"/>
      <c r="F165" s="602" t="s">
        <v>357</v>
      </c>
      <c r="G165" s="465">
        <v>17</v>
      </c>
      <c r="H165" s="504">
        <v>14</v>
      </c>
      <c r="I165" s="504">
        <v>15</v>
      </c>
      <c r="J165" s="504">
        <v>15</v>
      </c>
      <c r="K165" s="504">
        <v>15</v>
      </c>
      <c r="L165" s="465">
        <f t="shared" si="9"/>
        <v>59</v>
      </c>
      <c r="M165" s="462" t="s">
        <v>32</v>
      </c>
      <c r="N165" s="475"/>
      <c r="O165" s="463">
        <f t="shared" si="8"/>
        <v>0</v>
      </c>
      <c r="P165" s="416"/>
      <c r="Q165" s="125"/>
      <c r="R165" s="53"/>
      <c r="S165" s="125"/>
      <c r="T165" s="124"/>
      <c r="U165" s="124"/>
      <c r="V165" s="124"/>
      <c r="W165" s="145"/>
      <c r="X165" s="53"/>
      <c r="Y165" s="53"/>
    </row>
    <row r="166" spans="1:25" ht="86.25" customHeight="1" thickTop="1" thickBot="1" x14ac:dyDescent="0.3">
      <c r="A166" s="53"/>
      <c r="B166" s="452" t="s">
        <v>406</v>
      </c>
      <c r="C166" s="484" t="s">
        <v>407</v>
      </c>
      <c r="D166" s="477" t="s">
        <v>408</v>
      </c>
      <c r="E166" s="481" t="s">
        <v>409</v>
      </c>
      <c r="F166" s="603" t="s">
        <v>357</v>
      </c>
      <c r="G166" s="526">
        <v>0.33</v>
      </c>
      <c r="H166" s="555">
        <v>0.66</v>
      </c>
      <c r="I166" s="555">
        <v>1</v>
      </c>
      <c r="J166" s="555">
        <v>0</v>
      </c>
      <c r="K166" s="555">
        <v>0</v>
      </c>
      <c r="L166" s="526">
        <v>1</v>
      </c>
      <c r="M166" s="457" t="s">
        <v>45</v>
      </c>
      <c r="N166" s="540"/>
      <c r="O166" s="528">
        <f t="shared" si="8"/>
        <v>0</v>
      </c>
      <c r="P166" s="416"/>
      <c r="Q166" s="120"/>
      <c r="R166" s="53"/>
      <c r="S166" s="57"/>
      <c r="T166" s="57"/>
      <c r="U166" s="57"/>
      <c r="V166" s="57"/>
      <c r="W166" s="57"/>
      <c r="X166" s="53"/>
      <c r="Y166" s="53"/>
    </row>
    <row r="167" spans="1:25" ht="41.25" customHeight="1" thickTop="1" thickBot="1" x14ac:dyDescent="0.3">
      <c r="A167" s="353"/>
      <c r="B167" s="459" t="s">
        <v>33</v>
      </c>
      <c r="C167" s="471" t="s">
        <v>410</v>
      </c>
      <c r="D167" s="951" t="s">
        <v>411</v>
      </c>
      <c r="E167" s="952"/>
      <c r="F167" s="602" t="s">
        <v>357</v>
      </c>
      <c r="G167" s="470">
        <v>0</v>
      </c>
      <c r="H167" s="559">
        <v>15</v>
      </c>
      <c r="I167" s="559">
        <v>15</v>
      </c>
      <c r="J167" s="559">
        <v>15</v>
      </c>
      <c r="K167" s="559">
        <v>15</v>
      </c>
      <c r="L167" s="470">
        <f>SUM(H167:K167)</f>
        <v>60</v>
      </c>
      <c r="M167" s="462" t="s">
        <v>32</v>
      </c>
      <c r="N167" s="475"/>
      <c r="O167" s="463">
        <f t="shared" si="8"/>
        <v>0</v>
      </c>
      <c r="P167" s="416"/>
      <c r="Q167" s="120"/>
      <c r="R167" s="53"/>
      <c r="S167" s="124"/>
      <c r="T167" s="124"/>
      <c r="U167" s="124"/>
      <c r="V167" s="124"/>
      <c r="W167" s="125"/>
      <c r="X167" s="53"/>
      <c r="Y167" s="53"/>
    </row>
    <row r="168" spans="1:25" ht="40.5" customHeight="1" thickTop="1" thickBot="1" x14ac:dyDescent="0.3">
      <c r="A168" s="353"/>
      <c r="B168" s="459" t="s">
        <v>36</v>
      </c>
      <c r="C168" s="471" t="s">
        <v>412</v>
      </c>
      <c r="D168" s="951" t="s">
        <v>413</v>
      </c>
      <c r="E168" s="952"/>
      <c r="F168" s="602" t="s">
        <v>357</v>
      </c>
      <c r="G168" s="470">
        <v>0</v>
      </c>
      <c r="H168" s="559">
        <v>20</v>
      </c>
      <c r="I168" s="559">
        <v>20</v>
      </c>
      <c r="J168" s="559">
        <v>20</v>
      </c>
      <c r="K168" s="559">
        <v>20</v>
      </c>
      <c r="L168" s="470">
        <f>SUM(H168:K168)</f>
        <v>80</v>
      </c>
      <c r="M168" s="462" t="s">
        <v>32</v>
      </c>
      <c r="N168" s="475"/>
      <c r="O168" s="463">
        <f t="shared" si="8"/>
        <v>0</v>
      </c>
      <c r="P168" s="416"/>
      <c r="Q168" s="120"/>
      <c r="R168" s="53"/>
      <c r="S168" s="124"/>
      <c r="T168" s="124"/>
      <c r="U168" s="124"/>
      <c r="V168" s="124"/>
      <c r="W168" s="125"/>
      <c r="X168" s="53"/>
      <c r="Y168" s="53"/>
    </row>
    <row r="169" spans="1:25" ht="39" customHeight="1" thickTop="1" thickBot="1" x14ac:dyDescent="0.3">
      <c r="A169" s="107"/>
      <c r="B169" s="464" t="s">
        <v>50</v>
      </c>
      <c r="C169" s="460" t="s">
        <v>414</v>
      </c>
      <c r="D169" s="954" t="s">
        <v>415</v>
      </c>
      <c r="E169" s="955"/>
      <c r="F169" s="602" t="s">
        <v>357</v>
      </c>
      <c r="G169" s="465">
        <v>0</v>
      </c>
      <c r="H169" s="503">
        <v>0.5</v>
      </c>
      <c r="I169" s="503">
        <v>1</v>
      </c>
      <c r="J169" s="503">
        <v>1</v>
      </c>
      <c r="K169" s="503">
        <v>1</v>
      </c>
      <c r="L169" s="468">
        <f>K169</f>
        <v>1</v>
      </c>
      <c r="M169" s="462" t="s">
        <v>45</v>
      </c>
      <c r="N169" s="475"/>
      <c r="O169" s="463">
        <f t="shared" si="8"/>
        <v>0</v>
      </c>
      <c r="P169" s="424"/>
      <c r="Q169" s="125"/>
      <c r="R169" s="53"/>
      <c r="S169" s="124"/>
      <c r="T169" s="124"/>
      <c r="U169" s="124"/>
      <c r="V169" s="124"/>
      <c r="W169" s="125"/>
      <c r="X169" s="53"/>
      <c r="Y169" s="53"/>
    </row>
    <row r="170" spans="1:25" ht="48" customHeight="1" thickTop="1" thickBot="1" x14ac:dyDescent="0.3">
      <c r="A170" s="354"/>
      <c r="B170" s="438" t="s">
        <v>416</v>
      </c>
      <c r="C170" s="496" t="s">
        <v>417</v>
      </c>
      <c r="D170" s="949" t="s">
        <v>418</v>
      </c>
      <c r="E170" s="972"/>
      <c r="F170" s="439"/>
      <c r="G170" s="590"/>
      <c r="H170" s="553"/>
      <c r="I170" s="553"/>
      <c r="J170" s="553"/>
      <c r="K170" s="553"/>
      <c r="L170" s="441"/>
      <c r="M170" s="442"/>
      <c r="N170" s="442"/>
      <c r="O170" s="497"/>
      <c r="P170" s="414"/>
      <c r="Q170" s="70"/>
      <c r="R170" s="70"/>
      <c r="S170" s="70"/>
      <c r="T170" s="70"/>
      <c r="U170" s="70"/>
      <c r="V170" s="70"/>
      <c r="W170" s="70"/>
      <c r="X170" s="77"/>
      <c r="Y170" s="53"/>
    </row>
    <row r="171" spans="1:25" ht="63" customHeight="1" thickTop="1" thickBot="1" x14ac:dyDescent="0.3">
      <c r="A171" s="53"/>
      <c r="B171" s="484" t="s">
        <v>420</v>
      </c>
      <c r="C171" s="484" t="s">
        <v>421</v>
      </c>
      <c r="D171" s="956" t="s">
        <v>422</v>
      </c>
      <c r="E171" s="957"/>
      <c r="F171" s="484" t="s">
        <v>423</v>
      </c>
      <c r="G171" s="444"/>
      <c r="H171" s="445"/>
      <c r="I171" s="445"/>
      <c r="J171" s="445"/>
      <c r="K171" s="445"/>
      <c r="L171" s="444"/>
      <c r="M171" s="445"/>
      <c r="N171" s="445"/>
      <c r="O171" s="498"/>
      <c r="P171" s="415"/>
      <c r="Q171" s="70"/>
      <c r="R171" s="53"/>
      <c r="S171" s="84"/>
      <c r="T171" s="84"/>
      <c r="U171" s="84"/>
      <c r="V171" s="84"/>
      <c r="W171" s="84"/>
      <c r="X171" s="53"/>
      <c r="Y171" s="53"/>
    </row>
    <row r="172" spans="1:25" ht="65.25" customHeight="1" thickTop="1" thickBot="1" x14ac:dyDescent="0.3">
      <c r="A172" s="53"/>
      <c r="B172" s="485" t="s">
        <v>424</v>
      </c>
      <c r="C172" s="448" t="s">
        <v>425</v>
      </c>
      <c r="D172" s="958" t="s">
        <v>426</v>
      </c>
      <c r="E172" s="955"/>
      <c r="F172" s="485" t="s">
        <v>427</v>
      </c>
      <c r="G172" s="449"/>
      <c r="H172" s="450"/>
      <c r="I172" s="450"/>
      <c r="J172" s="450"/>
      <c r="K172" s="450"/>
      <c r="L172" s="449"/>
      <c r="M172" s="450"/>
      <c r="N172" s="450"/>
      <c r="O172" s="499"/>
      <c r="P172" s="415"/>
      <c r="Q172" s="70"/>
      <c r="R172" s="53"/>
      <c r="S172" s="57"/>
      <c r="T172" s="57"/>
      <c r="U172" s="57"/>
      <c r="V172" s="57"/>
      <c r="W172" s="57"/>
      <c r="X172" s="53"/>
      <c r="Y172" s="53"/>
    </row>
    <row r="173" spans="1:25" ht="57.75" customHeight="1" thickTop="1" thickBot="1" x14ac:dyDescent="0.3">
      <c r="A173" s="53"/>
      <c r="B173" s="452" t="s">
        <v>428</v>
      </c>
      <c r="C173" s="453" t="s">
        <v>429</v>
      </c>
      <c r="D173" s="477" t="s">
        <v>430</v>
      </c>
      <c r="E173" s="478" t="s">
        <v>919</v>
      </c>
      <c r="F173" s="604" t="s">
        <v>427</v>
      </c>
      <c r="G173" s="526">
        <v>0.9</v>
      </c>
      <c r="H173" s="567">
        <v>0.92</v>
      </c>
      <c r="I173" s="567">
        <v>0.95</v>
      </c>
      <c r="J173" s="567">
        <v>0.98</v>
      </c>
      <c r="K173" s="567">
        <v>1</v>
      </c>
      <c r="L173" s="526">
        <f>K173</f>
        <v>1</v>
      </c>
      <c r="M173" s="457" t="s">
        <v>45</v>
      </c>
      <c r="N173" s="457"/>
      <c r="O173" s="458">
        <f t="shared" ref="O173:O183" si="10">+N173/L173</f>
        <v>0</v>
      </c>
      <c r="P173" s="415"/>
      <c r="Q173" s="120"/>
      <c r="R173" s="53"/>
      <c r="S173" s="57"/>
      <c r="T173" s="57"/>
      <c r="U173" s="57"/>
      <c r="V173" s="57"/>
      <c r="W173" s="57"/>
      <c r="X173" s="53"/>
      <c r="Y173" s="53"/>
    </row>
    <row r="174" spans="1:25" ht="34.5" customHeight="1" thickTop="1" thickBot="1" x14ac:dyDescent="0.3">
      <c r="A174" s="107"/>
      <c r="B174" s="464" t="s">
        <v>33</v>
      </c>
      <c r="C174" s="460" t="s">
        <v>432</v>
      </c>
      <c r="D174" s="954" t="s">
        <v>433</v>
      </c>
      <c r="E174" s="955"/>
      <c r="F174" s="602" t="s">
        <v>427</v>
      </c>
      <c r="G174" s="465">
        <v>4</v>
      </c>
      <c r="H174" s="504">
        <f>138+6</f>
        <v>144</v>
      </c>
      <c r="I174" s="558">
        <v>0</v>
      </c>
      <c r="J174" s="558">
        <v>0</v>
      </c>
      <c r="K174" s="558">
        <v>0</v>
      </c>
      <c r="L174" s="465">
        <f>SUM(H174:K174)</f>
        <v>144</v>
      </c>
      <c r="M174" s="462" t="s">
        <v>32</v>
      </c>
      <c r="N174" s="504"/>
      <c r="O174" s="479">
        <f t="shared" si="10"/>
        <v>0</v>
      </c>
      <c r="P174" s="417"/>
      <c r="Q174" s="111"/>
      <c r="R174" s="107"/>
      <c r="S174" s="112"/>
      <c r="T174" s="112"/>
      <c r="U174" s="112"/>
      <c r="V174" s="112"/>
      <c r="W174" s="114"/>
      <c r="X174" s="107"/>
      <c r="Y174" s="53"/>
    </row>
    <row r="175" spans="1:25" ht="23.25" customHeight="1" thickTop="1" thickBot="1" x14ac:dyDescent="0.3">
      <c r="A175" s="107"/>
      <c r="B175" s="464" t="s">
        <v>36</v>
      </c>
      <c r="C175" s="460" t="s">
        <v>434</v>
      </c>
      <c r="D175" s="954" t="s">
        <v>435</v>
      </c>
      <c r="E175" s="955"/>
      <c r="F175" s="602" t="s">
        <v>427</v>
      </c>
      <c r="G175" s="465">
        <v>4</v>
      </c>
      <c r="H175" s="504">
        <v>1</v>
      </c>
      <c r="I175" s="504">
        <v>1</v>
      </c>
      <c r="J175" s="504">
        <v>1</v>
      </c>
      <c r="K175" s="504">
        <v>1</v>
      </c>
      <c r="L175" s="465">
        <f>SUM(H175:K175)</f>
        <v>4</v>
      </c>
      <c r="M175" s="462" t="s">
        <v>32</v>
      </c>
      <c r="N175" s="504"/>
      <c r="O175" s="479">
        <f t="shared" si="10"/>
        <v>0</v>
      </c>
      <c r="P175" s="426"/>
      <c r="Q175" s="114"/>
      <c r="R175" s="107"/>
      <c r="S175" s="112"/>
      <c r="T175" s="112"/>
      <c r="U175" s="112"/>
      <c r="V175" s="112"/>
      <c r="W175" s="114"/>
      <c r="X175" s="107"/>
      <c r="Y175" s="53"/>
    </row>
    <row r="176" spans="1:25" ht="28.5" thickTop="1" thickBot="1" x14ac:dyDescent="0.3">
      <c r="A176" s="107"/>
      <c r="B176" s="464" t="s">
        <v>50</v>
      </c>
      <c r="C176" s="471" t="s">
        <v>436</v>
      </c>
      <c r="D176" s="951" t="s">
        <v>920</v>
      </c>
      <c r="E176" s="952"/>
      <c r="F176" s="602" t="s">
        <v>427</v>
      </c>
      <c r="G176" s="465">
        <v>4</v>
      </c>
      <c r="H176" s="504">
        <v>1</v>
      </c>
      <c r="I176" s="475">
        <v>1</v>
      </c>
      <c r="J176" s="475">
        <v>1</v>
      </c>
      <c r="K176" s="475">
        <v>1</v>
      </c>
      <c r="L176" s="465">
        <f>SUM(H176:K176)</f>
        <v>4</v>
      </c>
      <c r="M176" s="462" t="s">
        <v>32</v>
      </c>
      <c r="N176" s="504"/>
      <c r="O176" s="479">
        <f t="shared" si="10"/>
        <v>0</v>
      </c>
      <c r="P176" s="421" t="s">
        <v>921</v>
      </c>
      <c r="Q176" s="111"/>
      <c r="R176" s="107"/>
      <c r="S176" s="112"/>
      <c r="T176" s="112"/>
      <c r="U176" s="112"/>
      <c r="V176" s="112"/>
      <c r="W176" s="114"/>
      <c r="X176" s="107"/>
      <c r="Y176" s="53"/>
    </row>
    <row r="177" spans="1:25" ht="36" customHeight="1" thickTop="1" thickBot="1" x14ac:dyDescent="0.3">
      <c r="A177" s="107"/>
      <c r="B177" s="464" t="s">
        <v>53</v>
      </c>
      <c r="C177" s="460" t="s">
        <v>437</v>
      </c>
      <c r="D177" s="954" t="s">
        <v>438</v>
      </c>
      <c r="E177" s="955"/>
      <c r="F177" s="602" t="s">
        <v>427</v>
      </c>
      <c r="G177" s="465">
        <v>0</v>
      </c>
      <c r="H177" s="504">
        <v>4</v>
      </c>
      <c r="I177" s="504">
        <v>0</v>
      </c>
      <c r="J177" s="504">
        <v>0</v>
      </c>
      <c r="K177" s="504">
        <v>0</v>
      </c>
      <c r="L177" s="465">
        <f>SUM(H177:K177)</f>
        <v>4</v>
      </c>
      <c r="M177" s="462" t="s">
        <v>32</v>
      </c>
      <c r="N177" s="504"/>
      <c r="O177" s="479">
        <f t="shared" si="10"/>
        <v>0</v>
      </c>
      <c r="P177" s="417"/>
      <c r="Q177" s="114"/>
      <c r="R177" s="107"/>
      <c r="S177" s="114"/>
      <c r="T177" s="112"/>
      <c r="U177" s="112"/>
      <c r="V177" s="112"/>
      <c r="W177" s="178"/>
      <c r="X177" s="107"/>
      <c r="Y177" s="53"/>
    </row>
    <row r="178" spans="1:25" ht="32.25" customHeight="1" thickTop="1" thickBot="1" x14ac:dyDescent="0.3">
      <c r="A178" s="107"/>
      <c r="B178" s="464" t="s">
        <v>56</v>
      </c>
      <c r="C178" s="460" t="s">
        <v>439</v>
      </c>
      <c r="D178" s="954" t="s">
        <v>440</v>
      </c>
      <c r="E178" s="955"/>
      <c r="F178" s="602" t="s">
        <v>427</v>
      </c>
      <c r="G178" s="468">
        <v>1</v>
      </c>
      <c r="H178" s="503">
        <v>1</v>
      </c>
      <c r="I178" s="503">
        <v>1</v>
      </c>
      <c r="J178" s="503">
        <v>1</v>
      </c>
      <c r="K178" s="503">
        <v>1</v>
      </c>
      <c r="L178" s="468">
        <f>+K178</f>
        <v>1</v>
      </c>
      <c r="M178" s="462" t="s">
        <v>45</v>
      </c>
      <c r="N178" s="504"/>
      <c r="O178" s="479">
        <f t="shared" si="10"/>
        <v>0</v>
      </c>
      <c r="P178" s="417"/>
      <c r="Q178" s="114"/>
      <c r="R178" s="107"/>
      <c r="S178" s="114"/>
      <c r="T178" s="112"/>
      <c r="U178" s="112"/>
      <c r="V178" s="112"/>
      <c r="W178" s="178"/>
      <c r="X178" s="107"/>
      <c r="Y178" s="53"/>
    </row>
    <row r="179" spans="1:25" ht="48.75" customHeight="1" thickTop="1" thickBot="1" x14ac:dyDescent="0.3">
      <c r="A179" s="216"/>
      <c r="B179" s="459" t="s">
        <v>59</v>
      </c>
      <c r="C179" s="471" t="s">
        <v>441</v>
      </c>
      <c r="D179" s="951" t="s">
        <v>442</v>
      </c>
      <c r="E179" s="969"/>
      <c r="F179" s="602" t="s">
        <v>427</v>
      </c>
      <c r="G179" s="470">
        <v>0</v>
      </c>
      <c r="H179" s="560">
        <v>1</v>
      </c>
      <c r="I179" s="560">
        <v>1</v>
      </c>
      <c r="J179" s="560">
        <v>1</v>
      </c>
      <c r="K179" s="560">
        <v>1</v>
      </c>
      <c r="L179" s="468">
        <f>+K179</f>
        <v>1</v>
      </c>
      <c r="M179" s="462" t="s">
        <v>45</v>
      </c>
      <c r="N179" s="559"/>
      <c r="O179" s="479">
        <f t="shared" si="10"/>
        <v>0</v>
      </c>
      <c r="P179" s="415"/>
      <c r="Q179" s="120"/>
      <c r="R179" s="53"/>
      <c r="S179" s="124"/>
      <c r="T179" s="124"/>
      <c r="U179" s="124"/>
      <c r="V179" s="124"/>
      <c r="W179" s="125"/>
      <c r="X179" s="53"/>
      <c r="Y179" s="53"/>
    </row>
    <row r="180" spans="1:25" ht="43.5" customHeight="1" thickTop="1" thickBot="1" x14ac:dyDescent="0.3">
      <c r="A180" s="216"/>
      <c r="B180" s="459" t="s">
        <v>62</v>
      </c>
      <c r="C180" s="471" t="s">
        <v>443</v>
      </c>
      <c r="D180" s="951" t="s">
        <v>444</v>
      </c>
      <c r="E180" s="969"/>
      <c r="F180" s="602" t="s">
        <v>427</v>
      </c>
      <c r="G180" s="470">
        <v>0</v>
      </c>
      <c r="H180" s="559">
        <v>2</v>
      </c>
      <c r="I180" s="559">
        <v>1</v>
      </c>
      <c r="J180" s="559">
        <v>2</v>
      </c>
      <c r="K180" s="559">
        <v>1</v>
      </c>
      <c r="L180" s="470">
        <f>SUM(H180:K180)</f>
        <v>6</v>
      </c>
      <c r="M180" s="462" t="s">
        <v>32</v>
      </c>
      <c r="N180" s="559"/>
      <c r="O180" s="479">
        <f t="shared" si="10"/>
        <v>0</v>
      </c>
      <c r="P180" s="415"/>
      <c r="Q180" s="120"/>
      <c r="R180" s="53"/>
      <c r="S180" s="124"/>
      <c r="T180" s="124"/>
      <c r="U180" s="124"/>
      <c r="V180" s="124"/>
      <c r="W180" s="125"/>
      <c r="X180" s="53"/>
      <c r="Y180" s="53"/>
    </row>
    <row r="181" spans="1:25" ht="33" customHeight="1" thickTop="1" thickBot="1" x14ac:dyDescent="0.3">
      <c r="A181" s="107"/>
      <c r="B181" s="464" t="s">
        <v>65</v>
      </c>
      <c r="C181" s="460" t="s">
        <v>445</v>
      </c>
      <c r="D181" s="971" t="s">
        <v>446</v>
      </c>
      <c r="E181" s="966"/>
      <c r="F181" s="602" t="s">
        <v>301</v>
      </c>
      <c r="G181" s="465">
        <v>0</v>
      </c>
      <c r="H181" s="504">
        <v>0</v>
      </c>
      <c r="I181" s="504">
        <v>1</v>
      </c>
      <c r="J181" s="504">
        <v>0</v>
      </c>
      <c r="K181" s="504">
        <v>0</v>
      </c>
      <c r="L181" s="465">
        <v>1</v>
      </c>
      <c r="M181" s="462" t="s">
        <v>32</v>
      </c>
      <c r="N181" s="504"/>
      <c r="O181" s="479">
        <f t="shared" si="10"/>
        <v>0</v>
      </c>
      <c r="P181" s="415"/>
      <c r="Q181" s="125"/>
      <c r="R181" s="53"/>
      <c r="S181" s="125"/>
      <c r="T181" s="124"/>
      <c r="U181" s="124"/>
      <c r="V181" s="124"/>
      <c r="W181" s="145"/>
      <c r="X181" s="53"/>
      <c r="Y181" s="53"/>
    </row>
    <row r="182" spans="1:25" ht="62.25" customHeight="1" thickTop="1" thickBot="1" x14ac:dyDescent="0.3">
      <c r="A182" s="53"/>
      <c r="B182" s="452" t="s">
        <v>925</v>
      </c>
      <c r="C182" s="453" t="s">
        <v>447</v>
      </c>
      <c r="D182" s="608" t="s">
        <v>448</v>
      </c>
      <c r="E182" s="466" t="s">
        <v>449</v>
      </c>
      <c r="F182" s="604" t="s">
        <v>427</v>
      </c>
      <c r="G182" s="534">
        <v>0.57699999999999996</v>
      </c>
      <c r="H182" s="555">
        <v>0.6</v>
      </c>
      <c r="I182" s="555">
        <v>0.65</v>
      </c>
      <c r="J182" s="555">
        <v>0.7</v>
      </c>
      <c r="K182" s="555">
        <v>0.74</v>
      </c>
      <c r="L182" s="526">
        <f>K182</f>
        <v>0.74</v>
      </c>
      <c r="M182" s="457" t="s">
        <v>45</v>
      </c>
      <c r="N182" s="457"/>
      <c r="O182" s="458">
        <f t="shared" si="10"/>
        <v>0</v>
      </c>
      <c r="P182" s="415"/>
      <c r="Q182" s="120"/>
      <c r="R182" s="53"/>
      <c r="S182" s="57"/>
      <c r="T182" s="57"/>
      <c r="U182" s="57"/>
      <c r="V182" s="57"/>
      <c r="W182" s="57"/>
      <c r="X182" s="53"/>
      <c r="Y182" s="53"/>
    </row>
    <row r="183" spans="1:25" ht="37.5" customHeight="1" thickTop="1" thickBot="1" x14ac:dyDescent="0.3">
      <c r="A183" s="216"/>
      <c r="B183" s="459" t="s">
        <v>33</v>
      </c>
      <c r="C183" s="460" t="s">
        <v>450</v>
      </c>
      <c r="D183" s="971" t="s">
        <v>451</v>
      </c>
      <c r="E183" s="955"/>
      <c r="F183" s="602" t="s">
        <v>427</v>
      </c>
      <c r="G183" s="470">
        <v>1</v>
      </c>
      <c r="H183" s="559">
        <v>1</v>
      </c>
      <c r="I183" s="559">
        <v>1</v>
      </c>
      <c r="J183" s="559">
        <v>1</v>
      </c>
      <c r="K183" s="559">
        <v>1</v>
      </c>
      <c r="L183" s="470">
        <v>1</v>
      </c>
      <c r="M183" s="462" t="s">
        <v>32</v>
      </c>
      <c r="N183" s="559"/>
      <c r="O183" s="479">
        <f t="shared" si="10"/>
        <v>0</v>
      </c>
      <c r="P183" s="419"/>
      <c r="Q183" s="103"/>
      <c r="R183" s="98"/>
      <c r="S183" s="104"/>
      <c r="T183" s="104"/>
      <c r="U183" s="104"/>
      <c r="V183" s="104"/>
      <c r="W183" s="106"/>
      <c r="X183" s="98"/>
      <c r="Y183" s="53"/>
    </row>
    <row r="184" spans="1:25" ht="33.75" customHeight="1" thickTop="1" thickBot="1" x14ac:dyDescent="0.3">
      <c r="A184" s="216"/>
      <c r="B184" s="459" t="s">
        <v>36</v>
      </c>
      <c r="C184" s="460" t="s">
        <v>452</v>
      </c>
      <c r="D184" s="971" t="s">
        <v>453</v>
      </c>
      <c r="E184" s="955"/>
      <c r="F184" s="602" t="s">
        <v>427</v>
      </c>
      <c r="G184" s="470"/>
      <c r="H184" s="559"/>
      <c r="I184" s="560">
        <v>1</v>
      </c>
      <c r="J184" s="560">
        <v>1</v>
      </c>
      <c r="K184" s="560">
        <v>1</v>
      </c>
      <c r="L184" s="472">
        <v>1</v>
      </c>
      <c r="M184" s="462" t="s">
        <v>45</v>
      </c>
      <c r="N184" s="559"/>
      <c r="O184" s="479"/>
      <c r="P184" s="419"/>
      <c r="Q184" s="103"/>
      <c r="R184" s="98"/>
      <c r="S184" s="104"/>
      <c r="T184" s="104"/>
      <c r="U184" s="104"/>
      <c r="V184" s="104"/>
      <c r="W184" s="106"/>
      <c r="X184" s="98"/>
      <c r="Y184" s="53"/>
    </row>
    <row r="185" spans="1:25" ht="39.75" customHeight="1" thickTop="1" thickBot="1" x14ac:dyDescent="0.3">
      <c r="A185" s="216"/>
      <c r="B185" s="459" t="s">
        <v>50</v>
      </c>
      <c r="C185" s="460" t="s">
        <v>454</v>
      </c>
      <c r="D185" s="971" t="s">
        <v>455</v>
      </c>
      <c r="E185" s="955"/>
      <c r="F185" s="602" t="s">
        <v>427</v>
      </c>
      <c r="G185" s="461">
        <v>8</v>
      </c>
      <c r="H185" s="475">
        <v>4</v>
      </c>
      <c r="I185" s="475">
        <v>3</v>
      </c>
      <c r="J185" s="475">
        <v>3</v>
      </c>
      <c r="K185" s="475">
        <v>3</v>
      </c>
      <c r="L185" s="461">
        <v>4</v>
      </c>
      <c r="M185" s="462" t="s">
        <v>32</v>
      </c>
      <c r="N185" s="559"/>
      <c r="O185" s="479">
        <f>+N185/L185</f>
        <v>0</v>
      </c>
      <c r="P185" s="415"/>
      <c r="Q185" s="120"/>
      <c r="R185" s="53"/>
      <c r="S185" s="124"/>
      <c r="T185" s="124"/>
      <c r="U185" s="124"/>
      <c r="V185" s="124"/>
      <c r="W185" s="125"/>
      <c r="X185" s="53"/>
      <c r="Y185" s="53"/>
    </row>
    <row r="186" spans="1:25" ht="31.5" customHeight="1" thickTop="1" thickBot="1" x14ac:dyDescent="0.3">
      <c r="A186" s="107"/>
      <c r="B186" s="459" t="s">
        <v>53</v>
      </c>
      <c r="C186" s="460" t="s">
        <v>456</v>
      </c>
      <c r="D186" s="971" t="s">
        <v>457</v>
      </c>
      <c r="E186" s="955"/>
      <c r="F186" s="602" t="s">
        <v>427</v>
      </c>
      <c r="G186" s="502">
        <v>0.51680000000000004</v>
      </c>
      <c r="H186" s="575">
        <v>0.52</v>
      </c>
      <c r="I186" s="575">
        <v>0.53</v>
      </c>
      <c r="J186" s="575">
        <v>0.54</v>
      </c>
      <c r="K186" s="575">
        <v>0.55000000000000004</v>
      </c>
      <c r="L186" s="502">
        <f>K186</f>
        <v>0.55000000000000004</v>
      </c>
      <c r="M186" s="462" t="s">
        <v>45</v>
      </c>
      <c r="N186" s="504"/>
      <c r="O186" s="479">
        <f>+N186/L186</f>
        <v>0</v>
      </c>
      <c r="P186" s="423"/>
      <c r="Q186" s="125"/>
      <c r="R186" s="53"/>
      <c r="S186" s="124"/>
      <c r="T186" s="124"/>
      <c r="U186" s="124"/>
      <c r="V186" s="124"/>
      <c r="W186" s="125"/>
      <c r="X186" s="53"/>
      <c r="Y186" s="53"/>
    </row>
    <row r="187" spans="1:25" ht="30.75" customHeight="1" thickTop="1" thickBot="1" x14ac:dyDescent="0.3">
      <c r="A187" s="107"/>
      <c r="B187" s="459" t="s">
        <v>56</v>
      </c>
      <c r="C187" s="460" t="s">
        <v>458</v>
      </c>
      <c r="D187" s="971" t="s">
        <v>459</v>
      </c>
      <c r="E187" s="955"/>
      <c r="F187" s="602" t="s">
        <v>460</v>
      </c>
      <c r="G187" s="465">
        <v>1</v>
      </c>
      <c r="H187" s="504">
        <v>1</v>
      </c>
      <c r="I187" s="504">
        <v>1</v>
      </c>
      <c r="J187" s="504">
        <v>1</v>
      </c>
      <c r="K187" s="504">
        <v>1</v>
      </c>
      <c r="L187" s="465">
        <v>1</v>
      </c>
      <c r="M187" s="462" t="s">
        <v>32</v>
      </c>
      <c r="N187" s="504"/>
      <c r="O187" s="479">
        <f>+N187/L187</f>
        <v>0</v>
      </c>
      <c r="P187" s="415"/>
      <c r="Q187" s="120"/>
      <c r="R187" s="53"/>
      <c r="S187" s="124"/>
      <c r="T187" s="124"/>
      <c r="U187" s="124"/>
      <c r="V187" s="124"/>
      <c r="W187" s="125"/>
      <c r="X187" s="53"/>
      <c r="Y187" s="53"/>
    </row>
    <row r="188" spans="1:25" ht="34.5" customHeight="1" thickTop="1" thickBot="1" x14ac:dyDescent="0.3">
      <c r="A188" s="107"/>
      <c r="B188" s="459" t="s">
        <v>59</v>
      </c>
      <c r="C188" s="460" t="s">
        <v>461</v>
      </c>
      <c r="D188" s="971" t="s">
        <v>462</v>
      </c>
      <c r="E188" s="955"/>
      <c r="F188" s="602" t="s">
        <v>427</v>
      </c>
      <c r="G188" s="465">
        <v>1</v>
      </c>
      <c r="H188" s="504">
        <v>1</v>
      </c>
      <c r="I188" s="504">
        <v>1</v>
      </c>
      <c r="J188" s="504">
        <v>1</v>
      </c>
      <c r="K188" s="504">
        <v>1</v>
      </c>
      <c r="L188" s="465">
        <v>1</v>
      </c>
      <c r="M188" s="462" t="s">
        <v>32</v>
      </c>
      <c r="N188" s="504"/>
      <c r="O188" s="479">
        <f>+N188/L188</f>
        <v>0</v>
      </c>
      <c r="P188" s="415"/>
      <c r="Q188" s="125"/>
      <c r="R188" s="53"/>
      <c r="S188" s="125"/>
      <c r="T188" s="124"/>
      <c r="U188" s="124"/>
      <c r="V188" s="124"/>
      <c r="W188" s="145"/>
      <c r="X188" s="53"/>
      <c r="Y188" s="53"/>
    </row>
    <row r="189" spans="1:25" ht="33" customHeight="1" thickTop="1" thickBot="1" x14ac:dyDescent="0.3">
      <c r="A189" s="107"/>
      <c r="B189" s="459" t="s">
        <v>62</v>
      </c>
      <c r="C189" s="460" t="s">
        <v>463</v>
      </c>
      <c r="D189" s="971" t="s">
        <v>464</v>
      </c>
      <c r="E189" s="955"/>
      <c r="F189" s="602" t="s">
        <v>465</v>
      </c>
      <c r="G189" s="468">
        <v>0</v>
      </c>
      <c r="H189" s="503">
        <v>0</v>
      </c>
      <c r="I189" s="503">
        <v>0.3</v>
      </c>
      <c r="J189" s="503">
        <v>0.35</v>
      </c>
      <c r="K189" s="503">
        <v>0.35</v>
      </c>
      <c r="L189" s="468">
        <v>1</v>
      </c>
      <c r="M189" s="462" t="s">
        <v>45</v>
      </c>
      <c r="N189" s="504"/>
      <c r="O189" s="479"/>
      <c r="P189" s="415"/>
      <c r="Q189" s="125"/>
      <c r="R189" s="53"/>
      <c r="S189" s="125"/>
      <c r="T189" s="124"/>
      <c r="U189" s="124"/>
      <c r="V189" s="124"/>
      <c r="W189" s="145"/>
      <c r="X189" s="53"/>
      <c r="Y189" s="53"/>
    </row>
    <row r="190" spans="1:25" ht="45.75" customHeight="1" thickTop="1" thickBot="1" x14ac:dyDescent="0.3">
      <c r="A190" s="216"/>
      <c r="B190" s="459" t="s">
        <v>65</v>
      </c>
      <c r="C190" s="471" t="s">
        <v>466</v>
      </c>
      <c r="D190" s="971" t="s">
        <v>467</v>
      </c>
      <c r="E190" s="955"/>
      <c r="F190" s="602" t="s">
        <v>465</v>
      </c>
      <c r="G190" s="470">
        <v>0</v>
      </c>
      <c r="H190" s="559">
        <v>1</v>
      </c>
      <c r="I190" s="559">
        <v>1</v>
      </c>
      <c r="J190" s="559">
        <v>1</v>
      </c>
      <c r="K190" s="559">
        <v>1</v>
      </c>
      <c r="L190" s="470">
        <f>SUM(H190:K190)</f>
        <v>4</v>
      </c>
      <c r="M190" s="462" t="s">
        <v>32</v>
      </c>
      <c r="N190" s="559"/>
      <c r="O190" s="479">
        <f t="shared" ref="O190:O200" si="11">+N190/L190</f>
        <v>0</v>
      </c>
      <c r="P190" s="415"/>
      <c r="Q190" s="120"/>
      <c r="R190" s="53"/>
      <c r="S190" s="124"/>
      <c r="T190" s="124"/>
      <c r="U190" s="124"/>
      <c r="V190" s="124"/>
      <c r="W190" s="125"/>
      <c r="X190" s="53"/>
      <c r="Y190" s="53"/>
    </row>
    <row r="191" spans="1:25" ht="31.5" customHeight="1" thickTop="1" thickBot="1" x14ac:dyDescent="0.3">
      <c r="A191" s="216"/>
      <c r="B191" s="459" t="s">
        <v>99</v>
      </c>
      <c r="C191" s="471" t="s">
        <v>468</v>
      </c>
      <c r="D191" s="971" t="s">
        <v>469</v>
      </c>
      <c r="E191" s="955"/>
      <c r="F191" s="602" t="s">
        <v>465</v>
      </c>
      <c r="G191" s="470">
        <v>0</v>
      </c>
      <c r="H191" s="559">
        <v>1</v>
      </c>
      <c r="I191" s="559">
        <v>1</v>
      </c>
      <c r="J191" s="559">
        <v>1</v>
      </c>
      <c r="K191" s="559">
        <v>1</v>
      </c>
      <c r="L191" s="470">
        <f>SUM(H191:K191)</f>
        <v>4</v>
      </c>
      <c r="M191" s="462" t="s">
        <v>32</v>
      </c>
      <c r="N191" s="559"/>
      <c r="O191" s="479">
        <f t="shared" si="11"/>
        <v>0</v>
      </c>
      <c r="P191" s="415"/>
      <c r="Q191" s="120"/>
      <c r="R191" s="53"/>
      <c r="S191" s="124"/>
      <c r="T191" s="124"/>
      <c r="U191" s="124"/>
      <c r="V191" s="124"/>
      <c r="W191" s="125"/>
      <c r="X191" s="53"/>
      <c r="Y191" s="53"/>
    </row>
    <row r="192" spans="1:25" ht="33" customHeight="1" thickTop="1" thickBot="1" x14ac:dyDescent="0.3">
      <c r="A192" s="216"/>
      <c r="B192" s="459" t="s">
        <v>66</v>
      </c>
      <c r="C192" s="471" t="s">
        <v>470</v>
      </c>
      <c r="D192" s="971" t="s">
        <v>471</v>
      </c>
      <c r="E192" s="955"/>
      <c r="F192" s="602" t="s">
        <v>465</v>
      </c>
      <c r="G192" s="470">
        <v>0</v>
      </c>
      <c r="H192" s="559">
        <v>40</v>
      </c>
      <c r="I192" s="559">
        <v>40</v>
      </c>
      <c r="J192" s="559">
        <v>30</v>
      </c>
      <c r="K192" s="559">
        <v>27</v>
      </c>
      <c r="L192" s="470">
        <f>SUM(H192:K192)</f>
        <v>137</v>
      </c>
      <c r="M192" s="462" t="s">
        <v>32</v>
      </c>
      <c r="N192" s="559"/>
      <c r="O192" s="479">
        <f t="shared" si="11"/>
        <v>0</v>
      </c>
      <c r="P192" s="415"/>
      <c r="Q192" s="120"/>
      <c r="R192" s="53"/>
      <c r="S192" s="124"/>
      <c r="T192" s="124"/>
      <c r="U192" s="124"/>
      <c r="V192" s="124"/>
      <c r="W192" s="125"/>
      <c r="X192" s="53"/>
      <c r="Y192" s="53"/>
    </row>
    <row r="193" spans="1:25" ht="39" customHeight="1" thickTop="1" thickBot="1" x14ac:dyDescent="0.3">
      <c r="A193" s="216"/>
      <c r="B193" s="459" t="s">
        <v>69</v>
      </c>
      <c r="C193" s="471" t="s">
        <v>472</v>
      </c>
      <c r="D193" s="971" t="s">
        <v>473</v>
      </c>
      <c r="E193" s="955"/>
      <c r="F193" s="602" t="s">
        <v>465</v>
      </c>
      <c r="G193" s="465">
        <v>0</v>
      </c>
      <c r="H193" s="503">
        <v>0.5</v>
      </c>
      <c r="I193" s="503">
        <v>0.5</v>
      </c>
      <c r="J193" s="503">
        <v>0</v>
      </c>
      <c r="K193" s="503">
        <v>0</v>
      </c>
      <c r="L193" s="468">
        <f>SUBTOTAL(9,H193:K193)</f>
        <v>1</v>
      </c>
      <c r="M193" s="462" t="s">
        <v>45</v>
      </c>
      <c r="N193" s="559"/>
      <c r="O193" s="479">
        <f t="shared" si="11"/>
        <v>0</v>
      </c>
      <c r="P193" s="415"/>
      <c r="Q193" s="120"/>
      <c r="R193" s="53"/>
      <c r="S193" s="124"/>
      <c r="T193" s="124"/>
      <c r="U193" s="124"/>
      <c r="V193" s="124"/>
      <c r="W193" s="125"/>
      <c r="X193" s="53"/>
      <c r="Y193" s="53"/>
    </row>
    <row r="194" spans="1:25" ht="40.5" customHeight="1" thickTop="1" thickBot="1" x14ac:dyDescent="0.3">
      <c r="A194" s="216"/>
      <c r="B194" s="459" t="s">
        <v>72</v>
      </c>
      <c r="C194" s="471" t="s">
        <v>474</v>
      </c>
      <c r="D194" s="971" t="s">
        <v>475</v>
      </c>
      <c r="E194" s="955"/>
      <c r="F194" s="602" t="s">
        <v>465</v>
      </c>
      <c r="G194" s="465">
        <v>0</v>
      </c>
      <c r="H194" s="504">
        <v>1</v>
      </c>
      <c r="I194" s="504">
        <v>45</v>
      </c>
      <c r="J194" s="504">
        <v>45</v>
      </c>
      <c r="K194" s="504">
        <v>47</v>
      </c>
      <c r="L194" s="465">
        <f>SUBTOTAL(9,H194:K194)</f>
        <v>138</v>
      </c>
      <c r="M194" s="462" t="s">
        <v>32</v>
      </c>
      <c r="N194" s="504"/>
      <c r="O194" s="479">
        <f t="shared" si="11"/>
        <v>0</v>
      </c>
      <c r="P194" s="415"/>
      <c r="Q194" s="125"/>
      <c r="R194" s="53"/>
      <c r="S194" s="125"/>
      <c r="T194" s="124"/>
      <c r="U194" s="124"/>
      <c r="V194" s="124"/>
      <c r="W194" s="145"/>
      <c r="X194" s="53"/>
      <c r="Y194" s="53"/>
    </row>
    <row r="195" spans="1:25" ht="30.75" customHeight="1" thickTop="1" thickBot="1" x14ac:dyDescent="0.3">
      <c r="A195" s="216"/>
      <c r="B195" s="459" t="s">
        <v>75</v>
      </c>
      <c r="C195" s="460" t="s">
        <v>476</v>
      </c>
      <c r="D195" s="971" t="s">
        <v>477</v>
      </c>
      <c r="E195" s="955"/>
      <c r="F195" s="602" t="s">
        <v>465</v>
      </c>
      <c r="G195" s="465">
        <v>2</v>
      </c>
      <c r="H195" s="504">
        <v>2</v>
      </c>
      <c r="I195" s="504">
        <v>2</v>
      </c>
      <c r="J195" s="504">
        <v>2</v>
      </c>
      <c r="K195" s="504">
        <v>2</v>
      </c>
      <c r="L195" s="465">
        <f>SUBTOTAL(9,H195:K195)</f>
        <v>8</v>
      </c>
      <c r="M195" s="462" t="s">
        <v>32</v>
      </c>
      <c r="N195" s="504"/>
      <c r="O195" s="479">
        <f t="shared" si="11"/>
        <v>0</v>
      </c>
      <c r="P195" s="415"/>
      <c r="Q195" s="125"/>
      <c r="R195" s="53"/>
      <c r="S195" s="125"/>
      <c r="T195" s="124"/>
      <c r="U195" s="124"/>
      <c r="V195" s="124"/>
      <c r="W195" s="145"/>
      <c r="X195" s="53"/>
      <c r="Y195" s="53"/>
    </row>
    <row r="196" spans="1:25" ht="30.75" customHeight="1" thickTop="1" thickBot="1" x14ac:dyDescent="0.3">
      <c r="A196" s="216"/>
      <c r="B196" s="459" t="s">
        <v>78</v>
      </c>
      <c r="C196" s="471" t="s">
        <v>478</v>
      </c>
      <c r="D196" s="971" t="s">
        <v>479</v>
      </c>
      <c r="E196" s="955"/>
      <c r="F196" s="602" t="s">
        <v>465</v>
      </c>
      <c r="G196" s="465">
        <v>4</v>
      </c>
      <c r="H196" s="504">
        <v>4</v>
      </c>
      <c r="I196" s="504">
        <v>4</v>
      </c>
      <c r="J196" s="504">
        <v>4</v>
      </c>
      <c r="K196" s="504">
        <v>4</v>
      </c>
      <c r="L196" s="465">
        <v>4</v>
      </c>
      <c r="M196" s="462" t="s">
        <v>32</v>
      </c>
      <c r="N196" s="504"/>
      <c r="O196" s="479">
        <f t="shared" si="11"/>
        <v>0</v>
      </c>
      <c r="P196" s="415"/>
      <c r="Q196" s="125"/>
      <c r="R196" s="53"/>
      <c r="S196" s="125"/>
      <c r="T196" s="124"/>
      <c r="U196" s="124"/>
      <c r="V196" s="124"/>
      <c r="W196" s="145"/>
      <c r="X196" s="53"/>
      <c r="Y196" s="53"/>
    </row>
    <row r="197" spans="1:25" ht="31.5" customHeight="1" thickTop="1" thickBot="1" x14ac:dyDescent="0.3">
      <c r="A197" s="216"/>
      <c r="B197" s="459" t="s">
        <v>82</v>
      </c>
      <c r="C197" s="471" t="s">
        <v>480</v>
      </c>
      <c r="D197" s="951" t="s">
        <v>481</v>
      </c>
      <c r="E197" s="952"/>
      <c r="F197" s="602" t="s">
        <v>337</v>
      </c>
      <c r="G197" s="470">
        <v>0</v>
      </c>
      <c r="H197" s="559">
        <v>1</v>
      </c>
      <c r="I197" s="559">
        <v>0</v>
      </c>
      <c r="J197" s="559">
        <v>0</v>
      </c>
      <c r="K197" s="559">
        <v>0</v>
      </c>
      <c r="L197" s="470">
        <f>SUM(H197:K197)</f>
        <v>1</v>
      </c>
      <c r="M197" s="462" t="s">
        <v>32</v>
      </c>
      <c r="N197" s="559"/>
      <c r="O197" s="479">
        <f t="shared" si="11"/>
        <v>0</v>
      </c>
      <c r="P197" s="415"/>
      <c r="Q197" s="120"/>
      <c r="R197" s="53"/>
      <c r="S197" s="124"/>
      <c r="T197" s="124"/>
      <c r="U197" s="124"/>
      <c r="V197" s="124"/>
      <c r="W197" s="125"/>
      <c r="X197" s="53"/>
      <c r="Y197" s="53"/>
    </row>
    <row r="198" spans="1:25" ht="38.25" customHeight="1" thickTop="1" thickBot="1" x14ac:dyDescent="0.3">
      <c r="A198" s="216"/>
      <c r="B198" s="459" t="s">
        <v>334</v>
      </c>
      <c r="C198" s="471" t="s">
        <v>482</v>
      </c>
      <c r="D198" s="951" t="s">
        <v>483</v>
      </c>
      <c r="E198" s="952"/>
      <c r="F198" s="602" t="s">
        <v>337</v>
      </c>
      <c r="G198" s="470">
        <v>0</v>
      </c>
      <c r="H198" s="559">
        <v>1</v>
      </c>
      <c r="I198" s="559">
        <v>0</v>
      </c>
      <c r="J198" s="559">
        <v>0</v>
      </c>
      <c r="K198" s="559">
        <v>0</v>
      </c>
      <c r="L198" s="470">
        <f>SUM(H198:K198)</f>
        <v>1</v>
      </c>
      <c r="M198" s="462" t="s">
        <v>32</v>
      </c>
      <c r="N198" s="559"/>
      <c r="O198" s="479">
        <f t="shared" si="11"/>
        <v>0</v>
      </c>
      <c r="P198" s="419"/>
      <c r="Q198" s="106"/>
      <c r="R198" s="98"/>
      <c r="S198" s="106"/>
      <c r="T198" s="104"/>
      <c r="U198" s="104"/>
      <c r="V198" s="104"/>
      <c r="W198" s="185"/>
      <c r="X198" s="98"/>
      <c r="Y198" s="53"/>
    </row>
    <row r="199" spans="1:25" ht="30" customHeight="1" thickTop="1" thickBot="1" x14ac:dyDescent="0.3">
      <c r="A199" s="216"/>
      <c r="B199" s="459" t="s">
        <v>522</v>
      </c>
      <c r="C199" s="471" t="s">
        <v>484</v>
      </c>
      <c r="D199" s="951" t="s">
        <v>485</v>
      </c>
      <c r="E199" s="952"/>
      <c r="F199" s="602" t="s">
        <v>486</v>
      </c>
      <c r="G199" s="470">
        <v>0</v>
      </c>
      <c r="H199" s="560">
        <v>1</v>
      </c>
      <c r="I199" s="560">
        <v>1</v>
      </c>
      <c r="J199" s="560">
        <v>1</v>
      </c>
      <c r="K199" s="560">
        <v>1</v>
      </c>
      <c r="L199" s="472">
        <f>H199</f>
        <v>1</v>
      </c>
      <c r="M199" s="462" t="s">
        <v>45</v>
      </c>
      <c r="N199" s="559"/>
      <c r="O199" s="479">
        <f t="shared" si="11"/>
        <v>0</v>
      </c>
      <c r="P199" s="415"/>
      <c r="Q199" s="120"/>
      <c r="R199" s="53"/>
      <c r="S199" s="124"/>
      <c r="T199" s="124"/>
      <c r="U199" s="124"/>
      <c r="V199" s="124"/>
      <c r="W199" s="125"/>
      <c r="X199" s="53"/>
      <c r="Y199" s="53"/>
    </row>
    <row r="200" spans="1:25" ht="41.25" customHeight="1" thickTop="1" thickBot="1" x14ac:dyDescent="0.3">
      <c r="A200" s="216"/>
      <c r="B200" s="459" t="s">
        <v>768</v>
      </c>
      <c r="C200" s="471" t="s">
        <v>487</v>
      </c>
      <c r="D200" s="951" t="s">
        <v>488</v>
      </c>
      <c r="E200" s="952"/>
      <c r="F200" s="602" t="s">
        <v>486</v>
      </c>
      <c r="G200" s="470">
        <v>0</v>
      </c>
      <c r="H200" s="560">
        <v>0.1</v>
      </c>
      <c r="I200" s="560">
        <v>0.1</v>
      </c>
      <c r="J200" s="560">
        <v>0.1</v>
      </c>
      <c r="K200" s="560">
        <v>0.1</v>
      </c>
      <c r="L200" s="472">
        <f>H200</f>
        <v>0.1</v>
      </c>
      <c r="M200" s="462" t="s">
        <v>45</v>
      </c>
      <c r="N200" s="559"/>
      <c r="O200" s="479">
        <f t="shared" si="11"/>
        <v>0</v>
      </c>
      <c r="P200" s="415"/>
      <c r="Q200" s="120"/>
      <c r="R200" s="53"/>
      <c r="S200" s="124"/>
      <c r="T200" s="124"/>
      <c r="U200" s="124"/>
      <c r="V200" s="124"/>
      <c r="W200" s="125"/>
      <c r="X200" s="53"/>
      <c r="Y200" s="53"/>
    </row>
    <row r="201" spans="1:25" ht="33" customHeight="1" thickTop="1" thickBot="1" x14ac:dyDescent="0.3">
      <c r="A201" s="216"/>
      <c r="B201" s="459" t="s">
        <v>769</v>
      </c>
      <c r="C201" s="471" t="s">
        <v>489</v>
      </c>
      <c r="D201" s="951" t="s">
        <v>490</v>
      </c>
      <c r="E201" s="952"/>
      <c r="F201" s="602" t="s">
        <v>486</v>
      </c>
      <c r="G201" s="470">
        <v>0</v>
      </c>
      <c r="H201" s="560">
        <v>1</v>
      </c>
      <c r="I201" s="560">
        <v>1</v>
      </c>
      <c r="J201" s="560">
        <v>1</v>
      </c>
      <c r="K201" s="560">
        <v>1</v>
      </c>
      <c r="L201" s="472">
        <f>H201</f>
        <v>1</v>
      </c>
      <c r="M201" s="462" t="s">
        <v>45</v>
      </c>
      <c r="N201" s="559"/>
      <c r="O201" s="479"/>
      <c r="P201" s="415"/>
      <c r="Q201" s="120"/>
      <c r="R201" s="53"/>
      <c r="S201" s="124"/>
      <c r="T201" s="124"/>
      <c r="U201" s="124"/>
      <c r="V201" s="124"/>
      <c r="W201" s="125"/>
      <c r="X201" s="53"/>
      <c r="Y201" s="53"/>
    </row>
    <row r="202" spans="1:25" ht="36" customHeight="1" thickTop="1" thickBot="1" x14ac:dyDescent="0.3">
      <c r="A202" s="216"/>
      <c r="B202" s="459" t="s">
        <v>770</v>
      </c>
      <c r="C202" s="471" t="s">
        <v>491</v>
      </c>
      <c r="D202" s="951" t="s">
        <v>492</v>
      </c>
      <c r="E202" s="952"/>
      <c r="F202" s="602" t="s">
        <v>493</v>
      </c>
      <c r="G202" s="472">
        <v>1</v>
      </c>
      <c r="H202" s="560">
        <v>1</v>
      </c>
      <c r="I202" s="560">
        <v>1</v>
      </c>
      <c r="J202" s="560">
        <v>1</v>
      </c>
      <c r="K202" s="560">
        <v>1</v>
      </c>
      <c r="L202" s="472">
        <v>1</v>
      </c>
      <c r="M202" s="462" t="s">
        <v>45</v>
      </c>
      <c r="N202" s="559"/>
      <c r="O202" s="479"/>
      <c r="P202" s="415"/>
      <c r="Q202" s="120"/>
      <c r="R202" s="53"/>
      <c r="S202" s="124"/>
      <c r="T202" s="124"/>
      <c r="U202" s="124"/>
      <c r="V202" s="124"/>
      <c r="W202" s="125"/>
      <c r="X202" s="53"/>
      <c r="Y202" s="53"/>
    </row>
    <row r="203" spans="1:25" ht="53.25" customHeight="1" thickTop="1" thickBot="1" x14ac:dyDescent="0.3">
      <c r="A203" s="53"/>
      <c r="B203" s="452" t="s">
        <v>494</v>
      </c>
      <c r="C203" s="453" t="s">
        <v>495</v>
      </c>
      <c r="D203" s="477" t="s">
        <v>496</v>
      </c>
      <c r="E203" s="481" t="s">
        <v>497</v>
      </c>
      <c r="F203" s="604" t="s">
        <v>427</v>
      </c>
      <c r="G203" s="526">
        <v>0.1</v>
      </c>
      <c r="H203" s="555">
        <v>0.2</v>
      </c>
      <c r="I203" s="555">
        <v>0.55000000000000004</v>
      </c>
      <c r="J203" s="555">
        <v>0.82</v>
      </c>
      <c r="K203" s="555">
        <v>1</v>
      </c>
      <c r="L203" s="526">
        <f>+K203</f>
        <v>1</v>
      </c>
      <c r="M203" s="457" t="s">
        <v>45</v>
      </c>
      <c r="N203" s="457"/>
      <c r="O203" s="458">
        <f t="shared" ref="O203:O213" si="12">+N203/L203</f>
        <v>0</v>
      </c>
      <c r="P203" s="415"/>
      <c r="Q203" s="120"/>
      <c r="R203" s="53"/>
      <c r="S203" s="57"/>
      <c r="T203" s="57"/>
      <c r="U203" s="57"/>
      <c r="V203" s="57"/>
      <c r="W203" s="57"/>
      <c r="X203" s="53"/>
      <c r="Y203" s="53"/>
    </row>
    <row r="204" spans="1:25" ht="38.25" customHeight="1" thickTop="1" thickBot="1" x14ac:dyDescent="0.3">
      <c r="A204" s="216"/>
      <c r="B204" s="459" t="s">
        <v>33</v>
      </c>
      <c r="C204" s="471" t="s">
        <v>498</v>
      </c>
      <c r="D204" s="951" t="s">
        <v>499</v>
      </c>
      <c r="E204" s="952"/>
      <c r="F204" s="602" t="s">
        <v>427</v>
      </c>
      <c r="G204" s="505">
        <v>0.6</v>
      </c>
      <c r="H204" s="576">
        <v>0.7</v>
      </c>
      <c r="I204" s="576">
        <v>0.8</v>
      </c>
      <c r="J204" s="576">
        <v>0.9</v>
      </c>
      <c r="K204" s="576">
        <v>1</v>
      </c>
      <c r="L204" s="505">
        <v>1</v>
      </c>
      <c r="M204" s="462" t="s">
        <v>45</v>
      </c>
      <c r="N204" s="504"/>
      <c r="O204" s="479">
        <f t="shared" si="12"/>
        <v>0</v>
      </c>
      <c r="P204" s="415"/>
      <c r="Q204" s="120"/>
      <c r="R204" s="53"/>
      <c r="S204" s="124"/>
      <c r="T204" s="124"/>
      <c r="U204" s="124"/>
      <c r="V204" s="124"/>
      <c r="W204" s="125"/>
      <c r="X204" s="53"/>
      <c r="Y204" s="53"/>
    </row>
    <row r="205" spans="1:25" ht="29.25" customHeight="1" thickTop="1" thickBot="1" x14ac:dyDescent="0.3">
      <c r="A205" s="216"/>
      <c r="B205" s="459" t="s">
        <v>36</v>
      </c>
      <c r="C205" s="471" t="s">
        <v>500</v>
      </c>
      <c r="D205" s="951" t="s">
        <v>501</v>
      </c>
      <c r="E205" s="952"/>
      <c r="F205" s="602" t="s">
        <v>427</v>
      </c>
      <c r="G205" s="505">
        <v>0.1</v>
      </c>
      <c r="H205" s="576">
        <v>0.2</v>
      </c>
      <c r="I205" s="576">
        <v>0.55000000000000004</v>
      </c>
      <c r="J205" s="576">
        <v>0.82</v>
      </c>
      <c r="K205" s="576">
        <v>1</v>
      </c>
      <c r="L205" s="505">
        <f>K205</f>
        <v>1</v>
      </c>
      <c r="M205" s="462" t="s">
        <v>45</v>
      </c>
      <c r="N205" s="559"/>
      <c r="O205" s="479">
        <f t="shared" si="12"/>
        <v>0</v>
      </c>
      <c r="P205" s="415"/>
      <c r="Q205" s="120"/>
      <c r="R205" s="53"/>
      <c r="S205" s="124"/>
      <c r="T205" s="124"/>
      <c r="U205" s="124"/>
      <c r="V205" s="124"/>
      <c r="W205" s="125"/>
      <c r="X205" s="53"/>
      <c r="Y205" s="53"/>
    </row>
    <row r="206" spans="1:25" ht="35.25" customHeight="1" thickTop="1" thickBot="1" x14ac:dyDescent="0.3">
      <c r="A206" s="216"/>
      <c r="B206" s="459" t="s">
        <v>50</v>
      </c>
      <c r="C206" s="471" t="s">
        <v>502</v>
      </c>
      <c r="D206" s="951" t="s">
        <v>503</v>
      </c>
      <c r="E206" s="952"/>
      <c r="F206" s="602" t="s">
        <v>427</v>
      </c>
      <c r="G206" s="470">
        <v>0</v>
      </c>
      <c r="H206" s="559">
        <v>2</v>
      </c>
      <c r="I206" s="559">
        <v>0</v>
      </c>
      <c r="J206" s="559">
        <v>0</v>
      </c>
      <c r="K206" s="559">
        <v>0</v>
      </c>
      <c r="L206" s="470">
        <f>SUM(H206:K206)</f>
        <v>2</v>
      </c>
      <c r="M206" s="462" t="s">
        <v>32</v>
      </c>
      <c r="N206" s="559"/>
      <c r="O206" s="479">
        <f t="shared" si="12"/>
        <v>0</v>
      </c>
      <c r="P206" s="415"/>
      <c r="Q206" s="120"/>
      <c r="R206" s="53"/>
      <c r="S206" s="124"/>
      <c r="T206" s="124"/>
      <c r="U206" s="124"/>
      <c r="V206" s="124"/>
      <c r="W206" s="125"/>
      <c r="X206" s="53"/>
      <c r="Y206" s="53"/>
    </row>
    <row r="207" spans="1:25" ht="39.75" customHeight="1" thickTop="1" thickBot="1" x14ac:dyDescent="0.3">
      <c r="A207" s="216"/>
      <c r="B207" s="459" t="s">
        <v>53</v>
      </c>
      <c r="C207" s="471" t="s">
        <v>504</v>
      </c>
      <c r="D207" s="951" t="s">
        <v>505</v>
      </c>
      <c r="E207" s="952"/>
      <c r="F207" s="602" t="s">
        <v>301</v>
      </c>
      <c r="G207" s="470">
        <v>0</v>
      </c>
      <c r="H207" s="559">
        <v>1</v>
      </c>
      <c r="I207" s="559">
        <v>0</v>
      </c>
      <c r="J207" s="559">
        <v>0</v>
      </c>
      <c r="K207" s="559">
        <v>0</v>
      </c>
      <c r="L207" s="470">
        <f>SUM(H207:K207)</f>
        <v>1</v>
      </c>
      <c r="M207" s="462" t="s">
        <v>32</v>
      </c>
      <c r="N207" s="559"/>
      <c r="O207" s="479">
        <f t="shared" si="12"/>
        <v>0</v>
      </c>
      <c r="P207" s="415"/>
      <c r="Q207" s="120"/>
      <c r="R207" s="53"/>
      <c r="S207" s="124"/>
      <c r="T207" s="124"/>
      <c r="U207" s="124"/>
      <c r="V207" s="124"/>
      <c r="W207" s="125"/>
      <c r="X207" s="53"/>
      <c r="Y207" s="53"/>
    </row>
    <row r="208" spans="1:25" ht="51" customHeight="1" thickTop="1" thickBot="1" x14ac:dyDescent="0.3">
      <c r="A208" s="216"/>
      <c r="B208" s="459" t="s">
        <v>56</v>
      </c>
      <c r="C208" s="471" t="s">
        <v>506</v>
      </c>
      <c r="D208" s="951" t="s">
        <v>507</v>
      </c>
      <c r="E208" s="952"/>
      <c r="F208" s="602" t="s">
        <v>460</v>
      </c>
      <c r="G208" s="470">
        <v>0</v>
      </c>
      <c r="H208" s="560">
        <v>1</v>
      </c>
      <c r="I208" s="560">
        <v>1</v>
      </c>
      <c r="J208" s="560">
        <v>1</v>
      </c>
      <c r="K208" s="560">
        <v>1</v>
      </c>
      <c r="L208" s="472">
        <f>K208</f>
        <v>1</v>
      </c>
      <c r="M208" s="462" t="s">
        <v>45</v>
      </c>
      <c r="N208" s="559"/>
      <c r="O208" s="479">
        <f t="shared" si="12"/>
        <v>0</v>
      </c>
      <c r="P208" s="415"/>
      <c r="Q208" s="120"/>
      <c r="R208" s="53"/>
      <c r="S208" s="124"/>
      <c r="T208" s="124"/>
      <c r="U208" s="124"/>
      <c r="V208" s="124"/>
      <c r="W208" s="125"/>
      <c r="X208" s="53"/>
      <c r="Y208" s="53"/>
    </row>
    <row r="209" spans="1:25" ht="39" customHeight="1" thickTop="1" thickBot="1" x14ac:dyDescent="0.3">
      <c r="A209" s="216"/>
      <c r="B209" s="459" t="s">
        <v>59</v>
      </c>
      <c r="C209" s="471" t="s">
        <v>508</v>
      </c>
      <c r="D209" s="951" t="s">
        <v>509</v>
      </c>
      <c r="E209" s="952"/>
      <c r="F209" s="602" t="s">
        <v>460</v>
      </c>
      <c r="G209" s="470">
        <v>0</v>
      </c>
      <c r="H209" s="560">
        <v>0.15</v>
      </c>
      <c r="I209" s="560">
        <v>0.45</v>
      </c>
      <c r="J209" s="560">
        <v>0.7</v>
      </c>
      <c r="K209" s="560">
        <v>1</v>
      </c>
      <c r="L209" s="472">
        <f>K209</f>
        <v>1</v>
      </c>
      <c r="M209" s="462" t="s">
        <v>45</v>
      </c>
      <c r="N209" s="559"/>
      <c r="O209" s="479">
        <f t="shared" si="12"/>
        <v>0</v>
      </c>
      <c r="P209" s="415"/>
      <c r="Q209" s="120"/>
      <c r="R209" s="53"/>
      <c r="S209" s="124"/>
      <c r="T209" s="124"/>
      <c r="U209" s="124"/>
      <c r="V209" s="124"/>
      <c r="W209" s="125"/>
      <c r="X209" s="53"/>
      <c r="Y209" s="53"/>
    </row>
    <row r="210" spans="1:25" ht="39" customHeight="1" thickTop="1" thickBot="1" x14ac:dyDescent="0.3">
      <c r="A210" s="107"/>
      <c r="B210" s="459" t="s">
        <v>62</v>
      </c>
      <c r="C210" s="460" t="s">
        <v>510</v>
      </c>
      <c r="D210" s="954" t="s">
        <v>511</v>
      </c>
      <c r="E210" s="955"/>
      <c r="F210" s="602" t="s">
        <v>460</v>
      </c>
      <c r="G210" s="465">
        <v>0</v>
      </c>
      <c r="H210" s="503">
        <v>0.15</v>
      </c>
      <c r="I210" s="503">
        <v>0.45</v>
      </c>
      <c r="J210" s="503">
        <v>0.7</v>
      </c>
      <c r="K210" s="503">
        <v>1</v>
      </c>
      <c r="L210" s="472">
        <f>K210</f>
        <v>1</v>
      </c>
      <c r="M210" s="462" t="s">
        <v>45</v>
      </c>
      <c r="N210" s="504"/>
      <c r="O210" s="479">
        <f t="shared" si="12"/>
        <v>0</v>
      </c>
      <c r="P210" s="417"/>
      <c r="Q210" s="111"/>
      <c r="R210" s="107"/>
      <c r="S210" s="112"/>
      <c r="T210" s="112"/>
      <c r="U210" s="112"/>
      <c r="V210" s="112"/>
      <c r="W210" s="114"/>
      <c r="X210" s="107"/>
      <c r="Y210" s="53"/>
    </row>
    <row r="211" spans="1:25" ht="30" customHeight="1" thickTop="1" thickBot="1" x14ac:dyDescent="0.3">
      <c r="A211" s="107"/>
      <c r="B211" s="459" t="s">
        <v>65</v>
      </c>
      <c r="C211" s="460" t="s">
        <v>512</v>
      </c>
      <c r="D211" s="954" t="s">
        <v>513</v>
      </c>
      <c r="E211" s="955"/>
      <c r="F211" s="602" t="s">
        <v>357</v>
      </c>
      <c r="G211" s="465">
        <v>0</v>
      </c>
      <c r="H211" s="504">
        <v>2</v>
      </c>
      <c r="I211" s="504">
        <v>0</v>
      </c>
      <c r="J211" s="504">
        <v>0</v>
      </c>
      <c r="K211" s="504">
        <v>0</v>
      </c>
      <c r="L211" s="465">
        <f>SUBTOTAL(9,H211:K211)</f>
        <v>2</v>
      </c>
      <c r="M211" s="462" t="s">
        <v>32</v>
      </c>
      <c r="N211" s="504"/>
      <c r="O211" s="479">
        <f t="shared" si="12"/>
        <v>0</v>
      </c>
      <c r="P211" s="415"/>
      <c r="Q211" s="125"/>
      <c r="R211" s="53"/>
      <c r="S211" s="125"/>
      <c r="T211" s="124"/>
      <c r="U211" s="124"/>
      <c r="V211" s="124"/>
      <c r="W211" s="145"/>
      <c r="X211" s="53"/>
      <c r="Y211" s="53"/>
    </row>
    <row r="212" spans="1:25" ht="36" customHeight="1" thickTop="1" thickBot="1" x14ac:dyDescent="0.3">
      <c r="A212" s="107"/>
      <c r="B212" s="459" t="s">
        <v>99</v>
      </c>
      <c r="C212" s="460" t="s">
        <v>514</v>
      </c>
      <c r="D212" s="954" t="s">
        <v>515</v>
      </c>
      <c r="E212" s="955"/>
      <c r="F212" s="602" t="s">
        <v>460</v>
      </c>
      <c r="G212" s="468">
        <v>0</v>
      </c>
      <c r="H212" s="503">
        <v>0.15</v>
      </c>
      <c r="I212" s="503">
        <v>0.45</v>
      </c>
      <c r="J212" s="503">
        <v>0.7</v>
      </c>
      <c r="K212" s="503">
        <v>1</v>
      </c>
      <c r="L212" s="472">
        <f>K212</f>
        <v>1</v>
      </c>
      <c r="M212" s="462" t="s">
        <v>45</v>
      </c>
      <c r="N212" s="504"/>
      <c r="O212" s="479">
        <f t="shared" si="12"/>
        <v>0</v>
      </c>
      <c r="P212" s="415"/>
      <c r="Q212" s="125"/>
      <c r="R212" s="53"/>
      <c r="S212" s="125"/>
      <c r="T212" s="124"/>
      <c r="U212" s="124"/>
      <c r="V212" s="124"/>
      <c r="W212" s="145"/>
      <c r="X212" s="53"/>
      <c r="Y212" s="53"/>
    </row>
    <row r="213" spans="1:25" ht="29.25" customHeight="1" thickTop="1" thickBot="1" x14ac:dyDescent="0.3">
      <c r="A213" s="107"/>
      <c r="B213" s="459" t="s">
        <v>66</v>
      </c>
      <c r="C213" s="460" t="s">
        <v>516</v>
      </c>
      <c r="D213" s="954" t="s">
        <v>517</v>
      </c>
      <c r="E213" s="955"/>
      <c r="F213" s="602" t="s">
        <v>460</v>
      </c>
      <c r="G213" s="465">
        <v>0</v>
      </c>
      <c r="H213" s="504">
        <v>1</v>
      </c>
      <c r="I213" s="504">
        <v>0</v>
      </c>
      <c r="J213" s="504">
        <v>0</v>
      </c>
      <c r="K213" s="504">
        <v>0</v>
      </c>
      <c r="L213" s="465">
        <f>SUBTOTAL(9,H213:K213)</f>
        <v>1</v>
      </c>
      <c r="M213" s="462" t="s">
        <v>32</v>
      </c>
      <c r="N213" s="504"/>
      <c r="O213" s="479">
        <f t="shared" si="12"/>
        <v>0</v>
      </c>
      <c r="P213" s="415"/>
      <c r="Q213" s="125"/>
      <c r="R213" s="53"/>
      <c r="S213" s="125"/>
      <c r="T213" s="124"/>
      <c r="U213" s="124"/>
      <c r="V213" s="124"/>
      <c r="W213" s="145"/>
      <c r="X213" s="53"/>
      <c r="Y213" s="53"/>
    </row>
    <row r="214" spans="1:25" ht="42.75" customHeight="1" thickTop="1" thickBot="1" x14ac:dyDescent="0.3">
      <c r="A214" s="107"/>
      <c r="B214" s="459" t="s">
        <v>69</v>
      </c>
      <c r="C214" s="460" t="s">
        <v>518</v>
      </c>
      <c r="D214" s="954" t="s">
        <v>519</v>
      </c>
      <c r="E214" s="955"/>
      <c r="F214" s="602" t="s">
        <v>427</v>
      </c>
      <c r="G214" s="468">
        <v>0</v>
      </c>
      <c r="H214" s="503">
        <v>0</v>
      </c>
      <c r="I214" s="503">
        <v>0.73499999999999999</v>
      </c>
      <c r="J214" s="503">
        <f>+I214+13.3%</f>
        <v>0.86799999999999999</v>
      </c>
      <c r="K214" s="503">
        <v>1</v>
      </c>
      <c r="L214" s="472">
        <v>1</v>
      </c>
      <c r="M214" s="462" t="s">
        <v>45</v>
      </c>
      <c r="N214" s="504"/>
      <c r="O214" s="479"/>
      <c r="P214" s="415"/>
      <c r="Q214" s="125"/>
      <c r="R214" s="53"/>
      <c r="S214" s="125"/>
      <c r="T214" s="124"/>
      <c r="U214" s="124"/>
      <c r="V214" s="124"/>
      <c r="W214" s="145"/>
      <c r="X214" s="53"/>
      <c r="Y214" s="53"/>
    </row>
    <row r="215" spans="1:25" ht="33" customHeight="1" thickTop="1" thickBot="1" x14ac:dyDescent="0.3">
      <c r="A215" s="107"/>
      <c r="B215" s="459" t="s">
        <v>72</v>
      </c>
      <c r="C215" s="460" t="s">
        <v>520</v>
      </c>
      <c r="D215" s="954" t="s">
        <v>521</v>
      </c>
      <c r="E215" s="955"/>
      <c r="F215" s="602" t="s">
        <v>427</v>
      </c>
      <c r="G215" s="468">
        <v>0.6</v>
      </c>
      <c r="H215" s="503">
        <v>0.7</v>
      </c>
      <c r="I215" s="503">
        <v>0.8</v>
      </c>
      <c r="J215" s="503">
        <v>0.9</v>
      </c>
      <c r="K215" s="503">
        <v>1</v>
      </c>
      <c r="L215" s="472">
        <f>K215</f>
        <v>1</v>
      </c>
      <c r="M215" s="462" t="s">
        <v>45</v>
      </c>
      <c r="N215" s="504"/>
      <c r="O215" s="479">
        <f t="shared" ref="O215:O226" si="13">+N215/L215</f>
        <v>0</v>
      </c>
      <c r="P215" s="415"/>
      <c r="Q215" s="125"/>
      <c r="R215" s="53"/>
      <c r="S215" s="125"/>
      <c r="T215" s="124"/>
      <c r="U215" s="124"/>
      <c r="V215" s="124"/>
      <c r="W215" s="145"/>
      <c r="X215" s="53"/>
      <c r="Y215" s="53"/>
    </row>
    <row r="216" spans="1:25" ht="48" customHeight="1" thickTop="1" thickBot="1" x14ac:dyDescent="0.3">
      <c r="A216" s="107"/>
      <c r="B216" s="459" t="s">
        <v>75</v>
      </c>
      <c r="C216" s="460" t="s">
        <v>523</v>
      </c>
      <c r="D216" s="954" t="s">
        <v>524</v>
      </c>
      <c r="E216" s="955"/>
      <c r="F216" s="602" t="s">
        <v>460</v>
      </c>
      <c r="G216" s="465">
        <v>0</v>
      </c>
      <c r="H216" s="504">
        <v>1</v>
      </c>
      <c r="I216" s="506">
        <v>0</v>
      </c>
      <c r="J216" s="506">
        <v>0</v>
      </c>
      <c r="K216" s="506">
        <v>0</v>
      </c>
      <c r="L216" s="465">
        <f>SUBTOTAL(9,H216:K216)</f>
        <v>1</v>
      </c>
      <c r="M216" s="462" t="s">
        <v>32</v>
      </c>
      <c r="N216" s="504"/>
      <c r="O216" s="479">
        <f t="shared" si="13"/>
        <v>0</v>
      </c>
      <c r="P216" s="415"/>
      <c r="Q216" s="125"/>
      <c r="R216" s="53"/>
      <c r="S216" s="125"/>
      <c r="T216" s="124"/>
      <c r="U216" s="124"/>
      <c r="V216" s="124"/>
      <c r="W216" s="145"/>
      <c r="X216" s="53"/>
      <c r="Y216" s="53"/>
    </row>
    <row r="217" spans="1:25" ht="30" customHeight="1" thickTop="1" thickBot="1" x14ac:dyDescent="0.3">
      <c r="A217" s="53"/>
      <c r="B217" s="459" t="s">
        <v>78</v>
      </c>
      <c r="C217" s="460" t="s">
        <v>525</v>
      </c>
      <c r="D217" s="970" t="s">
        <v>526</v>
      </c>
      <c r="E217" s="952"/>
      <c r="F217" s="602" t="s">
        <v>527</v>
      </c>
      <c r="G217" s="470">
        <v>0</v>
      </c>
      <c r="H217" s="559">
        <v>3</v>
      </c>
      <c r="I217" s="559">
        <v>6</v>
      </c>
      <c r="J217" s="559">
        <v>9</v>
      </c>
      <c r="K217" s="559">
        <v>12</v>
      </c>
      <c r="L217" s="470">
        <v>12</v>
      </c>
      <c r="M217" s="462" t="s">
        <v>32</v>
      </c>
      <c r="N217" s="559"/>
      <c r="O217" s="479">
        <f t="shared" si="13"/>
        <v>0</v>
      </c>
      <c r="P217" s="423"/>
      <c r="Q217" s="125"/>
      <c r="R217" s="53"/>
      <c r="S217" s="124"/>
      <c r="T217" s="124"/>
      <c r="U217" s="124"/>
      <c r="V217" s="124"/>
      <c r="W217" s="125"/>
      <c r="X217" s="53"/>
      <c r="Y217" s="53"/>
    </row>
    <row r="218" spans="1:25" ht="39.75" customHeight="1" thickTop="1" thickBot="1" x14ac:dyDescent="0.3">
      <c r="A218" s="53"/>
      <c r="B218" s="953" t="s">
        <v>528</v>
      </c>
      <c r="C218" s="453" t="s">
        <v>529</v>
      </c>
      <c r="D218" s="953" t="s">
        <v>530</v>
      </c>
      <c r="E218" s="478" t="s">
        <v>531</v>
      </c>
      <c r="F218" s="604" t="s">
        <v>427</v>
      </c>
      <c r="G218" s="536">
        <v>0.93320000000000003</v>
      </c>
      <c r="H218" s="577">
        <v>0.94</v>
      </c>
      <c r="I218" s="577">
        <v>0.95</v>
      </c>
      <c r="J218" s="577">
        <v>0.95</v>
      </c>
      <c r="K218" s="577">
        <v>0.96</v>
      </c>
      <c r="L218" s="526">
        <f>K218</f>
        <v>0.96</v>
      </c>
      <c r="M218" s="457" t="s">
        <v>45</v>
      </c>
      <c r="N218" s="457"/>
      <c r="O218" s="458">
        <f t="shared" si="13"/>
        <v>0</v>
      </c>
      <c r="P218" s="415"/>
      <c r="Q218" s="120"/>
      <c r="R218" s="53"/>
      <c r="S218" s="57"/>
      <c r="T218" s="57"/>
      <c r="U218" s="57"/>
      <c r="V218" s="57"/>
      <c r="W218" s="57"/>
      <c r="X218" s="53"/>
      <c r="Y218" s="53"/>
    </row>
    <row r="219" spans="1:25" ht="36.75" customHeight="1" thickTop="1" thickBot="1" x14ac:dyDescent="0.3">
      <c r="A219" s="53"/>
      <c r="B219" s="953"/>
      <c r="C219" s="453" t="s">
        <v>532</v>
      </c>
      <c r="D219" s="953"/>
      <c r="E219" s="481" t="s">
        <v>918</v>
      </c>
      <c r="F219" s="486" t="s">
        <v>460</v>
      </c>
      <c r="G219" s="534">
        <v>0.89529999999999998</v>
      </c>
      <c r="H219" s="555">
        <v>1</v>
      </c>
      <c r="I219" s="555">
        <v>1</v>
      </c>
      <c r="J219" s="555">
        <v>1</v>
      </c>
      <c r="K219" s="555">
        <v>1</v>
      </c>
      <c r="L219" s="526">
        <f>K219</f>
        <v>1</v>
      </c>
      <c r="M219" s="457" t="s">
        <v>45</v>
      </c>
      <c r="N219" s="457"/>
      <c r="O219" s="458">
        <f t="shared" si="13"/>
        <v>0</v>
      </c>
      <c r="P219" s="415"/>
      <c r="Q219" s="120"/>
      <c r="R219" s="53"/>
      <c r="S219" s="57"/>
      <c r="T219" s="57"/>
      <c r="U219" s="57"/>
      <c r="V219" s="57"/>
      <c r="W219" s="57"/>
      <c r="X219" s="53"/>
      <c r="Y219" s="53"/>
    </row>
    <row r="220" spans="1:25" s="214" customFormat="1" ht="33" customHeight="1" thickTop="1" thickBot="1" x14ac:dyDescent="0.3">
      <c r="A220" s="322"/>
      <c r="B220" s="467" t="s">
        <v>36</v>
      </c>
      <c r="C220" s="507" t="s">
        <v>534</v>
      </c>
      <c r="D220" s="951" t="s">
        <v>535</v>
      </c>
      <c r="E220" s="969"/>
      <c r="F220" s="602" t="s">
        <v>427</v>
      </c>
      <c r="G220" s="508">
        <v>1</v>
      </c>
      <c r="H220" s="509">
        <v>1</v>
      </c>
      <c r="I220" s="509">
        <v>1</v>
      </c>
      <c r="J220" s="509">
        <v>1</v>
      </c>
      <c r="K220" s="509">
        <v>1</v>
      </c>
      <c r="L220" s="508">
        <v>1</v>
      </c>
      <c r="M220" s="510" t="s">
        <v>32</v>
      </c>
      <c r="N220" s="509"/>
      <c r="O220" s="511">
        <f t="shared" si="13"/>
        <v>0</v>
      </c>
      <c r="P220" s="415"/>
      <c r="Q220" s="303"/>
      <c r="S220" s="329"/>
      <c r="T220" s="329"/>
      <c r="U220" s="329"/>
      <c r="V220" s="329"/>
      <c r="W220" s="330"/>
    </row>
    <row r="221" spans="1:25" s="214" customFormat="1" ht="33" customHeight="1" thickTop="1" thickBot="1" x14ac:dyDescent="0.3">
      <c r="A221" s="322"/>
      <c r="B221" s="467" t="s">
        <v>50</v>
      </c>
      <c r="C221" s="507" t="s">
        <v>536</v>
      </c>
      <c r="D221" s="951" t="s">
        <v>537</v>
      </c>
      <c r="E221" s="969"/>
      <c r="F221" s="602" t="s">
        <v>427</v>
      </c>
      <c r="G221" s="512">
        <v>1</v>
      </c>
      <c r="H221" s="578">
        <v>1</v>
      </c>
      <c r="I221" s="578">
        <v>1</v>
      </c>
      <c r="J221" s="578">
        <v>1</v>
      </c>
      <c r="K221" s="578">
        <v>1</v>
      </c>
      <c r="L221" s="512">
        <v>1</v>
      </c>
      <c r="M221" s="510" t="s">
        <v>45</v>
      </c>
      <c r="N221" s="509"/>
      <c r="O221" s="511">
        <f t="shared" si="13"/>
        <v>0</v>
      </c>
      <c r="P221" s="423"/>
      <c r="Q221" s="330"/>
      <c r="S221" s="329"/>
      <c r="T221" s="329"/>
      <c r="U221" s="329"/>
      <c r="V221" s="329"/>
      <c r="W221" s="330"/>
    </row>
    <row r="222" spans="1:25" s="214" customFormat="1" ht="36.75" customHeight="1" thickTop="1" thickBot="1" x14ac:dyDescent="0.3">
      <c r="A222" s="322"/>
      <c r="B222" s="467" t="s">
        <v>56</v>
      </c>
      <c r="C222" s="507" t="s">
        <v>538</v>
      </c>
      <c r="D222" s="951" t="s">
        <v>539</v>
      </c>
      <c r="E222" s="969"/>
      <c r="F222" s="602" t="s">
        <v>460</v>
      </c>
      <c r="G222" s="508">
        <v>1</v>
      </c>
      <c r="H222" s="509">
        <v>1</v>
      </c>
      <c r="I222" s="509">
        <v>1</v>
      </c>
      <c r="J222" s="509">
        <v>1</v>
      </c>
      <c r="K222" s="509">
        <v>1</v>
      </c>
      <c r="L222" s="508">
        <v>1</v>
      </c>
      <c r="M222" s="510" t="s">
        <v>32</v>
      </c>
      <c r="N222" s="509"/>
      <c r="O222" s="511">
        <f t="shared" si="13"/>
        <v>0</v>
      </c>
      <c r="P222" s="415"/>
      <c r="Q222" s="303"/>
      <c r="S222" s="329"/>
      <c r="T222" s="329"/>
      <c r="U222" s="329"/>
      <c r="V222" s="329"/>
      <c r="W222" s="330"/>
    </row>
    <row r="223" spans="1:25" s="214" customFormat="1" ht="36" customHeight="1" thickTop="1" thickBot="1" x14ac:dyDescent="0.3">
      <c r="A223" s="333"/>
      <c r="B223" s="480" t="s">
        <v>53</v>
      </c>
      <c r="C223" s="507" t="s">
        <v>540</v>
      </c>
      <c r="D223" s="951" t="s">
        <v>541</v>
      </c>
      <c r="E223" s="969"/>
      <c r="F223" s="602" t="s">
        <v>427</v>
      </c>
      <c r="G223" s="513">
        <v>0</v>
      </c>
      <c r="H223" s="579">
        <v>2</v>
      </c>
      <c r="I223" s="579">
        <v>2</v>
      </c>
      <c r="J223" s="579">
        <v>2</v>
      </c>
      <c r="K223" s="579">
        <v>2</v>
      </c>
      <c r="L223" s="513">
        <f>SUM(H223:K223)</f>
        <v>8</v>
      </c>
      <c r="M223" s="510" t="s">
        <v>32</v>
      </c>
      <c r="N223" s="579"/>
      <c r="O223" s="511">
        <f t="shared" si="13"/>
        <v>0</v>
      </c>
      <c r="P223" s="415"/>
      <c r="Q223" s="303"/>
      <c r="S223" s="329"/>
      <c r="T223" s="329"/>
      <c r="U223" s="329"/>
      <c r="V223" s="329"/>
      <c r="W223" s="330"/>
    </row>
    <row r="224" spans="1:25" s="214" customFormat="1" ht="32.25" customHeight="1" thickTop="1" thickBot="1" x14ac:dyDescent="0.3">
      <c r="A224" s="322"/>
      <c r="B224" s="467" t="s">
        <v>33</v>
      </c>
      <c r="C224" s="507" t="s">
        <v>542</v>
      </c>
      <c r="D224" s="951" t="s">
        <v>543</v>
      </c>
      <c r="E224" s="969"/>
      <c r="F224" s="602" t="s">
        <v>460</v>
      </c>
      <c r="G224" s="508">
        <v>1</v>
      </c>
      <c r="H224" s="509">
        <v>1</v>
      </c>
      <c r="I224" s="509">
        <v>1</v>
      </c>
      <c r="J224" s="509">
        <v>1</v>
      </c>
      <c r="K224" s="509">
        <v>1</v>
      </c>
      <c r="L224" s="508">
        <v>1</v>
      </c>
      <c r="M224" s="510" t="s">
        <v>32</v>
      </c>
      <c r="N224" s="509"/>
      <c r="O224" s="511">
        <f t="shared" si="13"/>
        <v>0</v>
      </c>
      <c r="P224" s="415"/>
      <c r="Q224" s="303"/>
      <c r="S224" s="329"/>
      <c r="T224" s="329"/>
      <c r="U224" s="329"/>
      <c r="V224" s="329"/>
      <c r="W224" s="330"/>
    </row>
    <row r="225" spans="1:25" s="214" customFormat="1" ht="33" customHeight="1" thickTop="1" thickBot="1" x14ac:dyDescent="0.3">
      <c r="A225" s="322"/>
      <c r="B225" s="467" t="s">
        <v>59</v>
      </c>
      <c r="C225" s="507" t="s">
        <v>544</v>
      </c>
      <c r="D225" s="951" t="s">
        <v>545</v>
      </c>
      <c r="E225" s="969"/>
      <c r="F225" s="602" t="s">
        <v>460</v>
      </c>
      <c r="G225" s="508">
        <v>0</v>
      </c>
      <c r="H225" s="509">
        <v>1</v>
      </c>
      <c r="I225" s="509">
        <v>0</v>
      </c>
      <c r="J225" s="509">
        <v>0</v>
      </c>
      <c r="K225" s="509">
        <v>0</v>
      </c>
      <c r="L225" s="508">
        <f>SUBTOTAL(9,H225:K225)</f>
        <v>1</v>
      </c>
      <c r="M225" s="510" t="s">
        <v>32</v>
      </c>
      <c r="N225" s="509"/>
      <c r="O225" s="511">
        <f t="shared" si="13"/>
        <v>0</v>
      </c>
      <c r="P225" s="415"/>
      <c r="Q225" s="330"/>
      <c r="S225" s="330"/>
      <c r="T225" s="329"/>
      <c r="U225" s="329"/>
      <c r="V225" s="329"/>
      <c r="W225" s="337"/>
    </row>
    <row r="226" spans="1:25" s="214" customFormat="1" ht="30.75" customHeight="1" thickTop="1" thickBot="1" x14ac:dyDescent="0.3">
      <c r="A226" s="333"/>
      <c r="B226" s="480" t="s">
        <v>62</v>
      </c>
      <c r="C226" s="507" t="s">
        <v>546</v>
      </c>
      <c r="D226" s="951" t="s">
        <v>547</v>
      </c>
      <c r="E226" s="969"/>
      <c r="F226" s="602" t="s">
        <v>460</v>
      </c>
      <c r="G226" s="513">
        <v>0</v>
      </c>
      <c r="H226" s="579">
        <v>0</v>
      </c>
      <c r="I226" s="579">
        <v>1</v>
      </c>
      <c r="J226" s="579">
        <v>0</v>
      </c>
      <c r="K226" s="579">
        <v>0</v>
      </c>
      <c r="L226" s="513">
        <f>SUBTOTAL(9,H226:K226)</f>
        <v>1</v>
      </c>
      <c r="M226" s="510" t="s">
        <v>32</v>
      </c>
      <c r="N226" s="579"/>
      <c r="O226" s="511">
        <f t="shared" si="13"/>
        <v>0</v>
      </c>
      <c r="P226" s="423"/>
      <c r="Q226" s="330"/>
      <c r="S226" s="329"/>
      <c r="T226" s="329"/>
      <c r="U226" s="329"/>
      <c r="V226" s="329"/>
      <c r="W226" s="330"/>
    </row>
    <row r="227" spans="1:25" s="214" customFormat="1" ht="61.5" customHeight="1" thickTop="1" thickBot="1" x14ac:dyDescent="0.3">
      <c r="B227" s="485" t="s">
        <v>548</v>
      </c>
      <c r="C227" s="448" t="s">
        <v>549</v>
      </c>
      <c r="D227" s="958" t="s">
        <v>550</v>
      </c>
      <c r="E227" s="966"/>
      <c r="F227" s="485" t="s">
        <v>551</v>
      </c>
      <c r="G227" s="547"/>
      <c r="H227" s="548"/>
      <c r="I227" s="548"/>
      <c r="J227" s="548"/>
      <c r="K227" s="548"/>
      <c r="L227" s="547"/>
      <c r="M227" s="548"/>
      <c r="N227" s="548"/>
      <c r="O227" s="549"/>
      <c r="P227" s="415"/>
      <c r="Q227" s="251"/>
      <c r="S227" s="194"/>
      <c r="T227" s="194"/>
      <c r="U227" s="194"/>
      <c r="V227" s="194"/>
      <c r="W227" s="194"/>
    </row>
    <row r="228" spans="1:25" s="214" customFormat="1" ht="36.75" customHeight="1" thickTop="1" thickBot="1" x14ac:dyDescent="0.3">
      <c r="B228" s="948" t="s">
        <v>552</v>
      </c>
      <c r="C228" s="453" t="s">
        <v>553</v>
      </c>
      <c r="D228" s="948" t="s">
        <v>554</v>
      </c>
      <c r="E228" s="481" t="s">
        <v>555</v>
      </c>
      <c r="F228" s="486" t="s">
        <v>127</v>
      </c>
      <c r="G228" s="537">
        <v>0.46</v>
      </c>
      <c r="H228" s="580">
        <v>0.55000000000000004</v>
      </c>
      <c r="I228" s="580">
        <v>0.6</v>
      </c>
      <c r="J228" s="580">
        <v>0.65</v>
      </c>
      <c r="K228" s="580">
        <v>0.7</v>
      </c>
      <c r="L228" s="537">
        <f>K228</f>
        <v>0.7</v>
      </c>
      <c r="M228" s="538" t="s">
        <v>45</v>
      </c>
      <c r="N228" s="538"/>
      <c r="O228" s="539">
        <f t="shared" ref="O228:O246" si="14">+N228/L228</f>
        <v>0</v>
      </c>
      <c r="P228" s="415"/>
      <c r="Q228" s="303"/>
      <c r="S228" s="194"/>
      <c r="T228" s="194"/>
      <c r="U228" s="194"/>
      <c r="V228" s="194"/>
      <c r="W228" s="194"/>
    </row>
    <row r="229" spans="1:25" s="214" customFormat="1" ht="44.25" customHeight="1" thickTop="1" thickBot="1" x14ac:dyDescent="0.3">
      <c r="B229" s="948"/>
      <c r="C229" s="453" t="s">
        <v>556</v>
      </c>
      <c r="D229" s="948"/>
      <c r="E229" s="514" t="s">
        <v>557</v>
      </c>
      <c r="F229" s="607" t="s">
        <v>558</v>
      </c>
      <c r="G229" s="537">
        <v>0.83</v>
      </c>
      <c r="H229" s="580">
        <v>0.85</v>
      </c>
      <c r="I229" s="580">
        <v>0.88</v>
      </c>
      <c r="J229" s="580">
        <v>0.91</v>
      </c>
      <c r="K229" s="580">
        <v>0.94</v>
      </c>
      <c r="L229" s="537">
        <f>K229</f>
        <v>0.94</v>
      </c>
      <c r="M229" s="538" t="s">
        <v>45</v>
      </c>
      <c r="N229" s="538"/>
      <c r="O229" s="539">
        <f t="shared" si="14"/>
        <v>0</v>
      </c>
      <c r="P229" s="415"/>
      <c r="Q229" s="303"/>
      <c r="S229" s="194"/>
      <c r="T229" s="194"/>
      <c r="U229" s="194"/>
      <c r="V229" s="194"/>
      <c r="W229" s="194"/>
    </row>
    <row r="230" spans="1:25" s="214" customFormat="1" ht="38.25" customHeight="1" thickTop="1" thickBot="1" x14ac:dyDescent="0.3">
      <c r="A230" s="344"/>
      <c r="B230" s="515" t="s">
        <v>33</v>
      </c>
      <c r="C230" s="611" t="s">
        <v>559</v>
      </c>
      <c r="D230" s="967" t="s">
        <v>560</v>
      </c>
      <c r="E230" s="968"/>
      <c r="F230" s="602" t="s">
        <v>127</v>
      </c>
      <c r="G230" s="512">
        <v>0.9</v>
      </c>
      <c r="H230" s="581">
        <v>0.9</v>
      </c>
      <c r="I230" s="581">
        <v>0.92</v>
      </c>
      <c r="J230" s="581">
        <v>0.93</v>
      </c>
      <c r="K230" s="581">
        <v>0.95</v>
      </c>
      <c r="L230" s="512">
        <f>K230</f>
        <v>0.95</v>
      </c>
      <c r="M230" s="510" t="s">
        <v>45</v>
      </c>
      <c r="N230" s="582"/>
      <c r="O230" s="511">
        <f t="shared" si="14"/>
        <v>0</v>
      </c>
      <c r="P230" s="423"/>
      <c r="Q230" s="330"/>
      <c r="S230" s="329"/>
      <c r="T230" s="329"/>
      <c r="U230" s="329"/>
      <c r="V230" s="329"/>
      <c r="W230" s="330"/>
    </row>
    <row r="231" spans="1:25" s="214" customFormat="1" ht="43.5" customHeight="1" thickTop="1" thickBot="1" x14ac:dyDescent="0.3">
      <c r="A231" s="322"/>
      <c r="B231" s="517" t="s">
        <v>36</v>
      </c>
      <c r="C231" s="516" t="s">
        <v>561</v>
      </c>
      <c r="D231" s="967" t="s">
        <v>562</v>
      </c>
      <c r="E231" s="968"/>
      <c r="F231" s="602" t="s">
        <v>127</v>
      </c>
      <c r="G231" s="508">
        <v>0</v>
      </c>
      <c r="H231" s="581">
        <v>0</v>
      </c>
      <c r="I231" s="581">
        <v>1</v>
      </c>
      <c r="J231" s="581">
        <v>1</v>
      </c>
      <c r="K231" s="581">
        <v>1</v>
      </c>
      <c r="L231" s="512">
        <f>K231</f>
        <v>1</v>
      </c>
      <c r="M231" s="510" t="s">
        <v>45</v>
      </c>
      <c r="N231" s="509"/>
      <c r="O231" s="511">
        <f t="shared" si="14"/>
        <v>0</v>
      </c>
      <c r="P231" s="417"/>
      <c r="Q231" s="347"/>
      <c r="R231" s="322"/>
      <c r="S231" s="348"/>
      <c r="T231" s="348"/>
      <c r="U231" s="348"/>
      <c r="V231" s="348"/>
      <c r="W231" s="349"/>
      <c r="X231" s="322"/>
    </row>
    <row r="232" spans="1:25" s="214" customFormat="1" ht="50.25" customHeight="1" thickTop="1" thickBot="1" x14ac:dyDescent="0.3">
      <c r="A232" s="344"/>
      <c r="B232" s="517" t="s">
        <v>50</v>
      </c>
      <c r="C232" s="516" t="s">
        <v>563</v>
      </c>
      <c r="D232" s="965" t="s">
        <v>564</v>
      </c>
      <c r="E232" s="968"/>
      <c r="F232" s="602" t="s">
        <v>127</v>
      </c>
      <c r="G232" s="518">
        <v>114</v>
      </c>
      <c r="H232" s="582">
        <v>130</v>
      </c>
      <c r="I232" s="582">
        <v>140</v>
      </c>
      <c r="J232" s="582">
        <v>150</v>
      </c>
      <c r="K232" s="582">
        <v>160</v>
      </c>
      <c r="L232" s="518">
        <f>SUM(H232:K232)</f>
        <v>580</v>
      </c>
      <c r="M232" s="510" t="s">
        <v>32</v>
      </c>
      <c r="N232" s="582"/>
      <c r="O232" s="511">
        <f t="shared" si="14"/>
        <v>0</v>
      </c>
      <c r="P232" s="423"/>
      <c r="Q232" s="330"/>
      <c r="S232" s="329"/>
      <c r="T232" s="329"/>
      <c r="U232" s="329"/>
      <c r="V232" s="329"/>
      <c r="W232" s="330"/>
    </row>
    <row r="233" spans="1:25" s="214" customFormat="1" ht="30.75" customHeight="1" thickTop="1" thickBot="1" x14ac:dyDescent="0.3">
      <c r="A233" s="322"/>
      <c r="B233" s="517" t="s">
        <v>53</v>
      </c>
      <c r="C233" s="610" t="s">
        <v>565</v>
      </c>
      <c r="D233" s="965" t="s">
        <v>566</v>
      </c>
      <c r="E233" s="968"/>
      <c r="F233" s="602" t="s">
        <v>127</v>
      </c>
      <c r="G233" s="512">
        <v>1</v>
      </c>
      <c r="H233" s="581">
        <v>1</v>
      </c>
      <c r="I233" s="581">
        <v>1</v>
      </c>
      <c r="J233" s="581">
        <v>1</v>
      </c>
      <c r="K233" s="581">
        <v>1</v>
      </c>
      <c r="L233" s="512">
        <f>K233</f>
        <v>1</v>
      </c>
      <c r="M233" s="510" t="s">
        <v>45</v>
      </c>
      <c r="N233" s="509"/>
      <c r="O233" s="511">
        <f t="shared" si="14"/>
        <v>0</v>
      </c>
      <c r="P233" s="417"/>
      <c r="Q233" s="347"/>
      <c r="R233" s="322"/>
      <c r="S233" s="348"/>
      <c r="T233" s="348"/>
      <c r="U233" s="348"/>
      <c r="V233" s="348"/>
      <c r="W233" s="349"/>
      <c r="X233" s="322"/>
    </row>
    <row r="234" spans="1:25" ht="34.5" customHeight="1" thickTop="1" thickBot="1" x14ac:dyDescent="0.3">
      <c r="A234" s="107"/>
      <c r="B234" s="517" t="s">
        <v>56</v>
      </c>
      <c r="C234" s="492" t="s">
        <v>567</v>
      </c>
      <c r="D234" s="965" t="s">
        <v>568</v>
      </c>
      <c r="E234" s="960"/>
      <c r="F234" s="602" t="s">
        <v>127</v>
      </c>
      <c r="G234" s="468">
        <v>0.8</v>
      </c>
      <c r="H234" s="503">
        <v>0.8</v>
      </c>
      <c r="I234" s="503">
        <v>0.83</v>
      </c>
      <c r="J234" s="503">
        <v>0.85</v>
      </c>
      <c r="K234" s="503">
        <v>0.9</v>
      </c>
      <c r="L234" s="468">
        <f>K234</f>
        <v>0.9</v>
      </c>
      <c r="M234" s="462" t="s">
        <v>45</v>
      </c>
      <c r="N234" s="504"/>
      <c r="O234" s="479">
        <f t="shared" si="14"/>
        <v>0</v>
      </c>
      <c r="P234" s="417"/>
      <c r="Q234" s="111"/>
      <c r="R234" s="107"/>
      <c r="S234" s="112"/>
      <c r="T234" s="112"/>
      <c r="U234" s="112"/>
      <c r="V234" s="112"/>
      <c r="W234" s="114"/>
      <c r="X234" s="107"/>
      <c r="Y234" s="53"/>
    </row>
    <row r="235" spans="1:25" ht="35.25" customHeight="1" thickTop="1" thickBot="1" x14ac:dyDescent="0.3">
      <c r="A235" s="107"/>
      <c r="B235" s="517" t="s">
        <v>59</v>
      </c>
      <c r="C235" s="492" t="s">
        <v>569</v>
      </c>
      <c r="D235" s="965" t="s">
        <v>570</v>
      </c>
      <c r="E235" s="960"/>
      <c r="F235" s="602" t="s">
        <v>127</v>
      </c>
      <c r="G235" s="468">
        <v>0.1</v>
      </c>
      <c r="H235" s="503">
        <v>0.1</v>
      </c>
      <c r="I235" s="503">
        <v>0.11</v>
      </c>
      <c r="J235" s="503">
        <v>0.12</v>
      </c>
      <c r="K235" s="503">
        <v>0.15</v>
      </c>
      <c r="L235" s="468">
        <f>K235</f>
        <v>0.15</v>
      </c>
      <c r="M235" s="462" t="s">
        <v>45</v>
      </c>
      <c r="N235" s="504"/>
      <c r="O235" s="479">
        <f t="shared" si="14"/>
        <v>0</v>
      </c>
      <c r="P235" s="417"/>
      <c r="Q235" s="111"/>
      <c r="R235" s="107"/>
      <c r="S235" s="112"/>
      <c r="T235" s="112"/>
      <c r="U235" s="112"/>
      <c r="V235" s="112"/>
      <c r="W235" s="114"/>
      <c r="X235" s="107"/>
      <c r="Y235" s="53"/>
    </row>
    <row r="236" spans="1:25" ht="36.75" customHeight="1" thickTop="1" thickBot="1" x14ac:dyDescent="0.3">
      <c r="A236" s="107"/>
      <c r="B236" s="517" t="s">
        <v>62</v>
      </c>
      <c r="C236" s="492" t="s">
        <v>571</v>
      </c>
      <c r="D236" s="965" t="s">
        <v>572</v>
      </c>
      <c r="E236" s="960"/>
      <c r="F236" s="602" t="s">
        <v>127</v>
      </c>
      <c r="G236" s="465">
        <v>0</v>
      </c>
      <c r="H236" s="504">
        <v>1</v>
      </c>
      <c r="I236" s="504">
        <v>0</v>
      </c>
      <c r="J236" s="504">
        <v>0</v>
      </c>
      <c r="K236" s="504">
        <v>0</v>
      </c>
      <c r="L236" s="465">
        <f>SUM(H236:K236)</f>
        <v>1</v>
      </c>
      <c r="M236" s="462" t="s">
        <v>32</v>
      </c>
      <c r="N236" s="504"/>
      <c r="O236" s="479">
        <f t="shared" si="14"/>
        <v>0</v>
      </c>
      <c r="P236" s="417"/>
      <c r="Q236" s="111"/>
      <c r="R236" s="107"/>
      <c r="S236" s="112"/>
      <c r="T236" s="112"/>
      <c r="U236" s="112"/>
      <c r="V236" s="112"/>
      <c r="W236" s="114"/>
      <c r="X236" s="107"/>
      <c r="Y236" s="53"/>
    </row>
    <row r="237" spans="1:25" ht="52.5" customHeight="1" thickTop="1" thickBot="1" x14ac:dyDescent="0.3">
      <c r="A237" s="107"/>
      <c r="B237" s="517" t="s">
        <v>65</v>
      </c>
      <c r="C237" s="519" t="s">
        <v>573</v>
      </c>
      <c r="D237" s="965" t="s">
        <v>574</v>
      </c>
      <c r="E237" s="960"/>
      <c r="F237" s="602" t="s">
        <v>127</v>
      </c>
      <c r="G237" s="465">
        <v>0</v>
      </c>
      <c r="H237" s="596">
        <v>12</v>
      </c>
      <c r="I237" s="596">
        <v>12</v>
      </c>
      <c r="J237" s="596">
        <v>12</v>
      </c>
      <c r="K237" s="596">
        <v>12</v>
      </c>
      <c r="L237" s="520">
        <f>K237</f>
        <v>12</v>
      </c>
      <c r="M237" s="462" t="s">
        <v>32</v>
      </c>
      <c r="N237" s="504"/>
      <c r="O237" s="479">
        <f t="shared" si="14"/>
        <v>0</v>
      </c>
      <c r="P237" s="417"/>
      <c r="Q237" s="111"/>
      <c r="R237" s="107"/>
      <c r="S237" s="112"/>
      <c r="T237" s="112"/>
      <c r="U237" s="112"/>
      <c r="V237" s="112"/>
      <c r="W237" s="114"/>
      <c r="X237" s="107"/>
      <c r="Y237" s="53"/>
    </row>
    <row r="238" spans="1:25" ht="52.5" customHeight="1" thickTop="1" thickBot="1" x14ac:dyDescent="0.3">
      <c r="A238" s="107"/>
      <c r="B238" s="517" t="s">
        <v>99</v>
      </c>
      <c r="C238" s="519" t="s">
        <v>575</v>
      </c>
      <c r="D238" s="965" t="s">
        <v>576</v>
      </c>
      <c r="E238" s="960"/>
      <c r="F238" s="602" t="s">
        <v>127</v>
      </c>
      <c r="G238" s="465">
        <v>1</v>
      </c>
      <c r="H238" s="504">
        <v>1</v>
      </c>
      <c r="I238" s="504">
        <v>1</v>
      </c>
      <c r="J238" s="504">
        <v>1</v>
      </c>
      <c r="K238" s="504">
        <v>1</v>
      </c>
      <c r="L238" s="465">
        <v>1</v>
      </c>
      <c r="M238" s="462" t="s">
        <v>32</v>
      </c>
      <c r="N238" s="504"/>
      <c r="O238" s="479">
        <f t="shared" si="14"/>
        <v>0</v>
      </c>
      <c r="P238" s="417"/>
      <c r="Q238" s="111"/>
      <c r="R238" s="107"/>
      <c r="S238" s="112"/>
      <c r="T238" s="112"/>
      <c r="U238" s="112"/>
      <c r="V238" s="112"/>
      <c r="W238" s="114"/>
      <c r="X238" s="107"/>
      <c r="Y238" s="53"/>
    </row>
    <row r="239" spans="1:25" ht="34.5" customHeight="1" thickTop="1" thickBot="1" x14ac:dyDescent="0.3">
      <c r="A239" s="107"/>
      <c r="B239" s="517" t="s">
        <v>66</v>
      </c>
      <c r="C239" s="612" t="s">
        <v>577</v>
      </c>
      <c r="D239" s="965" t="s">
        <v>578</v>
      </c>
      <c r="E239" s="960"/>
      <c r="F239" s="602" t="s">
        <v>558</v>
      </c>
      <c r="G239" s="468">
        <v>0.1</v>
      </c>
      <c r="H239" s="503">
        <v>0.9</v>
      </c>
      <c r="I239" s="504">
        <v>0</v>
      </c>
      <c r="J239" s="504">
        <v>0</v>
      </c>
      <c r="K239" s="504">
        <v>0</v>
      </c>
      <c r="L239" s="468">
        <f>SUM(G239:K239)</f>
        <v>1</v>
      </c>
      <c r="M239" s="462" t="s">
        <v>45</v>
      </c>
      <c r="N239" s="504"/>
      <c r="O239" s="479">
        <f t="shared" si="14"/>
        <v>0</v>
      </c>
      <c r="P239" s="426"/>
      <c r="Q239" s="114"/>
      <c r="R239" s="107"/>
      <c r="S239" s="112"/>
      <c r="T239" s="112"/>
      <c r="U239" s="112"/>
      <c r="V239" s="112"/>
      <c r="W239" s="114"/>
      <c r="X239" s="107"/>
      <c r="Y239" s="53"/>
    </row>
    <row r="240" spans="1:25" ht="34.5" customHeight="1" thickTop="1" thickBot="1" x14ac:dyDescent="0.3">
      <c r="A240" s="216"/>
      <c r="B240" s="517" t="s">
        <v>69</v>
      </c>
      <c r="C240" s="612" t="s">
        <v>579</v>
      </c>
      <c r="D240" s="965" t="s">
        <v>580</v>
      </c>
      <c r="E240" s="960"/>
      <c r="F240" s="602" t="s">
        <v>558</v>
      </c>
      <c r="G240" s="470">
        <v>0</v>
      </c>
      <c r="H240" s="560">
        <v>0.75</v>
      </c>
      <c r="I240" s="560">
        <v>0.25</v>
      </c>
      <c r="J240" s="559">
        <v>0</v>
      </c>
      <c r="K240" s="559">
        <v>0</v>
      </c>
      <c r="L240" s="472">
        <f>SUM(H240:K240)</f>
        <v>1</v>
      </c>
      <c r="M240" s="462" t="s">
        <v>45</v>
      </c>
      <c r="N240" s="559"/>
      <c r="O240" s="479">
        <f t="shared" si="14"/>
        <v>0</v>
      </c>
      <c r="P240" s="427"/>
      <c r="Q240" s="106"/>
      <c r="R240" s="98"/>
      <c r="S240" s="104"/>
      <c r="T240" s="104"/>
      <c r="U240" s="104"/>
      <c r="V240" s="104"/>
      <c r="W240" s="106"/>
      <c r="X240" s="98"/>
      <c r="Y240" s="53"/>
    </row>
    <row r="241" spans="1:25" ht="34.5" customHeight="1" thickTop="1" thickBot="1" x14ac:dyDescent="0.3">
      <c r="A241" s="107"/>
      <c r="B241" s="517" t="s">
        <v>72</v>
      </c>
      <c r="C241" s="612" t="s">
        <v>581</v>
      </c>
      <c r="D241" s="965" t="s">
        <v>582</v>
      </c>
      <c r="E241" s="960"/>
      <c r="F241" s="602" t="s">
        <v>558</v>
      </c>
      <c r="G241" s="468">
        <v>1</v>
      </c>
      <c r="H241" s="503">
        <v>1</v>
      </c>
      <c r="I241" s="503">
        <v>1</v>
      </c>
      <c r="J241" s="503">
        <v>1</v>
      </c>
      <c r="K241" s="503">
        <v>1</v>
      </c>
      <c r="L241" s="468">
        <f>K241</f>
        <v>1</v>
      </c>
      <c r="M241" s="462" t="s">
        <v>45</v>
      </c>
      <c r="N241" s="504"/>
      <c r="O241" s="479">
        <f t="shared" si="14"/>
        <v>0</v>
      </c>
      <c r="P241" s="417"/>
      <c r="Q241" s="111"/>
      <c r="R241" s="107"/>
      <c r="S241" s="112"/>
      <c r="T241" s="112"/>
      <c r="U241" s="112"/>
      <c r="V241" s="112"/>
      <c r="W241" s="114"/>
      <c r="X241" s="107"/>
      <c r="Y241" s="53"/>
    </row>
    <row r="242" spans="1:25" ht="39" customHeight="1" thickTop="1" thickBot="1" x14ac:dyDescent="0.3">
      <c r="A242" s="107"/>
      <c r="B242" s="517" t="s">
        <v>75</v>
      </c>
      <c r="C242" s="519" t="s">
        <v>583</v>
      </c>
      <c r="D242" s="964" t="s">
        <v>584</v>
      </c>
      <c r="E242" s="960"/>
      <c r="F242" s="602" t="s">
        <v>127</v>
      </c>
      <c r="G242" s="468">
        <v>1</v>
      </c>
      <c r="H242" s="503">
        <v>1</v>
      </c>
      <c r="I242" s="503">
        <v>1</v>
      </c>
      <c r="J242" s="503">
        <v>1</v>
      </c>
      <c r="K242" s="503">
        <v>1</v>
      </c>
      <c r="L242" s="468">
        <f>K242</f>
        <v>1</v>
      </c>
      <c r="M242" s="462" t="s">
        <v>45</v>
      </c>
      <c r="N242" s="504"/>
      <c r="O242" s="479">
        <f t="shared" si="14"/>
        <v>0</v>
      </c>
      <c r="P242" s="417"/>
      <c r="Q242" s="111"/>
      <c r="R242" s="107"/>
      <c r="S242" s="112"/>
      <c r="T242" s="112"/>
      <c r="U242" s="112"/>
      <c r="V242" s="112"/>
      <c r="W242" s="114"/>
      <c r="X242" s="107"/>
      <c r="Y242" s="53"/>
    </row>
    <row r="243" spans="1:25" ht="64.5" customHeight="1" thickTop="1" thickBot="1" x14ac:dyDescent="0.3">
      <c r="A243" s="107"/>
      <c r="B243" s="517" t="s">
        <v>78</v>
      </c>
      <c r="C243" s="612" t="s">
        <v>585</v>
      </c>
      <c r="D243" s="964" t="s">
        <v>586</v>
      </c>
      <c r="E243" s="960"/>
      <c r="F243" s="602" t="s">
        <v>558</v>
      </c>
      <c r="G243" s="468">
        <v>1</v>
      </c>
      <c r="H243" s="503">
        <v>1</v>
      </c>
      <c r="I243" s="503">
        <v>1</v>
      </c>
      <c r="J243" s="503">
        <v>1</v>
      </c>
      <c r="K243" s="503">
        <v>1</v>
      </c>
      <c r="L243" s="468">
        <f>K243</f>
        <v>1</v>
      </c>
      <c r="M243" s="462" t="s">
        <v>45</v>
      </c>
      <c r="N243" s="504"/>
      <c r="O243" s="479">
        <f t="shared" si="14"/>
        <v>0</v>
      </c>
      <c r="P243" s="417"/>
      <c r="Q243" s="111"/>
      <c r="R243" s="107"/>
      <c r="S243" s="112"/>
      <c r="T243" s="112"/>
      <c r="U243" s="112"/>
      <c r="V243" s="112"/>
      <c r="W243" s="114"/>
      <c r="X243" s="107"/>
      <c r="Y243" s="53"/>
    </row>
    <row r="244" spans="1:25" ht="38.25" customHeight="1" thickTop="1" thickBot="1" x14ac:dyDescent="0.3">
      <c r="A244" s="107"/>
      <c r="B244" s="517" t="s">
        <v>82</v>
      </c>
      <c r="C244" s="612" t="s">
        <v>587</v>
      </c>
      <c r="D244" s="964" t="s">
        <v>588</v>
      </c>
      <c r="E244" s="960"/>
      <c r="F244" s="602" t="s">
        <v>558</v>
      </c>
      <c r="G244" s="468">
        <v>0</v>
      </c>
      <c r="H244" s="503">
        <v>0</v>
      </c>
      <c r="I244" s="503">
        <v>0.5</v>
      </c>
      <c r="J244" s="503">
        <v>0.5</v>
      </c>
      <c r="K244" s="503">
        <v>0</v>
      </c>
      <c r="L244" s="468">
        <f>SUM(H244:K244)</f>
        <v>1</v>
      </c>
      <c r="M244" s="462" t="s">
        <v>45</v>
      </c>
      <c r="N244" s="504"/>
      <c r="O244" s="479">
        <f t="shared" si="14"/>
        <v>0</v>
      </c>
      <c r="P244" s="417"/>
      <c r="Q244" s="111"/>
      <c r="R244" s="107"/>
      <c r="S244" s="112"/>
      <c r="T244" s="112"/>
      <c r="U244" s="112"/>
      <c r="V244" s="112"/>
      <c r="W244" s="114"/>
      <c r="X244" s="107"/>
      <c r="Y244" s="53"/>
    </row>
    <row r="245" spans="1:25" ht="37.5" customHeight="1" thickTop="1" thickBot="1" x14ac:dyDescent="0.3">
      <c r="A245" s="216"/>
      <c r="B245" s="517" t="s">
        <v>334</v>
      </c>
      <c r="C245" s="519" t="s">
        <v>589</v>
      </c>
      <c r="D245" s="964" t="s">
        <v>590</v>
      </c>
      <c r="E245" s="960"/>
      <c r="F245" s="602" t="s">
        <v>127</v>
      </c>
      <c r="G245" s="470">
        <v>0</v>
      </c>
      <c r="H245" s="560">
        <v>1</v>
      </c>
      <c r="I245" s="560">
        <v>0</v>
      </c>
      <c r="J245" s="560">
        <v>0</v>
      </c>
      <c r="K245" s="560">
        <v>0</v>
      </c>
      <c r="L245" s="472">
        <f>SUM(H245:K245)</f>
        <v>1</v>
      </c>
      <c r="M245" s="462" t="s">
        <v>45</v>
      </c>
      <c r="N245" s="559"/>
      <c r="O245" s="479">
        <f t="shared" si="14"/>
        <v>0</v>
      </c>
      <c r="P245" s="423"/>
      <c r="Q245" s="125"/>
      <c r="R245" s="53"/>
      <c r="S245" s="124"/>
      <c r="T245" s="124"/>
      <c r="U245" s="124"/>
      <c r="V245" s="124"/>
      <c r="W245" s="125"/>
      <c r="X245" s="53"/>
      <c r="Y245" s="53"/>
    </row>
    <row r="246" spans="1:25" ht="33" customHeight="1" thickTop="1" thickBot="1" x14ac:dyDescent="0.3">
      <c r="A246" s="216"/>
      <c r="B246" s="517" t="s">
        <v>522</v>
      </c>
      <c r="C246" s="612" t="s">
        <v>591</v>
      </c>
      <c r="D246" s="964" t="s">
        <v>592</v>
      </c>
      <c r="E246" s="960"/>
      <c r="F246" s="602" t="s">
        <v>558</v>
      </c>
      <c r="G246" s="470">
        <v>0</v>
      </c>
      <c r="H246" s="560">
        <v>0.75</v>
      </c>
      <c r="I246" s="560">
        <v>1</v>
      </c>
      <c r="J246" s="560">
        <v>0</v>
      </c>
      <c r="K246" s="560">
        <v>0</v>
      </c>
      <c r="L246" s="472">
        <f>I246</f>
        <v>1</v>
      </c>
      <c r="M246" s="462" t="s">
        <v>45</v>
      </c>
      <c r="N246" s="559"/>
      <c r="O246" s="479">
        <f t="shared" si="14"/>
        <v>0</v>
      </c>
      <c r="P246" s="423"/>
      <c r="Q246" s="125"/>
      <c r="R246" s="53"/>
      <c r="S246" s="124"/>
      <c r="T246" s="124"/>
      <c r="U246" s="124"/>
      <c r="V246" s="124"/>
      <c r="W246" s="125"/>
      <c r="X246" s="53"/>
      <c r="Y246" s="53"/>
    </row>
    <row r="247" spans="1:25" ht="43.5" customHeight="1" thickTop="1" thickBot="1" x14ac:dyDescent="0.3">
      <c r="A247" s="216"/>
      <c r="B247" s="517" t="s">
        <v>768</v>
      </c>
      <c r="C247" s="612" t="s">
        <v>593</v>
      </c>
      <c r="D247" s="964" t="s">
        <v>594</v>
      </c>
      <c r="E247" s="960"/>
      <c r="F247" s="602" t="s">
        <v>558</v>
      </c>
      <c r="G247" s="468">
        <v>1</v>
      </c>
      <c r="H247" s="503">
        <v>1</v>
      </c>
      <c r="I247" s="503">
        <v>1</v>
      </c>
      <c r="J247" s="503">
        <v>1</v>
      </c>
      <c r="K247" s="503">
        <v>1</v>
      </c>
      <c r="L247" s="468">
        <f>K247</f>
        <v>1</v>
      </c>
      <c r="M247" s="462" t="s">
        <v>45</v>
      </c>
      <c r="N247" s="559"/>
      <c r="O247" s="479"/>
      <c r="P247" s="423"/>
      <c r="Q247" s="125"/>
      <c r="R247" s="53"/>
      <c r="S247" s="124"/>
      <c r="T247" s="124"/>
      <c r="U247" s="124"/>
      <c r="V247" s="124"/>
      <c r="W247" s="125"/>
      <c r="X247" s="53"/>
      <c r="Y247" s="53"/>
    </row>
    <row r="248" spans="1:25" ht="60" customHeight="1" thickTop="1" thickBot="1" x14ac:dyDescent="0.3">
      <c r="A248" s="245"/>
      <c r="B248" s="438" t="s">
        <v>595</v>
      </c>
      <c r="C248" s="496" t="s">
        <v>596</v>
      </c>
      <c r="D248" s="949" t="s">
        <v>597</v>
      </c>
      <c r="E248" s="949"/>
      <c r="F248" s="949"/>
      <c r="G248" s="590"/>
      <c r="H248" s="553"/>
      <c r="I248" s="553"/>
      <c r="J248" s="553"/>
      <c r="K248" s="553"/>
      <c r="L248" s="441"/>
      <c r="M248" s="442"/>
      <c r="N248" s="442"/>
      <c r="O248" s="497"/>
      <c r="P248" s="414"/>
      <c r="Q248" s="70"/>
      <c r="R248" s="70"/>
      <c r="S248" s="70"/>
      <c r="T248" s="70"/>
      <c r="U248" s="70"/>
      <c r="V248" s="70"/>
      <c r="W248" s="70"/>
      <c r="X248" s="77"/>
      <c r="Y248" s="53"/>
    </row>
    <row r="249" spans="1:25" ht="43.5" customHeight="1" thickTop="1" thickBot="1" x14ac:dyDescent="0.3">
      <c r="A249" s="53"/>
      <c r="B249" s="484" t="s">
        <v>599</v>
      </c>
      <c r="C249" s="484" t="s">
        <v>600</v>
      </c>
      <c r="D249" s="956" t="s">
        <v>601</v>
      </c>
      <c r="E249" s="957"/>
      <c r="F249" s="484" t="s">
        <v>598</v>
      </c>
      <c r="G249" s="444"/>
      <c r="H249" s="445"/>
      <c r="I249" s="445"/>
      <c r="J249" s="445"/>
      <c r="K249" s="445"/>
      <c r="L249" s="444"/>
      <c r="M249" s="445"/>
      <c r="N249" s="445"/>
      <c r="O249" s="498"/>
      <c r="P249" s="415"/>
      <c r="Q249" s="70"/>
      <c r="R249" s="53"/>
      <c r="S249" s="84"/>
      <c r="T249" s="84"/>
      <c r="U249" s="84"/>
      <c r="V249" s="84"/>
      <c r="W249" s="84"/>
      <c r="X249" s="53"/>
      <c r="Y249" s="53"/>
    </row>
    <row r="250" spans="1:25" ht="57.75" customHeight="1" thickTop="1" thickBot="1" x14ac:dyDescent="0.3">
      <c r="A250" s="53"/>
      <c r="B250" s="485" t="s">
        <v>602</v>
      </c>
      <c r="C250" s="448" t="s">
        <v>603</v>
      </c>
      <c r="D250" s="958" t="s">
        <v>604</v>
      </c>
      <c r="E250" s="955"/>
      <c r="F250" s="485" t="s">
        <v>598</v>
      </c>
      <c r="G250" s="449"/>
      <c r="H250" s="450"/>
      <c r="I250" s="450"/>
      <c r="J250" s="450"/>
      <c r="K250" s="450"/>
      <c r="L250" s="449"/>
      <c r="M250" s="450"/>
      <c r="N250" s="450"/>
      <c r="O250" s="499"/>
      <c r="P250" s="415"/>
      <c r="Q250" s="70"/>
      <c r="R250" s="53"/>
      <c r="S250" s="57"/>
      <c r="T250" s="57"/>
      <c r="U250" s="57"/>
      <c r="V250" s="57"/>
      <c r="W250" s="57"/>
      <c r="X250" s="53"/>
      <c r="Y250" s="53"/>
    </row>
    <row r="251" spans="1:25" ht="66" customHeight="1" thickTop="1" thickBot="1" x14ac:dyDescent="0.3">
      <c r="A251" s="53"/>
      <c r="B251" s="452" t="s">
        <v>605</v>
      </c>
      <c r="C251" s="453" t="s">
        <v>606</v>
      </c>
      <c r="D251" s="521" t="s">
        <v>597</v>
      </c>
      <c r="E251" s="478" t="s">
        <v>607</v>
      </c>
      <c r="F251" s="486" t="s">
        <v>598</v>
      </c>
      <c r="G251" s="456">
        <v>13</v>
      </c>
      <c r="H251" s="457">
        <v>10</v>
      </c>
      <c r="I251" s="457">
        <v>11</v>
      </c>
      <c r="J251" s="457">
        <v>10</v>
      </c>
      <c r="K251" s="457">
        <v>10</v>
      </c>
      <c r="L251" s="456">
        <f>SUM(H251:K251)</f>
        <v>41</v>
      </c>
      <c r="M251" s="457" t="s">
        <v>32</v>
      </c>
      <c r="N251" s="457"/>
      <c r="O251" s="458">
        <f t="shared" ref="O251:O265" si="15">+N251/L251</f>
        <v>0</v>
      </c>
      <c r="P251" s="415"/>
      <c r="Q251" s="120"/>
      <c r="R251" s="53"/>
      <c r="S251" s="57"/>
      <c r="T251" s="57"/>
      <c r="U251" s="57"/>
      <c r="V251" s="57"/>
      <c r="W251" s="57"/>
      <c r="X251" s="53"/>
      <c r="Y251" s="53"/>
    </row>
    <row r="252" spans="1:25" ht="42" customHeight="1" thickTop="1" thickBot="1" x14ac:dyDescent="0.3">
      <c r="A252" s="107"/>
      <c r="B252" s="464" t="s">
        <v>33</v>
      </c>
      <c r="C252" s="460" t="s">
        <v>608</v>
      </c>
      <c r="D252" s="963" t="s">
        <v>609</v>
      </c>
      <c r="E252" s="960"/>
      <c r="F252" s="602" t="s">
        <v>598</v>
      </c>
      <c r="G252" s="465">
        <v>1</v>
      </c>
      <c r="H252" s="504">
        <v>1</v>
      </c>
      <c r="I252" s="504">
        <v>1</v>
      </c>
      <c r="J252" s="504">
        <v>1</v>
      </c>
      <c r="K252" s="504">
        <v>1</v>
      </c>
      <c r="L252" s="487">
        <f>SUM(H252:K252)</f>
        <v>4</v>
      </c>
      <c r="M252" s="462" t="s">
        <v>32</v>
      </c>
      <c r="N252" s="504"/>
      <c r="O252" s="479">
        <f t="shared" si="15"/>
        <v>0</v>
      </c>
      <c r="P252" s="415"/>
      <c r="Q252" s="120"/>
      <c r="R252" s="53"/>
      <c r="S252" s="124"/>
      <c r="T252" s="124"/>
      <c r="U252" s="124"/>
      <c r="V252" s="124"/>
      <c r="W252" s="125"/>
      <c r="X252" s="53"/>
      <c r="Y252" s="53"/>
    </row>
    <row r="253" spans="1:25" ht="40.5" customHeight="1" thickTop="1" thickBot="1" x14ac:dyDescent="0.3">
      <c r="A253" s="107"/>
      <c r="B253" s="464" t="s">
        <v>36</v>
      </c>
      <c r="C253" s="460" t="s">
        <v>610</v>
      </c>
      <c r="D253" s="963" t="s">
        <v>926</v>
      </c>
      <c r="E253" s="960"/>
      <c r="F253" s="602" t="s">
        <v>598</v>
      </c>
      <c r="G253" s="465">
        <v>12</v>
      </c>
      <c r="H253" s="504">
        <v>8</v>
      </c>
      <c r="I253" s="504">
        <v>8</v>
      </c>
      <c r="J253" s="504">
        <v>8</v>
      </c>
      <c r="K253" s="504">
        <v>8</v>
      </c>
      <c r="L253" s="487">
        <f>SUM(H253:K253)</f>
        <v>32</v>
      </c>
      <c r="M253" s="462" t="s">
        <v>32</v>
      </c>
      <c r="N253" s="504"/>
      <c r="O253" s="479">
        <f t="shared" si="15"/>
        <v>0</v>
      </c>
      <c r="P253" s="415"/>
      <c r="Q253" s="120"/>
      <c r="R253" s="53"/>
      <c r="S253" s="124"/>
      <c r="T253" s="124"/>
      <c r="U253" s="124"/>
      <c r="V253" s="124"/>
      <c r="W253" s="125"/>
      <c r="X253" s="53"/>
      <c r="Y253" s="53"/>
    </row>
    <row r="254" spans="1:25" ht="34.5" customHeight="1" thickTop="1" thickBot="1" x14ac:dyDescent="0.3">
      <c r="A254" s="107"/>
      <c r="B254" s="464" t="s">
        <v>50</v>
      </c>
      <c r="C254" s="460" t="s">
        <v>611</v>
      </c>
      <c r="D254" s="963" t="s">
        <v>612</v>
      </c>
      <c r="E254" s="960"/>
      <c r="F254" s="602" t="s">
        <v>598</v>
      </c>
      <c r="G254" s="465">
        <v>1</v>
      </c>
      <c r="H254" s="504">
        <v>1</v>
      </c>
      <c r="I254" s="504">
        <v>1</v>
      </c>
      <c r="J254" s="504">
        <v>1</v>
      </c>
      <c r="K254" s="504">
        <v>1</v>
      </c>
      <c r="L254" s="487">
        <f>SUM(H254:K254)</f>
        <v>4</v>
      </c>
      <c r="M254" s="462" t="s">
        <v>32</v>
      </c>
      <c r="N254" s="504"/>
      <c r="O254" s="479">
        <f t="shared" si="15"/>
        <v>0</v>
      </c>
      <c r="P254" s="423"/>
      <c r="Q254" s="125"/>
      <c r="R254" s="53"/>
      <c r="S254" s="124"/>
      <c r="T254" s="124"/>
      <c r="U254" s="124"/>
      <c r="V254" s="124"/>
      <c r="W254" s="125"/>
      <c r="X254" s="53"/>
      <c r="Y254" s="53"/>
    </row>
    <row r="255" spans="1:25" ht="29.25" customHeight="1" thickTop="1" thickBot="1" x14ac:dyDescent="0.3">
      <c r="A255" s="107"/>
      <c r="B255" s="464" t="s">
        <v>53</v>
      </c>
      <c r="C255" s="460" t="s">
        <v>613</v>
      </c>
      <c r="D255" s="963" t="s">
        <v>614</v>
      </c>
      <c r="E255" s="960"/>
      <c r="F255" s="602" t="s">
        <v>598</v>
      </c>
      <c r="G255" s="465">
        <v>1</v>
      </c>
      <c r="H255" s="504">
        <v>0</v>
      </c>
      <c r="I255" s="504">
        <v>1</v>
      </c>
      <c r="J255" s="504">
        <v>0</v>
      </c>
      <c r="K255" s="504">
        <v>0</v>
      </c>
      <c r="L255" s="487">
        <f>SUM(H255:K255)</f>
        <v>1</v>
      </c>
      <c r="M255" s="462" t="s">
        <v>32</v>
      </c>
      <c r="N255" s="504"/>
      <c r="O255" s="479">
        <f t="shared" si="15"/>
        <v>0</v>
      </c>
      <c r="P255" s="415"/>
      <c r="Q255" s="120"/>
      <c r="R255" s="53"/>
      <c r="S255" s="124"/>
      <c r="T255" s="124"/>
      <c r="U255" s="124"/>
      <c r="V255" s="124"/>
      <c r="W255" s="125"/>
      <c r="X255" s="53"/>
      <c r="Y255" s="53"/>
    </row>
    <row r="256" spans="1:25" ht="33.75" customHeight="1" thickTop="1" thickBot="1" x14ac:dyDescent="0.3">
      <c r="A256" s="216"/>
      <c r="B256" s="459" t="s">
        <v>56</v>
      </c>
      <c r="C256" s="460" t="s">
        <v>615</v>
      </c>
      <c r="D256" s="963" t="s">
        <v>616</v>
      </c>
      <c r="E256" s="960"/>
      <c r="F256" s="602" t="s">
        <v>598</v>
      </c>
      <c r="G256" s="470">
        <v>69</v>
      </c>
      <c r="H256" s="559">
        <v>69</v>
      </c>
      <c r="I256" s="559">
        <v>69</v>
      </c>
      <c r="J256" s="559">
        <v>69</v>
      </c>
      <c r="K256" s="559">
        <v>69</v>
      </c>
      <c r="L256" s="470">
        <v>69</v>
      </c>
      <c r="M256" s="462" t="s">
        <v>32</v>
      </c>
      <c r="N256" s="559"/>
      <c r="O256" s="479">
        <f t="shared" si="15"/>
        <v>0</v>
      </c>
      <c r="P256" s="423"/>
      <c r="Q256" s="125"/>
      <c r="R256" s="53"/>
      <c r="S256" s="124"/>
      <c r="T256" s="124"/>
      <c r="U256" s="124"/>
      <c r="V256" s="124"/>
      <c r="W256" s="125"/>
      <c r="X256" s="53"/>
      <c r="Y256" s="53"/>
    </row>
    <row r="257" spans="1:25" ht="66" customHeight="1" thickTop="1" thickBot="1" x14ac:dyDescent="0.3">
      <c r="A257" s="53"/>
      <c r="B257" s="493" t="s">
        <v>617</v>
      </c>
      <c r="C257" s="453" t="s">
        <v>618</v>
      </c>
      <c r="D257" s="521" t="s">
        <v>619</v>
      </c>
      <c r="E257" s="514" t="s">
        <v>620</v>
      </c>
      <c r="F257" s="486" t="s">
        <v>598</v>
      </c>
      <c r="G257" s="456">
        <v>34</v>
      </c>
      <c r="H257" s="457">
        <v>16</v>
      </c>
      <c r="I257" s="457">
        <v>16</v>
      </c>
      <c r="J257" s="457">
        <v>17</v>
      </c>
      <c r="K257" s="457">
        <v>16</v>
      </c>
      <c r="L257" s="456">
        <f>SUM(H257:K257)</f>
        <v>65</v>
      </c>
      <c r="M257" s="457" t="s">
        <v>32</v>
      </c>
      <c r="N257" s="457"/>
      <c r="O257" s="458">
        <f t="shared" si="15"/>
        <v>0</v>
      </c>
      <c r="P257" s="415"/>
      <c r="Q257" s="120"/>
      <c r="R257" s="53"/>
      <c r="S257" s="57"/>
      <c r="T257" s="57"/>
      <c r="U257" s="57"/>
      <c r="V257" s="57"/>
      <c r="W257" s="57"/>
      <c r="X257" s="53"/>
      <c r="Y257" s="53"/>
    </row>
    <row r="258" spans="1:25" ht="57" customHeight="1" thickTop="1" thickBot="1" x14ac:dyDescent="0.3">
      <c r="A258" s="107"/>
      <c r="B258" s="488" t="s">
        <v>33</v>
      </c>
      <c r="C258" s="492" t="s">
        <v>621</v>
      </c>
      <c r="D258" s="959" t="s">
        <v>622</v>
      </c>
      <c r="E258" s="960"/>
      <c r="F258" s="602" t="s">
        <v>598</v>
      </c>
      <c r="G258" s="465">
        <v>34</v>
      </c>
      <c r="H258" s="504">
        <v>12</v>
      </c>
      <c r="I258" s="504">
        <v>12</v>
      </c>
      <c r="J258" s="504">
        <v>12</v>
      </c>
      <c r="K258" s="504">
        <v>12</v>
      </c>
      <c r="L258" s="487">
        <f>SUM(H258:K258)</f>
        <v>48</v>
      </c>
      <c r="M258" s="462" t="s">
        <v>32</v>
      </c>
      <c r="N258" s="504"/>
      <c r="O258" s="479">
        <f t="shared" si="15"/>
        <v>0</v>
      </c>
      <c r="P258" s="415"/>
      <c r="Q258" s="125"/>
      <c r="R258" s="53"/>
      <c r="S258" s="125"/>
      <c r="T258" s="124"/>
      <c r="U258" s="124"/>
      <c r="V258" s="124"/>
      <c r="W258" s="145"/>
      <c r="X258" s="53"/>
      <c r="Y258" s="53"/>
    </row>
    <row r="259" spans="1:25" ht="45.75" customHeight="1" thickTop="1" thickBot="1" x14ac:dyDescent="0.3">
      <c r="A259" s="107"/>
      <c r="B259" s="488" t="s">
        <v>36</v>
      </c>
      <c r="C259" s="492" t="s">
        <v>623</v>
      </c>
      <c r="D259" s="959" t="s">
        <v>624</v>
      </c>
      <c r="E259" s="960"/>
      <c r="F259" s="602" t="s">
        <v>598</v>
      </c>
      <c r="G259" s="465">
        <v>4</v>
      </c>
      <c r="H259" s="504">
        <v>4</v>
      </c>
      <c r="I259" s="504">
        <v>4</v>
      </c>
      <c r="J259" s="504">
        <v>4</v>
      </c>
      <c r="K259" s="504">
        <v>4</v>
      </c>
      <c r="L259" s="487">
        <v>4</v>
      </c>
      <c r="M259" s="462" t="s">
        <v>32</v>
      </c>
      <c r="N259" s="504"/>
      <c r="O259" s="479">
        <f t="shared" si="15"/>
        <v>0</v>
      </c>
      <c r="P259" s="415"/>
      <c r="Q259" s="125"/>
      <c r="R259" s="53"/>
      <c r="S259" s="125"/>
      <c r="T259" s="124"/>
      <c r="U259" s="124"/>
      <c r="V259" s="124"/>
      <c r="W259" s="145"/>
      <c r="X259" s="53"/>
      <c r="Y259" s="53"/>
    </row>
    <row r="260" spans="1:25" ht="46.5" customHeight="1" thickTop="1" thickBot="1" x14ac:dyDescent="0.3">
      <c r="A260" s="107"/>
      <c r="B260" s="488" t="s">
        <v>50</v>
      </c>
      <c r="C260" s="492" t="s">
        <v>625</v>
      </c>
      <c r="D260" s="959" t="s">
        <v>626</v>
      </c>
      <c r="E260" s="960"/>
      <c r="F260" s="602" t="s">
        <v>598</v>
      </c>
      <c r="G260" s="465">
        <v>1</v>
      </c>
      <c r="H260" s="504">
        <v>0</v>
      </c>
      <c r="I260" s="504">
        <v>0</v>
      </c>
      <c r="J260" s="504">
        <v>1</v>
      </c>
      <c r="K260" s="504">
        <v>0</v>
      </c>
      <c r="L260" s="465">
        <v>1</v>
      </c>
      <c r="M260" s="462" t="s">
        <v>32</v>
      </c>
      <c r="N260" s="504"/>
      <c r="O260" s="479">
        <f t="shared" si="15"/>
        <v>0</v>
      </c>
      <c r="P260" s="415"/>
      <c r="Q260" s="125"/>
      <c r="R260" s="53"/>
      <c r="S260" s="125"/>
      <c r="T260" s="124"/>
      <c r="U260" s="124"/>
      <c r="V260" s="124"/>
      <c r="W260" s="145"/>
      <c r="X260" s="53"/>
      <c r="Y260" s="53"/>
    </row>
    <row r="261" spans="1:25" ht="66" customHeight="1" thickTop="1" thickBot="1" x14ac:dyDescent="0.3">
      <c r="A261" s="216"/>
      <c r="B261" s="493" t="s">
        <v>627</v>
      </c>
      <c r="C261" s="453" t="s">
        <v>628</v>
      </c>
      <c r="D261" s="521" t="s">
        <v>629</v>
      </c>
      <c r="E261" s="522" t="s">
        <v>630</v>
      </c>
      <c r="F261" s="486" t="s">
        <v>598</v>
      </c>
      <c r="G261" s="456">
        <v>1</v>
      </c>
      <c r="H261" s="457">
        <v>15</v>
      </c>
      <c r="I261" s="457">
        <v>16</v>
      </c>
      <c r="J261" s="457">
        <v>15</v>
      </c>
      <c r="K261" s="457">
        <v>13</v>
      </c>
      <c r="L261" s="456">
        <f>SUM(H261:K261)</f>
        <v>59</v>
      </c>
      <c r="M261" s="457" t="s">
        <v>32</v>
      </c>
      <c r="N261" s="457"/>
      <c r="O261" s="458">
        <f t="shared" si="15"/>
        <v>0</v>
      </c>
      <c r="P261" s="415"/>
      <c r="Q261" s="120"/>
      <c r="R261" s="53"/>
      <c r="S261" s="57"/>
      <c r="T261" s="57"/>
      <c r="U261" s="57"/>
      <c r="V261" s="57"/>
      <c r="W261" s="57"/>
      <c r="X261" s="53"/>
      <c r="Y261" s="53"/>
    </row>
    <row r="262" spans="1:25" ht="42.75" customHeight="1" thickTop="1" thickBot="1" x14ac:dyDescent="0.3">
      <c r="A262" s="107"/>
      <c r="B262" s="488" t="s">
        <v>33</v>
      </c>
      <c r="C262" s="492" t="s">
        <v>631</v>
      </c>
      <c r="D262" s="961" t="s">
        <v>632</v>
      </c>
      <c r="E262" s="960"/>
      <c r="F262" s="602" t="s">
        <v>598</v>
      </c>
      <c r="G262" s="465">
        <v>0</v>
      </c>
      <c r="H262" s="504">
        <v>12</v>
      </c>
      <c r="I262" s="504">
        <v>12</v>
      </c>
      <c r="J262" s="504">
        <v>12</v>
      </c>
      <c r="K262" s="504">
        <v>12</v>
      </c>
      <c r="L262" s="487">
        <f>SUM(H262:K262)</f>
        <v>48</v>
      </c>
      <c r="M262" s="462" t="s">
        <v>32</v>
      </c>
      <c r="N262" s="504"/>
      <c r="O262" s="479">
        <f t="shared" si="15"/>
        <v>0</v>
      </c>
      <c r="P262" s="415"/>
      <c r="Q262" s="125"/>
      <c r="R262" s="53"/>
      <c r="S262" s="125"/>
      <c r="T262" s="124"/>
      <c r="U262" s="124"/>
      <c r="V262" s="124"/>
      <c r="W262" s="145"/>
      <c r="X262" s="53"/>
      <c r="Y262" s="53"/>
    </row>
    <row r="263" spans="1:25" ht="39.75" customHeight="1" thickTop="1" thickBot="1" x14ac:dyDescent="0.3">
      <c r="A263" s="107"/>
      <c r="B263" s="488" t="s">
        <v>36</v>
      </c>
      <c r="C263" s="492" t="s">
        <v>633</v>
      </c>
      <c r="D263" s="961" t="s">
        <v>634</v>
      </c>
      <c r="E263" s="960"/>
      <c r="F263" s="602" t="s">
        <v>598</v>
      </c>
      <c r="G263" s="465">
        <v>1</v>
      </c>
      <c r="H263" s="504">
        <v>0</v>
      </c>
      <c r="I263" s="504">
        <v>1</v>
      </c>
      <c r="J263" s="504">
        <v>0</v>
      </c>
      <c r="K263" s="504">
        <v>0</v>
      </c>
      <c r="L263" s="465">
        <v>1</v>
      </c>
      <c r="M263" s="462" t="s">
        <v>32</v>
      </c>
      <c r="N263" s="504"/>
      <c r="O263" s="479">
        <f t="shared" si="15"/>
        <v>0</v>
      </c>
      <c r="P263" s="415"/>
      <c r="Q263" s="125"/>
      <c r="R263" s="53"/>
      <c r="S263" s="125"/>
      <c r="T263" s="124"/>
      <c r="U263" s="124"/>
      <c r="V263" s="124"/>
      <c r="W263" s="145"/>
      <c r="X263" s="53"/>
      <c r="Y263" s="53"/>
    </row>
    <row r="264" spans="1:25" ht="37.5" customHeight="1" thickTop="1" thickBot="1" x14ac:dyDescent="0.3">
      <c r="A264" s="107"/>
      <c r="B264" s="488" t="s">
        <v>50</v>
      </c>
      <c r="C264" s="492" t="s">
        <v>635</v>
      </c>
      <c r="D264" s="961" t="s">
        <v>636</v>
      </c>
      <c r="E264" s="960"/>
      <c r="F264" s="602" t="s">
        <v>598</v>
      </c>
      <c r="G264" s="465">
        <v>1</v>
      </c>
      <c r="H264" s="504">
        <v>1</v>
      </c>
      <c r="I264" s="504">
        <v>1</v>
      </c>
      <c r="J264" s="504">
        <v>1</v>
      </c>
      <c r="K264" s="504">
        <v>1</v>
      </c>
      <c r="L264" s="465">
        <f>SUM(H264:K264)</f>
        <v>4</v>
      </c>
      <c r="M264" s="462" t="s">
        <v>32</v>
      </c>
      <c r="N264" s="504"/>
      <c r="O264" s="479">
        <f t="shared" si="15"/>
        <v>0</v>
      </c>
      <c r="P264" s="415"/>
      <c r="Q264" s="125"/>
      <c r="R264" s="53"/>
      <c r="S264" s="125"/>
      <c r="T264" s="124"/>
      <c r="U264" s="124"/>
      <c r="V264" s="124"/>
      <c r="W264" s="145"/>
      <c r="X264" s="53"/>
      <c r="Y264" s="53"/>
    </row>
    <row r="265" spans="1:25" ht="41.25" customHeight="1" thickTop="1" thickBot="1" x14ac:dyDescent="0.3">
      <c r="A265" s="216"/>
      <c r="B265" s="495" t="s">
        <v>53</v>
      </c>
      <c r="C265" s="492" t="s">
        <v>637</v>
      </c>
      <c r="D265" s="962" t="s">
        <v>638</v>
      </c>
      <c r="E265" s="960"/>
      <c r="F265" s="602" t="s">
        <v>598</v>
      </c>
      <c r="G265" s="470">
        <v>1</v>
      </c>
      <c r="H265" s="559">
        <v>2</v>
      </c>
      <c r="I265" s="559">
        <v>2</v>
      </c>
      <c r="J265" s="559">
        <v>2</v>
      </c>
      <c r="K265" s="559">
        <v>0</v>
      </c>
      <c r="L265" s="470">
        <f>SUM(H265:K265)</f>
        <v>6</v>
      </c>
      <c r="M265" s="462" t="s">
        <v>32</v>
      </c>
      <c r="N265" s="559"/>
      <c r="O265" s="479">
        <f t="shared" si="15"/>
        <v>0</v>
      </c>
      <c r="P265" s="423"/>
      <c r="Q265" s="125"/>
      <c r="R265" s="53"/>
      <c r="S265" s="124"/>
      <c r="T265" s="124"/>
      <c r="U265" s="124"/>
      <c r="V265" s="124"/>
      <c r="W265" s="125"/>
      <c r="X265" s="53"/>
      <c r="Y265" s="53"/>
    </row>
    <row r="266" spans="1:25" ht="72.75" customHeight="1" thickTop="1" thickBot="1" x14ac:dyDescent="0.3">
      <c r="A266" s="245"/>
      <c r="B266" s="438" t="s">
        <v>639</v>
      </c>
      <c r="C266" s="496" t="s">
        <v>640</v>
      </c>
      <c r="D266" s="949" t="s">
        <v>641</v>
      </c>
      <c r="E266" s="949"/>
      <c r="F266" s="949"/>
      <c r="G266" s="590"/>
      <c r="H266" s="553"/>
      <c r="I266" s="553"/>
      <c r="J266" s="553"/>
      <c r="K266" s="553"/>
      <c r="L266" s="441"/>
      <c r="M266" s="442"/>
      <c r="N266" s="442"/>
      <c r="O266" s="497"/>
      <c r="P266" s="414"/>
      <c r="Q266" s="70"/>
      <c r="R266" s="70"/>
      <c r="S266" s="70"/>
      <c r="T266" s="70"/>
      <c r="U266" s="70"/>
      <c r="V266" s="70"/>
      <c r="W266" s="70"/>
      <c r="X266" s="77"/>
      <c r="Y266" s="53"/>
    </row>
    <row r="267" spans="1:25" ht="60" customHeight="1" thickTop="1" thickBot="1" x14ac:dyDescent="0.3">
      <c r="A267" s="53"/>
      <c r="B267" s="484" t="s">
        <v>643</v>
      </c>
      <c r="C267" s="484" t="s">
        <v>644</v>
      </c>
      <c r="D267" s="956" t="s">
        <v>645</v>
      </c>
      <c r="E267" s="957"/>
      <c r="F267" s="484" t="s">
        <v>642</v>
      </c>
      <c r="G267" s="444"/>
      <c r="H267" s="445"/>
      <c r="I267" s="445"/>
      <c r="J267" s="445"/>
      <c r="K267" s="445"/>
      <c r="L267" s="444"/>
      <c r="M267" s="445"/>
      <c r="N267" s="445"/>
      <c r="O267" s="498"/>
      <c r="P267" s="415"/>
      <c r="Q267" s="70"/>
      <c r="R267" s="53"/>
      <c r="S267" s="84"/>
      <c r="T267" s="84"/>
      <c r="U267" s="84"/>
      <c r="V267" s="84"/>
      <c r="W267" s="84"/>
      <c r="X267" s="53"/>
      <c r="Y267" s="53"/>
    </row>
    <row r="268" spans="1:25" ht="66.75" customHeight="1" thickTop="1" thickBot="1" x14ac:dyDescent="0.3">
      <c r="A268" s="53"/>
      <c r="B268" s="485" t="s">
        <v>646</v>
      </c>
      <c r="C268" s="448" t="s">
        <v>647</v>
      </c>
      <c r="D268" s="958" t="s">
        <v>648</v>
      </c>
      <c r="E268" s="955"/>
      <c r="F268" s="485" t="s">
        <v>493</v>
      </c>
      <c r="G268" s="449"/>
      <c r="H268" s="450"/>
      <c r="I268" s="450"/>
      <c r="J268" s="450"/>
      <c r="K268" s="450"/>
      <c r="L268" s="449"/>
      <c r="M268" s="450"/>
      <c r="N268" s="450"/>
      <c r="O268" s="499"/>
      <c r="P268" s="415"/>
      <c r="Q268" s="70"/>
      <c r="R268" s="53"/>
      <c r="S268" s="57"/>
      <c r="T268" s="57"/>
      <c r="U268" s="57"/>
      <c r="V268" s="57"/>
      <c r="W268" s="57"/>
      <c r="X268" s="53"/>
      <c r="Y268" s="53"/>
    </row>
    <row r="269" spans="1:25" ht="62.25" customHeight="1" thickTop="1" thickBot="1" x14ac:dyDescent="0.3">
      <c r="A269" s="53"/>
      <c r="B269" s="953" t="s">
        <v>649</v>
      </c>
      <c r="C269" s="453" t="s">
        <v>650</v>
      </c>
      <c r="D269" s="948" t="s">
        <v>651</v>
      </c>
      <c r="E269" s="524" t="s">
        <v>916</v>
      </c>
      <c r="F269" s="604" t="s">
        <v>493</v>
      </c>
      <c r="G269" s="530">
        <v>0</v>
      </c>
      <c r="H269" s="567">
        <v>0.05</v>
      </c>
      <c r="I269" s="583">
        <v>0.6</v>
      </c>
      <c r="J269" s="583">
        <v>0.8</v>
      </c>
      <c r="K269" s="583"/>
      <c r="L269" s="531">
        <f>K269</f>
        <v>0</v>
      </c>
      <c r="M269" s="540" t="s">
        <v>45</v>
      </c>
      <c r="N269" s="540"/>
      <c r="O269" s="528" t="e">
        <f t="shared" ref="O269:O311" si="16">+N269/L269</f>
        <v>#DIV/0!</v>
      </c>
      <c r="P269" s="418" t="s">
        <v>905</v>
      </c>
      <c r="Q269" s="120"/>
      <c r="R269" s="53"/>
      <c r="S269" s="57"/>
      <c r="T269" s="57"/>
      <c r="U269" s="57"/>
      <c r="V269" s="57"/>
      <c r="W269" s="57"/>
      <c r="X269" s="53"/>
      <c r="Y269" s="53"/>
    </row>
    <row r="270" spans="1:25" ht="39.75" customHeight="1" thickTop="1" thickBot="1" x14ac:dyDescent="0.3">
      <c r="A270" s="53"/>
      <c r="B270" s="953"/>
      <c r="C270" s="453" t="s">
        <v>652</v>
      </c>
      <c r="D270" s="948"/>
      <c r="E270" s="523" t="s">
        <v>653</v>
      </c>
      <c r="F270" s="604" t="s">
        <v>493</v>
      </c>
      <c r="G270" s="541">
        <v>8.0882352941176475E-2</v>
      </c>
      <c r="H270" s="584">
        <v>0.11764705882352941</v>
      </c>
      <c r="I270" s="584">
        <v>0.125</v>
      </c>
      <c r="J270" s="584">
        <v>0.13970588235294118</v>
      </c>
      <c r="K270" s="584">
        <v>0.15441176470588236</v>
      </c>
      <c r="L270" s="542">
        <f>+K270</f>
        <v>0.15441176470588236</v>
      </c>
      <c r="M270" s="540" t="s">
        <v>45</v>
      </c>
      <c r="N270" s="540"/>
      <c r="O270" s="528">
        <f t="shared" si="16"/>
        <v>0</v>
      </c>
      <c r="P270" s="415"/>
      <c r="Q270" s="120"/>
      <c r="R270" s="53"/>
      <c r="S270" s="57"/>
      <c r="T270" s="57"/>
      <c r="U270" s="57"/>
      <c r="V270" s="57"/>
      <c r="W270" s="57"/>
      <c r="X270" s="53"/>
      <c r="Y270" s="53"/>
    </row>
    <row r="271" spans="1:25" ht="77.25" customHeight="1" thickTop="1" thickBot="1" x14ac:dyDescent="0.3">
      <c r="A271" s="53"/>
      <c r="B271" s="953"/>
      <c r="C271" s="453" t="s">
        <v>654</v>
      </c>
      <c r="D271" s="948"/>
      <c r="E271" s="524" t="s">
        <v>915</v>
      </c>
      <c r="F271" s="604" t="s">
        <v>493</v>
      </c>
      <c r="G271" s="541">
        <v>0</v>
      </c>
      <c r="H271" s="584">
        <v>0.02</v>
      </c>
      <c r="I271" s="584">
        <v>1</v>
      </c>
      <c r="J271" s="584">
        <v>1</v>
      </c>
      <c r="K271" s="584">
        <v>1</v>
      </c>
      <c r="L271" s="531">
        <f>+K271</f>
        <v>1</v>
      </c>
      <c r="M271" s="540" t="s">
        <v>45</v>
      </c>
      <c r="N271" s="540"/>
      <c r="O271" s="528">
        <f t="shared" si="16"/>
        <v>0</v>
      </c>
      <c r="P271" s="418" t="s">
        <v>904</v>
      </c>
      <c r="Q271" s="120"/>
      <c r="R271" s="53"/>
      <c r="S271" s="57"/>
      <c r="T271" s="57"/>
      <c r="U271" s="57"/>
      <c r="V271" s="57"/>
      <c r="W271" s="57"/>
      <c r="X271" s="53"/>
      <c r="Y271" s="53"/>
    </row>
    <row r="272" spans="1:25" ht="41.25" customHeight="1" thickTop="1" thickBot="1" x14ac:dyDescent="0.3">
      <c r="A272" s="53"/>
      <c r="B272" s="459" t="s">
        <v>33</v>
      </c>
      <c r="C272" s="471" t="s">
        <v>922</v>
      </c>
      <c r="D272" s="951" t="s">
        <v>923</v>
      </c>
      <c r="E272" s="952"/>
      <c r="F272" s="602" t="s">
        <v>493</v>
      </c>
      <c r="G272" s="461">
        <v>0</v>
      </c>
      <c r="H272" s="574">
        <v>0</v>
      </c>
      <c r="I272" s="574">
        <v>1</v>
      </c>
      <c r="J272" s="574">
        <v>0</v>
      </c>
      <c r="K272" s="574">
        <v>0</v>
      </c>
      <c r="L272" s="501">
        <f>+I272</f>
        <v>1</v>
      </c>
      <c r="M272" s="462" t="s">
        <v>32</v>
      </c>
      <c r="N272" s="475"/>
      <c r="O272" s="463">
        <f t="shared" si="16"/>
        <v>0</v>
      </c>
      <c r="P272" s="416"/>
      <c r="Q272" s="120"/>
      <c r="R272" s="53"/>
      <c r="S272" s="57"/>
      <c r="T272" s="57"/>
      <c r="U272" s="57"/>
      <c r="V272" s="57"/>
      <c r="W272" s="57"/>
      <c r="X272" s="53"/>
      <c r="Y272" s="53"/>
    </row>
    <row r="273" spans="1:25" s="232" customFormat="1" ht="34.5" customHeight="1" thickTop="1" thickBot="1" x14ac:dyDescent="0.3">
      <c r="A273" s="216"/>
      <c r="B273" s="459" t="s">
        <v>36</v>
      </c>
      <c r="C273" s="471" t="s">
        <v>655</v>
      </c>
      <c r="D273" s="951" t="s">
        <v>656</v>
      </c>
      <c r="E273" s="952"/>
      <c r="F273" s="602" t="s">
        <v>493</v>
      </c>
      <c r="G273" s="461">
        <v>0</v>
      </c>
      <c r="H273" s="574">
        <v>0</v>
      </c>
      <c r="I273" s="574">
        <v>1</v>
      </c>
      <c r="J273" s="574">
        <v>2</v>
      </c>
      <c r="K273" s="574">
        <v>2</v>
      </c>
      <c r="L273" s="461">
        <v>5</v>
      </c>
      <c r="M273" s="462" t="s">
        <v>32</v>
      </c>
      <c r="N273" s="475"/>
      <c r="O273" s="463">
        <f t="shared" si="16"/>
        <v>0</v>
      </c>
      <c r="P273" s="416"/>
      <c r="Q273" s="227"/>
      <c r="R273" s="216"/>
      <c r="S273" s="229"/>
      <c r="T273" s="229"/>
      <c r="U273" s="229"/>
      <c r="V273" s="229"/>
      <c r="W273" s="230"/>
      <c r="X273" s="216"/>
      <c r="Y273" s="231"/>
    </row>
    <row r="274" spans="1:25" ht="38.25" customHeight="1" thickTop="1" thickBot="1" x14ac:dyDescent="0.3">
      <c r="A274" s="216"/>
      <c r="B274" s="459" t="s">
        <v>50</v>
      </c>
      <c r="C274" s="471" t="s">
        <v>657</v>
      </c>
      <c r="D274" s="951" t="s">
        <v>658</v>
      </c>
      <c r="E274" s="952"/>
      <c r="F274" s="602" t="s">
        <v>493</v>
      </c>
      <c r="G274" s="461">
        <v>0</v>
      </c>
      <c r="H274" s="557">
        <v>1</v>
      </c>
      <c r="I274" s="557">
        <v>0</v>
      </c>
      <c r="J274" s="557">
        <v>0</v>
      </c>
      <c r="K274" s="557">
        <v>0</v>
      </c>
      <c r="L274" s="483">
        <f>H274</f>
        <v>1</v>
      </c>
      <c r="M274" s="462" t="s">
        <v>45</v>
      </c>
      <c r="N274" s="475"/>
      <c r="O274" s="463">
        <f t="shared" si="16"/>
        <v>0</v>
      </c>
      <c r="P274" s="415"/>
      <c r="Q274" s="125"/>
      <c r="R274" s="53"/>
      <c r="S274" s="125"/>
      <c r="T274" s="124"/>
      <c r="U274" s="124"/>
      <c r="V274" s="124"/>
      <c r="W274" s="145"/>
      <c r="X274" s="53"/>
      <c r="Y274" s="53"/>
    </row>
    <row r="275" spans="1:25" ht="40.5" customHeight="1" thickTop="1" thickBot="1" x14ac:dyDescent="0.3">
      <c r="A275" s="216"/>
      <c r="B275" s="459" t="s">
        <v>53</v>
      </c>
      <c r="C275" s="471" t="s">
        <v>660</v>
      </c>
      <c r="D275" s="951" t="s">
        <v>661</v>
      </c>
      <c r="E275" s="952"/>
      <c r="F275" s="602" t="s">
        <v>493</v>
      </c>
      <c r="G275" s="461">
        <v>0</v>
      </c>
      <c r="H275" s="475">
        <v>1</v>
      </c>
      <c r="I275" s="475">
        <v>2</v>
      </c>
      <c r="J275" s="475">
        <v>0</v>
      </c>
      <c r="K275" s="475">
        <v>0</v>
      </c>
      <c r="L275" s="461">
        <f>SUM(H275:K275)</f>
        <v>3</v>
      </c>
      <c r="M275" s="462" t="s">
        <v>32</v>
      </c>
      <c r="N275" s="475"/>
      <c r="O275" s="463">
        <f t="shared" si="16"/>
        <v>0</v>
      </c>
      <c r="P275" s="415"/>
      <c r="Q275" s="125"/>
      <c r="R275" s="53"/>
      <c r="S275" s="125"/>
      <c r="T275" s="124"/>
      <c r="U275" s="124"/>
      <c r="V275" s="124"/>
      <c r="W275" s="145"/>
      <c r="X275" s="53"/>
      <c r="Y275" s="53"/>
    </row>
    <row r="276" spans="1:25" s="232" customFormat="1" ht="55.5" customHeight="1" thickTop="1" thickBot="1" x14ac:dyDescent="0.3">
      <c r="A276" s="216"/>
      <c r="B276" s="459" t="s">
        <v>56</v>
      </c>
      <c r="C276" s="471" t="s">
        <v>662</v>
      </c>
      <c r="D276" s="951" t="s">
        <v>663</v>
      </c>
      <c r="E276" s="952"/>
      <c r="F276" s="602" t="s">
        <v>493</v>
      </c>
      <c r="G276" s="461">
        <v>0</v>
      </c>
      <c r="H276" s="601">
        <v>0.25</v>
      </c>
      <c r="I276" s="585">
        <v>136</v>
      </c>
      <c r="J276" s="587">
        <v>60</v>
      </c>
      <c r="K276" s="587">
        <v>60</v>
      </c>
      <c r="L276" s="461">
        <f>SUM(H276:K276)</f>
        <v>256.25</v>
      </c>
      <c r="M276" s="462" t="s">
        <v>32</v>
      </c>
      <c r="N276" s="475"/>
      <c r="O276" s="463">
        <f t="shared" si="16"/>
        <v>0</v>
      </c>
      <c r="P276" s="416"/>
      <c r="Q276" s="227"/>
      <c r="R276" s="216"/>
      <c r="S276" s="229"/>
      <c r="T276" s="229"/>
      <c r="U276" s="229"/>
      <c r="V276" s="229"/>
      <c r="W276" s="230"/>
      <c r="X276" s="216"/>
      <c r="Y276" s="231"/>
    </row>
    <row r="277" spans="1:25" s="232" customFormat="1" ht="34.5" customHeight="1" thickTop="1" thickBot="1" x14ac:dyDescent="0.3">
      <c r="A277" s="216"/>
      <c r="B277" s="459" t="s">
        <v>59</v>
      </c>
      <c r="C277" s="471" t="s">
        <v>664</v>
      </c>
      <c r="D277" s="951" t="s">
        <v>665</v>
      </c>
      <c r="E277" s="952"/>
      <c r="F277" s="602" t="s">
        <v>493</v>
      </c>
      <c r="G277" s="461">
        <v>11</v>
      </c>
      <c r="H277" s="475">
        <v>5</v>
      </c>
      <c r="I277" s="475">
        <v>6</v>
      </c>
      <c r="J277" s="475">
        <v>8</v>
      </c>
      <c r="K277" s="475">
        <v>10</v>
      </c>
      <c r="L277" s="461">
        <f>+K277+G277</f>
        <v>21</v>
      </c>
      <c r="M277" s="462" t="s">
        <v>32</v>
      </c>
      <c r="N277" s="475"/>
      <c r="O277" s="463">
        <f t="shared" si="16"/>
        <v>0</v>
      </c>
      <c r="P277" s="416"/>
      <c r="Q277" s="227"/>
      <c r="R277" s="216"/>
      <c r="S277" s="229"/>
      <c r="T277" s="229"/>
      <c r="U277" s="229"/>
      <c r="V277" s="229"/>
      <c r="W277" s="230"/>
      <c r="X277" s="216"/>
      <c r="Y277" s="231"/>
    </row>
    <row r="278" spans="1:25" ht="35.25" customHeight="1" thickTop="1" thickBot="1" x14ac:dyDescent="0.3">
      <c r="A278" s="216"/>
      <c r="B278" s="459" t="s">
        <v>62</v>
      </c>
      <c r="C278" s="471" t="s">
        <v>666</v>
      </c>
      <c r="D278" s="951" t="s">
        <v>667</v>
      </c>
      <c r="E278" s="952"/>
      <c r="F278" s="602" t="s">
        <v>493</v>
      </c>
      <c r="G278" s="461">
        <v>0</v>
      </c>
      <c r="H278" s="557">
        <v>1</v>
      </c>
      <c r="I278" s="557">
        <v>0</v>
      </c>
      <c r="J278" s="557">
        <v>0</v>
      </c>
      <c r="K278" s="557">
        <v>0</v>
      </c>
      <c r="L278" s="483">
        <f>H278</f>
        <v>1</v>
      </c>
      <c r="M278" s="462" t="s">
        <v>45</v>
      </c>
      <c r="N278" s="475"/>
      <c r="O278" s="463">
        <f t="shared" si="16"/>
        <v>0</v>
      </c>
      <c r="P278" s="415"/>
      <c r="Q278" s="125"/>
      <c r="R278" s="53"/>
      <c r="S278" s="125"/>
      <c r="T278" s="124"/>
      <c r="U278" s="124"/>
      <c r="V278" s="124"/>
      <c r="W278" s="145"/>
      <c r="X278" s="53"/>
      <c r="Y278" s="53"/>
    </row>
    <row r="279" spans="1:25" ht="31.5" customHeight="1" thickTop="1" thickBot="1" x14ac:dyDescent="0.3">
      <c r="A279" s="216"/>
      <c r="B279" s="459" t="s">
        <v>65</v>
      </c>
      <c r="C279" s="471" t="s">
        <v>668</v>
      </c>
      <c r="D279" s="951" t="s">
        <v>669</v>
      </c>
      <c r="E279" s="952"/>
      <c r="F279" s="602" t="s">
        <v>493</v>
      </c>
      <c r="G279" s="461">
        <v>0</v>
      </c>
      <c r="H279" s="475">
        <v>1</v>
      </c>
      <c r="I279" s="475">
        <v>0</v>
      </c>
      <c r="J279" s="475">
        <v>0</v>
      </c>
      <c r="K279" s="475">
        <v>0</v>
      </c>
      <c r="L279" s="461">
        <f>SUM(H279:K279)</f>
        <v>1</v>
      </c>
      <c r="M279" s="462" t="s">
        <v>32</v>
      </c>
      <c r="N279" s="475"/>
      <c r="O279" s="463">
        <f t="shared" si="16"/>
        <v>0</v>
      </c>
      <c r="P279" s="415"/>
      <c r="Q279" s="125"/>
      <c r="R279" s="53"/>
      <c r="S279" s="125"/>
      <c r="T279" s="124"/>
      <c r="U279" s="124"/>
      <c r="V279" s="124"/>
      <c r="W279" s="145"/>
      <c r="X279" s="53"/>
      <c r="Y279" s="53"/>
    </row>
    <row r="280" spans="1:25" ht="56.25" customHeight="1" thickTop="1" thickBot="1" x14ac:dyDescent="0.3">
      <c r="A280" s="216"/>
      <c r="B280" s="459" t="s">
        <v>99</v>
      </c>
      <c r="C280" s="471" t="s">
        <v>670</v>
      </c>
      <c r="D280" s="951" t="s">
        <v>671</v>
      </c>
      <c r="E280" s="952"/>
      <c r="F280" s="602" t="s">
        <v>493</v>
      </c>
      <c r="G280" s="461">
        <v>0</v>
      </c>
      <c r="H280" s="557">
        <v>1</v>
      </c>
      <c r="I280" s="557">
        <v>0</v>
      </c>
      <c r="J280" s="557">
        <v>0</v>
      </c>
      <c r="K280" s="557">
        <v>0</v>
      </c>
      <c r="L280" s="483">
        <f>H280</f>
        <v>1</v>
      </c>
      <c r="M280" s="462" t="s">
        <v>45</v>
      </c>
      <c r="N280" s="475"/>
      <c r="O280" s="463">
        <f t="shared" si="16"/>
        <v>0</v>
      </c>
      <c r="P280" s="415"/>
      <c r="Q280" s="125"/>
      <c r="R280" s="53"/>
      <c r="S280" s="125"/>
      <c r="T280" s="124"/>
      <c r="U280" s="124"/>
      <c r="V280" s="124"/>
      <c r="W280" s="145"/>
      <c r="X280" s="53"/>
      <c r="Y280" s="53"/>
    </row>
    <row r="281" spans="1:25" ht="56.25" customHeight="1" thickTop="1" thickBot="1" x14ac:dyDescent="0.3">
      <c r="A281" s="216"/>
      <c r="B281" s="459" t="s">
        <v>66</v>
      </c>
      <c r="C281" s="471" t="s">
        <v>672</v>
      </c>
      <c r="D281" s="951" t="s">
        <v>673</v>
      </c>
      <c r="E281" s="952"/>
      <c r="F281" s="602" t="s">
        <v>493</v>
      </c>
      <c r="G281" s="465">
        <v>0</v>
      </c>
      <c r="H281" s="503">
        <v>0</v>
      </c>
      <c r="I281" s="503">
        <v>0.05</v>
      </c>
      <c r="J281" s="503">
        <v>0.05</v>
      </c>
      <c r="K281" s="503">
        <v>0.05</v>
      </c>
      <c r="L281" s="483">
        <f>SUBTOTAL(9,H281:K281)</f>
        <v>0.15000000000000002</v>
      </c>
      <c r="M281" s="462" t="s">
        <v>45</v>
      </c>
      <c r="N281" s="475"/>
      <c r="O281" s="463">
        <f t="shared" si="16"/>
        <v>0</v>
      </c>
      <c r="P281" s="417"/>
      <c r="Q281" s="114"/>
      <c r="R281" s="107"/>
      <c r="S281" s="114"/>
      <c r="T281" s="112"/>
      <c r="U281" s="112"/>
      <c r="V281" s="112"/>
      <c r="W281" s="178"/>
      <c r="X281" s="107"/>
      <c r="Y281" s="53"/>
    </row>
    <row r="282" spans="1:25" ht="31.5" customHeight="1" thickTop="1" thickBot="1" x14ac:dyDescent="0.3">
      <c r="A282" s="216"/>
      <c r="B282" s="459" t="s">
        <v>69</v>
      </c>
      <c r="C282" s="471" t="s">
        <v>674</v>
      </c>
      <c r="D282" s="951" t="s">
        <v>675</v>
      </c>
      <c r="E282" s="952"/>
      <c r="F282" s="602" t="s">
        <v>493</v>
      </c>
      <c r="G282" s="461">
        <v>0</v>
      </c>
      <c r="H282" s="475">
        <v>1</v>
      </c>
      <c r="I282" s="475">
        <v>0</v>
      </c>
      <c r="J282" s="475">
        <v>0</v>
      </c>
      <c r="K282" s="475">
        <v>0</v>
      </c>
      <c r="L282" s="461">
        <f>SUM(H282:K282)</f>
        <v>1</v>
      </c>
      <c r="M282" s="462" t="s">
        <v>32</v>
      </c>
      <c r="N282" s="475"/>
      <c r="O282" s="463">
        <f t="shared" si="16"/>
        <v>0</v>
      </c>
      <c r="P282" s="415"/>
      <c r="Q282" s="125"/>
      <c r="R282" s="53"/>
      <c r="S282" s="125"/>
      <c r="T282" s="124"/>
      <c r="U282" s="124"/>
      <c r="V282" s="124"/>
      <c r="W282" s="145"/>
      <c r="X282" s="53"/>
      <c r="Y282" s="53"/>
    </row>
    <row r="283" spans="1:25" ht="37.5" customHeight="1" thickTop="1" thickBot="1" x14ac:dyDescent="0.3">
      <c r="A283" s="216"/>
      <c r="B283" s="459" t="s">
        <v>72</v>
      </c>
      <c r="C283" s="471" t="s">
        <v>676</v>
      </c>
      <c r="D283" s="951" t="s">
        <v>677</v>
      </c>
      <c r="E283" s="952"/>
      <c r="F283" s="602" t="s">
        <v>493</v>
      </c>
      <c r="G283" s="465">
        <v>0</v>
      </c>
      <c r="H283" s="503">
        <v>0.5</v>
      </c>
      <c r="I283" s="503">
        <v>0.5</v>
      </c>
      <c r="J283" s="503">
        <v>0</v>
      </c>
      <c r="K283" s="503">
        <v>0</v>
      </c>
      <c r="L283" s="468">
        <v>1</v>
      </c>
      <c r="M283" s="462" t="s">
        <v>45</v>
      </c>
      <c r="N283" s="475"/>
      <c r="O283" s="463">
        <f t="shared" si="16"/>
        <v>0</v>
      </c>
      <c r="P283" s="428"/>
      <c r="Q283" s="53"/>
      <c r="R283" s="53"/>
      <c r="S283" s="53"/>
      <c r="T283" s="53"/>
      <c r="U283" s="53"/>
      <c r="V283" s="53"/>
      <c r="W283" s="53"/>
      <c r="X283" s="53"/>
      <c r="Y283" s="53"/>
    </row>
    <row r="284" spans="1:25" ht="42.75" customHeight="1" thickTop="1" thickBot="1" x14ac:dyDescent="0.3">
      <c r="A284" s="216"/>
      <c r="B284" s="459" t="s">
        <v>75</v>
      </c>
      <c r="C284" s="471" t="s">
        <v>678</v>
      </c>
      <c r="D284" s="951" t="s">
        <v>679</v>
      </c>
      <c r="E284" s="952"/>
      <c r="F284" s="602" t="s">
        <v>493</v>
      </c>
      <c r="G284" s="465">
        <v>0</v>
      </c>
      <c r="H284" s="503">
        <v>1</v>
      </c>
      <c r="I284" s="503">
        <v>1</v>
      </c>
      <c r="J284" s="503">
        <v>1</v>
      </c>
      <c r="K284" s="503">
        <v>1</v>
      </c>
      <c r="L284" s="468">
        <f>K284</f>
        <v>1</v>
      </c>
      <c r="M284" s="462" t="s">
        <v>45</v>
      </c>
      <c r="N284" s="475"/>
      <c r="O284" s="463">
        <f t="shared" si="16"/>
        <v>0</v>
      </c>
      <c r="P284" s="415"/>
      <c r="Q284" s="125"/>
      <c r="R284" s="53"/>
      <c r="S284" s="125"/>
      <c r="T284" s="124"/>
      <c r="U284" s="124"/>
      <c r="V284" s="124"/>
      <c r="W284" s="145"/>
      <c r="X284" s="53"/>
      <c r="Y284" s="53"/>
    </row>
    <row r="285" spans="1:25" ht="27" customHeight="1" thickTop="1" thickBot="1" x14ac:dyDescent="0.3">
      <c r="A285" s="216"/>
      <c r="B285" s="459" t="s">
        <v>78</v>
      </c>
      <c r="C285" s="471" t="s">
        <v>680</v>
      </c>
      <c r="D285" s="951" t="s">
        <v>681</v>
      </c>
      <c r="E285" s="952"/>
      <c r="F285" s="602" t="s">
        <v>493</v>
      </c>
      <c r="G285" s="465">
        <v>0</v>
      </c>
      <c r="H285" s="503">
        <v>0</v>
      </c>
      <c r="I285" s="503">
        <v>0.2</v>
      </c>
      <c r="J285" s="503">
        <v>0.4</v>
      </c>
      <c r="K285" s="503">
        <v>0.6</v>
      </c>
      <c r="L285" s="468">
        <f>K285</f>
        <v>0.6</v>
      </c>
      <c r="M285" s="462" t="s">
        <v>45</v>
      </c>
      <c r="N285" s="475"/>
      <c r="O285" s="463">
        <f t="shared" si="16"/>
        <v>0</v>
      </c>
      <c r="P285" s="415"/>
      <c r="Q285" s="125"/>
      <c r="R285" s="53"/>
      <c r="S285" s="125"/>
      <c r="T285" s="124"/>
      <c r="U285" s="124"/>
      <c r="V285" s="124"/>
      <c r="W285" s="145"/>
      <c r="X285" s="53"/>
      <c r="Y285" s="53"/>
    </row>
    <row r="286" spans="1:25" ht="27.75" customHeight="1" thickTop="1" thickBot="1" x14ac:dyDescent="0.3">
      <c r="A286" s="216"/>
      <c r="B286" s="459" t="s">
        <v>82</v>
      </c>
      <c r="C286" s="471" t="s">
        <v>683</v>
      </c>
      <c r="D286" s="951" t="s">
        <v>684</v>
      </c>
      <c r="E286" s="952"/>
      <c r="F286" s="602" t="s">
        <v>460</v>
      </c>
      <c r="G286" s="465">
        <v>0</v>
      </c>
      <c r="H286" s="503">
        <v>0.3</v>
      </c>
      <c r="I286" s="503">
        <v>0.3</v>
      </c>
      <c r="J286" s="503">
        <v>0.4</v>
      </c>
      <c r="K286" s="503">
        <v>0</v>
      </c>
      <c r="L286" s="468">
        <f>SUM(H286:K286)</f>
        <v>1</v>
      </c>
      <c r="M286" s="462" t="s">
        <v>45</v>
      </c>
      <c r="N286" s="504"/>
      <c r="O286" s="463">
        <f t="shared" si="16"/>
        <v>0</v>
      </c>
      <c r="P286" s="415"/>
      <c r="Q286" s="125"/>
      <c r="R286" s="53"/>
      <c r="S286" s="125"/>
      <c r="T286" s="124"/>
      <c r="U286" s="124"/>
      <c r="V286" s="124"/>
      <c r="W286" s="145"/>
      <c r="X286" s="53"/>
      <c r="Y286" s="53"/>
    </row>
    <row r="287" spans="1:25" ht="66" customHeight="1" thickTop="1" thickBot="1" x14ac:dyDescent="0.3">
      <c r="A287" s="53"/>
      <c r="B287" s="452" t="s">
        <v>686</v>
      </c>
      <c r="C287" s="453" t="s">
        <v>687</v>
      </c>
      <c r="D287" s="521" t="s">
        <v>688</v>
      </c>
      <c r="E287" s="522" t="s">
        <v>689</v>
      </c>
      <c r="F287" s="486" t="s">
        <v>690</v>
      </c>
      <c r="G287" s="531">
        <v>0</v>
      </c>
      <c r="H287" s="567">
        <v>0.25</v>
      </c>
      <c r="I287" s="567">
        <v>0.5</v>
      </c>
      <c r="J287" s="567">
        <v>0.75</v>
      </c>
      <c r="K287" s="567">
        <v>1</v>
      </c>
      <c r="L287" s="531">
        <f>K287</f>
        <v>1</v>
      </c>
      <c r="M287" s="457" t="s">
        <v>45</v>
      </c>
      <c r="N287" s="540"/>
      <c r="O287" s="528">
        <f t="shared" si="16"/>
        <v>0</v>
      </c>
      <c r="P287" s="415"/>
      <c r="Q287" s="120"/>
      <c r="R287" s="53"/>
      <c r="S287" s="57"/>
      <c r="T287" s="57"/>
      <c r="U287" s="57"/>
      <c r="V287" s="57"/>
      <c r="W287" s="57"/>
      <c r="X287" s="53"/>
      <c r="Y287" s="53"/>
    </row>
    <row r="288" spans="1:25" ht="39" customHeight="1" thickTop="1" thickBot="1" x14ac:dyDescent="0.3">
      <c r="A288" s="107"/>
      <c r="B288" s="464" t="s">
        <v>33</v>
      </c>
      <c r="C288" s="460" t="s">
        <v>691</v>
      </c>
      <c r="D288" s="954" t="s">
        <v>692</v>
      </c>
      <c r="E288" s="955"/>
      <c r="F288" s="602" t="s">
        <v>690</v>
      </c>
      <c r="G288" s="468">
        <v>1</v>
      </c>
      <c r="H288" s="503">
        <v>1</v>
      </c>
      <c r="I288" s="503">
        <v>1</v>
      </c>
      <c r="J288" s="503">
        <v>1</v>
      </c>
      <c r="K288" s="503">
        <v>1</v>
      </c>
      <c r="L288" s="468">
        <f>K288</f>
        <v>1</v>
      </c>
      <c r="M288" s="462" t="s">
        <v>45</v>
      </c>
      <c r="N288" s="475"/>
      <c r="O288" s="463">
        <f t="shared" si="16"/>
        <v>0</v>
      </c>
      <c r="P288" s="415"/>
      <c r="Q288" s="120"/>
      <c r="R288" s="53"/>
      <c r="S288" s="124"/>
      <c r="T288" s="124"/>
      <c r="U288" s="124"/>
      <c r="V288" s="124"/>
      <c r="W288" s="125"/>
      <c r="X288" s="53"/>
      <c r="Y288" s="53"/>
    </row>
    <row r="289" spans="1:25" ht="42.75" customHeight="1" thickTop="1" thickBot="1" x14ac:dyDescent="0.3">
      <c r="A289" s="107"/>
      <c r="B289" s="464" t="s">
        <v>36</v>
      </c>
      <c r="C289" s="460" t="s">
        <v>693</v>
      </c>
      <c r="D289" s="954" t="s">
        <v>694</v>
      </c>
      <c r="E289" s="955"/>
      <c r="F289" s="602" t="s">
        <v>690</v>
      </c>
      <c r="G289" s="465">
        <v>12</v>
      </c>
      <c r="H289" s="504">
        <v>12</v>
      </c>
      <c r="I289" s="504">
        <v>12</v>
      </c>
      <c r="J289" s="504">
        <v>12</v>
      </c>
      <c r="K289" s="504">
        <v>12</v>
      </c>
      <c r="L289" s="465">
        <f>K289</f>
        <v>12</v>
      </c>
      <c r="M289" s="462" t="s">
        <v>32</v>
      </c>
      <c r="N289" s="475"/>
      <c r="O289" s="463">
        <f t="shared" si="16"/>
        <v>0</v>
      </c>
      <c r="P289" s="415"/>
      <c r="Q289" s="120"/>
      <c r="R289" s="53"/>
      <c r="S289" s="124"/>
      <c r="T289" s="124"/>
      <c r="U289" s="124"/>
      <c r="V289" s="124"/>
      <c r="W289" s="125"/>
      <c r="X289" s="53"/>
      <c r="Y289" s="53"/>
    </row>
    <row r="290" spans="1:25" ht="51" customHeight="1" thickTop="1" thickBot="1" x14ac:dyDescent="0.3">
      <c r="A290" s="107"/>
      <c r="B290" s="464" t="s">
        <v>50</v>
      </c>
      <c r="C290" s="460" t="s">
        <v>695</v>
      </c>
      <c r="D290" s="954" t="s">
        <v>696</v>
      </c>
      <c r="E290" s="955"/>
      <c r="F290" s="602" t="s">
        <v>690</v>
      </c>
      <c r="G290" s="465">
        <v>0</v>
      </c>
      <c r="H290" s="504">
        <v>3</v>
      </c>
      <c r="I290" s="504">
        <v>3</v>
      </c>
      <c r="J290" s="504">
        <v>3</v>
      </c>
      <c r="K290" s="504">
        <v>3</v>
      </c>
      <c r="L290" s="465">
        <f>K290</f>
        <v>3</v>
      </c>
      <c r="M290" s="462" t="s">
        <v>32</v>
      </c>
      <c r="N290" s="475"/>
      <c r="O290" s="463">
        <f t="shared" si="16"/>
        <v>0</v>
      </c>
      <c r="P290" s="423"/>
      <c r="Q290" s="125"/>
      <c r="R290" s="53"/>
      <c r="S290" s="124"/>
      <c r="T290" s="124"/>
      <c r="U290" s="124"/>
      <c r="V290" s="124"/>
      <c r="W290" s="125"/>
      <c r="X290" s="53"/>
      <c r="Y290" s="53"/>
    </row>
    <row r="291" spans="1:25" ht="37.5" customHeight="1" thickTop="1" thickBot="1" x14ac:dyDescent="0.3">
      <c r="A291" s="107"/>
      <c r="B291" s="464" t="s">
        <v>53</v>
      </c>
      <c r="C291" s="460" t="s">
        <v>697</v>
      </c>
      <c r="D291" s="954" t="s">
        <v>698</v>
      </c>
      <c r="E291" s="955"/>
      <c r="F291" s="602" t="s">
        <v>690</v>
      </c>
      <c r="G291" s="465">
        <v>0</v>
      </c>
      <c r="H291" s="504">
        <v>2</v>
      </c>
      <c r="I291" s="504">
        <v>3</v>
      </c>
      <c r="J291" s="504">
        <v>3</v>
      </c>
      <c r="K291" s="504">
        <v>3</v>
      </c>
      <c r="L291" s="465">
        <f>SUM(H291:K291)</f>
        <v>11</v>
      </c>
      <c r="M291" s="462" t="s">
        <v>32</v>
      </c>
      <c r="N291" s="475"/>
      <c r="O291" s="463">
        <f t="shared" si="16"/>
        <v>0</v>
      </c>
      <c r="P291" s="415"/>
      <c r="Q291" s="120"/>
      <c r="R291" s="53"/>
      <c r="S291" s="124"/>
      <c r="T291" s="124"/>
      <c r="U291" s="124"/>
      <c r="V291" s="124"/>
      <c r="W291" s="125"/>
      <c r="X291" s="53"/>
      <c r="Y291" s="53"/>
    </row>
    <row r="292" spans="1:25" ht="31.5" customHeight="1" thickTop="1" thickBot="1" x14ac:dyDescent="0.3">
      <c r="A292" s="107"/>
      <c r="B292" s="464" t="s">
        <v>56</v>
      </c>
      <c r="C292" s="460" t="s">
        <v>699</v>
      </c>
      <c r="D292" s="954" t="s">
        <v>700</v>
      </c>
      <c r="E292" s="955"/>
      <c r="F292" s="602" t="s">
        <v>690</v>
      </c>
      <c r="G292" s="465">
        <v>1</v>
      </c>
      <c r="H292" s="504">
        <v>1</v>
      </c>
      <c r="I292" s="504">
        <v>1</v>
      </c>
      <c r="J292" s="504">
        <v>1</v>
      </c>
      <c r="K292" s="504">
        <v>1</v>
      </c>
      <c r="L292" s="465">
        <v>1</v>
      </c>
      <c r="M292" s="462" t="s">
        <v>32</v>
      </c>
      <c r="N292" s="475"/>
      <c r="O292" s="463">
        <f t="shared" si="16"/>
        <v>0</v>
      </c>
      <c r="P292" s="415"/>
      <c r="Q292" s="125"/>
      <c r="R292" s="53"/>
      <c r="S292" s="125"/>
      <c r="T292" s="124"/>
      <c r="U292" s="124"/>
      <c r="V292" s="124"/>
      <c r="W292" s="145"/>
      <c r="X292" s="53"/>
      <c r="Y292" s="53"/>
    </row>
    <row r="293" spans="1:25" ht="45" customHeight="1" thickTop="1" thickBot="1" x14ac:dyDescent="0.3">
      <c r="A293" s="107"/>
      <c r="B293" s="464" t="s">
        <v>59</v>
      </c>
      <c r="C293" s="460" t="s">
        <v>701</v>
      </c>
      <c r="D293" s="954" t="s">
        <v>702</v>
      </c>
      <c r="E293" s="955"/>
      <c r="F293" s="602" t="s">
        <v>690</v>
      </c>
      <c r="G293" s="465">
        <v>0</v>
      </c>
      <c r="H293" s="504">
        <v>4</v>
      </c>
      <c r="I293" s="504">
        <v>4</v>
      </c>
      <c r="J293" s="504">
        <v>4</v>
      </c>
      <c r="K293" s="504">
        <v>4</v>
      </c>
      <c r="L293" s="465">
        <f>K293</f>
        <v>4</v>
      </c>
      <c r="M293" s="462" t="s">
        <v>32</v>
      </c>
      <c r="N293" s="475"/>
      <c r="O293" s="463">
        <f t="shared" si="16"/>
        <v>0</v>
      </c>
      <c r="P293" s="415"/>
      <c r="Q293" s="125"/>
      <c r="R293" s="53"/>
      <c r="S293" s="125"/>
      <c r="T293" s="124"/>
      <c r="U293" s="124"/>
      <c r="V293" s="124"/>
      <c r="W293" s="145"/>
      <c r="X293" s="53"/>
      <c r="Y293" s="53"/>
    </row>
    <row r="294" spans="1:25" ht="33" customHeight="1" thickTop="1" thickBot="1" x14ac:dyDescent="0.3">
      <c r="A294" s="107"/>
      <c r="B294" s="464" t="s">
        <v>62</v>
      </c>
      <c r="C294" s="460" t="s">
        <v>703</v>
      </c>
      <c r="D294" s="954" t="s">
        <v>704</v>
      </c>
      <c r="E294" s="955"/>
      <c r="F294" s="602" t="s">
        <v>690</v>
      </c>
      <c r="G294" s="465">
        <v>1</v>
      </c>
      <c r="H294" s="504">
        <v>1</v>
      </c>
      <c r="I294" s="504">
        <v>1</v>
      </c>
      <c r="J294" s="504">
        <v>1</v>
      </c>
      <c r="K294" s="504">
        <v>1</v>
      </c>
      <c r="L294" s="465">
        <f t="shared" ref="L294:L299" si="17">SUM(H294:K294)</f>
        <v>4</v>
      </c>
      <c r="M294" s="462" t="s">
        <v>32</v>
      </c>
      <c r="N294" s="475"/>
      <c r="O294" s="463">
        <f t="shared" si="16"/>
        <v>0</v>
      </c>
      <c r="P294" s="415"/>
      <c r="Q294" s="125"/>
      <c r="R294" s="53"/>
      <c r="S294" s="125"/>
      <c r="T294" s="124"/>
      <c r="U294" s="124"/>
      <c r="V294" s="124"/>
      <c r="W294" s="145"/>
      <c r="X294" s="53"/>
      <c r="Y294" s="53"/>
    </row>
    <row r="295" spans="1:25" ht="36" customHeight="1" thickTop="1" thickBot="1" x14ac:dyDescent="0.3">
      <c r="A295" s="107"/>
      <c r="B295" s="464" t="s">
        <v>65</v>
      </c>
      <c r="C295" s="460" t="s">
        <v>705</v>
      </c>
      <c r="D295" s="954" t="s">
        <v>706</v>
      </c>
      <c r="E295" s="955"/>
      <c r="F295" s="602" t="s">
        <v>690</v>
      </c>
      <c r="G295" s="465">
        <v>1</v>
      </c>
      <c r="H295" s="504">
        <v>1</v>
      </c>
      <c r="I295" s="504">
        <v>1</v>
      </c>
      <c r="J295" s="504">
        <v>1</v>
      </c>
      <c r="K295" s="504">
        <v>1</v>
      </c>
      <c r="L295" s="465">
        <f t="shared" si="17"/>
        <v>4</v>
      </c>
      <c r="M295" s="462" t="s">
        <v>32</v>
      </c>
      <c r="N295" s="475"/>
      <c r="O295" s="463">
        <f t="shared" si="16"/>
        <v>0</v>
      </c>
      <c r="P295" s="415"/>
      <c r="Q295" s="125"/>
      <c r="R295" s="53"/>
      <c r="S295" s="125"/>
      <c r="T295" s="124"/>
      <c r="U295" s="124"/>
      <c r="V295" s="124"/>
      <c r="W295" s="145"/>
      <c r="X295" s="53"/>
      <c r="Y295" s="53"/>
    </row>
    <row r="296" spans="1:25" ht="36.75" customHeight="1" thickTop="1" thickBot="1" x14ac:dyDescent="0.3">
      <c r="A296" s="107"/>
      <c r="B296" s="464" t="s">
        <v>99</v>
      </c>
      <c r="C296" s="460" t="s">
        <v>707</v>
      </c>
      <c r="D296" s="954" t="s">
        <v>708</v>
      </c>
      <c r="E296" s="955"/>
      <c r="F296" s="602" t="s">
        <v>690</v>
      </c>
      <c r="G296" s="465">
        <v>0</v>
      </c>
      <c r="H296" s="503">
        <v>0.5</v>
      </c>
      <c r="I296" s="503">
        <v>0.5</v>
      </c>
      <c r="J296" s="504">
        <v>0</v>
      </c>
      <c r="K296" s="504">
        <v>0</v>
      </c>
      <c r="L296" s="468">
        <f t="shared" si="17"/>
        <v>1</v>
      </c>
      <c r="M296" s="462" t="s">
        <v>45</v>
      </c>
      <c r="N296" s="475"/>
      <c r="O296" s="463">
        <f t="shared" si="16"/>
        <v>0</v>
      </c>
      <c r="P296" s="415"/>
      <c r="Q296" s="125"/>
      <c r="R296" s="53"/>
      <c r="S296" s="125"/>
      <c r="T296" s="124"/>
      <c r="U296" s="124"/>
      <c r="V296" s="124"/>
      <c r="W296" s="145"/>
      <c r="X296" s="53"/>
      <c r="Y296" s="53"/>
    </row>
    <row r="297" spans="1:25" ht="34.5" customHeight="1" thickTop="1" thickBot="1" x14ac:dyDescent="0.3">
      <c r="A297" s="107"/>
      <c r="B297" s="464" t="s">
        <v>66</v>
      </c>
      <c r="C297" s="460" t="s">
        <v>709</v>
      </c>
      <c r="D297" s="954" t="s">
        <v>710</v>
      </c>
      <c r="E297" s="955"/>
      <c r="F297" s="602" t="s">
        <v>690</v>
      </c>
      <c r="G297" s="465">
        <v>0</v>
      </c>
      <c r="H297" s="504">
        <v>4</v>
      </c>
      <c r="I297" s="504">
        <v>4</v>
      </c>
      <c r="J297" s="504">
        <v>4</v>
      </c>
      <c r="K297" s="504">
        <v>4</v>
      </c>
      <c r="L297" s="465">
        <f t="shared" si="17"/>
        <v>16</v>
      </c>
      <c r="M297" s="462" t="s">
        <v>32</v>
      </c>
      <c r="N297" s="475"/>
      <c r="O297" s="463">
        <f t="shared" si="16"/>
        <v>0</v>
      </c>
      <c r="P297" s="415"/>
      <c r="Q297" s="125"/>
      <c r="R297" s="53"/>
      <c r="S297" s="125"/>
      <c r="T297" s="124"/>
      <c r="U297" s="124"/>
      <c r="V297" s="124"/>
      <c r="W297" s="145"/>
      <c r="X297" s="53"/>
      <c r="Y297" s="53"/>
    </row>
    <row r="298" spans="1:25" ht="33.75" customHeight="1" thickTop="1" thickBot="1" x14ac:dyDescent="0.3">
      <c r="A298" s="107"/>
      <c r="B298" s="464" t="s">
        <v>69</v>
      </c>
      <c r="C298" s="460" t="s">
        <v>711</v>
      </c>
      <c r="D298" s="954" t="s">
        <v>712</v>
      </c>
      <c r="E298" s="955"/>
      <c r="F298" s="602" t="s">
        <v>690</v>
      </c>
      <c r="G298" s="465">
        <v>0</v>
      </c>
      <c r="H298" s="504">
        <v>1</v>
      </c>
      <c r="I298" s="504">
        <v>0</v>
      </c>
      <c r="J298" s="504">
        <v>0</v>
      </c>
      <c r="K298" s="504">
        <v>0</v>
      </c>
      <c r="L298" s="465">
        <f t="shared" si="17"/>
        <v>1</v>
      </c>
      <c r="M298" s="462" t="s">
        <v>32</v>
      </c>
      <c r="N298" s="475"/>
      <c r="O298" s="463">
        <f t="shared" si="16"/>
        <v>0</v>
      </c>
      <c r="P298" s="415"/>
      <c r="Q298" s="125"/>
      <c r="R298" s="53"/>
      <c r="S298" s="125"/>
      <c r="T298" s="124"/>
      <c r="U298" s="124"/>
      <c r="V298" s="124"/>
      <c r="W298" s="145"/>
      <c r="X298" s="53"/>
      <c r="Y298" s="53"/>
    </row>
    <row r="299" spans="1:25" ht="40.5" customHeight="1" thickTop="1" thickBot="1" x14ac:dyDescent="0.3">
      <c r="A299" s="216"/>
      <c r="B299" s="459" t="s">
        <v>72</v>
      </c>
      <c r="C299" s="471" t="s">
        <v>713</v>
      </c>
      <c r="D299" s="951" t="s">
        <v>714</v>
      </c>
      <c r="E299" s="952"/>
      <c r="F299" s="602" t="s">
        <v>690</v>
      </c>
      <c r="G299" s="461">
        <v>0</v>
      </c>
      <c r="H299" s="557">
        <v>1</v>
      </c>
      <c r="I299" s="557">
        <v>0</v>
      </c>
      <c r="J299" s="557">
        <v>0</v>
      </c>
      <c r="K299" s="557">
        <v>0</v>
      </c>
      <c r="L299" s="483">
        <f t="shared" si="17"/>
        <v>1</v>
      </c>
      <c r="M299" s="462" t="s">
        <v>45</v>
      </c>
      <c r="N299" s="475"/>
      <c r="O299" s="463">
        <f t="shared" si="16"/>
        <v>0</v>
      </c>
      <c r="P299" s="415"/>
      <c r="Q299" s="125"/>
      <c r="R299" s="53"/>
      <c r="S299" s="125"/>
      <c r="T299" s="124"/>
      <c r="U299" s="124"/>
      <c r="V299" s="124"/>
      <c r="W299" s="145"/>
      <c r="X299" s="53"/>
      <c r="Y299" s="53"/>
    </row>
    <row r="300" spans="1:25" ht="45" customHeight="1" thickTop="1" thickBot="1" x14ac:dyDescent="0.3">
      <c r="A300" s="216"/>
      <c r="B300" s="459" t="s">
        <v>75</v>
      </c>
      <c r="C300" s="471" t="s">
        <v>715</v>
      </c>
      <c r="D300" s="951" t="s">
        <v>716</v>
      </c>
      <c r="E300" s="952"/>
      <c r="F300" s="602" t="s">
        <v>690</v>
      </c>
      <c r="G300" s="461">
        <v>0</v>
      </c>
      <c r="H300" s="557">
        <v>1</v>
      </c>
      <c r="I300" s="557">
        <v>0</v>
      </c>
      <c r="J300" s="557">
        <v>0</v>
      </c>
      <c r="K300" s="557">
        <v>0</v>
      </c>
      <c r="L300" s="483">
        <f>SUBTOTAL(9,H300:K300)</f>
        <v>1</v>
      </c>
      <c r="M300" s="462" t="s">
        <v>45</v>
      </c>
      <c r="N300" s="475"/>
      <c r="O300" s="463">
        <f t="shared" si="16"/>
        <v>0</v>
      </c>
      <c r="P300" s="415"/>
      <c r="Q300" s="125"/>
      <c r="R300" s="53"/>
      <c r="S300" s="125"/>
      <c r="T300" s="124"/>
      <c r="U300" s="124"/>
      <c r="V300" s="124"/>
      <c r="W300" s="145"/>
      <c r="X300" s="53"/>
      <c r="Y300" s="53"/>
    </row>
    <row r="301" spans="1:25" ht="59.25" customHeight="1" thickTop="1" thickBot="1" x14ac:dyDescent="0.3">
      <c r="A301" s="216"/>
      <c r="B301" s="459" t="s">
        <v>78</v>
      </c>
      <c r="C301" s="471" t="s">
        <v>717</v>
      </c>
      <c r="D301" s="951" t="s">
        <v>718</v>
      </c>
      <c r="E301" s="952"/>
      <c r="F301" s="602" t="s">
        <v>690</v>
      </c>
      <c r="G301" s="461">
        <v>0</v>
      </c>
      <c r="H301" s="557">
        <v>1</v>
      </c>
      <c r="I301" s="557">
        <v>0</v>
      </c>
      <c r="J301" s="557">
        <v>0</v>
      </c>
      <c r="K301" s="557">
        <v>0</v>
      </c>
      <c r="L301" s="483">
        <f>H301</f>
        <v>1</v>
      </c>
      <c r="M301" s="462" t="s">
        <v>45</v>
      </c>
      <c r="N301" s="475"/>
      <c r="O301" s="463">
        <f t="shared" si="16"/>
        <v>0</v>
      </c>
      <c r="P301" s="415"/>
      <c r="Q301" s="125"/>
      <c r="R301" s="53"/>
      <c r="S301" s="125"/>
      <c r="T301" s="124"/>
      <c r="U301" s="124"/>
      <c r="V301" s="124"/>
      <c r="W301" s="145"/>
      <c r="X301" s="53"/>
      <c r="Y301" s="53"/>
    </row>
    <row r="302" spans="1:25" ht="56.25" customHeight="1" thickTop="1" thickBot="1" x14ac:dyDescent="0.3">
      <c r="A302" s="216"/>
      <c r="B302" s="459" t="s">
        <v>82</v>
      </c>
      <c r="C302" s="471" t="s">
        <v>719</v>
      </c>
      <c r="D302" s="951" t="s">
        <v>720</v>
      </c>
      <c r="E302" s="952"/>
      <c r="F302" s="602" t="s">
        <v>337</v>
      </c>
      <c r="G302" s="483">
        <v>1</v>
      </c>
      <c r="H302" s="557">
        <v>1</v>
      </c>
      <c r="I302" s="557">
        <v>1</v>
      </c>
      <c r="J302" s="557">
        <v>1</v>
      </c>
      <c r="K302" s="557">
        <v>1</v>
      </c>
      <c r="L302" s="483">
        <v>1</v>
      </c>
      <c r="M302" s="462" t="s">
        <v>45</v>
      </c>
      <c r="N302" s="475"/>
      <c r="O302" s="463">
        <f t="shared" si="16"/>
        <v>0</v>
      </c>
      <c r="P302" s="415"/>
      <c r="Q302" s="125"/>
      <c r="R302" s="53"/>
      <c r="S302" s="125"/>
      <c r="T302" s="124"/>
      <c r="U302" s="124"/>
      <c r="V302" s="124"/>
      <c r="W302" s="145"/>
      <c r="X302" s="53"/>
      <c r="Y302" s="53"/>
    </row>
    <row r="303" spans="1:25" ht="62.25" customHeight="1" thickTop="1" thickBot="1" x14ac:dyDescent="0.3">
      <c r="A303" s="53"/>
      <c r="B303" s="953" t="s">
        <v>721</v>
      </c>
      <c r="C303" s="453" t="s">
        <v>722</v>
      </c>
      <c r="D303" s="953"/>
      <c r="E303" s="609" t="s">
        <v>724</v>
      </c>
      <c r="F303" s="604" t="s">
        <v>493</v>
      </c>
      <c r="G303" s="531">
        <v>0</v>
      </c>
      <c r="H303" s="567">
        <v>0.5</v>
      </c>
      <c r="I303" s="567">
        <v>1</v>
      </c>
      <c r="J303" s="567">
        <v>0</v>
      </c>
      <c r="K303" s="567">
        <v>0</v>
      </c>
      <c r="L303" s="531">
        <f>I303</f>
        <v>1</v>
      </c>
      <c r="M303" s="457" t="s">
        <v>45</v>
      </c>
      <c r="N303" s="540"/>
      <c r="O303" s="528">
        <f t="shared" si="16"/>
        <v>0</v>
      </c>
      <c r="P303" s="415"/>
      <c r="Q303" s="120"/>
      <c r="R303" s="53"/>
      <c r="S303" s="57"/>
      <c r="T303" s="57"/>
      <c r="U303" s="57"/>
      <c r="V303" s="57"/>
      <c r="W303" s="57"/>
      <c r="X303" s="53"/>
      <c r="Y303" s="53"/>
    </row>
    <row r="304" spans="1:25" ht="50.25" customHeight="1" thickTop="1" thickBot="1" x14ac:dyDescent="0.3">
      <c r="A304" s="53"/>
      <c r="B304" s="953"/>
      <c r="C304" s="453" t="s">
        <v>725</v>
      </c>
      <c r="D304" s="953"/>
      <c r="E304" s="478" t="s">
        <v>917</v>
      </c>
      <c r="F304" s="604" t="s">
        <v>493</v>
      </c>
      <c r="G304" s="530">
        <v>0</v>
      </c>
      <c r="H304" s="583">
        <v>1</v>
      </c>
      <c r="I304" s="583">
        <v>1</v>
      </c>
      <c r="J304" s="583">
        <v>1</v>
      </c>
      <c r="K304" s="583">
        <v>1</v>
      </c>
      <c r="L304" s="543">
        <f>SUM(H304:K304)</f>
        <v>4</v>
      </c>
      <c r="M304" s="457" t="s">
        <v>45</v>
      </c>
      <c r="N304" s="540"/>
      <c r="O304" s="528">
        <f t="shared" si="16"/>
        <v>0</v>
      </c>
      <c r="P304" s="418" t="s">
        <v>906</v>
      </c>
      <c r="Q304" s="120"/>
      <c r="R304" s="53"/>
      <c r="S304" s="57"/>
      <c r="T304" s="57"/>
      <c r="U304" s="57"/>
      <c r="V304" s="57"/>
      <c r="W304" s="57"/>
      <c r="X304" s="53"/>
      <c r="Y304" s="53"/>
    </row>
    <row r="305" spans="1:25" ht="38.25" customHeight="1" thickTop="1" thickBot="1" x14ac:dyDescent="0.3">
      <c r="A305" s="216"/>
      <c r="B305" s="459" t="s">
        <v>33</v>
      </c>
      <c r="C305" s="471" t="s">
        <v>727</v>
      </c>
      <c r="D305" s="944" t="s">
        <v>728</v>
      </c>
      <c r="E305" s="945"/>
      <c r="F305" s="602" t="s">
        <v>493</v>
      </c>
      <c r="G305" s="465">
        <v>0</v>
      </c>
      <c r="H305" s="503">
        <v>0.5</v>
      </c>
      <c r="I305" s="503">
        <v>1</v>
      </c>
      <c r="J305" s="503">
        <v>0</v>
      </c>
      <c r="K305" s="503">
        <v>0</v>
      </c>
      <c r="L305" s="468">
        <f>I305</f>
        <v>1</v>
      </c>
      <c r="M305" s="462" t="s">
        <v>45</v>
      </c>
      <c r="N305" s="475"/>
      <c r="O305" s="463">
        <f t="shared" si="16"/>
        <v>0</v>
      </c>
      <c r="P305" s="415"/>
      <c r="Q305" s="120"/>
      <c r="R305" s="53"/>
      <c r="S305" s="124"/>
      <c r="T305" s="124"/>
      <c r="U305" s="124"/>
      <c r="V305" s="124"/>
      <c r="W305" s="125"/>
      <c r="X305" s="53"/>
      <c r="Y305" s="53"/>
    </row>
    <row r="306" spans="1:25" ht="60.75" customHeight="1" thickTop="1" thickBot="1" x14ac:dyDescent="0.3">
      <c r="A306" s="216"/>
      <c r="B306" s="459" t="s">
        <v>36</v>
      </c>
      <c r="C306" s="471" t="s">
        <v>729</v>
      </c>
      <c r="D306" s="944" t="s">
        <v>730</v>
      </c>
      <c r="E306" s="945"/>
      <c r="F306" s="602" t="s">
        <v>493</v>
      </c>
      <c r="G306" s="461">
        <v>0</v>
      </c>
      <c r="H306" s="475">
        <v>1</v>
      </c>
      <c r="I306" s="475">
        <v>0</v>
      </c>
      <c r="J306" s="475">
        <v>0</v>
      </c>
      <c r="K306" s="475">
        <v>0</v>
      </c>
      <c r="L306" s="461">
        <f>SUM(H306:K306)</f>
        <v>1</v>
      </c>
      <c r="M306" s="462" t="s">
        <v>32</v>
      </c>
      <c r="N306" s="475"/>
      <c r="O306" s="463">
        <f t="shared" si="16"/>
        <v>0</v>
      </c>
      <c r="P306" s="417"/>
      <c r="Q306" s="111"/>
      <c r="R306" s="107"/>
      <c r="S306" s="112"/>
      <c r="T306" s="112"/>
      <c r="U306" s="112"/>
      <c r="V306" s="112"/>
      <c r="W306" s="114"/>
      <c r="X306" s="107"/>
      <c r="Y306" s="53"/>
    </row>
    <row r="307" spans="1:25" ht="36.75" customHeight="1" thickTop="1" thickBot="1" x14ac:dyDescent="0.3">
      <c r="A307" s="216"/>
      <c r="B307" s="459" t="s">
        <v>50</v>
      </c>
      <c r="C307" s="471" t="s">
        <v>731</v>
      </c>
      <c r="D307" s="944" t="s">
        <v>732</v>
      </c>
      <c r="E307" s="945"/>
      <c r="F307" s="602" t="s">
        <v>493</v>
      </c>
      <c r="G307" s="461">
        <v>0</v>
      </c>
      <c r="H307" s="475">
        <v>1</v>
      </c>
      <c r="I307" s="475">
        <v>0</v>
      </c>
      <c r="J307" s="475">
        <v>0</v>
      </c>
      <c r="K307" s="475">
        <v>0</v>
      </c>
      <c r="L307" s="461">
        <v>1</v>
      </c>
      <c r="M307" s="462" t="s">
        <v>32</v>
      </c>
      <c r="N307" s="475"/>
      <c r="O307" s="463">
        <f t="shared" si="16"/>
        <v>0</v>
      </c>
      <c r="P307" s="415"/>
      <c r="Q307" s="125"/>
      <c r="R307" s="53"/>
      <c r="S307" s="125"/>
      <c r="T307" s="124"/>
      <c r="U307" s="124"/>
      <c r="V307" s="124"/>
      <c r="W307" s="145"/>
      <c r="X307" s="53"/>
      <c r="Y307" s="53"/>
    </row>
    <row r="308" spans="1:25" ht="34.5" customHeight="1" thickTop="1" thickBot="1" x14ac:dyDescent="0.3">
      <c r="A308" s="216"/>
      <c r="B308" s="459" t="s">
        <v>53</v>
      </c>
      <c r="C308" s="471" t="s">
        <v>733</v>
      </c>
      <c r="D308" s="944" t="s">
        <v>734</v>
      </c>
      <c r="E308" s="945"/>
      <c r="F308" s="602" t="s">
        <v>493</v>
      </c>
      <c r="G308" s="461">
        <v>0</v>
      </c>
      <c r="H308" s="557">
        <v>1</v>
      </c>
      <c r="I308" s="557">
        <v>0</v>
      </c>
      <c r="J308" s="557">
        <v>0</v>
      </c>
      <c r="K308" s="557">
        <v>0</v>
      </c>
      <c r="L308" s="483">
        <f>H308</f>
        <v>1</v>
      </c>
      <c r="M308" s="462" t="s">
        <v>45</v>
      </c>
      <c r="N308" s="475"/>
      <c r="O308" s="463">
        <f t="shared" si="16"/>
        <v>0</v>
      </c>
      <c r="P308" s="415"/>
      <c r="Q308" s="125"/>
      <c r="R308" s="53"/>
      <c r="S308" s="125"/>
      <c r="T308" s="124"/>
      <c r="U308" s="124"/>
      <c r="V308" s="124"/>
      <c r="W308" s="145"/>
      <c r="X308" s="53"/>
      <c r="Y308" s="53"/>
    </row>
    <row r="309" spans="1:25" ht="31.5" customHeight="1" thickTop="1" thickBot="1" x14ac:dyDescent="0.3">
      <c r="A309" s="216"/>
      <c r="B309" s="459" t="s">
        <v>56</v>
      </c>
      <c r="C309" s="471" t="s">
        <v>735</v>
      </c>
      <c r="D309" s="944" t="s">
        <v>736</v>
      </c>
      <c r="E309" s="945"/>
      <c r="F309" s="602" t="s">
        <v>493</v>
      </c>
      <c r="G309" s="461">
        <v>0</v>
      </c>
      <c r="H309" s="475">
        <v>1</v>
      </c>
      <c r="I309" s="475">
        <v>2</v>
      </c>
      <c r="J309" s="475">
        <v>0</v>
      </c>
      <c r="K309" s="475">
        <v>0</v>
      </c>
      <c r="L309" s="461">
        <f>SUM(H309:K309)</f>
        <v>3</v>
      </c>
      <c r="M309" s="462" t="s">
        <v>32</v>
      </c>
      <c r="N309" s="475"/>
      <c r="O309" s="463">
        <f t="shared" si="16"/>
        <v>0</v>
      </c>
      <c r="P309" s="415"/>
      <c r="Q309" s="125"/>
      <c r="R309" s="53"/>
      <c r="S309" s="125"/>
      <c r="T309" s="124"/>
      <c r="U309" s="124"/>
      <c r="V309" s="124"/>
      <c r="W309" s="145"/>
      <c r="X309" s="53"/>
      <c r="Y309" s="53"/>
    </row>
    <row r="310" spans="1:25" ht="38.25" customHeight="1" thickTop="1" thickBot="1" x14ac:dyDescent="0.3">
      <c r="A310" s="216"/>
      <c r="B310" s="459" t="s">
        <v>59</v>
      </c>
      <c r="C310" s="471" t="s">
        <v>737</v>
      </c>
      <c r="D310" s="944" t="s">
        <v>738</v>
      </c>
      <c r="E310" s="945"/>
      <c r="F310" s="602" t="s">
        <v>493</v>
      </c>
      <c r="G310" s="468">
        <v>0.18</v>
      </c>
      <c r="H310" s="503">
        <v>0.4</v>
      </c>
      <c r="I310" s="503">
        <v>0.6</v>
      </c>
      <c r="J310" s="503">
        <v>0.8</v>
      </c>
      <c r="K310" s="503">
        <v>1</v>
      </c>
      <c r="L310" s="468">
        <f>K310</f>
        <v>1</v>
      </c>
      <c r="M310" s="462" t="s">
        <v>45</v>
      </c>
      <c r="N310" s="475"/>
      <c r="O310" s="463">
        <f t="shared" si="16"/>
        <v>0</v>
      </c>
      <c r="P310" s="426"/>
      <c r="Q310" s="114"/>
      <c r="R310" s="107"/>
      <c r="S310" s="112"/>
      <c r="T310" s="112"/>
      <c r="U310" s="112"/>
      <c r="V310" s="112"/>
      <c r="W310" s="114"/>
      <c r="X310" s="107"/>
      <c r="Y310" s="53"/>
    </row>
    <row r="311" spans="1:25" ht="37.5" customHeight="1" thickTop="1" thickBot="1" x14ac:dyDescent="0.3">
      <c r="A311" s="216"/>
      <c r="B311" s="459" t="s">
        <v>62</v>
      </c>
      <c r="C311" s="471" t="s">
        <v>739</v>
      </c>
      <c r="D311" s="944" t="s">
        <v>740</v>
      </c>
      <c r="E311" s="945"/>
      <c r="F311" s="602" t="s">
        <v>493</v>
      </c>
      <c r="G311" s="465">
        <v>0</v>
      </c>
      <c r="H311" s="503">
        <v>1</v>
      </c>
      <c r="I311" s="586">
        <v>1</v>
      </c>
      <c r="J311" s="586">
        <v>1</v>
      </c>
      <c r="K311" s="586">
        <v>1</v>
      </c>
      <c r="L311" s="525">
        <f>I311</f>
        <v>1</v>
      </c>
      <c r="M311" s="462" t="s">
        <v>45</v>
      </c>
      <c r="N311" s="475"/>
      <c r="O311" s="463">
        <f t="shared" si="16"/>
        <v>0</v>
      </c>
      <c r="P311" s="418" t="s">
        <v>909</v>
      </c>
      <c r="Q311" s="120"/>
      <c r="R311" s="53"/>
      <c r="S311" s="124"/>
      <c r="T311" s="124"/>
      <c r="U311" s="124"/>
      <c r="V311" s="124"/>
      <c r="W311" s="125"/>
      <c r="X311" s="53"/>
      <c r="Y311" s="53"/>
    </row>
    <row r="312" spans="1:25" ht="42.75" customHeight="1" thickTop="1" thickBot="1" x14ac:dyDescent="0.3">
      <c r="A312" s="245"/>
      <c r="B312" s="437" t="s">
        <v>742</v>
      </c>
      <c r="C312" s="440"/>
      <c r="D312" s="946" t="e">
        <f>SUM(B16:B18+B20:B32+B34:B43+B45:B48+B50:B52+B57:B61+B64:B73+B75:B84+B86+B88:B89+B95:B110+B112:B118+B125:B137+B139:B140+B146+B142:B143+B148:B154+B156:B165+B167:B169+B174:B181+B183:B202+B204:B217+B220:B226+B230:B247+B252:B256+B258:B260+B262:B265+B272:B286+B288:B302+B305:B311)</f>
        <v>#VALUE!</v>
      </c>
      <c r="E312" s="947"/>
      <c r="F312" s="597">
        <v>238</v>
      </c>
      <c r="G312" s="590"/>
      <c r="H312" s="553"/>
      <c r="I312" s="553"/>
      <c r="J312" s="553"/>
      <c r="K312" s="553"/>
      <c r="L312" s="441"/>
      <c r="M312" s="442"/>
      <c r="N312" s="442"/>
      <c r="O312" s="497"/>
      <c r="P312" s="414"/>
      <c r="Q312" s="70"/>
      <c r="R312" s="70"/>
      <c r="S312" s="70"/>
      <c r="T312" s="70"/>
      <c r="U312" s="70"/>
      <c r="V312" s="70"/>
      <c r="W312" s="70"/>
      <c r="X312" s="77"/>
      <c r="Y312" s="53"/>
    </row>
    <row r="313" spans="1:25" ht="15.75" customHeight="1" thickTop="1" x14ac:dyDescent="0.25">
      <c r="A313" s="53"/>
      <c r="B313" s="193"/>
      <c r="C313" s="193"/>
      <c r="D313" s="364"/>
      <c r="E313" s="194"/>
      <c r="F313" s="84"/>
      <c r="G313" s="399"/>
      <c r="L313" s="412"/>
      <c r="O313" s="397"/>
      <c r="P313" s="194"/>
      <c r="Q313" s="57"/>
      <c r="R313" s="53"/>
      <c r="S313" s="57"/>
      <c r="T313" s="57"/>
      <c r="U313" s="57"/>
      <c r="V313" s="57"/>
      <c r="W313" s="57"/>
      <c r="X313" s="53"/>
      <c r="Y313" s="53"/>
    </row>
    <row r="314" spans="1:25" ht="13.5" x14ac:dyDescent="0.25">
      <c r="A314" s="53"/>
      <c r="B314" s="53"/>
      <c r="C314" s="53"/>
      <c r="E314" s="53"/>
      <c r="G314" s="591"/>
      <c r="O314" s="397"/>
      <c r="Q314" s="53"/>
      <c r="R314" s="53"/>
      <c r="S314" s="53"/>
      <c r="T314" s="53"/>
      <c r="U314" s="53"/>
      <c r="V314" s="53"/>
      <c r="W314" s="53"/>
      <c r="X314" s="53"/>
      <c r="Y314" s="53"/>
    </row>
    <row r="315" spans="1:25" ht="13.5" x14ac:dyDescent="0.25">
      <c r="A315" s="53"/>
      <c r="B315" s="53"/>
      <c r="C315" s="53"/>
      <c r="E315" s="53"/>
      <c r="G315" s="591"/>
      <c r="O315" s="397"/>
      <c r="Q315" s="53"/>
      <c r="R315" s="53"/>
      <c r="S315" s="53"/>
      <c r="T315" s="53"/>
      <c r="U315" s="53"/>
      <c r="V315" s="53"/>
      <c r="W315" s="53"/>
      <c r="X315" s="53"/>
      <c r="Y315" s="53"/>
    </row>
    <row r="316" spans="1:25" ht="13.5" x14ac:dyDescent="0.25">
      <c r="A316" s="53"/>
      <c r="B316" s="53"/>
      <c r="C316" s="53"/>
      <c r="E316" s="53"/>
      <c r="G316" s="591"/>
      <c r="O316" s="397"/>
      <c r="Q316" s="53"/>
      <c r="R316" s="53"/>
      <c r="S316" s="53"/>
      <c r="T316" s="53"/>
      <c r="U316" s="53"/>
      <c r="V316" s="53"/>
      <c r="W316" s="53"/>
      <c r="X316" s="53"/>
      <c r="Y316" s="53"/>
    </row>
    <row r="317" spans="1:25" ht="13.5" x14ac:dyDescent="0.25">
      <c r="A317" s="53"/>
      <c r="B317" s="53"/>
      <c r="C317" s="53"/>
      <c r="E317" s="53"/>
      <c r="G317" s="591"/>
      <c r="O317" s="397"/>
      <c r="Q317" s="53"/>
      <c r="R317" s="53"/>
      <c r="S317" s="53"/>
      <c r="T317" s="53"/>
      <c r="U317" s="53"/>
      <c r="V317" s="53"/>
      <c r="W317" s="53"/>
      <c r="X317" s="53"/>
      <c r="Y317" s="53"/>
    </row>
    <row r="318" spans="1:25" ht="13.5" x14ac:dyDescent="0.25">
      <c r="A318" s="53"/>
      <c r="B318" s="53"/>
      <c r="C318" s="53"/>
      <c r="E318" s="53"/>
      <c r="G318" s="591"/>
      <c r="O318" s="397"/>
      <c r="Q318" s="53"/>
      <c r="R318" s="53"/>
      <c r="S318" s="53"/>
      <c r="T318" s="53"/>
      <c r="U318" s="53"/>
      <c r="V318" s="53"/>
      <c r="W318" s="53"/>
      <c r="X318" s="53"/>
      <c r="Y318" s="53"/>
    </row>
    <row r="319" spans="1:25" ht="13.5" x14ac:dyDescent="0.25">
      <c r="A319" s="53"/>
      <c r="B319" s="53"/>
      <c r="C319" s="53"/>
      <c r="E319" s="53"/>
      <c r="G319" s="591"/>
      <c r="O319" s="397"/>
      <c r="Q319" s="53"/>
      <c r="R319" s="53"/>
      <c r="S319" s="53"/>
      <c r="T319" s="53"/>
      <c r="U319" s="53"/>
      <c r="V319" s="53"/>
      <c r="W319" s="53"/>
      <c r="X319" s="53"/>
      <c r="Y319" s="53"/>
    </row>
    <row r="320" spans="1:25" ht="13.5" x14ac:dyDescent="0.25">
      <c r="A320" s="53"/>
      <c r="B320" s="53"/>
      <c r="C320" s="53"/>
      <c r="E320" s="53"/>
      <c r="G320" s="591"/>
      <c r="O320" s="397"/>
      <c r="Q320" s="53"/>
      <c r="R320" s="53"/>
      <c r="S320" s="53"/>
      <c r="T320" s="53"/>
      <c r="U320" s="53"/>
      <c r="V320" s="53"/>
      <c r="W320" s="53"/>
      <c r="X320" s="53"/>
      <c r="Y320" s="53"/>
    </row>
    <row r="321" spans="1:25" ht="13.5" x14ac:dyDescent="0.25">
      <c r="A321" s="53"/>
      <c r="B321" s="53"/>
      <c r="C321" s="53"/>
      <c r="E321" s="53"/>
      <c r="G321" s="591"/>
      <c r="O321" s="397"/>
      <c r="Q321" s="53"/>
      <c r="R321" s="53"/>
      <c r="S321" s="53"/>
      <c r="T321" s="53"/>
      <c r="U321" s="53"/>
      <c r="V321" s="53"/>
      <c r="W321" s="53"/>
      <c r="X321" s="53"/>
      <c r="Y321" s="53"/>
    </row>
    <row r="322" spans="1:25" ht="13.5" x14ac:dyDescent="0.25">
      <c r="A322" s="53"/>
      <c r="B322" s="53"/>
      <c r="C322" s="53"/>
      <c r="E322" s="53"/>
      <c r="G322" s="591"/>
      <c r="O322" s="397"/>
      <c r="Q322" s="53"/>
      <c r="R322" s="53"/>
      <c r="S322" s="53"/>
      <c r="T322" s="53"/>
      <c r="U322" s="53"/>
      <c r="V322" s="53"/>
      <c r="W322" s="53"/>
      <c r="X322" s="53"/>
      <c r="Y322" s="53"/>
    </row>
    <row r="323" spans="1:25" ht="13.5" x14ac:dyDescent="0.25">
      <c r="A323" s="53"/>
      <c r="B323" s="53"/>
      <c r="C323" s="53"/>
      <c r="E323" s="53"/>
      <c r="G323" s="591"/>
      <c r="O323" s="397"/>
      <c r="Q323" s="53"/>
      <c r="R323" s="53"/>
      <c r="S323" s="53"/>
      <c r="T323" s="53"/>
      <c r="U323" s="53"/>
      <c r="V323" s="53"/>
      <c r="W323" s="53"/>
      <c r="X323" s="53"/>
      <c r="Y323" s="53"/>
    </row>
    <row r="324" spans="1:25" ht="13.5" x14ac:dyDescent="0.25">
      <c r="A324" s="53"/>
      <c r="B324" s="53"/>
      <c r="C324" s="53"/>
      <c r="E324" s="53"/>
      <c r="G324" s="591"/>
      <c r="O324" s="397"/>
      <c r="Q324" s="53"/>
      <c r="R324" s="53"/>
      <c r="S324" s="53"/>
      <c r="T324" s="53"/>
      <c r="U324" s="53"/>
      <c r="V324" s="53"/>
      <c r="W324" s="53"/>
      <c r="X324" s="53"/>
      <c r="Y324" s="53"/>
    </row>
    <row r="325" spans="1:25" ht="13.5" x14ac:dyDescent="0.25">
      <c r="A325" s="53"/>
      <c r="B325" s="53"/>
      <c r="C325" s="53"/>
      <c r="E325" s="53"/>
      <c r="G325" s="591"/>
      <c r="O325" s="397"/>
      <c r="Q325" s="53"/>
      <c r="R325" s="53"/>
      <c r="S325" s="53"/>
      <c r="T325" s="53"/>
      <c r="U325" s="53"/>
      <c r="V325" s="53"/>
      <c r="W325" s="53"/>
      <c r="X325" s="53"/>
      <c r="Y325" s="53"/>
    </row>
    <row r="326" spans="1:25" ht="13.5" x14ac:dyDescent="0.25">
      <c r="A326" s="53"/>
      <c r="B326" s="53"/>
      <c r="C326" s="53"/>
      <c r="E326" s="53"/>
      <c r="G326" s="591"/>
      <c r="O326" s="397"/>
      <c r="Q326" s="53"/>
      <c r="R326" s="53"/>
      <c r="S326" s="53"/>
      <c r="T326" s="53"/>
      <c r="U326" s="53"/>
      <c r="V326" s="53"/>
      <c r="W326" s="53"/>
      <c r="X326" s="53"/>
      <c r="Y326" s="53"/>
    </row>
    <row r="327" spans="1:25" ht="13.5" x14ac:dyDescent="0.25">
      <c r="A327" s="53"/>
      <c r="B327" s="53"/>
      <c r="C327" s="53"/>
      <c r="E327" s="53"/>
      <c r="G327" s="591"/>
      <c r="O327" s="397"/>
      <c r="Q327" s="53"/>
      <c r="R327" s="53"/>
      <c r="S327" s="53"/>
      <c r="T327" s="53"/>
      <c r="U327" s="53"/>
      <c r="V327" s="53"/>
      <c r="W327" s="53"/>
      <c r="X327" s="53"/>
      <c r="Y327" s="53"/>
    </row>
    <row r="328" spans="1:25" ht="13.5" x14ac:dyDescent="0.25">
      <c r="A328" s="53"/>
      <c r="B328" s="53"/>
      <c r="C328" s="53"/>
      <c r="E328" s="53"/>
      <c r="G328" s="591"/>
      <c r="O328" s="397"/>
      <c r="Q328" s="53"/>
      <c r="R328" s="53"/>
      <c r="S328" s="53"/>
      <c r="T328" s="53"/>
      <c r="U328" s="53"/>
      <c r="V328" s="53"/>
      <c r="W328" s="53"/>
      <c r="X328" s="53"/>
      <c r="Y328" s="53"/>
    </row>
    <row r="329" spans="1:25" ht="13.5" x14ac:dyDescent="0.25">
      <c r="A329" s="53"/>
      <c r="B329" s="53"/>
      <c r="C329" s="53"/>
      <c r="E329" s="53"/>
      <c r="G329" s="591"/>
      <c r="O329" s="397"/>
      <c r="Q329" s="53"/>
      <c r="R329" s="53"/>
      <c r="S329" s="53"/>
      <c r="T329" s="53"/>
      <c r="U329" s="53"/>
      <c r="V329" s="53"/>
      <c r="W329" s="53"/>
      <c r="X329" s="53"/>
      <c r="Y329" s="53"/>
    </row>
    <row r="330" spans="1:25" ht="13.5" x14ac:dyDescent="0.25">
      <c r="A330" s="53"/>
      <c r="B330" s="53"/>
      <c r="C330" s="53"/>
      <c r="E330" s="53"/>
      <c r="G330" s="591"/>
      <c r="O330" s="397"/>
      <c r="Q330" s="53"/>
      <c r="R330" s="53"/>
      <c r="S330" s="53"/>
      <c r="T330" s="53"/>
      <c r="U330" s="53"/>
      <c r="V330" s="53"/>
      <c r="W330" s="53"/>
      <c r="X330" s="53"/>
      <c r="Y330" s="53"/>
    </row>
    <row r="331" spans="1:25" ht="13.5" x14ac:dyDescent="0.25">
      <c r="A331" s="53"/>
      <c r="B331" s="53"/>
      <c r="C331" s="53"/>
      <c r="E331" s="53"/>
      <c r="G331" s="591"/>
      <c r="O331" s="397"/>
      <c r="Q331" s="53"/>
      <c r="R331" s="53"/>
      <c r="S331" s="53"/>
      <c r="T331" s="53"/>
      <c r="U331" s="53"/>
      <c r="V331" s="53"/>
      <c r="W331" s="53"/>
      <c r="X331" s="53"/>
      <c r="Y331" s="53"/>
    </row>
    <row r="332" spans="1:25" ht="13.5" x14ac:dyDescent="0.25">
      <c r="A332" s="53"/>
      <c r="B332" s="53"/>
      <c r="C332" s="53"/>
      <c r="E332" s="53"/>
      <c r="G332" s="591"/>
      <c r="O332" s="397"/>
      <c r="Q332" s="53"/>
      <c r="R332" s="53"/>
      <c r="S332" s="53"/>
      <c r="T332" s="53"/>
      <c r="U332" s="53"/>
      <c r="V332" s="53"/>
      <c r="W332" s="53"/>
      <c r="X332" s="53"/>
      <c r="Y332" s="53"/>
    </row>
    <row r="333" spans="1:25" ht="13.5" x14ac:dyDescent="0.25">
      <c r="A333" s="53"/>
      <c r="B333" s="53"/>
      <c r="C333" s="53"/>
      <c r="E333" s="53"/>
      <c r="G333" s="591"/>
      <c r="O333" s="397"/>
      <c r="Q333" s="53"/>
      <c r="R333" s="53"/>
      <c r="S333" s="53"/>
      <c r="T333" s="53"/>
      <c r="U333" s="53"/>
      <c r="V333" s="53"/>
      <c r="W333" s="53"/>
      <c r="X333" s="53"/>
      <c r="Y333" s="53"/>
    </row>
    <row r="334" spans="1:25" ht="13.5" x14ac:dyDescent="0.25">
      <c r="A334" s="53"/>
      <c r="B334" s="53"/>
      <c r="C334" s="53"/>
      <c r="E334" s="53"/>
      <c r="G334" s="591"/>
      <c r="O334" s="397"/>
      <c r="Q334" s="53"/>
      <c r="R334" s="53"/>
      <c r="S334" s="53"/>
      <c r="T334" s="53"/>
      <c r="U334" s="53"/>
      <c r="V334" s="53"/>
      <c r="W334" s="53"/>
      <c r="X334" s="53"/>
      <c r="Y334" s="53"/>
    </row>
    <row r="335" spans="1:25" ht="13.5" x14ac:dyDescent="0.25">
      <c r="A335" s="53"/>
      <c r="B335" s="53"/>
      <c r="C335" s="53"/>
      <c r="E335" s="53"/>
      <c r="G335" s="591"/>
      <c r="O335" s="397"/>
      <c r="Q335" s="53"/>
      <c r="R335" s="53"/>
      <c r="S335" s="53"/>
      <c r="T335" s="53"/>
      <c r="U335" s="53"/>
      <c r="V335" s="53"/>
      <c r="W335" s="53"/>
      <c r="X335" s="53"/>
      <c r="Y335" s="53"/>
    </row>
    <row r="336" spans="1:25" ht="13.5" x14ac:dyDescent="0.25">
      <c r="A336" s="53"/>
      <c r="B336" s="53"/>
      <c r="C336" s="53"/>
      <c r="E336" s="53"/>
      <c r="G336" s="591"/>
      <c r="O336" s="397"/>
      <c r="Q336" s="53"/>
      <c r="R336" s="53"/>
      <c r="S336" s="53"/>
      <c r="T336" s="53"/>
      <c r="U336" s="53"/>
      <c r="V336" s="53"/>
      <c r="W336" s="53"/>
      <c r="X336" s="53"/>
      <c r="Y336" s="53"/>
    </row>
    <row r="337" spans="1:25" ht="13.5" x14ac:dyDescent="0.25">
      <c r="A337" s="53"/>
      <c r="B337" s="53"/>
      <c r="C337" s="53"/>
      <c r="E337" s="53"/>
      <c r="G337" s="591"/>
      <c r="O337" s="397"/>
      <c r="Q337" s="53"/>
      <c r="R337" s="53"/>
      <c r="S337" s="53"/>
      <c r="T337" s="53"/>
      <c r="U337" s="53"/>
      <c r="V337" s="53"/>
      <c r="W337" s="53"/>
      <c r="X337" s="53"/>
      <c r="Y337" s="53"/>
    </row>
    <row r="338" spans="1:25" ht="13.5" x14ac:dyDescent="0.25">
      <c r="A338" s="53"/>
      <c r="B338" s="53"/>
      <c r="C338" s="53"/>
      <c r="E338" s="53"/>
      <c r="G338" s="591"/>
      <c r="O338" s="397"/>
      <c r="Q338" s="53"/>
      <c r="R338" s="53"/>
      <c r="S338" s="53"/>
      <c r="T338" s="53"/>
      <c r="U338" s="53"/>
      <c r="V338" s="53"/>
      <c r="W338" s="53"/>
      <c r="X338" s="53"/>
      <c r="Y338" s="53"/>
    </row>
    <row r="339" spans="1:25" ht="13.5" x14ac:dyDescent="0.25">
      <c r="A339" s="53"/>
      <c r="B339" s="53"/>
      <c r="C339" s="53"/>
      <c r="E339" s="53"/>
      <c r="G339" s="591"/>
      <c r="O339" s="397"/>
      <c r="Q339" s="53"/>
      <c r="R339" s="53"/>
      <c r="S339" s="53"/>
      <c r="T339" s="53"/>
      <c r="U339" s="53"/>
      <c r="V339" s="53"/>
      <c r="W339" s="53"/>
      <c r="X339" s="53"/>
      <c r="Y339" s="53"/>
    </row>
    <row r="340" spans="1:25" ht="13.5" x14ac:dyDescent="0.25">
      <c r="A340" s="53"/>
      <c r="B340" s="53"/>
      <c r="C340" s="53"/>
      <c r="E340" s="53"/>
      <c r="G340" s="591"/>
      <c r="O340" s="397"/>
      <c r="Q340" s="53"/>
      <c r="R340" s="53"/>
      <c r="S340" s="53"/>
      <c r="T340" s="53"/>
      <c r="U340" s="53"/>
      <c r="V340" s="53"/>
      <c r="W340" s="53"/>
      <c r="X340" s="53"/>
      <c r="Y340" s="53"/>
    </row>
    <row r="341" spans="1:25" ht="13.5" x14ac:dyDescent="0.25">
      <c r="A341" s="53"/>
      <c r="B341" s="53"/>
      <c r="C341" s="53"/>
      <c r="E341" s="53"/>
      <c r="G341" s="591"/>
      <c r="O341" s="397"/>
      <c r="Q341" s="53"/>
      <c r="R341" s="53"/>
      <c r="S341" s="53"/>
      <c r="T341" s="53"/>
      <c r="U341" s="53"/>
      <c r="V341" s="53"/>
      <c r="W341" s="53"/>
      <c r="X341" s="53"/>
      <c r="Y341" s="53"/>
    </row>
    <row r="342" spans="1:25" ht="13.5" x14ac:dyDescent="0.25">
      <c r="A342" s="53"/>
      <c r="B342" s="53"/>
      <c r="C342" s="53"/>
      <c r="E342" s="53"/>
      <c r="G342" s="591"/>
      <c r="O342" s="397"/>
      <c r="Q342" s="53"/>
      <c r="R342" s="53"/>
      <c r="S342" s="53"/>
      <c r="T342" s="53"/>
      <c r="U342" s="53"/>
      <c r="V342" s="53"/>
      <c r="W342" s="53"/>
      <c r="X342" s="53"/>
      <c r="Y342" s="53"/>
    </row>
    <row r="343" spans="1:25" ht="13.5" x14ac:dyDescent="0.25">
      <c r="A343" s="53"/>
      <c r="B343" s="53"/>
      <c r="C343" s="53"/>
      <c r="E343" s="53"/>
      <c r="G343" s="591"/>
      <c r="O343" s="397"/>
      <c r="Q343" s="53"/>
      <c r="R343" s="53"/>
      <c r="S343" s="53"/>
      <c r="T343" s="53"/>
      <c r="U343" s="53"/>
      <c r="V343" s="53"/>
      <c r="W343" s="53"/>
      <c r="X343" s="53"/>
      <c r="Y343" s="53"/>
    </row>
    <row r="344" spans="1:25" ht="13.5" x14ac:dyDescent="0.25">
      <c r="A344" s="53"/>
      <c r="B344" s="53"/>
      <c r="C344" s="53"/>
      <c r="E344" s="53"/>
      <c r="G344" s="591"/>
      <c r="O344" s="397"/>
      <c r="Q344" s="53"/>
      <c r="R344" s="53"/>
      <c r="S344" s="53"/>
      <c r="T344" s="53"/>
      <c r="U344" s="53"/>
      <c r="V344" s="53"/>
      <c r="W344" s="53"/>
      <c r="X344" s="53"/>
      <c r="Y344" s="53"/>
    </row>
    <row r="345" spans="1:25" ht="13.5" x14ac:dyDescent="0.25">
      <c r="A345" s="53"/>
      <c r="B345" s="53"/>
      <c r="C345" s="53"/>
      <c r="E345" s="53"/>
      <c r="G345" s="591"/>
      <c r="O345" s="397"/>
      <c r="Q345" s="53"/>
      <c r="R345" s="53"/>
      <c r="S345" s="53"/>
      <c r="T345" s="53"/>
      <c r="U345" s="53"/>
      <c r="V345" s="53"/>
      <c r="W345" s="53"/>
      <c r="X345" s="53"/>
      <c r="Y345" s="53"/>
    </row>
    <row r="346" spans="1:25" ht="13.5" x14ac:dyDescent="0.25">
      <c r="A346" s="53"/>
      <c r="B346" s="53"/>
      <c r="C346" s="53"/>
      <c r="E346" s="53"/>
      <c r="G346" s="591"/>
      <c r="O346" s="397"/>
      <c r="Q346" s="53"/>
      <c r="R346" s="53"/>
      <c r="S346" s="53"/>
      <c r="T346" s="53"/>
      <c r="U346" s="53"/>
      <c r="V346" s="53"/>
      <c r="W346" s="53"/>
      <c r="X346" s="53"/>
      <c r="Y346" s="53"/>
    </row>
    <row r="347" spans="1:25" ht="13.5" x14ac:dyDescent="0.25">
      <c r="A347" s="53"/>
      <c r="B347" s="53"/>
      <c r="C347" s="53"/>
      <c r="E347" s="53"/>
      <c r="G347" s="591"/>
      <c r="O347" s="397"/>
      <c r="Q347" s="53"/>
      <c r="R347" s="53"/>
      <c r="S347" s="53"/>
      <c r="T347" s="53"/>
      <c r="U347" s="53"/>
      <c r="V347" s="53"/>
      <c r="W347" s="53"/>
      <c r="X347" s="53"/>
      <c r="Y347" s="53"/>
    </row>
    <row r="348" spans="1:25" ht="13.5" x14ac:dyDescent="0.25">
      <c r="A348" s="53"/>
      <c r="B348" s="53"/>
      <c r="C348" s="53"/>
      <c r="E348" s="53"/>
      <c r="G348" s="591"/>
      <c r="O348" s="397"/>
      <c r="Q348" s="53"/>
      <c r="R348" s="53"/>
      <c r="S348" s="53"/>
      <c r="T348" s="53"/>
      <c r="U348" s="53"/>
      <c r="V348" s="53"/>
      <c r="W348" s="53"/>
      <c r="X348" s="53"/>
      <c r="Y348" s="53"/>
    </row>
    <row r="349" spans="1:25" ht="13.5" x14ac:dyDescent="0.25">
      <c r="A349" s="53"/>
      <c r="B349" s="53"/>
      <c r="C349" s="53"/>
      <c r="E349" s="53"/>
      <c r="G349" s="591"/>
      <c r="O349" s="397"/>
      <c r="Q349" s="53"/>
      <c r="R349" s="53"/>
      <c r="S349" s="53"/>
      <c r="T349" s="53"/>
      <c r="U349" s="53"/>
      <c r="V349" s="53"/>
      <c r="W349" s="53"/>
      <c r="X349" s="53"/>
      <c r="Y349" s="53"/>
    </row>
    <row r="350" spans="1:25" ht="13.5" x14ac:dyDescent="0.25">
      <c r="A350" s="53"/>
      <c r="B350" s="53"/>
      <c r="C350" s="53"/>
      <c r="E350" s="53"/>
      <c r="G350" s="591"/>
      <c r="O350" s="397"/>
      <c r="Q350" s="53"/>
      <c r="R350" s="53"/>
      <c r="S350" s="53"/>
      <c r="T350" s="53"/>
      <c r="U350" s="53"/>
      <c r="V350" s="53"/>
      <c r="W350" s="53"/>
      <c r="X350" s="53"/>
      <c r="Y350" s="53"/>
    </row>
    <row r="351" spans="1:25" ht="13.5" x14ac:dyDescent="0.25">
      <c r="A351" s="53"/>
      <c r="B351" s="53"/>
      <c r="C351" s="53"/>
      <c r="E351" s="53"/>
      <c r="G351" s="591"/>
      <c r="O351" s="397"/>
      <c r="Q351" s="53"/>
      <c r="R351" s="53"/>
      <c r="S351" s="53"/>
      <c r="T351" s="53"/>
      <c r="U351" s="53"/>
      <c r="V351" s="53"/>
      <c r="W351" s="53"/>
      <c r="X351" s="53"/>
      <c r="Y351" s="53"/>
    </row>
    <row r="352" spans="1:25" ht="13.5" x14ac:dyDescent="0.25">
      <c r="A352" s="53"/>
      <c r="B352" s="53"/>
      <c r="C352" s="53"/>
      <c r="E352" s="53"/>
      <c r="G352" s="591"/>
      <c r="O352" s="397"/>
      <c r="Q352" s="53"/>
      <c r="R352" s="53"/>
      <c r="S352" s="53"/>
      <c r="T352" s="53"/>
      <c r="U352" s="53"/>
      <c r="V352" s="53"/>
      <c r="W352" s="53"/>
      <c r="X352" s="53"/>
      <c r="Y352" s="53"/>
    </row>
    <row r="353" spans="1:25" ht="13.5" x14ac:dyDescent="0.25">
      <c r="A353" s="53"/>
      <c r="B353" s="53"/>
      <c r="C353" s="53"/>
      <c r="E353" s="53"/>
      <c r="G353" s="591"/>
      <c r="O353" s="397"/>
      <c r="Q353" s="53"/>
      <c r="R353" s="53"/>
      <c r="S353" s="53"/>
      <c r="T353" s="53"/>
      <c r="U353" s="53"/>
      <c r="V353" s="53"/>
      <c r="W353" s="53"/>
      <c r="X353" s="53"/>
      <c r="Y353" s="53"/>
    </row>
    <row r="354" spans="1:25" ht="13.5" x14ac:dyDescent="0.25">
      <c r="A354" s="53"/>
      <c r="B354" s="53"/>
      <c r="C354" s="53"/>
      <c r="E354" s="53"/>
      <c r="G354" s="591"/>
      <c r="O354" s="397"/>
      <c r="Q354" s="53"/>
      <c r="R354" s="53"/>
      <c r="S354" s="53"/>
      <c r="T354" s="53"/>
      <c r="U354" s="53"/>
      <c r="V354" s="53"/>
      <c r="W354" s="53"/>
      <c r="X354" s="53"/>
      <c r="Y354" s="53"/>
    </row>
    <row r="355" spans="1:25" ht="13.5" x14ac:dyDescent="0.25">
      <c r="A355" s="53"/>
      <c r="B355" s="53"/>
      <c r="C355" s="53"/>
      <c r="E355" s="53"/>
      <c r="G355" s="591"/>
      <c r="O355" s="397"/>
      <c r="Q355" s="53"/>
      <c r="R355" s="53"/>
      <c r="S355" s="53"/>
      <c r="T355" s="53"/>
      <c r="U355" s="53"/>
      <c r="V355" s="53"/>
      <c r="W355" s="53"/>
      <c r="X355" s="53"/>
      <c r="Y355" s="53"/>
    </row>
    <row r="356" spans="1:25" ht="13.5" x14ac:dyDescent="0.25">
      <c r="A356" s="53"/>
      <c r="B356" s="53"/>
      <c r="C356" s="53"/>
      <c r="E356" s="53"/>
      <c r="G356" s="591"/>
      <c r="O356" s="397"/>
      <c r="Q356" s="53"/>
      <c r="R356" s="53"/>
      <c r="S356" s="53"/>
      <c r="T356" s="53"/>
      <c r="U356" s="53"/>
      <c r="V356" s="53"/>
      <c r="W356" s="53"/>
      <c r="X356" s="53"/>
      <c r="Y356" s="53"/>
    </row>
    <row r="357" spans="1:25" ht="13.5" x14ac:dyDescent="0.25">
      <c r="A357" s="53"/>
      <c r="B357" s="53"/>
      <c r="C357" s="53"/>
      <c r="E357" s="53"/>
      <c r="G357" s="591"/>
      <c r="O357" s="397"/>
      <c r="Q357" s="53"/>
      <c r="R357" s="53"/>
      <c r="S357" s="53"/>
      <c r="T357" s="53"/>
      <c r="U357" s="53"/>
      <c r="V357" s="53"/>
      <c r="W357" s="53"/>
      <c r="X357" s="53"/>
      <c r="Y357" s="53"/>
    </row>
    <row r="358" spans="1:25" ht="13.5" x14ac:dyDescent="0.25">
      <c r="A358" s="53"/>
      <c r="B358" s="53"/>
      <c r="C358" s="53"/>
      <c r="E358" s="53"/>
      <c r="G358" s="591"/>
      <c r="O358" s="397"/>
      <c r="Q358" s="53"/>
      <c r="R358" s="53"/>
      <c r="S358" s="53"/>
      <c r="T358" s="53"/>
      <c r="U358" s="53"/>
      <c r="V358" s="53"/>
      <c r="W358" s="53"/>
      <c r="X358" s="53"/>
      <c r="Y358" s="53"/>
    </row>
    <row r="359" spans="1:25" ht="13.5" x14ac:dyDescent="0.25">
      <c r="A359" s="53"/>
      <c r="B359" s="53"/>
      <c r="C359" s="53"/>
      <c r="E359" s="53"/>
      <c r="G359" s="591"/>
      <c r="O359" s="397"/>
      <c r="Q359" s="53"/>
      <c r="R359" s="53"/>
      <c r="S359" s="53"/>
      <c r="T359" s="53"/>
      <c r="U359" s="53"/>
      <c r="V359" s="53"/>
      <c r="W359" s="53"/>
      <c r="X359" s="53"/>
      <c r="Y359" s="53"/>
    </row>
    <row r="360" spans="1:25" ht="13.5" x14ac:dyDescent="0.25">
      <c r="A360" s="53"/>
      <c r="B360" s="53"/>
      <c r="C360" s="53"/>
      <c r="E360" s="53"/>
      <c r="G360" s="591"/>
      <c r="O360" s="397"/>
      <c r="Q360" s="53"/>
      <c r="R360" s="53"/>
      <c r="S360" s="53"/>
      <c r="T360" s="53"/>
      <c r="U360" s="53"/>
      <c r="V360" s="53"/>
      <c r="W360" s="53"/>
      <c r="X360" s="53"/>
      <c r="Y360" s="53"/>
    </row>
    <row r="361" spans="1:25" ht="13.5" x14ac:dyDescent="0.25">
      <c r="A361" s="53"/>
      <c r="B361" s="53"/>
      <c r="C361" s="53"/>
      <c r="E361" s="53"/>
      <c r="G361" s="591"/>
      <c r="O361" s="397"/>
      <c r="Q361" s="53"/>
      <c r="R361" s="53"/>
      <c r="S361" s="53"/>
      <c r="T361" s="53"/>
      <c r="U361" s="53"/>
      <c r="V361" s="53"/>
      <c r="W361" s="53"/>
      <c r="X361" s="53"/>
      <c r="Y361" s="53"/>
    </row>
    <row r="362" spans="1:25" ht="13.5" x14ac:dyDescent="0.25">
      <c r="A362" s="53"/>
      <c r="B362" s="53"/>
      <c r="C362" s="53"/>
      <c r="E362" s="53"/>
      <c r="G362" s="591"/>
      <c r="O362" s="397"/>
      <c r="Q362" s="53"/>
      <c r="R362" s="53"/>
      <c r="S362" s="53"/>
      <c r="T362" s="53"/>
      <c r="U362" s="53"/>
      <c r="V362" s="53"/>
      <c r="W362" s="53"/>
      <c r="X362" s="53"/>
      <c r="Y362" s="53"/>
    </row>
    <row r="363" spans="1:25" ht="13.5" x14ac:dyDescent="0.25">
      <c r="A363" s="53"/>
      <c r="B363" s="53"/>
      <c r="C363" s="53"/>
      <c r="E363" s="53"/>
      <c r="G363" s="591"/>
      <c r="O363" s="397"/>
      <c r="Q363" s="53"/>
      <c r="R363" s="53"/>
      <c r="S363" s="53"/>
      <c r="T363" s="53"/>
      <c r="U363" s="53"/>
      <c r="V363" s="53"/>
      <c r="W363" s="53"/>
      <c r="X363" s="53"/>
      <c r="Y363" s="53"/>
    </row>
    <row r="364" spans="1:25" ht="13.5" x14ac:dyDescent="0.25">
      <c r="A364" s="53"/>
      <c r="B364" s="53"/>
      <c r="C364" s="53"/>
      <c r="E364" s="53"/>
      <c r="G364" s="591"/>
      <c r="O364" s="397"/>
      <c r="Q364" s="53"/>
      <c r="R364" s="53"/>
      <c r="S364" s="53"/>
      <c r="T364" s="53"/>
      <c r="U364" s="53"/>
      <c r="V364" s="53"/>
      <c r="W364" s="53"/>
      <c r="X364" s="53"/>
      <c r="Y364" s="53"/>
    </row>
    <row r="365" spans="1:25" ht="13.5" x14ac:dyDescent="0.25">
      <c r="A365" s="53"/>
      <c r="B365" s="53"/>
      <c r="C365" s="53"/>
      <c r="E365" s="53"/>
      <c r="G365" s="591"/>
      <c r="O365" s="397"/>
      <c r="Q365" s="53"/>
      <c r="R365" s="53"/>
      <c r="S365" s="53"/>
      <c r="T365" s="53"/>
      <c r="U365" s="53"/>
      <c r="V365" s="53"/>
      <c r="W365" s="53"/>
      <c r="X365" s="53"/>
      <c r="Y365" s="53"/>
    </row>
    <row r="366" spans="1:25" ht="13.5" x14ac:dyDescent="0.25">
      <c r="A366" s="53"/>
      <c r="B366" s="53"/>
      <c r="C366" s="53"/>
      <c r="E366" s="53"/>
      <c r="G366" s="591"/>
      <c r="O366" s="397"/>
      <c r="Q366" s="53"/>
      <c r="R366" s="53"/>
      <c r="S366" s="53"/>
      <c r="T366" s="53"/>
      <c r="U366" s="53"/>
      <c r="V366" s="53"/>
      <c r="W366" s="53"/>
      <c r="X366" s="53"/>
      <c r="Y366" s="53"/>
    </row>
    <row r="367" spans="1:25" ht="13.5" x14ac:dyDescent="0.25">
      <c r="A367" s="53"/>
      <c r="B367" s="53"/>
      <c r="C367" s="53"/>
      <c r="E367" s="53"/>
      <c r="G367" s="591"/>
      <c r="O367" s="397"/>
      <c r="Q367" s="53"/>
      <c r="R367" s="53"/>
      <c r="S367" s="53"/>
      <c r="T367" s="53"/>
      <c r="U367" s="53"/>
      <c r="V367" s="53"/>
      <c r="W367" s="53"/>
      <c r="X367" s="53"/>
      <c r="Y367" s="53"/>
    </row>
    <row r="368" spans="1:25" ht="13.5" x14ac:dyDescent="0.25">
      <c r="A368" s="53"/>
      <c r="B368" s="53"/>
      <c r="C368" s="53"/>
      <c r="E368" s="53"/>
      <c r="G368" s="591"/>
      <c r="O368" s="397"/>
      <c r="Q368" s="53"/>
      <c r="R368" s="53"/>
      <c r="S368" s="53"/>
      <c r="T368" s="53"/>
      <c r="U368" s="53"/>
      <c r="V368" s="53"/>
      <c r="W368" s="53"/>
      <c r="X368" s="53"/>
      <c r="Y368" s="53"/>
    </row>
    <row r="369" spans="1:25" ht="13.5" x14ac:dyDescent="0.25">
      <c r="A369" s="53"/>
      <c r="B369" s="53"/>
      <c r="C369" s="53"/>
      <c r="E369" s="53"/>
      <c r="G369" s="591"/>
      <c r="O369" s="397"/>
      <c r="Q369" s="53"/>
      <c r="R369" s="53"/>
      <c r="S369" s="53"/>
      <c r="T369" s="53"/>
      <c r="U369" s="53"/>
      <c r="V369" s="53"/>
      <c r="W369" s="53"/>
      <c r="X369" s="53"/>
      <c r="Y369" s="53"/>
    </row>
    <row r="370" spans="1:25" ht="13.5" x14ac:dyDescent="0.25">
      <c r="A370" s="53"/>
      <c r="B370" s="53"/>
      <c r="C370" s="53"/>
      <c r="E370" s="53"/>
      <c r="G370" s="591"/>
      <c r="O370" s="397"/>
      <c r="Q370" s="53"/>
      <c r="R370" s="53"/>
      <c r="S370" s="53"/>
      <c r="T370" s="53"/>
      <c r="U370" s="53"/>
      <c r="V370" s="53"/>
      <c r="W370" s="53"/>
      <c r="X370" s="53"/>
      <c r="Y370" s="53"/>
    </row>
    <row r="371" spans="1:25" ht="13.5" x14ac:dyDescent="0.25">
      <c r="A371" s="53"/>
      <c r="B371" s="53"/>
      <c r="C371" s="53"/>
      <c r="E371" s="53"/>
      <c r="G371" s="591"/>
      <c r="O371" s="397"/>
      <c r="Q371" s="53"/>
      <c r="R371" s="53"/>
      <c r="S371" s="53"/>
      <c r="T371" s="53"/>
      <c r="U371" s="53"/>
      <c r="V371" s="53"/>
      <c r="W371" s="53"/>
      <c r="X371" s="53"/>
      <c r="Y371" s="53"/>
    </row>
    <row r="372" spans="1:25" ht="13.5" x14ac:dyDescent="0.25">
      <c r="A372" s="53"/>
      <c r="B372" s="53"/>
      <c r="C372" s="53"/>
      <c r="E372" s="53"/>
      <c r="G372" s="591"/>
      <c r="O372" s="397"/>
      <c r="Q372" s="53"/>
      <c r="R372" s="53"/>
      <c r="S372" s="53"/>
      <c r="T372" s="53"/>
      <c r="U372" s="53"/>
      <c r="V372" s="53"/>
      <c r="W372" s="53"/>
      <c r="X372" s="53"/>
      <c r="Y372" s="53"/>
    </row>
    <row r="373" spans="1:25" ht="13.5" x14ac:dyDescent="0.25">
      <c r="A373" s="53"/>
      <c r="B373" s="53"/>
      <c r="C373" s="53"/>
      <c r="E373" s="53"/>
      <c r="G373" s="591"/>
      <c r="O373" s="397"/>
      <c r="Q373" s="53"/>
      <c r="R373" s="53"/>
      <c r="S373" s="53"/>
      <c r="T373" s="53"/>
      <c r="U373" s="53"/>
      <c r="V373" s="53"/>
      <c r="W373" s="53"/>
      <c r="X373" s="53"/>
      <c r="Y373" s="53"/>
    </row>
    <row r="374" spans="1:25" ht="13.5" x14ac:dyDescent="0.25">
      <c r="A374" s="53"/>
      <c r="B374" s="53"/>
      <c r="C374" s="53"/>
      <c r="E374" s="53"/>
      <c r="G374" s="591"/>
      <c r="O374" s="397"/>
      <c r="Q374" s="53"/>
      <c r="R374" s="53"/>
      <c r="S374" s="53"/>
      <c r="T374" s="53"/>
      <c r="U374" s="53"/>
      <c r="V374" s="53"/>
      <c r="W374" s="53"/>
      <c r="X374" s="53"/>
      <c r="Y374" s="53"/>
    </row>
    <row r="375" spans="1:25" ht="13.5" x14ac:dyDescent="0.25">
      <c r="A375" s="53"/>
      <c r="B375" s="53"/>
      <c r="C375" s="53"/>
      <c r="E375" s="53"/>
      <c r="G375" s="591"/>
      <c r="O375" s="397"/>
      <c r="Q375" s="53"/>
      <c r="R375" s="53"/>
      <c r="S375" s="53"/>
      <c r="T375" s="53"/>
      <c r="U375" s="53"/>
      <c r="V375" s="53"/>
      <c r="W375" s="53"/>
      <c r="X375" s="53"/>
      <c r="Y375" s="53"/>
    </row>
    <row r="376" spans="1:25" ht="13.5" x14ac:dyDescent="0.25">
      <c r="A376" s="53"/>
      <c r="B376" s="53"/>
      <c r="C376" s="53"/>
      <c r="E376" s="53"/>
      <c r="G376" s="591"/>
      <c r="O376" s="397"/>
      <c r="Q376" s="53"/>
      <c r="R376" s="53"/>
      <c r="S376" s="53"/>
      <c r="T376" s="53"/>
      <c r="U376" s="53"/>
      <c r="V376" s="53"/>
      <c r="W376" s="53"/>
      <c r="X376" s="53"/>
      <c r="Y376" s="53"/>
    </row>
    <row r="377" spans="1:25" ht="13.5" x14ac:dyDescent="0.25">
      <c r="A377" s="53"/>
      <c r="B377" s="53"/>
      <c r="C377" s="53"/>
      <c r="E377" s="53"/>
      <c r="G377" s="591"/>
      <c r="O377" s="397"/>
      <c r="Q377" s="53"/>
      <c r="R377" s="53"/>
      <c r="S377" s="53"/>
      <c r="T377" s="53"/>
      <c r="U377" s="53"/>
      <c r="V377" s="53"/>
      <c r="W377" s="53"/>
      <c r="X377" s="53"/>
      <c r="Y377" s="53"/>
    </row>
    <row r="378" spans="1:25" ht="13.5" x14ac:dyDescent="0.25">
      <c r="A378" s="53"/>
      <c r="B378" s="53"/>
      <c r="C378" s="53"/>
      <c r="E378" s="53"/>
      <c r="G378" s="591"/>
      <c r="O378" s="397"/>
      <c r="Q378" s="53"/>
      <c r="R378" s="53"/>
      <c r="S378" s="53"/>
      <c r="T378" s="53"/>
      <c r="U378" s="53"/>
      <c r="V378" s="53"/>
      <c r="W378" s="53"/>
      <c r="X378" s="53"/>
      <c r="Y378" s="53"/>
    </row>
    <row r="379" spans="1:25" ht="13.5" x14ac:dyDescent="0.25">
      <c r="A379" s="53"/>
      <c r="B379" s="53"/>
      <c r="C379" s="53"/>
      <c r="E379" s="53"/>
      <c r="G379" s="591"/>
      <c r="O379" s="397"/>
      <c r="Q379" s="53"/>
      <c r="R379" s="53"/>
      <c r="S379" s="53"/>
      <c r="T379" s="53"/>
      <c r="U379" s="53"/>
      <c r="V379" s="53"/>
      <c r="W379" s="53"/>
      <c r="X379" s="53"/>
      <c r="Y379" s="53"/>
    </row>
    <row r="380" spans="1:25" ht="13.5" x14ac:dyDescent="0.25">
      <c r="A380" s="53"/>
      <c r="B380" s="53"/>
      <c r="C380" s="53"/>
      <c r="E380" s="53"/>
      <c r="G380" s="591"/>
      <c r="O380" s="397"/>
      <c r="Q380" s="53"/>
      <c r="R380" s="53"/>
      <c r="S380" s="53"/>
      <c r="T380" s="53"/>
      <c r="U380" s="53"/>
      <c r="V380" s="53"/>
      <c r="W380" s="53"/>
      <c r="X380" s="53"/>
      <c r="Y380" s="53"/>
    </row>
    <row r="381" spans="1:25" ht="13.5" x14ac:dyDescent="0.25">
      <c r="A381" s="53"/>
      <c r="B381" s="53"/>
      <c r="C381" s="53"/>
      <c r="E381" s="53"/>
      <c r="G381" s="591"/>
      <c r="O381" s="397"/>
      <c r="Q381" s="53"/>
      <c r="R381" s="53"/>
      <c r="S381" s="53"/>
      <c r="T381" s="53"/>
      <c r="U381" s="53"/>
      <c r="V381" s="53"/>
      <c r="W381" s="53"/>
      <c r="X381" s="53"/>
      <c r="Y381" s="53"/>
    </row>
    <row r="382" spans="1:25" ht="13.5" x14ac:dyDescent="0.25">
      <c r="A382" s="53"/>
      <c r="B382" s="53"/>
      <c r="C382" s="53"/>
      <c r="E382" s="53"/>
      <c r="G382" s="591"/>
      <c r="O382" s="397"/>
      <c r="Q382" s="53"/>
      <c r="R382" s="53"/>
      <c r="S382" s="53"/>
      <c r="T382" s="53"/>
      <c r="U382" s="53"/>
      <c r="V382" s="53"/>
      <c r="W382" s="53"/>
      <c r="X382" s="53"/>
      <c r="Y382" s="53"/>
    </row>
    <row r="383" spans="1:25" ht="13.5" x14ac:dyDescent="0.25">
      <c r="A383" s="53"/>
      <c r="B383" s="53"/>
      <c r="C383" s="53"/>
      <c r="E383" s="53"/>
      <c r="G383" s="591"/>
      <c r="O383" s="397"/>
      <c r="Q383" s="53"/>
      <c r="R383" s="53"/>
      <c r="S383" s="53"/>
      <c r="T383" s="53"/>
      <c r="U383" s="53"/>
      <c r="V383" s="53"/>
      <c r="W383" s="53"/>
      <c r="X383" s="53"/>
      <c r="Y383" s="53"/>
    </row>
    <row r="384" spans="1:25" ht="13.5" x14ac:dyDescent="0.25">
      <c r="A384" s="53"/>
      <c r="B384" s="53"/>
      <c r="C384" s="53"/>
      <c r="E384" s="53"/>
      <c r="G384" s="591"/>
      <c r="O384" s="397"/>
      <c r="Q384" s="53"/>
      <c r="R384" s="53"/>
      <c r="S384" s="53"/>
      <c r="T384" s="53"/>
      <c r="U384" s="53"/>
      <c r="V384" s="53"/>
      <c r="W384" s="53"/>
      <c r="X384" s="53"/>
      <c r="Y384" s="53"/>
    </row>
    <row r="385" spans="1:25" ht="13.5" x14ac:dyDescent="0.25">
      <c r="A385" s="53"/>
      <c r="B385" s="53"/>
      <c r="C385" s="53"/>
      <c r="E385" s="53"/>
      <c r="G385" s="591"/>
      <c r="O385" s="397"/>
      <c r="Q385" s="53"/>
      <c r="R385" s="53"/>
      <c r="S385" s="53"/>
      <c r="T385" s="53"/>
      <c r="U385" s="53"/>
      <c r="V385" s="53"/>
      <c r="W385" s="53"/>
      <c r="X385" s="53"/>
      <c r="Y385" s="53"/>
    </row>
    <row r="386" spans="1:25" ht="13.5" x14ac:dyDescent="0.25">
      <c r="A386" s="53"/>
      <c r="B386" s="53"/>
      <c r="C386" s="53"/>
      <c r="E386" s="53"/>
      <c r="G386" s="591"/>
      <c r="O386" s="397"/>
      <c r="Q386" s="53"/>
      <c r="R386" s="53"/>
      <c r="S386" s="53"/>
      <c r="T386" s="53"/>
      <c r="U386" s="53"/>
      <c r="V386" s="53"/>
      <c r="W386" s="53"/>
      <c r="X386" s="53"/>
      <c r="Y386" s="53"/>
    </row>
    <row r="387" spans="1:25" ht="13.5" x14ac:dyDescent="0.25">
      <c r="A387" s="53"/>
      <c r="B387" s="53"/>
      <c r="C387" s="53"/>
      <c r="E387" s="53"/>
      <c r="G387" s="591"/>
      <c r="O387" s="397"/>
      <c r="Q387" s="53"/>
      <c r="R387" s="53"/>
      <c r="S387" s="53"/>
      <c r="T387" s="53"/>
      <c r="U387" s="53"/>
      <c r="V387" s="53"/>
      <c r="W387" s="53"/>
      <c r="X387" s="53"/>
      <c r="Y387" s="53"/>
    </row>
    <row r="388" spans="1:25" ht="13.5" x14ac:dyDescent="0.25">
      <c r="A388" s="53"/>
      <c r="B388" s="53"/>
      <c r="C388" s="53"/>
      <c r="E388" s="53"/>
      <c r="G388" s="591"/>
      <c r="O388" s="397"/>
      <c r="Q388" s="53"/>
      <c r="R388" s="53"/>
      <c r="S388" s="53"/>
      <c r="T388" s="53"/>
      <c r="U388" s="53"/>
      <c r="V388" s="53"/>
      <c r="W388" s="53"/>
      <c r="X388" s="53"/>
      <c r="Y388" s="53"/>
    </row>
    <row r="389" spans="1:25" ht="13.5" x14ac:dyDescent="0.25">
      <c r="A389" s="53"/>
      <c r="B389" s="53"/>
      <c r="C389" s="53"/>
      <c r="E389" s="53"/>
      <c r="G389" s="591"/>
      <c r="O389" s="397"/>
      <c r="Q389" s="53"/>
      <c r="R389" s="53"/>
      <c r="S389" s="53"/>
      <c r="T389" s="53"/>
      <c r="U389" s="53"/>
      <c r="V389" s="53"/>
      <c r="W389" s="53"/>
      <c r="X389" s="53"/>
      <c r="Y389" s="53"/>
    </row>
    <row r="390" spans="1:25" ht="13.5" x14ac:dyDescent="0.25">
      <c r="A390" s="53"/>
      <c r="B390" s="53"/>
      <c r="C390" s="53"/>
      <c r="E390" s="53"/>
      <c r="G390" s="591"/>
      <c r="O390" s="397"/>
      <c r="Q390" s="53"/>
      <c r="R390" s="53"/>
      <c r="S390" s="53"/>
      <c r="T390" s="53"/>
      <c r="U390" s="53"/>
      <c r="V390" s="53"/>
      <c r="W390" s="53"/>
      <c r="X390" s="53"/>
      <c r="Y390" s="53"/>
    </row>
    <row r="391" spans="1:25" ht="13.5" x14ac:dyDescent="0.25">
      <c r="A391" s="53"/>
      <c r="B391" s="53"/>
      <c r="C391" s="53"/>
      <c r="E391" s="53"/>
      <c r="G391" s="591"/>
      <c r="O391" s="397"/>
      <c r="Q391" s="53"/>
      <c r="R391" s="53"/>
      <c r="S391" s="53"/>
      <c r="T391" s="53"/>
      <c r="U391" s="53"/>
      <c r="V391" s="53"/>
      <c r="W391" s="53"/>
      <c r="X391" s="53"/>
      <c r="Y391" s="53"/>
    </row>
    <row r="392" spans="1:25" ht="13.5" x14ac:dyDescent="0.25">
      <c r="A392" s="53"/>
      <c r="B392" s="53"/>
      <c r="C392" s="53"/>
      <c r="E392" s="53"/>
      <c r="G392" s="591"/>
      <c r="O392" s="397"/>
      <c r="Q392" s="53"/>
      <c r="R392" s="53"/>
      <c r="S392" s="53"/>
      <c r="T392" s="53"/>
      <c r="U392" s="53"/>
      <c r="V392" s="53"/>
      <c r="W392" s="53"/>
      <c r="X392" s="53"/>
      <c r="Y392" s="53"/>
    </row>
    <row r="393" spans="1:25" ht="13.5" x14ac:dyDescent="0.25">
      <c r="A393" s="53"/>
      <c r="B393" s="53"/>
      <c r="C393" s="53"/>
      <c r="E393" s="53"/>
      <c r="G393" s="591"/>
      <c r="O393" s="397"/>
      <c r="Q393" s="53"/>
      <c r="R393" s="53"/>
      <c r="S393" s="53"/>
      <c r="T393" s="53"/>
      <c r="U393" s="53"/>
      <c r="V393" s="53"/>
      <c r="W393" s="53"/>
      <c r="X393" s="53"/>
      <c r="Y393" s="53"/>
    </row>
    <row r="394" spans="1:25" ht="13.5" x14ac:dyDescent="0.25">
      <c r="A394" s="53"/>
      <c r="B394" s="53"/>
      <c r="C394" s="53"/>
      <c r="E394" s="53"/>
      <c r="G394" s="591"/>
      <c r="O394" s="397"/>
      <c r="Q394" s="53"/>
      <c r="R394" s="53"/>
      <c r="S394" s="53"/>
      <c r="T394" s="53"/>
      <c r="U394" s="53"/>
      <c r="V394" s="53"/>
      <c r="W394" s="53"/>
      <c r="X394" s="53"/>
      <c r="Y394" s="53"/>
    </row>
    <row r="395" spans="1:25" ht="13.5" x14ac:dyDescent="0.25">
      <c r="A395" s="53"/>
      <c r="B395" s="53"/>
      <c r="C395" s="53"/>
      <c r="E395" s="53"/>
      <c r="G395" s="591"/>
      <c r="O395" s="397"/>
      <c r="Q395" s="53"/>
      <c r="R395" s="53"/>
      <c r="S395" s="53"/>
      <c r="T395" s="53"/>
      <c r="U395" s="53"/>
      <c r="V395" s="53"/>
      <c r="W395" s="53"/>
      <c r="X395" s="53"/>
      <c r="Y395" s="53"/>
    </row>
    <row r="396" spans="1:25" ht="13.5" x14ac:dyDescent="0.25">
      <c r="A396" s="53"/>
      <c r="B396" s="53"/>
      <c r="C396" s="53"/>
      <c r="E396" s="53"/>
      <c r="G396" s="591"/>
      <c r="O396" s="397"/>
      <c r="Q396" s="53"/>
      <c r="R396" s="53"/>
      <c r="S396" s="53"/>
      <c r="T396" s="53"/>
      <c r="U396" s="53"/>
      <c r="V396" s="53"/>
      <c r="W396" s="53"/>
      <c r="X396" s="53"/>
      <c r="Y396" s="53"/>
    </row>
    <row r="397" spans="1:25" ht="13.5" x14ac:dyDescent="0.25">
      <c r="A397" s="53"/>
      <c r="B397" s="53"/>
      <c r="C397" s="53"/>
      <c r="E397" s="53"/>
      <c r="G397" s="591"/>
      <c r="O397" s="397"/>
      <c r="Q397" s="53"/>
      <c r="R397" s="53"/>
      <c r="S397" s="53"/>
      <c r="T397" s="53"/>
      <c r="U397" s="53"/>
      <c r="V397" s="53"/>
      <c r="W397" s="53"/>
      <c r="X397" s="53"/>
      <c r="Y397" s="53"/>
    </row>
    <row r="398" spans="1:25" ht="13.5" x14ac:dyDescent="0.25">
      <c r="A398" s="53"/>
      <c r="B398" s="53"/>
      <c r="C398" s="53"/>
      <c r="E398" s="53"/>
      <c r="G398" s="591"/>
      <c r="O398" s="397"/>
      <c r="Q398" s="53"/>
      <c r="R398" s="53"/>
      <c r="S398" s="53"/>
      <c r="T398" s="53"/>
      <c r="U398" s="53"/>
      <c r="V398" s="53"/>
      <c r="W398" s="53"/>
      <c r="X398" s="53"/>
      <c r="Y398" s="53"/>
    </row>
    <row r="399" spans="1:25" ht="13.5" x14ac:dyDescent="0.25">
      <c r="A399" s="53"/>
      <c r="B399" s="53"/>
      <c r="C399" s="53"/>
      <c r="E399" s="53"/>
      <c r="G399" s="591"/>
      <c r="O399" s="397"/>
      <c r="Q399" s="53"/>
      <c r="R399" s="53"/>
      <c r="S399" s="53"/>
      <c r="T399" s="53"/>
      <c r="U399" s="53"/>
      <c r="V399" s="53"/>
      <c r="W399" s="53"/>
      <c r="X399" s="53"/>
      <c r="Y399" s="53"/>
    </row>
    <row r="400" spans="1:25" ht="13.5" x14ac:dyDescent="0.25">
      <c r="A400" s="53"/>
      <c r="B400" s="53"/>
      <c r="C400" s="53"/>
      <c r="E400" s="53"/>
      <c r="G400" s="591"/>
      <c r="O400" s="397"/>
      <c r="Q400" s="53"/>
      <c r="R400" s="53"/>
      <c r="S400" s="53"/>
      <c r="T400" s="53"/>
      <c r="U400" s="53"/>
      <c r="V400" s="53"/>
      <c r="W400" s="53"/>
      <c r="X400" s="53"/>
      <c r="Y400" s="53"/>
    </row>
    <row r="401" spans="1:25" ht="13.5" x14ac:dyDescent="0.25">
      <c r="A401" s="53"/>
      <c r="B401" s="53"/>
      <c r="C401" s="53"/>
      <c r="E401" s="53"/>
      <c r="G401" s="591"/>
      <c r="O401" s="397"/>
      <c r="Q401" s="53"/>
      <c r="R401" s="53"/>
      <c r="S401" s="53"/>
      <c r="T401" s="53"/>
      <c r="U401" s="53"/>
      <c r="V401" s="53"/>
      <c r="W401" s="53"/>
      <c r="X401" s="53"/>
      <c r="Y401" s="53"/>
    </row>
    <row r="402" spans="1:25" ht="13.5" x14ac:dyDescent="0.25">
      <c r="A402" s="53"/>
      <c r="B402" s="53"/>
      <c r="C402" s="53"/>
      <c r="E402" s="53"/>
      <c r="G402" s="591"/>
      <c r="O402" s="397"/>
      <c r="Q402" s="53"/>
      <c r="R402" s="53"/>
      <c r="S402" s="53"/>
      <c r="T402" s="53"/>
      <c r="U402" s="53"/>
      <c r="V402" s="53"/>
      <c r="W402" s="53"/>
      <c r="X402" s="53"/>
      <c r="Y402" s="53"/>
    </row>
    <row r="403" spans="1:25" ht="13.5" x14ac:dyDescent="0.25">
      <c r="A403" s="53"/>
      <c r="B403" s="53"/>
      <c r="C403" s="53"/>
      <c r="E403" s="53"/>
      <c r="G403" s="591"/>
      <c r="O403" s="397"/>
      <c r="Q403" s="53"/>
      <c r="R403" s="53"/>
      <c r="S403" s="53"/>
      <c r="T403" s="53"/>
      <c r="U403" s="53"/>
      <c r="V403" s="53"/>
      <c r="W403" s="53"/>
      <c r="X403" s="53"/>
      <c r="Y403" s="53"/>
    </row>
    <row r="404" spans="1:25" ht="13.5" x14ac:dyDescent="0.25">
      <c r="A404" s="53"/>
      <c r="B404" s="53"/>
      <c r="C404" s="53"/>
      <c r="E404" s="53"/>
      <c r="G404" s="591"/>
      <c r="O404" s="397"/>
      <c r="Q404" s="53"/>
      <c r="R404" s="53"/>
      <c r="S404" s="53"/>
      <c r="T404" s="53"/>
      <c r="U404" s="53"/>
      <c r="V404" s="53"/>
      <c r="W404" s="53"/>
      <c r="X404" s="53"/>
      <c r="Y404" s="53"/>
    </row>
    <row r="405" spans="1:25" ht="13.5" x14ac:dyDescent="0.25">
      <c r="A405" s="53"/>
      <c r="B405" s="53"/>
      <c r="C405" s="53"/>
      <c r="E405" s="53"/>
      <c r="G405" s="591"/>
      <c r="O405" s="397"/>
      <c r="Q405" s="53"/>
      <c r="R405" s="53"/>
      <c r="S405" s="53"/>
      <c r="T405" s="53"/>
      <c r="U405" s="53"/>
      <c r="V405" s="53"/>
      <c r="W405" s="53"/>
      <c r="X405" s="53"/>
      <c r="Y405" s="53"/>
    </row>
    <row r="406" spans="1:25" ht="13.5" x14ac:dyDescent="0.25">
      <c r="A406" s="53"/>
      <c r="B406" s="53"/>
      <c r="C406" s="53"/>
      <c r="E406" s="53"/>
      <c r="G406" s="591"/>
      <c r="O406" s="397"/>
      <c r="Q406" s="53"/>
      <c r="R406" s="53"/>
      <c r="S406" s="53"/>
      <c r="T406" s="53"/>
      <c r="U406" s="53"/>
      <c r="V406" s="53"/>
      <c r="W406" s="53"/>
      <c r="X406" s="53"/>
      <c r="Y406" s="53"/>
    </row>
    <row r="407" spans="1:25" ht="13.5" x14ac:dyDescent="0.25">
      <c r="A407" s="53"/>
      <c r="B407" s="53"/>
      <c r="C407" s="53"/>
      <c r="E407" s="53"/>
      <c r="G407" s="591"/>
      <c r="O407" s="397"/>
      <c r="Q407" s="53"/>
      <c r="R407" s="53"/>
      <c r="S407" s="53"/>
      <c r="T407" s="53"/>
      <c r="U407" s="53"/>
      <c r="V407" s="53"/>
      <c r="W407" s="53"/>
      <c r="X407" s="53"/>
      <c r="Y407" s="53"/>
    </row>
    <row r="408" spans="1:25" ht="13.5" x14ac:dyDescent="0.25">
      <c r="A408" s="53"/>
      <c r="B408" s="53"/>
      <c r="C408" s="53"/>
      <c r="E408" s="53"/>
      <c r="G408" s="591"/>
      <c r="O408" s="397"/>
      <c r="Q408" s="53"/>
      <c r="R408" s="53"/>
      <c r="S408" s="53"/>
      <c r="T408" s="53"/>
      <c r="U408" s="53"/>
      <c r="V408" s="53"/>
      <c r="W408" s="53"/>
      <c r="X408" s="53"/>
      <c r="Y408" s="53"/>
    </row>
    <row r="409" spans="1:25" ht="13.5" x14ac:dyDescent="0.25">
      <c r="A409" s="53"/>
      <c r="B409" s="53"/>
      <c r="C409" s="53"/>
      <c r="E409" s="53"/>
      <c r="G409" s="591"/>
      <c r="O409" s="397"/>
      <c r="Q409" s="53"/>
      <c r="R409" s="53"/>
      <c r="S409" s="53"/>
      <c r="T409" s="53"/>
      <c r="U409" s="53"/>
      <c r="V409" s="53"/>
      <c r="W409" s="53"/>
      <c r="X409" s="53"/>
      <c r="Y409" s="53"/>
    </row>
    <row r="410" spans="1:25" ht="13.5" x14ac:dyDescent="0.25">
      <c r="A410" s="53"/>
      <c r="B410" s="53"/>
      <c r="C410" s="53"/>
      <c r="E410" s="53"/>
      <c r="G410" s="591"/>
      <c r="O410" s="397"/>
      <c r="Q410" s="53"/>
      <c r="R410" s="53"/>
      <c r="S410" s="53"/>
      <c r="T410" s="53"/>
      <c r="U410" s="53"/>
      <c r="V410" s="53"/>
      <c r="W410" s="53"/>
      <c r="X410" s="53"/>
      <c r="Y410" s="53"/>
    </row>
    <row r="411" spans="1:25" ht="13.5" x14ac:dyDescent="0.25">
      <c r="A411" s="53"/>
      <c r="B411" s="53"/>
      <c r="C411" s="53"/>
      <c r="E411" s="53"/>
      <c r="G411" s="591"/>
      <c r="O411" s="397"/>
      <c r="Q411" s="53"/>
      <c r="R411" s="53"/>
      <c r="S411" s="53"/>
      <c r="T411" s="53"/>
      <c r="U411" s="53"/>
      <c r="V411" s="53"/>
      <c r="W411" s="53"/>
      <c r="X411" s="53"/>
      <c r="Y411" s="53"/>
    </row>
    <row r="412" spans="1:25" ht="13.5" x14ac:dyDescent="0.25">
      <c r="A412" s="53"/>
      <c r="B412" s="53"/>
      <c r="C412" s="53"/>
      <c r="E412" s="53"/>
      <c r="G412" s="591"/>
      <c r="O412" s="397"/>
      <c r="Q412" s="53"/>
      <c r="R412" s="53"/>
      <c r="S412" s="53"/>
      <c r="T412" s="53"/>
      <c r="U412" s="53"/>
      <c r="V412" s="53"/>
      <c r="W412" s="53"/>
      <c r="X412" s="53"/>
      <c r="Y412" s="53"/>
    </row>
    <row r="413" spans="1:25" ht="13.5" x14ac:dyDescent="0.25">
      <c r="A413" s="53"/>
      <c r="B413" s="53"/>
      <c r="C413" s="53"/>
      <c r="E413" s="53"/>
      <c r="G413" s="591"/>
      <c r="O413" s="397"/>
      <c r="Q413" s="53"/>
      <c r="R413" s="53"/>
      <c r="S413" s="53"/>
      <c r="T413" s="53"/>
      <c r="U413" s="53"/>
      <c r="V413" s="53"/>
      <c r="W413" s="53"/>
      <c r="X413" s="53"/>
      <c r="Y413" s="53"/>
    </row>
    <row r="414" spans="1:25" ht="13.5" x14ac:dyDescent="0.25">
      <c r="A414" s="53"/>
      <c r="B414" s="53"/>
      <c r="C414" s="53"/>
      <c r="E414" s="53"/>
      <c r="G414" s="591"/>
      <c r="O414" s="397"/>
      <c r="Q414" s="53"/>
      <c r="R414" s="53"/>
      <c r="S414" s="53"/>
      <c r="T414" s="53"/>
      <c r="U414" s="53"/>
      <c r="V414" s="53"/>
      <c r="W414" s="53"/>
      <c r="X414" s="53"/>
      <c r="Y414" s="53"/>
    </row>
    <row r="415" spans="1:25" ht="13.5" x14ac:dyDescent="0.25">
      <c r="A415" s="53"/>
      <c r="B415" s="53"/>
      <c r="C415" s="53"/>
      <c r="E415" s="53"/>
      <c r="G415" s="591"/>
      <c r="O415" s="397"/>
      <c r="Q415" s="53"/>
      <c r="R415" s="53"/>
      <c r="S415" s="53"/>
      <c r="T415" s="53"/>
      <c r="U415" s="53"/>
      <c r="V415" s="53"/>
      <c r="W415" s="53"/>
      <c r="X415" s="53"/>
      <c r="Y415" s="53"/>
    </row>
    <row r="416" spans="1:25" ht="13.5" x14ac:dyDescent="0.25">
      <c r="A416" s="53"/>
      <c r="B416" s="53"/>
      <c r="C416" s="53"/>
      <c r="E416" s="53"/>
      <c r="G416" s="591"/>
      <c r="O416" s="397"/>
      <c r="Q416" s="53"/>
      <c r="R416" s="53"/>
      <c r="S416" s="53"/>
      <c r="T416" s="53"/>
      <c r="U416" s="53"/>
      <c r="V416" s="53"/>
      <c r="W416" s="53"/>
      <c r="X416" s="53"/>
      <c r="Y416" s="53"/>
    </row>
    <row r="417" spans="1:25" ht="13.5" x14ac:dyDescent="0.25">
      <c r="A417" s="53"/>
      <c r="B417" s="53"/>
      <c r="C417" s="53"/>
      <c r="E417" s="53"/>
      <c r="G417" s="591"/>
      <c r="O417" s="397"/>
      <c r="Q417" s="53"/>
      <c r="R417" s="53"/>
      <c r="S417" s="53"/>
      <c r="T417" s="53"/>
      <c r="U417" s="53"/>
      <c r="V417" s="53"/>
      <c r="W417" s="53"/>
      <c r="X417" s="53"/>
      <c r="Y417" s="53"/>
    </row>
    <row r="418" spans="1:25" ht="13.5" x14ac:dyDescent="0.25">
      <c r="A418" s="53"/>
      <c r="B418" s="53"/>
      <c r="C418" s="53"/>
      <c r="E418" s="53"/>
      <c r="G418" s="591"/>
      <c r="O418" s="397"/>
      <c r="Q418" s="53"/>
      <c r="R418" s="53"/>
      <c r="S418" s="53"/>
      <c r="T418" s="53"/>
      <c r="U418" s="53"/>
      <c r="V418" s="53"/>
      <c r="W418" s="53"/>
      <c r="X418" s="53"/>
      <c r="Y418" s="53"/>
    </row>
    <row r="419" spans="1:25" ht="13.5" x14ac:dyDescent="0.25">
      <c r="A419" s="53"/>
      <c r="B419" s="53"/>
      <c r="C419" s="53"/>
      <c r="E419" s="53"/>
      <c r="G419" s="591"/>
      <c r="O419" s="397"/>
      <c r="Q419" s="53"/>
      <c r="R419" s="53"/>
      <c r="S419" s="53"/>
      <c r="T419" s="53"/>
      <c r="U419" s="53"/>
      <c r="V419" s="53"/>
      <c r="W419" s="53"/>
      <c r="X419" s="53"/>
      <c r="Y419" s="53"/>
    </row>
    <row r="420" spans="1:25" ht="13.5" x14ac:dyDescent="0.25">
      <c r="A420" s="53"/>
      <c r="B420" s="53"/>
      <c r="C420" s="53"/>
      <c r="E420" s="53"/>
      <c r="G420" s="591"/>
      <c r="O420" s="397"/>
      <c r="Q420" s="53"/>
      <c r="R420" s="53"/>
      <c r="S420" s="53"/>
      <c r="T420" s="53"/>
      <c r="U420" s="53"/>
      <c r="V420" s="53"/>
      <c r="W420" s="53"/>
      <c r="X420" s="53"/>
      <c r="Y420" s="53"/>
    </row>
    <row r="421" spans="1:25" ht="13.5" x14ac:dyDescent="0.25">
      <c r="A421" s="53"/>
      <c r="B421" s="53"/>
      <c r="C421" s="53"/>
      <c r="E421" s="53"/>
      <c r="G421" s="591"/>
      <c r="O421" s="397"/>
      <c r="Q421" s="53"/>
      <c r="R421" s="53"/>
      <c r="S421" s="53"/>
      <c r="T421" s="53"/>
      <c r="U421" s="53"/>
      <c r="V421" s="53"/>
      <c r="W421" s="53"/>
      <c r="X421" s="53"/>
      <c r="Y421" s="53"/>
    </row>
    <row r="422" spans="1:25" ht="13.5" x14ac:dyDescent="0.25">
      <c r="A422" s="53"/>
      <c r="B422" s="53"/>
      <c r="C422" s="53"/>
      <c r="E422" s="53"/>
      <c r="G422" s="591"/>
      <c r="O422" s="397"/>
      <c r="Q422" s="53"/>
      <c r="R422" s="53"/>
      <c r="S422" s="53"/>
      <c r="T422" s="53"/>
      <c r="U422" s="53"/>
      <c r="V422" s="53"/>
      <c r="W422" s="53"/>
      <c r="X422" s="53"/>
      <c r="Y422" s="53"/>
    </row>
    <row r="423" spans="1:25" ht="13.5" x14ac:dyDescent="0.25">
      <c r="A423" s="53"/>
      <c r="B423" s="53"/>
      <c r="C423" s="53"/>
      <c r="E423" s="53"/>
      <c r="G423" s="591"/>
      <c r="O423" s="397"/>
      <c r="Q423" s="53"/>
      <c r="R423" s="53"/>
      <c r="S423" s="53"/>
      <c r="T423" s="53"/>
      <c r="U423" s="53"/>
      <c r="V423" s="53"/>
      <c r="W423" s="53"/>
      <c r="X423" s="53"/>
      <c r="Y423" s="53"/>
    </row>
    <row r="424" spans="1:25" ht="13.5" x14ac:dyDescent="0.25">
      <c r="A424" s="53"/>
      <c r="B424" s="53"/>
      <c r="C424" s="53"/>
      <c r="E424" s="53"/>
      <c r="G424" s="591"/>
      <c r="O424" s="397"/>
      <c r="Q424" s="53"/>
      <c r="R424" s="53"/>
      <c r="S424" s="53"/>
      <c r="T424" s="53"/>
      <c r="U424" s="53"/>
      <c r="V424" s="53"/>
      <c r="W424" s="53"/>
      <c r="X424" s="53"/>
      <c r="Y424" s="53"/>
    </row>
    <row r="425" spans="1:25" ht="13.5" x14ac:dyDescent="0.25">
      <c r="A425" s="53"/>
      <c r="B425" s="53"/>
      <c r="C425" s="53"/>
      <c r="E425" s="53"/>
      <c r="G425" s="591"/>
      <c r="O425" s="397"/>
      <c r="Q425" s="53"/>
      <c r="R425" s="53"/>
      <c r="S425" s="53"/>
      <c r="T425" s="53"/>
      <c r="U425" s="53"/>
      <c r="V425" s="53"/>
      <c r="W425" s="53"/>
      <c r="X425" s="53"/>
      <c r="Y425" s="53"/>
    </row>
    <row r="426" spans="1:25" ht="13.5" x14ac:dyDescent="0.25">
      <c r="A426" s="53"/>
      <c r="B426" s="53"/>
      <c r="C426" s="53"/>
      <c r="E426" s="53"/>
      <c r="G426" s="591"/>
      <c r="O426" s="397"/>
      <c r="Q426" s="53"/>
      <c r="R426" s="53"/>
      <c r="S426" s="53"/>
      <c r="T426" s="53"/>
      <c r="U426" s="53"/>
      <c r="V426" s="53"/>
      <c r="W426" s="53"/>
      <c r="X426" s="53"/>
      <c r="Y426" s="53"/>
    </row>
    <row r="427" spans="1:25" ht="13.5" x14ac:dyDescent="0.25">
      <c r="A427" s="53"/>
      <c r="B427" s="53"/>
      <c r="C427" s="53"/>
      <c r="E427" s="53"/>
      <c r="G427" s="591"/>
      <c r="O427" s="397"/>
      <c r="Q427" s="53"/>
      <c r="R427" s="53"/>
      <c r="S427" s="53"/>
      <c r="T427" s="53"/>
      <c r="U427" s="53"/>
      <c r="V427" s="53"/>
      <c r="W427" s="53"/>
      <c r="X427" s="53"/>
      <c r="Y427" s="53"/>
    </row>
    <row r="428" spans="1:25" ht="13.5" x14ac:dyDescent="0.25">
      <c r="A428" s="53"/>
      <c r="B428" s="53"/>
      <c r="C428" s="53"/>
      <c r="E428" s="53"/>
      <c r="G428" s="591"/>
      <c r="O428" s="397"/>
      <c r="Q428" s="53"/>
      <c r="R428" s="53"/>
      <c r="S428" s="53"/>
      <c r="T428" s="53"/>
      <c r="U428" s="53"/>
      <c r="V428" s="53"/>
      <c r="W428" s="53"/>
      <c r="X428" s="53"/>
      <c r="Y428" s="53"/>
    </row>
    <row r="429" spans="1:25" ht="13.5" x14ac:dyDescent="0.25">
      <c r="A429" s="53"/>
      <c r="B429" s="53"/>
      <c r="C429" s="53"/>
      <c r="E429" s="53"/>
      <c r="G429" s="591"/>
      <c r="O429" s="397"/>
      <c r="Q429" s="53"/>
      <c r="R429" s="53"/>
      <c r="S429" s="53"/>
      <c r="T429" s="53"/>
      <c r="U429" s="53"/>
      <c r="V429" s="53"/>
      <c r="W429" s="53"/>
      <c r="X429" s="53"/>
      <c r="Y429" s="53"/>
    </row>
    <row r="430" spans="1:25" ht="13.5" x14ac:dyDescent="0.25">
      <c r="A430" s="53"/>
      <c r="B430" s="53"/>
      <c r="C430" s="53"/>
      <c r="E430" s="53"/>
      <c r="G430" s="591"/>
      <c r="O430" s="397"/>
      <c r="Q430" s="53"/>
      <c r="R430" s="53"/>
      <c r="S430" s="53"/>
      <c r="T430" s="53"/>
      <c r="U430" s="53"/>
      <c r="V430" s="53"/>
      <c r="W430" s="53"/>
      <c r="X430" s="53"/>
      <c r="Y430" s="53"/>
    </row>
    <row r="431" spans="1:25" ht="13.5" x14ac:dyDescent="0.25">
      <c r="A431" s="53"/>
      <c r="B431" s="53"/>
      <c r="C431" s="53"/>
      <c r="E431" s="53"/>
      <c r="G431" s="591"/>
      <c r="O431" s="397"/>
      <c r="Q431" s="53"/>
      <c r="R431" s="53"/>
      <c r="S431" s="53"/>
      <c r="T431" s="53"/>
      <c r="U431" s="53"/>
      <c r="V431" s="53"/>
      <c r="W431" s="53"/>
      <c r="X431" s="53"/>
      <c r="Y431" s="53"/>
    </row>
    <row r="432" spans="1:25" ht="13.5" x14ac:dyDescent="0.25">
      <c r="A432" s="53"/>
      <c r="B432" s="53"/>
      <c r="C432" s="53"/>
      <c r="E432" s="53"/>
      <c r="G432" s="591"/>
      <c r="O432" s="397"/>
      <c r="Q432" s="53"/>
      <c r="R432" s="53"/>
      <c r="S432" s="53"/>
      <c r="T432" s="53"/>
      <c r="U432" s="53"/>
      <c r="V432" s="53"/>
      <c r="W432" s="53"/>
      <c r="X432" s="53"/>
      <c r="Y432" s="53"/>
    </row>
    <row r="433" spans="1:25" ht="13.5" x14ac:dyDescent="0.25">
      <c r="A433" s="53"/>
      <c r="B433" s="53"/>
      <c r="C433" s="53"/>
      <c r="E433" s="53"/>
      <c r="G433" s="591"/>
      <c r="O433" s="397"/>
      <c r="Q433" s="53"/>
      <c r="R433" s="53"/>
      <c r="S433" s="53"/>
      <c r="T433" s="53"/>
      <c r="U433" s="53"/>
      <c r="V433" s="53"/>
      <c r="W433" s="53"/>
      <c r="X433" s="53"/>
      <c r="Y433" s="53"/>
    </row>
    <row r="434" spans="1:25" ht="13.5" x14ac:dyDescent="0.25">
      <c r="A434" s="53"/>
      <c r="B434" s="53"/>
      <c r="C434" s="53"/>
      <c r="E434" s="53"/>
      <c r="G434" s="591"/>
      <c r="O434" s="397"/>
      <c r="Q434" s="53"/>
      <c r="R434" s="53"/>
      <c r="S434" s="53"/>
      <c r="T434" s="53"/>
      <c r="U434" s="53"/>
      <c r="V434" s="53"/>
      <c r="W434" s="53"/>
      <c r="X434" s="53"/>
      <c r="Y434" s="53"/>
    </row>
    <row r="435" spans="1:25" ht="13.5" x14ac:dyDescent="0.25">
      <c r="A435" s="53"/>
      <c r="B435" s="53"/>
      <c r="C435" s="53"/>
      <c r="E435" s="53"/>
      <c r="G435" s="591"/>
      <c r="O435" s="397"/>
      <c r="Q435" s="53"/>
      <c r="R435" s="53"/>
      <c r="S435" s="53"/>
      <c r="T435" s="53"/>
      <c r="U435" s="53"/>
      <c r="V435" s="53"/>
      <c r="W435" s="53"/>
      <c r="X435" s="53"/>
      <c r="Y435" s="53"/>
    </row>
    <row r="436" spans="1:25" ht="13.5" x14ac:dyDescent="0.25">
      <c r="A436" s="53"/>
      <c r="B436" s="53"/>
      <c r="C436" s="53"/>
      <c r="E436" s="53"/>
      <c r="G436" s="591"/>
      <c r="O436" s="397"/>
      <c r="Q436" s="53"/>
      <c r="R436" s="53"/>
      <c r="S436" s="53"/>
      <c r="T436" s="53"/>
      <c r="U436" s="53"/>
      <c r="V436" s="53"/>
      <c r="W436" s="53"/>
      <c r="X436" s="53"/>
      <c r="Y436" s="53"/>
    </row>
    <row r="437" spans="1:25" ht="13.5" x14ac:dyDescent="0.25">
      <c r="A437" s="53"/>
      <c r="B437" s="53"/>
      <c r="C437" s="53"/>
      <c r="E437" s="53"/>
      <c r="G437" s="591"/>
      <c r="O437" s="397"/>
      <c r="Q437" s="53"/>
      <c r="R437" s="53"/>
      <c r="S437" s="53"/>
      <c r="T437" s="53"/>
      <c r="U437" s="53"/>
      <c r="V437" s="53"/>
      <c r="W437" s="53"/>
      <c r="X437" s="53"/>
      <c r="Y437" s="53"/>
    </row>
    <row r="438" spans="1:25" ht="13.5" x14ac:dyDescent="0.25">
      <c r="A438" s="53"/>
      <c r="B438" s="53"/>
      <c r="C438" s="53"/>
      <c r="E438" s="53"/>
      <c r="G438" s="591"/>
      <c r="O438" s="397"/>
      <c r="Q438" s="53"/>
      <c r="R438" s="53"/>
      <c r="S438" s="53"/>
      <c r="T438" s="53"/>
      <c r="U438" s="53"/>
      <c r="V438" s="53"/>
      <c r="W438" s="53"/>
      <c r="X438" s="53"/>
      <c r="Y438" s="53"/>
    </row>
    <row r="439" spans="1:25" ht="13.5" x14ac:dyDescent="0.25">
      <c r="A439" s="53"/>
      <c r="B439" s="53"/>
      <c r="C439" s="53"/>
      <c r="E439" s="53"/>
      <c r="G439" s="591"/>
      <c r="O439" s="397"/>
      <c r="Q439" s="53"/>
      <c r="R439" s="53"/>
      <c r="S439" s="53"/>
      <c r="T439" s="53"/>
      <c r="U439" s="53"/>
      <c r="V439" s="53"/>
      <c r="W439" s="53"/>
      <c r="X439" s="53"/>
      <c r="Y439" s="53"/>
    </row>
    <row r="440" spans="1:25" ht="13.5" x14ac:dyDescent="0.25">
      <c r="A440" s="53"/>
      <c r="B440" s="53"/>
      <c r="C440" s="53"/>
      <c r="E440" s="53"/>
      <c r="G440" s="591"/>
      <c r="O440" s="397"/>
      <c r="Q440" s="53"/>
      <c r="R440" s="53"/>
      <c r="S440" s="53"/>
      <c r="T440" s="53"/>
      <c r="U440" s="53"/>
      <c r="V440" s="53"/>
      <c r="W440" s="53"/>
      <c r="X440" s="53"/>
      <c r="Y440" s="53"/>
    </row>
    <row r="441" spans="1:25" ht="13.5" x14ac:dyDescent="0.25">
      <c r="A441" s="53"/>
      <c r="B441" s="53"/>
      <c r="C441" s="53"/>
      <c r="E441" s="53"/>
      <c r="G441" s="591"/>
      <c r="O441" s="397"/>
      <c r="Q441" s="53"/>
      <c r="R441" s="53"/>
      <c r="S441" s="53"/>
      <c r="T441" s="53"/>
      <c r="U441" s="53"/>
      <c r="V441" s="53"/>
      <c r="W441" s="53"/>
      <c r="X441" s="53"/>
      <c r="Y441" s="53"/>
    </row>
    <row r="442" spans="1:25" ht="13.5" x14ac:dyDescent="0.25">
      <c r="A442" s="53"/>
      <c r="B442" s="53"/>
      <c r="C442" s="53"/>
      <c r="E442" s="53"/>
      <c r="G442" s="591"/>
      <c r="O442" s="397"/>
      <c r="Q442" s="53"/>
      <c r="R442" s="53"/>
      <c r="S442" s="53"/>
      <c r="T442" s="53"/>
      <c r="U442" s="53"/>
      <c r="V442" s="53"/>
      <c r="W442" s="53"/>
      <c r="X442" s="53"/>
      <c r="Y442" s="53"/>
    </row>
    <row r="443" spans="1:25" ht="13.5" x14ac:dyDescent="0.25">
      <c r="A443" s="53"/>
      <c r="B443" s="53"/>
      <c r="C443" s="53"/>
      <c r="E443" s="53"/>
      <c r="G443" s="591"/>
      <c r="O443" s="397"/>
      <c r="Q443" s="53"/>
      <c r="R443" s="53"/>
      <c r="S443" s="53"/>
      <c r="T443" s="53"/>
      <c r="U443" s="53"/>
      <c r="V443" s="53"/>
      <c r="W443" s="53"/>
      <c r="X443" s="53"/>
      <c r="Y443" s="53"/>
    </row>
    <row r="444" spans="1:25" ht="13.5" x14ac:dyDescent="0.25">
      <c r="A444" s="53"/>
      <c r="B444" s="53"/>
      <c r="C444" s="53"/>
      <c r="E444" s="53"/>
      <c r="G444" s="591"/>
      <c r="O444" s="397"/>
      <c r="Q444" s="53"/>
      <c r="R444" s="53"/>
      <c r="S444" s="53"/>
      <c r="T444" s="53"/>
      <c r="U444" s="53"/>
      <c r="V444" s="53"/>
      <c r="W444" s="53"/>
      <c r="X444" s="53"/>
      <c r="Y444" s="53"/>
    </row>
    <row r="445" spans="1:25" ht="13.5" x14ac:dyDescent="0.25">
      <c r="A445" s="53"/>
      <c r="B445" s="53"/>
      <c r="C445" s="53"/>
      <c r="E445" s="53"/>
      <c r="G445" s="591"/>
      <c r="O445" s="397"/>
      <c r="Q445" s="53"/>
      <c r="R445" s="53"/>
      <c r="S445" s="53"/>
      <c r="T445" s="53"/>
      <c r="U445" s="53"/>
      <c r="V445" s="53"/>
      <c r="W445" s="53"/>
      <c r="X445" s="53"/>
      <c r="Y445" s="53"/>
    </row>
    <row r="446" spans="1:25" ht="13.5" x14ac:dyDescent="0.25">
      <c r="A446" s="53"/>
      <c r="B446" s="53"/>
      <c r="C446" s="53"/>
      <c r="E446" s="53"/>
      <c r="G446" s="591"/>
      <c r="O446" s="397"/>
      <c r="Q446" s="53"/>
      <c r="R446" s="53"/>
      <c r="S446" s="53"/>
      <c r="T446" s="53"/>
      <c r="U446" s="53"/>
      <c r="V446" s="53"/>
      <c r="W446" s="53"/>
      <c r="X446" s="53"/>
      <c r="Y446" s="53"/>
    </row>
    <row r="447" spans="1:25" ht="13.5" x14ac:dyDescent="0.25">
      <c r="A447" s="53"/>
      <c r="B447" s="53"/>
      <c r="C447" s="53"/>
      <c r="E447" s="53"/>
      <c r="G447" s="591"/>
      <c r="O447" s="397"/>
      <c r="Q447" s="53"/>
      <c r="R447" s="53"/>
      <c r="S447" s="53"/>
      <c r="T447" s="53"/>
      <c r="U447" s="53"/>
      <c r="V447" s="53"/>
      <c r="W447" s="53"/>
      <c r="X447" s="53"/>
      <c r="Y447" s="53"/>
    </row>
    <row r="448" spans="1:25" ht="13.5" x14ac:dyDescent="0.25">
      <c r="A448" s="53"/>
      <c r="B448" s="53"/>
      <c r="C448" s="53"/>
      <c r="E448" s="53"/>
      <c r="G448" s="591"/>
      <c r="O448" s="397"/>
      <c r="Q448" s="53"/>
      <c r="R448" s="53"/>
      <c r="S448" s="53"/>
      <c r="T448" s="53"/>
      <c r="U448" s="53"/>
      <c r="V448" s="53"/>
      <c r="W448" s="53"/>
      <c r="X448" s="53"/>
      <c r="Y448" s="53"/>
    </row>
    <row r="449" spans="1:25" ht="13.5" x14ac:dyDescent="0.25">
      <c r="A449" s="53"/>
      <c r="B449" s="53"/>
      <c r="C449" s="53"/>
      <c r="E449" s="53"/>
      <c r="G449" s="591"/>
      <c r="O449" s="397"/>
      <c r="Q449" s="53"/>
      <c r="R449" s="53"/>
      <c r="S449" s="53"/>
      <c r="T449" s="53"/>
      <c r="U449" s="53"/>
      <c r="V449" s="53"/>
      <c r="W449" s="53"/>
      <c r="X449" s="53"/>
      <c r="Y449" s="53"/>
    </row>
    <row r="450" spans="1:25" ht="13.5" x14ac:dyDescent="0.25">
      <c r="A450" s="53"/>
      <c r="B450" s="53"/>
      <c r="C450" s="53"/>
      <c r="E450" s="53"/>
      <c r="G450" s="591"/>
      <c r="O450" s="397"/>
      <c r="Q450" s="53"/>
      <c r="R450" s="53"/>
      <c r="S450" s="53"/>
      <c r="T450" s="53"/>
      <c r="U450" s="53"/>
      <c r="V450" s="53"/>
      <c r="W450" s="53"/>
      <c r="X450" s="53"/>
      <c r="Y450" s="53"/>
    </row>
    <row r="451" spans="1:25" ht="13.5" x14ac:dyDescent="0.25">
      <c r="A451" s="53"/>
      <c r="B451" s="53"/>
      <c r="C451" s="53"/>
      <c r="E451" s="53"/>
      <c r="G451" s="591"/>
      <c r="O451" s="397"/>
      <c r="Q451" s="53"/>
      <c r="R451" s="53"/>
      <c r="S451" s="53"/>
      <c r="T451" s="53"/>
      <c r="U451" s="53"/>
      <c r="V451" s="53"/>
      <c r="W451" s="53"/>
      <c r="X451" s="53"/>
      <c r="Y451" s="53"/>
    </row>
    <row r="452" spans="1:25" ht="13.5" x14ac:dyDescent="0.25">
      <c r="A452" s="53"/>
      <c r="B452" s="53"/>
      <c r="C452" s="53"/>
      <c r="E452" s="53"/>
      <c r="G452" s="591"/>
      <c r="O452" s="397"/>
      <c r="Q452" s="53"/>
      <c r="R452" s="53"/>
      <c r="S452" s="53"/>
      <c r="T452" s="53"/>
      <c r="U452" s="53"/>
      <c r="V452" s="53"/>
      <c r="W452" s="53"/>
      <c r="X452" s="53"/>
      <c r="Y452" s="53"/>
    </row>
    <row r="453" spans="1:25" ht="13.5" x14ac:dyDescent="0.25">
      <c r="A453" s="53"/>
      <c r="B453" s="53"/>
      <c r="C453" s="53"/>
      <c r="E453" s="53"/>
      <c r="G453" s="591"/>
      <c r="O453" s="397"/>
      <c r="Q453" s="53"/>
      <c r="R453" s="53"/>
      <c r="S453" s="53"/>
      <c r="T453" s="53"/>
      <c r="U453" s="53"/>
      <c r="V453" s="53"/>
      <c r="W453" s="53"/>
      <c r="X453" s="53"/>
      <c r="Y453" s="53"/>
    </row>
    <row r="454" spans="1:25" ht="13.5" x14ac:dyDescent="0.25">
      <c r="A454" s="53"/>
      <c r="B454" s="53"/>
      <c r="C454" s="53"/>
      <c r="E454" s="53"/>
      <c r="G454" s="591"/>
      <c r="O454" s="397"/>
      <c r="Q454" s="53"/>
      <c r="R454" s="53"/>
      <c r="S454" s="53"/>
      <c r="T454" s="53"/>
      <c r="U454" s="53"/>
      <c r="V454" s="53"/>
      <c r="W454" s="53"/>
      <c r="X454" s="53"/>
      <c r="Y454" s="53"/>
    </row>
    <row r="455" spans="1:25" ht="13.5" x14ac:dyDescent="0.25">
      <c r="A455" s="53"/>
      <c r="B455" s="53"/>
      <c r="C455" s="53"/>
      <c r="E455" s="53"/>
      <c r="G455" s="591"/>
      <c r="O455" s="397"/>
      <c r="Q455" s="53"/>
      <c r="R455" s="53"/>
      <c r="S455" s="53"/>
      <c r="T455" s="53"/>
      <c r="U455" s="53"/>
      <c r="V455" s="53"/>
      <c r="W455" s="53"/>
      <c r="X455" s="53"/>
      <c r="Y455" s="53"/>
    </row>
    <row r="456" spans="1:25" ht="13.5" x14ac:dyDescent="0.25">
      <c r="A456" s="53"/>
      <c r="B456" s="53"/>
      <c r="C456" s="53"/>
      <c r="E456" s="53"/>
      <c r="G456" s="591"/>
      <c r="O456" s="397"/>
      <c r="Q456" s="53"/>
      <c r="R456" s="53"/>
      <c r="S456" s="53"/>
      <c r="T456" s="53"/>
      <c r="U456" s="53"/>
      <c r="V456" s="53"/>
      <c r="W456" s="53"/>
      <c r="X456" s="53"/>
      <c r="Y456" s="53"/>
    </row>
    <row r="457" spans="1:25" ht="13.5" x14ac:dyDescent="0.25">
      <c r="A457" s="53"/>
      <c r="B457" s="53"/>
      <c r="C457" s="53"/>
      <c r="E457" s="53"/>
      <c r="G457" s="591"/>
      <c r="O457" s="397"/>
      <c r="Q457" s="53"/>
      <c r="R457" s="53"/>
      <c r="S457" s="53"/>
      <c r="T457" s="53"/>
      <c r="U457" s="53"/>
      <c r="V457" s="53"/>
      <c r="W457" s="53"/>
      <c r="X457" s="53"/>
      <c r="Y457" s="53"/>
    </row>
    <row r="458" spans="1:25" ht="13.5" x14ac:dyDescent="0.25">
      <c r="A458" s="53"/>
      <c r="B458" s="53"/>
      <c r="C458" s="53"/>
      <c r="E458" s="53"/>
      <c r="G458" s="591"/>
      <c r="O458" s="397"/>
      <c r="Q458" s="53"/>
      <c r="R458" s="53"/>
      <c r="S458" s="53"/>
      <c r="T458" s="53"/>
      <c r="U458" s="53"/>
      <c r="V458" s="53"/>
      <c r="W458" s="53"/>
      <c r="X458" s="53"/>
      <c r="Y458" s="53"/>
    </row>
    <row r="459" spans="1:25" ht="13.5" x14ac:dyDescent="0.25">
      <c r="A459" s="53"/>
      <c r="B459" s="53"/>
      <c r="C459" s="53"/>
      <c r="E459" s="53"/>
      <c r="G459" s="591"/>
      <c r="O459" s="397"/>
      <c r="Q459" s="53"/>
      <c r="R459" s="53"/>
      <c r="S459" s="53"/>
      <c r="T459" s="53"/>
      <c r="U459" s="53"/>
      <c r="V459" s="53"/>
      <c r="W459" s="53"/>
      <c r="X459" s="53"/>
      <c r="Y459" s="53"/>
    </row>
    <row r="460" spans="1:25" ht="13.5" x14ac:dyDescent="0.25">
      <c r="A460" s="53"/>
      <c r="B460" s="53"/>
      <c r="C460" s="53"/>
      <c r="E460" s="53"/>
      <c r="G460" s="591"/>
      <c r="O460" s="397"/>
      <c r="Q460" s="53"/>
      <c r="R460" s="53"/>
      <c r="S460" s="53"/>
      <c r="T460" s="53"/>
      <c r="U460" s="53"/>
      <c r="V460" s="53"/>
      <c r="W460" s="53"/>
      <c r="X460" s="53"/>
      <c r="Y460" s="53"/>
    </row>
    <row r="461" spans="1:25" ht="13.5" x14ac:dyDescent="0.25">
      <c r="A461" s="53"/>
      <c r="B461" s="53"/>
      <c r="C461" s="53"/>
      <c r="E461" s="53"/>
      <c r="G461" s="591"/>
      <c r="O461" s="397"/>
      <c r="Q461" s="53"/>
      <c r="R461" s="53"/>
      <c r="S461" s="53"/>
      <c r="T461" s="53"/>
      <c r="U461" s="53"/>
      <c r="V461" s="53"/>
      <c r="W461" s="53"/>
      <c r="X461" s="53"/>
      <c r="Y461" s="53"/>
    </row>
    <row r="462" spans="1:25" ht="13.5" x14ac:dyDescent="0.25">
      <c r="A462" s="53"/>
      <c r="B462" s="53"/>
      <c r="C462" s="53"/>
      <c r="E462" s="53"/>
      <c r="G462" s="591"/>
      <c r="O462" s="397"/>
      <c r="Q462" s="53"/>
      <c r="R462" s="53"/>
      <c r="S462" s="53"/>
      <c r="T462" s="53"/>
      <c r="U462" s="53"/>
      <c r="V462" s="53"/>
      <c r="W462" s="53"/>
      <c r="X462" s="53"/>
      <c r="Y462" s="53"/>
    </row>
    <row r="463" spans="1:25" ht="13.5" x14ac:dyDescent="0.25">
      <c r="A463" s="53"/>
      <c r="B463" s="53"/>
      <c r="C463" s="53"/>
      <c r="E463" s="53"/>
      <c r="G463" s="591"/>
      <c r="O463" s="397"/>
      <c r="Q463" s="53"/>
      <c r="R463" s="53"/>
      <c r="S463" s="53"/>
      <c r="T463" s="53"/>
      <c r="U463" s="53"/>
      <c r="V463" s="53"/>
      <c r="W463" s="53"/>
      <c r="X463" s="53"/>
      <c r="Y463" s="53"/>
    </row>
    <row r="464" spans="1:25" ht="13.5" x14ac:dyDescent="0.25">
      <c r="A464" s="53"/>
      <c r="B464" s="53"/>
      <c r="C464" s="53"/>
      <c r="E464" s="53"/>
      <c r="G464" s="591"/>
      <c r="O464" s="397"/>
      <c r="Q464" s="53"/>
      <c r="R464" s="53"/>
      <c r="S464" s="53"/>
      <c r="T464" s="53"/>
      <c r="U464" s="53"/>
      <c r="V464" s="53"/>
      <c r="W464" s="53"/>
      <c r="X464" s="53"/>
      <c r="Y464" s="53"/>
    </row>
    <row r="465" spans="1:25" ht="13.5" x14ac:dyDescent="0.25">
      <c r="A465" s="53"/>
      <c r="B465" s="53"/>
      <c r="C465" s="53"/>
      <c r="E465" s="53"/>
      <c r="G465" s="591"/>
      <c r="O465" s="397"/>
      <c r="Q465" s="53"/>
      <c r="R465" s="53"/>
      <c r="S465" s="53"/>
      <c r="T465" s="53"/>
      <c r="U465" s="53"/>
      <c r="V465" s="53"/>
      <c r="W465" s="53"/>
      <c r="X465" s="53"/>
      <c r="Y465" s="53"/>
    </row>
    <row r="466" spans="1:25" ht="13.5" x14ac:dyDescent="0.25">
      <c r="A466" s="53"/>
      <c r="B466" s="53"/>
      <c r="C466" s="53"/>
      <c r="E466" s="53"/>
      <c r="G466" s="591"/>
      <c r="O466" s="397"/>
      <c r="Q466" s="53"/>
      <c r="R466" s="53"/>
      <c r="S466" s="53"/>
      <c r="T466" s="53"/>
      <c r="U466" s="53"/>
      <c r="V466" s="53"/>
      <c r="W466" s="53"/>
      <c r="X466" s="53"/>
      <c r="Y466" s="53"/>
    </row>
    <row r="467" spans="1:25" ht="13.5" x14ac:dyDescent="0.25">
      <c r="A467" s="53"/>
      <c r="B467" s="53"/>
      <c r="C467" s="53"/>
      <c r="E467" s="53"/>
      <c r="G467" s="591"/>
      <c r="O467" s="397"/>
      <c r="Q467" s="53"/>
      <c r="R467" s="53"/>
      <c r="S467" s="53"/>
      <c r="T467" s="53"/>
      <c r="U467" s="53"/>
      <c r="V467" s="53"/>
      <c r="W467" s="53"/>
      <c r="X467" s="53"/>
      <c r="Y467" s="53"/>
    </row>
    <row r="468" spans="1:25" ht="13.5" x14ac:dyDescent="0.25">
      <c r="A468" s="53"/>
      <c r="B468" s="53"/>
      <c r="C468" s="53"/>
      <c r="E468" s="53"/>
      <c r="G468" s="591"/>
      <c r="O468" s="397"/>
      <c r="Q468" s="53"/>
      <c r="R468" s="53"/>
      <c r="S468" s="53"/>
      <c r="T468" s="53"/>
      <c r="U468" s="53"/>
      <c r="V468" s="53"/>
      <c r="W468" s="53"/>
      <c r="X468" s="53"/>
      <c r="Y468" s="53"/>
    </row>
    <row r="469" spans="1:25" ht="13.5" x14ac:dyDescent="0.25">
      <c r="A469" s="53"/>
      <c r="B469" s="53"/>
      <c r="C469" s="53"/>
      <c r="E469" s="53"/>
      <c r="G469" s="591"/>
      <c r="O469" s="397"/>
      <c r="Q469" s="53"/>
      <c r="R469" s="53"/>
      <c r="S469" s="53"/>
      <c r="T469" s="53"/>
      <c r="U469" s="53"/>
      <c r="V469" s="53"/>
      <c r="W469" s="53"/>
      <c r="X469" s="53"/>
      <c r="Y469" s="53"/>
    </row>
    <row r="470" spans="1:25" ht="13.5" x14ac:dyDescent="0.25">
      <c r="A470" s="53"/>
      <c r="B470" s="53"/>
      <c r="C470" s="53"/>
      <c r="E470" s="53"/>
      <c r="G470" s="591"/>
      <c r="O470" s="397"/>
      <c r="Q470" s="53"/>
      <c r="R470" s="53"/>
      <c r="S470" s="53"/>
      <c r="T470" s="53"/>
      <c r="U470" s="53"/>
      <c r="V470" s="53"/>
      <c r="W470" s="53"/>
      <c r="X470" s="53"/>
      <c r="Y470" s="53"/>
    </row>
    <row r="471" spans="1:25" ht="13.5" x14ac:dyDescent="0.25">
      <c r="A471" s="53"/>
      <c r="B471" s="53"/>
      <c r="C471" s="53"/>
      <c r="E471" s="53"/>
      <c r="G471" s="591"/>
      <c r="O471" s="397"/>
      <c r="Q471" s="53"/>
      <c r="R471" s="53"/>
      <c r="S471" s="53"/>
      <c r="T471" s="53"/>
      <c r="U471" s="53"/>
      <c r="V471" s="53"/>
      <c r="W471" s="53"/>
      <c r="X471" s="53"/>
      <c r="Y471" s="53"/>
    </row>
    <row r="472" spans="1:25" ht="13.5" x14ac:dyDescent="0.25">
      <c r="A472" s="53"/>
      <c r="B472" s="53"/>
      <c r="C472" s="53"/>
      <c r="E472" s="53"/>
      <c r="G472" s="591"/>
      <c r="O472" s="397"/>
      <c r="Q472" s="53"/>
      <c r="R472" s="53"/>
      <c r="S472" s="53"/>
      <c r="T472" s="53"/>
      <c r="U472" s="53"/>
      <c r="V472" s="53"/>
      <c r="W472" s="53"/>
      <c r="X472" s="53"/>
      <c r="Y472" s="53"/>
    </row>
    <row r="473" spans="1:25" ht="13.5" x14ac:dyDescent="0.25">
      <c r="A473" s="53"/>
      <c r="B473" s="53"/>
      <c r="C473" s="53"/>
      <c r="E473" s="53"/>
      <c r="G473" s="591"/>
      <c r="O473" s="397"/>
      <c r="Q473" s="53"/>
      <c r="R473" s="53"/>
      <c r="S473" s="53"/>
      <c r="T473" s="53"/>
      <c r="U473" s="53"/>
      <c r="V473" s="53"/>
      <c r="W473" s="53"/>
      <c r="X473" s="53"/>
      <c r="Y473" s="53"/>
    </row>
    <row r="474" spans="1:25" ht="13.5" x14ac:dyDescent="0.25">
      <c r="A474" s="53"/>
      <c r="B474" s="53"/>
      <c r="C474" s="53"/>
      <c r="E474" s="53"/>
      <c r="G474" s="591"/>
      <c r="O474" s="397"/>
      <c r="Q474" s="53"/>
      <c r="R474" s="53"/>
      <c r="S474" s="53"/>
      <c r="T474" s="53"/>
      <c r="U474" s="53"/>
      <c r="V474" s="53"/>
      <c r="W474" s="53"/>
      <c r="X474" s="53"/>
      <c r="Y474" s="53"/>
    </row>
    <row r="475" spans="1:25" ht="13.5" x14ac:dyDescent="0.25">
      <c r="A475" s="53"/>
      <c r="B475" s="53"/>
      <c r="C475" s="53"/>
      <c r="E475" s="53"/>
      <c r="G475" s="591"/>
      <c r="O475" s="397"/>
      <c r="Q475" s="53"/>
      <c r="R475" s="53"/>
      <c r="S475" s="53"/>
      <c r="T475" s="53"/>
      <c r="U475" s="53"/>
      <c r="V475" s="53"/>
      <c r="W475" s="53"/>
      <c r="X475" s="53"/>
      <c r="Y475" s="53"/>
    </row>
    <row r="476" spans="1:25" ht="13.5" x14ac:dyDescent="0.25">
      <c r="A476" s="53"/>
      <c r="B476" s="53"/>
      <c r="C476" s="53"/>
      <c r="E476" s="53"/>
      <c r="G476" s="591"/>
      <c r="O476" s="397"/>
      <c r="Q476" s="53"/>
      <c r="R476" s="53"/>
      <c r="S476" s="53"/>
      <c r="T476" s="53"/>
      <c r="U476" s="53"/>
      <c r="V476" s="53"/>
      <c r="W476" s="53"/>
      <c r="X476" s="53"/>
      <c r="Y476" s="53"/>
    </row>
    <row r="477" spans="1:25" ht="13.5" x14ac:dyDescent="0.25">
      <c r="A477" s="53"/>
      <c r="B477" s="53"/>
      <c r="C477" s="53"/>
      <c r="E477" s="53"/>
      <c r="G477" s="591"/>
      <c r="O477" s="397"/>
      <c r="Q477" s="53"/>
      <c r="R477" s="53"/>
      <c r="S477" s="53"/>
      <c r="T477" s="53"/>
      <c r="U477" s="53"/>
      <c r="V477" s="53"/>
      <c r="W477" s="53"/>
      <c r="X477" s="53"/>
      <c r="Y477" s="53"/>
    </row>
    <row r="478" spans="1:25" ht="13.5" x14ac:dyDescent="0.25">
      <c r="A478" s="53"/>
      <c r="B478" s="53"/>
      <c r="C478" s="53"/>
      <c r="E478" s="53"/>
      <c r="G478" s="591"/>
      <c r="O478" s="397"/>
      <c r="Q478" s="53"/>
      <c r="R478" s="53"/>
      <c r="S478" s="53"/>
      <c r="T478" s="53"/>
      <c r="U478" s="53"/>
      <c r="V478" s="53"/>
      <c r="W478" s="53"/>
      <c r="X478" s="53"/>
      <c r="Y478" s="53"/>
    </row>
    <row r="479" spans="1:25" ht="13.5" x14ac:dyDescent="0.25">
      <c r="A479" s="53"/>
      <c r="B479" s="53"/>
      <c r="C479" s="53"/>
      <c r="E479" s="53"/>
      <c r="G479" s="591"/>
      <c r="O479" s="397"/>
      <c r="Q479" s="53"/>
      <c r="R479" s="53"/>
      <c r="S479" s="53"/>
      <c r="T479" s="53"/>
      <c r="U479" s="53"/>
      <c r="V479" s="53"/>
      <c r="W479" s="53"/>
      <c r="X479" s="53"/>
      <c r="Y479" s="53"/>
    </row>
    <row r="480" spans="1:25" ht="13.5" x14ac:dyDescent="0.25">
      <c r="A480" s="53"/>
      <c r="B480" s="53"/>
      <c r="C480" s="53"/>
      <c r="E480" s="53"/>
      <c r="G480" s="591"/>
      <c r="O480" s="397"/>
      <c r="Q480" s="53"/>
      <c r="R480" s="53"/>
      <c r="S480" s="53"/>
      <c r="T480" s="53"/>
      <c r="U480" s="53"/>
      <c r="V480" s="53"/>
      <c r="W480" s="53"/>
      <c r="X480" s="53"/>
      <c r="Y480" s="53"/>
    </row>
    <row r="481" spans="1:25" ht="13.5" x14ac:dyDescent="0.25">
      <c r="A481" s="53"/>
      <c r="B481" s="53"/>
      <c r="C481" s="53"/>
      <c r="E481" s="53"/>
      <c r="G481" s="591"/>
      <c r="O481" s="397"/>
      <c r="Q481" s="53"/>
      <c r="R481" s="53"/>
      <c r="S481" s="53"/>
      <c r="T481" s="53"/>
      <c r="U481" s="53"/>
      <c r="V481" s="53"/>
      <c r="W481" s="53"/>
      <c r="X481" s="53"/>
      <c r="Y481" s="53"/>
    </row>
    <row r="482" spans="1:25" ht="13.5" x14ac:dyDescent="0.25">
      <c r="A482" s="53"/>
      <c r="B482" s="53"/>
      <c r="C482" s="53"/>
      <c r="E482" s="53"/>
      <c r="G482" s="591"/>
      <c r="O482" s="397"/>
      <c r="Q482" s="53"/>
      <c r="R482" s="53"/>
      <c r="S482" s="53"/>
      <c r="T482" s="53"/>
      <c r="U482" s="53"/>
      <c r="V482" s="53"/>
      <c r="W482" s="53"/>
      <c r="X482" s="53"/>
      <c r="Y482" s="53"/>
    </row>
    <row r="483" spans="1:25" ht="13.5" x14ac:dyDescent="0.25">
      <c r="A483" s="53"/>
      <c r="B483" s="53"/>
      <c r="C483" s="53"/>
      <c r="E483" s="53"/>
      <c r="G483" s="591"/>
      <c r="O483" s="397"/>
      <c r="Q483" s="53"/>
      <c r="R483" s="53"/>
      <c r="S483" s="53"/>
      <c r="T483" s="53"/>
      <c r="U483" s="53"/>
      <c r="V483" s="53"/>
      <c r="W483" s="53"/>
      <c r="X483" s="53"/>
      <c r="Y483" s="53"/>
    </row>
    <row r="484" spans="1:25" ht="13.5" x14ac:dyDescent="0.25">
      <c r="A484" s="53"/>
      <c r="B484" s="53"/>
      <c r="C484" s="53"/>
      <c r="E484" s="53"/>
      <c r="G484" s="591"/>
      <c r="O484" s="397"/>
      <c r="Q484" s="53"/>
      <c r="R484" s="53"/>
      <c r="S484" s="53"/>
      <c r="T484" s="53"/>
      <c r="U484" s="53"/>
      <c r="V484" s="53"/>
      <c r="W484" s="53"/>
      <c r="X484" s="53"/>
      <c r="Y484" s="53"/>
    </row>
    <row r="485" spans="1:25" ht="13.5" x14ac:dyDescent="0.25">
      <c r="A485" s="53"/>
      <c r="B485" s="53"/>
      <c r="C485" s="53"/>
      <c r="E485" s="53"/>
      <c r="G485" s="591"/>
      <c r="O485" s="397"/>
      <c r="Q485" s="53"/>
      <c r="R485" s="53"/>
      <c r="S485" s="53"/>
      <c r="T485" s="53"/>
      <c r="U485" s="53"/>
      <c r="V485" s="53"/>
      <c r="W485" s="53"/>
      <c r="X485" s="53"/>
      <c r="Y485" s="53"/>
    </row>
    <row r="486" spans="1:25" ht="13.5" x14ac:dyDescent="0.25">
      <c r="A486" s="53"/>
      <c r="B486" s="53"/>
      <c r="C486" s="53"/>
      <c r="E486" s="53"/>
      <c r="G486" s="591"/>
      <c r="O486" s="397"/>
      <c r="Q486" s="53"/>
      <c r="R486" s="53"/>
      <c r="S486" s="53"/>
      <c r="T486" s="53"/>
      <c r="U486" s="53"/>
      <c r="V486" s="53"/>
      <c r="W486" s="53"/>
      <c r="X486" s="53"/>
      <c r="Y486" s="53"/>
    </row>
    <row r="487" spans="1:25" ht="13.5" x14ac:dyDescent="0.25">
      <c r="A487" s="53"/>
      <c r="B487" s="53"/>
      <c r="C487" s="53"/>
      <c r="E487" s="53"/>
      <c r="G487" s="591"/>
      <c r="O487" s="397"/>
      <c r="Q487" s="53"/>
      <c r="R487" s="53"/>
      <c r="S487" s="53"/>
      <c r="T487" s="53"/>
      <c r="U487" s="53"/>
      <c r="V487" s="53"/>
      <c r="W487" s="53"/>
      <c r="X487" s="53"/>
      <c r="Y487" s="53"/>
    </row>
    <row r="488" spans="1:25" ht="13.5" x14ac:dyDescent="0.25">
      <c r="A488" s="53"/>
      <c r="B488" s="53"/>
      <c r="C488" s="53"/>
      <c r="E488" s="53"/>
      <c r="G488" s="591"/>
      <c r="O488" s="397"/>
      <c r="Q488" s="53"/>
      <c r="R488" s="53"/>
      <c r="S488" s="53"/>
      <c r="T488" s="53"/>
      <c r="U488" s="53"/>
      <c r="V488" s="53"/>
      <c r="W488" s="53"/>
      <c r="X488" s="53"/>
      <c r="Y488" s="53"/>
    </row>
    <row r="489" spans="1:25" ht="13.5" x14ac:dyDescent="0.25">
      <c r="A489" s="53"/>
      <c r="B489" s="53"/>
      <c r="C489" s="53"/>
      <c r="E489" s="53"/>
      <c r="G489" s="591"/>
      <c r="O489" s="397"/>
      <c r="Q489" s="53"/>
      <c r="R489" s="53"/>
      <c r="S489" s="53"/>
      <c r="T489" s="53"/>
      <c r="U489" s="53"/>
      <c r="V489" s="53"/>
      <c r="W489" s="53"/>
      <c r="X489" s="53"/>
      <c r="Y489" s="53"/>
    </row>
    <row r="490" spans="1:25" ht="13.5" x14ac:dyDescent="0.25">
      <c r="A490" s="53"/>
      <c r="B490" s="53"/>
      <c r="C490" s="53"/>
      <c r="E490" s="53"/>
      <c r="G490" s="591"/>
      <c r="O490" s="397"/>
      <c r="Q490" s="53"/>
      <c r="R490" s="53"/>
      <c r="S490" s="53"/>
      <c r="T490" s="53"/>
      <c r="U490" s="53"/>
      <c r="V490" s="53"/>
      <c r="W490" s="53"/>
      <c r="X490" s="53"/>
      <c r="Y490" s="53"/>
    </row>
    <row r="491" spans="1:25" ht="13.5" x14ac:dyDescent="0.25">
      <c r="A491" s="53"/>
      <c r="B491" s="53"/>
      <c r="C491" s="53"/>
      <c r="E491" s="53"/>
      <c r="G491" s="591"/>
      <c r="O491" s="397"/>
      <c r="Q491" s="53"/>
      <c r="R491" s="53"/>
      <c r="S491" s="53"/>
      <c r="T491" s="53"/>
      <c r="U491" s="53"/>
      <c r="V491" s="53"/>
      <c r="W491" s="53"/>
      <c r="X491" s="53"/>
      <c r="Y491" s="53"/>
    </row>
    <row r="492" spans="1:25" ht="13.5" x14ac:dyDescent="0.25">
      <c r="A492" s="53"/>
      <c r="B492" s="53"/>
      <c r="C492" s="53"/>
      <c r="E492" s="53"/>
      <c r="G492" s="591"/>
      <c r="O492" s="397"/>
      <c r="Q492" s="53"/>
      <c r="R492" s="53"/>
      <c r="S492" s="53"/>
      <c r="T492" s="53"/>
      <c r="U492" s="53"/>
      <c r="V492" s="53"/>
      <c r="W492" s="53"/>
      <c r="X492" s="53"/>
      <c r="Y492" s="53"/>
    </row>
    <row r="493" spans="1:25" ht="13.5" x14ac:dyDescent="0.25">
      <c r="A493" s="53"/>
      <c r="B493" s="53"/>
      <c r="C493" s="53"/>
      <c r="E493" s="53"/>
      <c r="G493" s="591"/>
      <c r="O493" s="397"/>
      <c r="Q493" s="53"/>
      <c r="R493" s="53"/>
      <c r="S493" s="53"/>
      <c r="T493" s="53"/>
      <c r="U493" s="53"/>
      <c r="V493" s="53"/>
      <c r="W493" s="53"/>
      <c r="X493" s="53"/>
      <c r="Y493" s="53"/>
    </row>
    <row r="494" spans="1:25" ht="13.5" x14ac:dyDescent="0.25">
      <c r="A494" s="53"/>
      <c r="B494" s="53"/>
      <c r="C494" s="53"/>
      <c r="E494" s="53"/>
      <c r="G494" s="591"/>
      <c r="O494" s="397"/>
      <c r="Q494" s="53"/>
      <c r="R494" s="53"/>
      <c r="S494" s="53"/>
      <c r="T494" s="53"/>
      <c r="U494" s="53"/>
      <c r="V494" s="53"/>
      <c r="W494" s="53"/>
      <c r="X494" s="53"/>
      <c r="Y494" s="53"/>
    </row>
    <row r="495" spans="1:25" ht="13.5" x14ac:dyDescent="0.25">
      <c r="A495" s="53"/>
      <c r="B495" s="53"/>
      <c r="C495" s="53"/>
      <c r="E495" s="53"/>
      <c r="G495" s="591"/>
      <c r="O495" s="397"/>
      <c r="Q495" s="53"/>
      <c r="R495" s="53"/>
      <c r="S495" s="53"/>
      <c r="T495" s="53"/>
      <c r="U495" s="53"/>
      <c r="V495" s="53"/>
      <c r="W495" s="53"/>
      <c r="X495" s="53"/>
      <c r="Y495" s="53"/>
    </row>
    <row r="496" spans="1:25" ht="13.5" x14ac:dyDescent="0.25">
      <c r="A496" s="53"/>
      <c r="B496" s="53"/>
      <c r="C496" s="53"/>
      <c r="E496" s="53"/>
      <c r="G496" s="591"/>
      <c r="O496" s="397"/>
      <c r="Q496" s="53"/>
      <c r="R496" s="53"/>
      <c r="S496" s="53"/>
      <c r="T496" s="53"/>
      <c r="U496" s="53"/>
      <c r="V496" s="53"/>
      <c r="W496" s="53"/>
      <c r="X496" s="53"/>
      <c r="Y496" s="53"/>
    </row>
    <row r="497" spans="1:25" ht="13.5" x14ac:dyDescent="0.25">
      <c r="A497" s="53"/>
      <c r="B497" s="53"/>
      <c r="C497" s="53"/>
      <c r="E497" s="53"/>
      <c r="G497" s="591"/>
      <c r="O497" s="397"/>
      <c r="Q497" s="53"/>
      <c r="R497" s="53"/>
      <c r="S497" s="53"/>
      <c r="T497" s="53"/>
      <c r="U497" s="53"/>
      <c r="V497" s="53"/>
      <c r="W497" s="53"/>
      <c r="X497" s="53"/>
      <c r="Y497" s="53"/>
    </row>
    <row r="498" spans="1:25" ht="13.5" x14ac:dyDescent="0.25">
      <c r="A498" s="53"/>
      <c r="B498" s="53"/>
      <c r="C498" s="53"/>
      <c r="E498" s="53"/>
      <c r="G498" s="591"/>
      <c r="O498" s="397"/>
      <c r="Q498" s="53"/>
      <c r="R498" s="53"/>
      <c r="S498" s="53"/>
      <c r="T498" s="53"/>
      <c r="U498" s="53"/>
      <c r="V498" s="53"/>
      <c r="W498" s="53"/>
      <c r="X498" s="53"/>
      <c r="Y498" s="53"/>
    </row>
    <row r="499" spans="1:25" ht="13.5" x14ac:dyDescent="0.25">
      <c r="A499" s="53"/>
      <c r="B499" s="53"/>
      <c r="C499" s="53"/>
      <c r="E499" s="53"/>
      <c r="G499" s="591"/>
      <c r="O499" s="397"/>
      <c r="Q499" s="53"/>
      <c r="R499" s="53"/>
      <c r="S499" s="53"/>
      <c r="T499" s="53"/>
      <c r="U499" s="53"/>
      <c r="V499" s="53"/>
      <c r="W499" s="53"/>
      <c r="X499" s="53"/>
      <c r="Y499" s="53"/>
    </row>
    <row r="500" spans="1:25" ht="13.5" x14ac:dyDescent="0.25">
      <c r="A500" s="53"/>
      <c r="B500" s="53"/>
      <c r="C500" s="53"/>
      <c r="E500" s="53"/>
      <c r="G500" s="591"/>
      <c r="O500" s="397"/>
      <c r="Q500" s="53"/>
      <c r="R500" s="53"/>
      <c r="S500" s="53"/>
      <c r="T500" s="53"/>
      <c r="U500" s="53"/>
      <c r="V500" s="53"/>
      <c r="W500" s="53"/>
      <c r="X500" s="53"/>
      <c r="Y500" s="53"/>
    </row>
    <row r="501" spans="1:25" ht="13.5" x14ac:dyDescent="0.25">
      <c r="A501" s="53"/>
      <c r="B501" s="53"/>
      <c r="C501" s="53"/>
      <c r="E501" s="53"/>
      <c r="G501" s="591"/>
      <c r="O501" s="397"/>
      <c r="Q501" s="53"/>
      <c r="R501" s="53"/>
      <c r="S501" s="53"/>
      <c r="T501" s="53"/>
      <c r="U501" s="53"/>
      <c r="V501" s="53"/>
      <c r="W501" s="53"/>
      <c r="X501" s="53"/>
      <c r="Y501" s="53"/>
    </row>
    <row r="502" spans="1:25" ht="13.5" x14ac:dyDescent="0.25">
      <c r="A502" s="53"/>
      <c r="B502" s="53"/>
      <c r="C502" s="53"/>
      <c r="E502" s="53"/>
      <c r="G502" s="591"/>
      <c r="O502" s="397"/>
      <c r="Q502" s="53"/>
      <c r="R502" s="53"/>
      <c r="S502" s="53"/>
      <c r="T502" s="53"/>
      <c r="U502" s="53"/>
      <c r="V502" s="53"/>
      <c r="W502" s="53"/>
      <c r="X502" s="53"/>
      <c r="Y502" s="53"/>
    </row>
    <row r="503" spans="1:25" ht="13.5" x14ac:dyDescent="0.25">
      <c r="A503" s="53"/>
      <c r="B503" s="53"/>
      <c r="C503" s="53"/>
      <c r="E503" s="53"/>
      <c r="G503" s="591"/>
      <c r="O503" s="397"/>
      <c r="Q503" s="53"/>
      <c r="R503" s="53"/>
      <c r="S503" s="53"/>
      <c r="T503" s="53"/>
      <c r="U503" s="53"/>
      <c r="V503" s="53"/>
      <c r="W503" s="53"/>
      <c r="X503" s="53"/>
      <c r="Y503" s="53"/>
    </row>
    <row r="504" spans="1:25" ht="13.5" x14ac:dyDescent="0.25">
      <c r="A504" s="53"/>
      <c r="B504" s="53"/>
      <c r="C504" s="53"/>
      <c r="E504" s="53"/>
      <c r="G504" s="591"/>
      <c r="O504" s="397"/>
      <c r="Q504" s="53"/>
      <c r="R504" s="53"/>
      <c r="S504" s="53"/>
      <c r="T504" s="53"/>
      <c r="U504" s="53"/>
      <c r="V504" s="53"/>
      <c r="W504" s="53"/>
      <c r="X504" s="53"/>
      <c r="Y504" s="53"/>
    </row>
    <row r="505" spans="1:25" ht="13.5" x14ac:dyDescent="0.25">
      <c r="A505" s="53"/>
      <c r="B505" s="53"/>
      <c r="C505" s="53"/>
      <c r="E505" s="53"/>
      <c r="G505" s="591"/>
      <c r="O505" s="397"/>
      <c r="Q505" s="53"/>
      <c r="R505" s="53"/>
      <c r="S505" s="53"/>
      <c r="T505" s="53"/>
      <c r="U505" s="53"/>
      <c r="V505" s="53"/>
      <c r="W505" s="53"/>
      <c r="X505" s="53"/>
      <c r="Y505" s="53"/>
    </row>
    <row r="506" spans="1:25" ht="13.5" x14ac:dyDescent="0.25">
      <c r="A506" s="53"/>
      <c r="B506" s="53"/>
      <c r="C506" s="53"/>
      <c r="E506" s="53"/>
      <c r="G506" s="591"/>
      <c r="O506" s="397"/>
      <c r="Q506" s="53"/>
      <c r="R506" s="53"/>
      <c r="S506" s="53"/>
      <c r="T506" s="53"/>
      <c r="U506" s="53"/>
      <c r="V506" s="53"/>
      <c r="W506" s="53"/>
      <c r="X506" s="53"/>
      <c r="Y506" s="53"/>
    </row>
    <row r="507" spans="1:25" ht="13.5" x14ac:dyDescent="0.25">
      <c r="A507" s="53"/>
      <c r="B507" s="53"/>
      <c r="C507" s="53"/>
      <c r="E507" s="53"/>
      <c r="G507" s="591"/>
      <c r="O507" s="397"/>
      <c r="Q507" s="53"/>
      <c r="R507" s="53"/>
      <c r="S507" s="53"/>
      <c r="T507" s="53"/>
      <c r="U507" s="53"/>
      <c r="V507" s="53"/>
      <c r="W507" s="53"/>
      <c r="X507" s="53"/>
      <c r="Y507" s="53"/>
    </row>
    <row r="508" spans="1:25" ht="13.5" x14ac:dyDescent="0.25">
      <c r="A508" s="53"/>
      <c r="B508" s="53"/>
      <c r="C508" s="53"/>
      <c r="E508" s="53"/>
      <c r="G508" s="591"/>
      <c r="O508" s="397"/>
      <c r="Q508" s="53"/>
      <c r="R508" s="53"/>
      <c r="S508" s="53"/>
      <c r="T508" s="53"/>
      <c r="U508" s="53"/>
      <c r="V508" s="53"/>
      <c r="W508" s="53"/>
      <c r="X508" s="53"/>
      <c r="Y508" s="53"/>
    </row>
    <row r="509" spans="1:25" ht="13.5" x14ac:dyDescent="0.25">
      <c r="A509" s="53"/>
      <c r="B509" s="53"/>
      <c r="C509" s="53"/>
      <c r="E509" s="53"/>
      <c r="G509" s="591"/>
      <c r="O509" s="397"/>
      <c r="Q509" s="53"/>
      <c r="R509" s="53"/>
      <c r="S509" s="53"/>
      <c r="T509" s="53"/>
      <c r="U509" s="53"/>
      <c r="V509" s="53"/>
      <c r="W509" s="53"/>
      <c r="X509" s="53"/>
      <c r="Y509" s="53"/>
    </row>
    <row r="510" spans="1:25" ht="13.5" x14ac:dyDescent="0.25">
      <c r="A510" s="53"/>
      <c r="B510" s="53"/>
      <c r="C510" s="53"/>
      <c r="E510" s="53"/>
      <c r="G510" s="591"/>
      <c r="O510" s="397"/>
      <c r="Q510" s="53"/>
      <c r="R510" s="53"/>
      <c r="S510" s="53"/>
      <c r="T510" s="53"/>
      <c r="U510" s="53"/>
      <c r="V510" s="53"/>
      <c r="W510" s="53"/>
      <c r="X510" s="53"/>
      <c r="Y510" s="53"/>
    </row>
    <row r="511" spans="1:25" ht="13.5" x14ac:dyDescent="0.25">
      <c r="A511" s="53"/>
      <c r="B511" s="53"/>
      <c r="C511" s="53"/>
      <c r="E511" s="53"/>
      <c r="G511" s="591"/>
      <c r="O511" s="397"/>
      <c r="Q511" s="53"/>
      <c r="R511" s="53"/>
      <c r="S511" s="53"/>
      <c r="T511" s="53"/>
      <c r="U511" s="53"/>
      <c r="V511" s="53"/>
      <c r="W511" s="53"/>
      <c r="X511" s="53"/>
      <c r="Y511" s="53"/>
    </row>
    <row r="512" spans="1:25" ht="13.5" x14ac:dyDescent="0.25">
      <c r="A512" s="53"/>
      <c r="B512" s="53"/>
      <c r="C512" s="53"/>
      <c r="E512" s="53"/>
      <c r="G512" s="591"/>
      <c r="O512" s="397"/>
      <c r="Q512" s="53"/>
      <c r="R512" s="53"/>
      <c r="S512" s="53"/>
      <c r="T512" s="53"/>
      <c r="U512" s="53"/>
      <c r="V512" s="53"/>
      <c r="W512" s="53"/>
      <c r="X512" s="53"/>
      <c r="Y512" s="53"/>
    </row>
    <row r="513" spans="1:25" ht="13.5" x14ac:dyDescent="0.25">
      <c r="A513" s="53"/>
      <c r="B513" s="53"/>
      <c r="C513" s="53"/>
      <c r="E513" s="53"/>
      <c r="G513" s="591"/>
      <c r="O513" s="397"/>
      <c r="Q513" s="53"/>
      <c r="R513" s="53"/>
      <c r="S513" s="53"/>
      <c r="T513" s="53"/>
      <c r="U513" s="53"/>
      <c r="V513" s="53"/>
      <c r="W513" s="53"/>
      <c r="X513" s="53"/>
      <c r="Y513" s="53"/>
    </row>
    <row r="514" spans="1:25" ht="13.5" x14ac:dyDescent="0.25">
      <c r="A514" s="53"/>
      <c r="B514" s="53"/>
      <c r="C514" s="53"/>
      <c r="E514" s="53"/>
      <c r="G514" s="591"/>
      <c r="O514" s="397"/>
      <c r="Q514" s="53"/>
      <c r="R514" s="53"/>
      <c r="S514" s="53"/>
      <c r="T514" s="53"/>
      <c r="U514" s="53"/>
      <c r="V514" s="53"/>
      <c r="W514" s="53"/>
      <c r="X514" s="53"/>
      <c r="Y514" s="53"/>
    </row>
    <row r="515" spans="1:25" ht="13.5" x14ac:dyDescent="0.25">
      <c r="A515" s="53"/>
      <c r="B515" s="53"/>
      <c r="C515" s="53"/>
      <c r="E515" s="53"/>
      <c r="G515" s="591"/>
      <c r="O515" s="397"/>
      <c r="Q515" s="53"/>
      <c r="R515" s="53"/>
      <c r="S515" s="53"/>
      <c r="T515" s="53"/>
      <c r="U515" s="53"/>
      <c r="V515" s="53"/>
      <c r="W515" s="53"/>
      <c r="X515" s="53"/>
      <c r="Y515" s="53"/>
    </row>
    <row r="516" spans="1:25" ht="13.5" x14ac:dyDescent="0.25">
      <c r="A516" s="53"/>
      <c r="B516" s="53"/>
      <c r="C516" s="53"/>
      <c r="E516" s="53"/>
      <c r="G516" s="591"/>
      <c r="O516" s="397"/>
      <c r="Q516" s="53"/>
      <c r="R516" s="53"/>
      <c r="S516" s="53"/>
      <c r="T516" s="53"/>
      <c r="U516" s="53"/>
      <c r="V516" s="53"/>
      <c r="W516" s="53"/>
      <c r="X516" s="53"/>
      <c r="Y516" s="53"/>
    </row>
    <row r="517" spans="1:25" ht="13.5" x14ac:dyDescent="0.25">
      <c r="A517" s="53"/>
      <c r="B517" s="53"/>
      <c r="C517" s="53"/>
      <c r="E517" s="53"/>
      <c r="G517" s="591"/>
      <c r="O517" s="397"/>
      <c r="Q517" s="53"/>
      <c r="R517" s="53"/>
      <c r="S517" s="53"/>
      <c r="T517" s="53"/>
      <c r="U517" s="53"/>
      <c r="V517" s="53"/>
      <c r="W517" s="53"/>
      <c r="X517" s="53"/>
      <c r="Y517" s="53"/>
    </row>
    <row r="518" spans="1:25" ht="13.5" x14ac:dyDescent="0.25">
      <c r="A518" s="53"/>
      <c r="B518" s="53"/>
      <c r="C518" s="53"/>
      <c r="E518" s="53"/>
      <c r="G518" s="591"/>
      <c r="O518" s="397"/>
      <c r="Q518" s="53"/>
      <c r="R518" s="53"/>
      <c r="S518" s="53"/>
      <c r="T518" s="53"/>
      <c r="U518" s="53"/>
      <c r="V518" s="53"/>
      <c r="W518" s="53"/>
      <c r="X518" s="53"/>
      <c r="Y518" s="53"/>
    </row>
    <row r="519" spans="1:25" ht="13.5" x14ac:dyDescent="0.25">
      <c r="A519" s="53"/>
      <c r="B519" s="53"/>
      <c r="C519" s="53"/>
      <c r="E519" s="53"/>
      <c r="G519" s="591"/>
      <c r="O519" s="397"/>
      <c r="Q519" s="53"/>
      <c r="R519" s="53"/>
      <c r="S519" s="53"/>
      <c r="T519" s="53"/>
      <c r="U519" s="53"/>
      <c r="V519" s="53"/>
      <c r="W519" s="53"/>
      <c r="X519" s="53"/>
      <c r="Y519" s="53"/>
    </row>
    <row r="520" spans="1:25" ht="13.5" x14ac:dyDescent="0.25">
      <c r="A520" s="53"/>
      <c r="B520" s="53"/>
      <c r="C520" s="53"/>
      <c r="E520" s="53"/>
      <c r="G520" s="591"/>
      <c r="O520" s="397"/>
      <c r="Q520" s="53"/>
      <c r="R520" s="53"/>
      <c r="S520" s="53"/>
      <c r="T520" s="53"/>
      <c r="U520" s="53"/>
      <c r="V520" s="53"/>
      <c r="W520" s="53"/>
      <c r="X520" s="53"/>
      <c r="Y520" s="53"/>
    </row>
    <row r="521" spans="1:25" ht="13.5" x14ac:dyDescent="0.25">
      <c r="A521" s="53"/>
      <c r="B521" s="53"/>
      <c r="C521" s="53"/>
      <c r="E521" s="53"/>
      <c r="G521" s="591"/>
      <c r="O521" s="397"/>
      <c r="Q521" s="53"/>
      <c r="R521" s="53"/>
      <c r="S521" s="53"/>
      <c r="T521" s="53"/>
      <c r="U521" s="53"/>
      <c r="V521" s="53"/>
      <c r="W521" s="53"/>
      <c r="X521" s="53"/>
      <c r="Y521" s="53"/>
    </row>
    <row r="522" spans="1:25" ht="13.5" x14ac:dyDescent="0.25">
      <c r="A522" s="53"/>
      <c r="B522" s="53"/>
      <c r="C522" s="53"/>
      <c r="E522" s="53"/>
      <c r="G522" s="591"/>
      <c r="O522" s="397"/>
      <c r="Q522" s="53"/>
      <c r="R522" s="53"/>
      <c r="S522" s="53"/>
      <c r="T522" s="53"/>
      <c r="U522" s="53"/>
      <c r="V522" s="53"/>
      <c r="W522" s="53"/>
      <c r="X522" s="53"/>
      <c r="Y522" s="53"/>
    </row>
    <row r="523" spans="1:25" ht="13.5" x14ac:dyDescent="0.25">
      <c r="A523" s="53"/>
      <c r="B523" s="53"/>
      <c r="C523" s="53"/>
      <c r="E523" s="53"/>
      <c r="G523" s="591"/>
      <c r="O523" s="397"/>
      <c r="Q523" s="53"/>
      <c r="R523" s="53"/>
      <c r="S523" s="53"/>
      <c r="T523" s="53"/>
      <c r="U523" s="53"/>
      <c r="V523" s="53"/>
      <c r="W523" s="53"/>
      <c r="X523" s="53"/>
      <c r="Y523" s="53"/>
    </row>
    <row r="524" spans="1:25" ht="13.5" x14ac:dyDescent="0.25">
      <c r="A524" s="53"/>
      <c r="B524" s="53"/>
      <c r="C524" s="53"/>
      <c r="E524" s="53"/>
      <c r="G524" s="591"/>
      <c r="O524" s="397"/>
      <c r="Q524" s="53"/>
      <c r="R524" s="53"/>
      <c r="S524" s="53"/>
      <c r="T524" s="53"/>
      <c r="U524" s="53"/>
      <c r="V524" s="53"/>
      <c r="W524" s="53"/>
      <c r="X524" s="53"/>
      <c r="Y524" s="53"/>
    </row>
    <row r="525" spans="1:25" ht="13.5" x14ac:dyDescent="0.25">
      <c r="A525" s="53"/>
      <c r="B525" s="53"/>
      <c r="C525" s="53"/>
      <c r="E525" s="53"/>
      <c r="G525" s="591"/>
      <c r="O525" s="397"/>
      <c r="Q525" s="53"/>
      <c r="R525" s="53"/>
      <c r="S525" s="53"/>
      <c r="T525" s="53"/>
      <c r="U525" s="53"/>
      <c r="V525" s="53"/>
      <c r="W525" s="53"/>
      <c r="X525" s="53"/>
      <c r="Y525" s="53"/>
    </row>
    <row r="526" spans="1:25" ht="13.5" x14ac:dyDescent="0.25">
      <c r="A526" s="53"/>
      <c r="B526" s="53"/>
      <c r="C526" s="53"/>
      <c r="E526" s="53"/>
      <c r="G526" s="591"/>
      <c r="O526" s="397"/>
      <c r="Q526" s="53"/>
      <c r="R526" s="53"/>
      <c r="S526" s="53"/>
      <c r="T526" s="53"/>
      <c r="U526" s="53"/>
      <c r="V526" s="53"/>
      <c r="W526" s="53"/>
      <c r="X526" s="53"/>
      <c r="Y526" s="53"/>
    </row>
    <row r="527" spans="1:25" ht="13.5" x14ac:dyDescent="0.25">
      <c r="A527" s="53"/>
      <c r="B527" s="53"/>
      <c r="C527" s="53"/>
      <c r="E527" s="53"/>
      <c r="G527" s="591"/>
      <c r="O527" s="397"/>
      <c r="Q527" s="53"/>
      <c r="R527" s="53"/>
      <c r="S527" s="53"/>
      <c r="T527" s="53"/>
      <c r="U527" s="53"/>
      <c r="V527" s="53"/>
      <c r="W527" s="53"/>
      <c r="X527" s="53"/>
      <c r="Y527" s="53"/>
    </row>
    <row r="528" spans="1:25" ht="13.5" x14ac:dyDescent="0.25">
      <c r="A528" s="53"/>
      <c r="B528" s="53"/>
      <c r="C528" s="53"/>
      <c r="E528" s="53"/>
      <c r="G528" s="591"/>
      <c r="O528" s="397"/>
      <c r="Q528" s="53"/>
      <c r="R528" s="53"/>
      <c r="S528" s="53"/>
      <c r="T528" s="53"/>
      <c r="U528" s="53"/>
      <c r="V528" s="53"/>
      <c r="W528" s="53"/>
      <c r="X528" s="53"/>
      <c r="Y528" s="53"/>
    </row>
    <row r="529" spans="1:25" ht="13.5" x14ac:dyDescent="0.25">
      <c r="A529" s="53"/>
      <c r="B529" s="53"/>
      <c r="C529" s="53"/>
      <c r="E529" s="53"/>
      <c r="G529" s="591"/>
      <c r="O529" s="397"/>
      <c r="Q529" s="53"/>
      <c r="R529" s="53"/>
      <c r="S529" s="53"/>
      <c r="T529" s="53"/>
      <c r="U529" s="53"/>
      <c r="V529" s="53"/>
      <c r="W529" s="53"/>
      <c r="X529" s="53"/>
      <c r="Y529" s="53"/>
    </row>
    <row r="530" spans="1:25" ht="13.5" x14ac:dyDescent="0.25">
      <c r="A530" s="53"/>
      <c r="B530" s="53"/>
      <c r="C530" s="53"/>
      <c r="E530" s="53"/>
      <c r="G530" s="591"/>
      <c r="O530" s="397"/>
      <c r="Q530" s="53"/>
      <c r="R530" s="53"/>
      <c r="S530" s="53"/>
      <c r="T530" s="53"/>
      <c r="U530" s="53"/>
      <c r="V530" s="53"/>
      <c r="W530" s="53"/>
      <c r="X530" s="53"/>
      <c r="Y530" s="53"/>
    </row>
    <row r="531" spans="1:25" ht="13.5" x14ac:dyDescent="0.25">
      <c r="A531" s="53"/>
      <c r="B531" s="53"/>
      <c r="C531" s="53"/>
      <c r="E531" s="53"/>
      <c r="G531" s="591"/>
      <c r="O531" s="397"/>
      <c r="Q531" s="53"/>
      <c r="R531" s="53"/>
      <c r="S531" s="53"/>
      <c r="T531" s="53"/>
      <c r="U531" s="53"/>
      <c r="V531" s="53"/>
      <c r="W531" s="53"/>
      <c r="X531" s="53"/>
      <c r="Y531" s="53"/>
    </row>
    <row r="532" spans="1:25" ht="13.5" x14ac:dyDescent="0.25">
      <c r="A532" s="53"/>
      <c r="B532" s="53"/>
      <c r="C532" s="53"/>
      <c r="E532" s="53"/>
      <c r="G532" s="591"/>
      <c r="O532" s="397"/>
      <c r="Q532" s="53"/>
      <c r="R532" s="53"/>
      <c r="S532" s="53"/>
      <c r="T532" s="53"/>
      <c r="U532" s="53"/>
      <c r="V532" s="53"/>
      <c r="W532" s="53"/>
      <c r="X532" s="53"/>
      <c r="Y532" s="53"/>
    </row>
    <row r="533" spans="1:25" ht="13.5" x14ac:dyDescent="0.25">
      <c r="A533" s="53"/>
      <c r="B533" s="53"/>
      <c r="C533" s="53"/>
      <c r="E533" s="53"/>
      <c r="G533" s="591"/>
      <c r="O533" s="397"/>
      <c r="Q533" s="53"/>
      <c r="R533" s="53"/>
      <c r="S533" s="53"/>
      <c r="T533" s="53"/>
      <c r="U533" s="53"/>
      <c r="V533" s="53"/>
      <c r="W533" s="53"/>
      <c r="X533" s="53"/>
      <c r="Y533" s="53"/>
    </row>
    <row r="534" spans="1:25" ht="13.5" x14ac:dyDescent="0.25">
      <c r="A534" s="53"/>
      <c r="B534" s="53"/>
      <c r="C534" s="53"/>
      <c r="E534" s="53"/>
      <c r="G534" s="591"/>
      <c r="O534" s="397"/>
      <c r="Q534" s="53"/>
      <c r="R534" s="53"/>
      <c r="S534" s="53"/>
      <c r="T534" s="53"/>
      <c r="U534" s="53"/>
      <c r="V534" s="53"/>
      <c r="W534" s="53"/>
      <c r="X534" s="53"/>
      <c r="Y534" s="53"/>
    </row>
    <row r="535" spans="1:25" ht="13.5" x14ac:dyDescent="0.25">
      <c r="A535" s="53"/>
      <c r="B535" s="53"/>
      <c r="C535" s="53"/>
      <c r="E535" s="53"/>
      <c r="G535" s="591"/>
      <c r="O535" s="397"/>
      <c r="Q535" s="53"/>
      <c r="R535" s="53"/>
      <c r="S535" s="53"/>
      <c r="T535" s="53"/>
      <c r="U535" s="53"/>
      <c r="V535" s="53"/>
      <c r="W535" s="53"/>
      <c r="X535" s="53"/>
      <c r="Y535" s="53"/>
    </row>
    <row r="536" spans="1:25" ht="13.5" x14ac:dyDescent="0.25">
      <c r="A536" s="53"/>
      <c r="B536" s="53"/>
      <c r="C536" s="53"/>
      <c r="E536" s="53"/>
      <c r="G536" s="591"/>
      <c r="O536" s="397"/>
      <c r="Q536" s="53"/>
      <c r="R536" s="53"/>
      <c r="S536" s="53"/>
      <c r="T536" s="53"/>
      <c r="U536" s="53"/>
      <c r="V536" s="53"/>
      <c r="W536" s="53"/>
      <c r="X536" s="53"/>
      <c r="Y536" s="53"/>
    </row>
    <row r="537" spans="1:25" ht="13.5" x14ac:dyDescent="0.25">
      <c r="A537" s="53"/>
      <c r="B537" s="53"/>
      <c r="C537" s="53"/>
      <c r="E537" s="53"/>
      <c r="G537" s="591"/>
      <c r="O537" s="397"/>
      <c r="Q537" s="53"/>
      <c r="R537" s="53"/>
      <c r="S537" s="53"/>
      <c r="T537" s="53"/>
      <c r="U537" s="53"/>
      <c r="V537" s="53"/>
      <c r="W537" s="53"/>
      <c r="X537" s="53"/>
      <c r="Y537" s="53"/>
    </row>
    <row r="538" spans="1:25" ht="13.5" x14ac:dyDescent="0.25">
      <c r="A538" s="53"/>
      <c r="B538" s="53"/>
      <c r="C538" s="53"/>
      <c r="E538" s="53"/>
      <c r="G538" s="591"/>
      <c r="O538" s="397"/>
      <c r="Q538" s="53"/>
      <c r="R538" s="53"/>
      <c r="S538" s="53"/>
      <c r="T538" s="53"/>
      <c r="U538" s="53"/>
      <c r="V538" s="53"/>
      <c r="W538" s="53"/>
      <c r="X538" s="53"/>
      <c r="Y538" s="53"/>
    </row>
    <row r="539" spans="1:25" ht="13.5" x14ac:dyDescent="0.25">
      <c r="A539" s="53"/>
      <c r="B539" s="53"/>
      <c r="C539" s="53"/>
      <c r="E539" s="53"/>
      <c r="G539" s="591"/>
      <c r="O539" s="397"/>
      <c r="Q539" s="53"/>
      <c r="R539" s="53"/>
      <c r="S539" s="53"/>
      <c r="T539" s="53"/>
      <c r="U539" s="53"/>
      <c r="V539" s="53"/>
      <c r="W539" s="53"/>
      <c r="X539" s="53"/>
      <c r="Y539" s="53"/>
    </row>
    <row r="540" spans="1:25" ht="13.5" x14ac:dyDescent="0.25">
      <c r="A540" s="53"/>
      <c r="B540" s="53"/>
      <c r="C540" s="53"/>
      <c r="E540" s="53"/>
      <c r="G540" s="591"/>
      <c r="O540" s="397"/>
      <c r="Q540" s="53"/>
      <c r="R540" s="53"/>
      <c r="S540" s="53"/>
      <c r="T540" s="53"/>
      <c r="U540" s="53"/>
      <c r="V540" s="53"/>
      <c r="W540" s="53"/>
      <c r="X540" s="53"/>
      <c r="Y540" s="53"/>
    </row>
    <row r="541" spans="1:25" ht="13.5" x14ac:dyDescent="0.25">
      <c r="A541" s="53"/>
      <c r="B541" s="53"/>
      <c r="C541" s="53"/>
      <c r="E541" s="53"/>
      <c r="G541" s="591"/>
      <c r="O541" s="397"/>
      <c r="Q541" s="53"/>
      <c r="R541" s="53"/>
      <c r="S541" s="53"/>
      <c r="T541" s="53"/>
      <c r="U541" s="53"/>
      <c r="V541" s="53"/>
      <c r="W541" s="53"/>
      <c r="X541" s="53"/>
      <c r="Y541" s="53"/>
    </row>
    <row r="542" spans="1:25" ht="13.5" x14ac:dyDescent="0.25">
      <c r="A542" s="53"/>
      <c r="B542" s="53"/>
      <c r="C542" s="53"/>
      <c r="E542" s="53"/>
      <c r="G542" s="591"/>
      <c r="O542" s="397"/>
      <c r="Q542" s="53"/>
      <c r="R542" s="53"/>
      <c r="S542" s="53"/>
      <c r="T542" s="53"/>
      <c r="U542" s="53"/>
      <c r="V542" s="53"/>
      <c r="W542" s="53"/>
      <c r="X542" s="53"/>
      <c r="Y542" s="53"/>
    </row>
    <row r="543" spans="1:25" ht="13.5" x14ac:dyDescent="0.25">
      <c r="A543" s="53"/>
      <c r="B543" s="53"/>
      <c r="C543" s="53"/>
      <c r="E543" s="53"/>
      <c r="G543" s="591"/>
      <c r="O543" s="397"/>
      <c r="Q543" s="53"/>
      <c r="R543" s="53"/>
      <c r="S543" s="53"/>
      <c r="T543" s="53"/>
      <c r="U543" s="53"/>
      <c r="V543" s="53"/>
      <c r="W543" s="53"/>
      <c r="X543" s="53"/>
      <c r="Y543" s="53"/>
    </row>
    <row r="544" spans="1:25" ht="13.5" x14ac:dyDescent="0.25">
      <c r="A544" s="53"/>
      <c r="B544" s="53"/>
      <c r="C544" s="53"/>
      <c r="E544" s="53"/>
      <c r="G544" s="591"/>
      <c r="O544" s="397"/>
      <c r="Q544" s="53"/>
      <c r="R544" s="53"/>
      <c r="S544" s="53"/>
      <c r="T544" s="53"/>
      <c r="U544" s="53"/>
      <c r="V544" s="53"/>
      <c r="W544" s="53"/>
      <c r="X544" s="53"/>
      <c r="Y544" s="53"/>
    </row>
    <row r="545" spans="1:25" ht="13.5" x14ac:dyDescent="0.25">
      <c r="A545" s="53"/>
      <c r="B545" s="53"/>
      <c r="C545" s="53"/>
      <c r="E545" s="53"/>
      <c r="G545" s="591"/>
      <c r="O545" s="397"/>
      <c r="Q545" s="53"/>
      <c r="R545" s="53"/>
      <c r="S545" s="53"/>
      <c r="T545" s="53"/>
      <c r="U545" s="53"/>
      <c r="V545" s="53"/>
      <c r="W545" s="53"/>
      <c r="X545" s="53"/>
      <c r="Y545" s="53"/>
    </row>
    <row r="546" spans="1:25" ht="13.5" x14ac:dyDescent="0.25">
      <c r="A546" s="53"/>
      <c r="B546" s="53"/>
      <c r="C546" s="53"/>
      <c r="E546" s="53"/>
      <c r="G546" s="591"/>
      <c r="O546" s="397"/>
      <c r="Q546" s="53"/>
      <c r="R546" s="53"/>
      <c r="S546" s="53"/>
      <c r="T546" s="53"/>
      <c r="U546" s="53"/>
      <c r="V546" s="53"/>
      <c r="W546" s="53"/>
      <c r="X546" s="53"/>
      <c r="Y546" s="53"/>
    </row>
    <row r="547" spans="1:25" ht="13.5" x14ac:dyDescent="0.25">
      <c r="A547" s="53"/>
      <c r="B547" s="53"/>
      <c r="C547" s="53"/>
      <c r="E547" s="53"/>
      <c r="G547" s="591"/>
      <c r="O547" s="397"/>
      <c r="Q547" s="53"/>
      <c r="R547" s="53"/>
      <c r="S547" s="53"/>
      <c r="T547" s="53"/>
      <c r="U547" s="53"/>
      <c r="V547" s="53"/>
      <c r="W547" s="53"/>
      <c r="X547" s="53"/>
      <c r="Y547" s="53"/>
    </row>
    <row r="548" spans="1:25" ht="13.5" x14ac:dyDescent="0.25">
      <c r="A548" s="53"/>
      <c r="B548" s="53"/>
      <c r="C548" s="53"/>
      <c r="E548" s="53"/>
      <c r="G548" s="591"/>
      <c r="O548" s="397"/>
      <c r="Q548" s="53"/>
      <c r="R548" s="53"/>
      <c r="S548" s="53"/>
      <c r="T548" s="53"/>
      <c r="U548" s="53"/>
      <c r="V548" s="53"/>
      <c r="W548" s="53"/>
      <c r="X548" s="53"/>
      <c r="Y548" s="53"/>
    </row>
    <row r="549" spans="1:25" ht="13.5" x14ac:dyDescent="0.25">
      <c r="A549" s="53"/>
      <c r="B549" s="53"/>
      <c r="C549" s="53"/>
      <c r="E549" s="53"/>
      <c r="G549" s="591"/>
      <c r="O549" s="397"/>
      <c r="Q549" s="53"/>
      <c r="R549" s="53"/>
      <c r="S549" s="53"/>
      <c r="T549" s="53"/>
      <c r="U549" s="53"/>
      <c r="V549" s="53"/>
      <c r="W549" s="53"/>
      <c r="X549" s="53"/>
      <c r="Y549" s="53"/>
    </row>
    <row r="550" spans="1:25" ht="13.5" x14ac:dyDescent="0.25">
      <c r="A550" s="53"/>
      <c r="B550" s="53"/>
      <c r="C550" s="53"/>
      <c r="E550" s="53"/>
      <c r="G550" s="591"/>
      <c r="O550" s="397"/>
      <c r="Q550" s="53"/>
      <c r="R550" s="53"/>
      <c r="S550" s="53"/>
      <c r="T550" s="53"/>
      <c r="U550" s="53"/>
      <c r="V550" s="53"/>
      <c r="W550" s="53"/>
      <c r="X550" s="53"/>
      <c r="Y550" s="53"/>
    </row>
    <row r="551" spans="1:25" ht="13.5" x14ac:dyDescent="0.25">
      <c r="A551" s="53"/>
      <c r="B551" s="53"/>
      <c r="C551" s="53"/>
      <c r="E551" s="53"/>
      <c r="G551" s="591"/>
      <c r="O551" s="397"/>
      <c r="Q551" s="53"/>
      <c r="R551" s="53"/>
      <c r="S551" s="53"/>
      <c r="T551" s="53"/>
      <c r="U551" s="53"/>
      <c r="V551" s="53"/>
      <c r="W551" s="53"/>
      <c r="X551" s="53"/>
      <c r="Y551" s="53"/>
    </row>
    <row r="552" spans="1:25" ht="13.5" x14ac:dyDescent="0.25">
      <c r="A552" s="53"/>
      <c r="B552" s="53"/>
      <c r="C552" s="53"/>
      <c r="E552" s="53"/>
      <c r="G552" s="591"/>
      <c r="O552" s="397"/>
      <c r="Q552" s="53"/>
      <c r="R552" s="53"/>
      <c r="S552" s="53"/>
      <c r="T552" s="53"/>
      <c r="U552" s="53"/>
      <c r="V552" s="53"/>
      <c r="W552" s="53"/>
      <c r="X552" s="53"/>
      <c r="Y552" s="53"/>
    </row>
    <row r="553" spans="1:25" ht="13.5" x14ac:dyDescent="0.25">
      <c r="A553" s="53"/>
      <c r="B553" s="53"/>
      <c r="C553" s="53"/>
      <c r="E553" s="53"/>
      <c r="G553" s="591"/>
      <c r="O553" s="397"/>
      <c r="Q553" s="53"/>
      <c r="R553" s="53"/>
      <c r="S553" s="53"/>
      <c r="T553" s="53"/>
      <c r="U553" s="53"/>
      <c r="V553" s="53"/>
      <c r="W553" s="53"/>
      <c r="X553" s="53"/>
      <c r="Y553" s="53"/>
    </row>
    <row r="554" spans="1:25" ht="13.5" x14ac:dyDescent="0.25">
      <c r="A554" s="53"/>
      <c r="B554" s="53"/>
      <c r="C554" s="53"/>
      <c r="E554" s="53"/>
      <c r="G554" s="591"/>
      <c r="O554" s="397"/>
      <c r="Q554" s="53"/>
      <c r="R554" s="53"/>
      <c r="S554" s="53"/>
      <c r="T554" s="53"/>
      <c r="U554" s="53"/>
      <c r="V554" s="53"/>
      <c r="W554" s="53"/>
      <c r="X554" s="53"/>
      <c r="Y554" s="53"/>
    </row>
    <row r="555" spans="1:25" ht="13.5" x14ac:dyDescent="0.25">
      <c r="A555" s="53"/>
      <c r="B555" s="53"/>
      <c r="C555" s="53"/>
      <c r="E555" s="53"/>
      <c r="G555" s="591"/>
      <c r="O555" s="397"/>
      <c r="Q555" s="53"/>
      <c r="R555" s="53"/>
      <c r="S555" s="53"/>
      <c r="T555" s="53"/>
      <c r="U555" s="53"/>
      <c r="V555" s="53"/>
      <c r="W555" s="53"/>
      <c r="X555" s="53"/>
      <c r="Y555" s="53"/>
    </row>
    <row r="556" spans="1:25" ht="13.5" x14ac:dyDescent="0.25">
      <c r="A556" s="53"/>
      <c r="B556" s="53"/>
      <c r="C556" s="53"/>
      <c r="E556" s="53"/>
      <c r="G556" s="591"/>
      <c r="O556" s="397"/>
      <c r="Q556" s="53"/>
      <c r="R556" s="53"/>
      <c r="S556" s="53"/>
      <c r="T556" s="53"/>
      <c r="U556" s="53"/>
      <c r="V556" s="53"/>
      <c r="W556" s="53"/>
      <c r="X556" s="53"/>
      <c r="Y556" s="53"/>
    </row>
    <row r="557" spans="1:25" ht="13.5" x14ac:dyDescent="0.25">
      <c r="A557" s="53"/>
      <c r="B557" s="53"/>
      <c r="C557" s="53"/>
      <c r="E557" s="53"/>
      <c r="G557" s="591"/>
      <c r="O557" s="397"/>
      <c r="Q557" s="53"/>
      <c r="R557" s="53"/>
      <c r="S557" s="53"/>
      <c r="T557" s="53"/>
      <c r="U557" s="53"/>
      <c r="V557" s="53"/>
      <c r="W557" s="53"/>
      <c r="X557" s="53"/>
      <c r="Y557" s="53"/>
    </row>
    <row r="558" spans="1:25" ht="13.5" x14ac:dyDescent="0.25">
      <c r="A558" s="53"/>
      <c r="B558" s="53"/>
      <c r="C558" s="53"/>
      <c r="E558" s="53"/>
      <c r="G558" s="591"/>
      <c r="O558" s="397"/>
      <c r="Q558" s="53"/>
      <c r="R558" s="53"/>
      <c r="S558" s="53"/>
      <c r="T558" s="53"/>
      <c r="U558" s="53"/>
      <c r="V558" s="53"/>
      <c r="W558" s="53"/>
      <c r="X558" s="53"/>
      <c r="Y558" s="53"/>
    </row>
    <row r="559" spans="1:25" ht="13.5" x14ac:dyDescent="0.25">
      <c r="A559" s="53"/>
      <c r="B559" s="53"/>
      <c r="C559" s="53"/>
      <c r="E559" s="53"/>
      <c r="G559" s="591"/>
      <c r="O559" s="397"/>
      <c r="Q559" s="53"/>
      <c r="R559" s="53"/>
      <c r="S559" s="53"/>
      <c r="T559" s="53"/>
      <c r="U559" s="53"/>
      <c r="V559" s="53"/>
      <c r="W559" s="53"/>
      <c r="X559" s="53"/>
      <c r="Y559" s="53"/>
    </row>
    <row r="560" spans="1:25" ht="13.5" x14ac:dyDescent="0.25">
      <c r="A560" s="53"/>
      <c r="B560" s="53"/>
      <c r="C560" s="53"/>
      <c r="E560" s="53"/>
      <c r="G560" s="591"/>
      <c r="O560" s="397"/>
      <c r="Q560" s="53"/>
      <c r="R560" s="53"/>
      <c r="S560" s="53"/>
      <c r="T560" s="53"/>
      <c r="U560" s="53"/>
      <c r="V560" s="53"/>
      <c r="W560" s="53"/>
      <c r="X560" s="53"/>
      <c r="Y560" s="53"/>
    </row>
    <row r="561" spans="1:25" ht="13.5" x14ac:dyDescent="0.25">
      <c r="A561" s="53"/>
      <c r="B561" s="53"/>
      <c r="C561" s="53"/>
      <c r="E561" s="53"/>
      <c r="G561" s="591"/>
      <c r="O561" s="397"/>
      <c r="Q561" s="53"/>
      <c r="R561" s="53"/>
      <c r="S561" s="53"/>
      <c r="T561" s="53"/>
      <c r="U561" s="53"/>
      <c r="V561" s="53"/>
      <c r="W561" s="53"/>
      <c r="X561" s="53"/>
      <c r="Y561" s="53"/>
    </row>
    <row r="562" spans="1:25" ht="13.5" x14ac:dyDescent="0.25">
      <c r="A562" s="53"/>
      <c r="B562" s="53"/>
      <c r="C562" s="53"/>
      <c r="E562" s="53"/>
      <c r="G562" s="591"/>
      <c r="O562" s="397"/>
      <c r="Q562" s="53"/>
      <c r="R562" s="53"/>
      <c r="S562" s="53"/>
      <c r="T562" s="53"/>
      <c r="U562" s="53"/>
      <c r="V562" s="53"/>
      <c r="W562" s="53"/>
      <c r="X562" s="53"/>
      <c r="Y562" s="53"/>
    </row>
    <row r="563" spans="1:25" ht="13.5" x14ac:dyDescent="0.25">
      <c r="A563" s="53"/>
      <c r="B563" s="53"/>
      <c r="C563" s="53"/>
      <c r="E563" s="53"/>
      <c r="G563" s="591"/>
      <c r="O563" s="397"/>
      <c r="Q563" s="53"/>
      <c r="R563" s="53"/>
      <c r="S563" s="53"/>
      <c r="T563" s="53"/>
      <c r="U563" s="53"/>
      <c r="V563" s="53"/>
      <c r="W563" s="53"/>
      <c r="X563" s="53"/>
      <c r="Y563" s="53"/>
    </row>
    <row r="564" spans="1:25" ht="13.5" x14ac:dyDescent="0.25">
      <c r="A564" s="53"/>
      <c r="B564" s="53"/>
      <c r="C564" s="53"/>
      <c r="E564" s="53"/>
      <c r="G564" s="591"/>
      <c r="O564" s="397"/>
      <c r="Q564" s="53"/>
      <c r="R564" s="53"/>
      <c r="S564" s="53"/>
      <c r="T564" s="53"/>
      <c r="U564" s="53"/>
      <c r="V564" s="53"/>
      <c r="W564" s="53"/>
      <c r="X564" s="53"/>
      <c r="Y564" s="53"/>
    </row>
    <row r="565" spans="1:25" ht="13.5" x14ac:dyDescent="0.25">
      <c r="A565" s="53"/>
      <c r="B565" s="53"/>
      <c r="C565" s="53"/>
      <c r="E565" s="53"/>
      <c r="G565" s="591"/>
      <c r="O565" s="397"/>
      <c r="Q565" s="53"/>
      <c r="R565" s="53"/>
      <c r="S565" s="53"/>
      <c r="T565" s="53"/>
      <c r="U565" s="53"/>
      <c r="V565" s="53"/>
      <c r="W565" s="53"/>
      <c r="X565" s="53"/>
      <c r="Y565" s="53"/>
    </row>
    <row r="566" spans="1:25" ht="13.5" x14ac:dyDescent="0.25">
      <c r="A566" s="53"/>
      <c r="B566" s="53"/>
      <c r="C566" s="53"/>
      <c r="E566" s="53"/>
      <c r="G566" s="591"/>
      <c r="O566" s="397"/>
      <c r="Q566" s="53"/>
      <c r="R566" s="53"/>
      <c r="S566" s="53"/>
      <c r="T566" s="53"/>
      <c r="U566" s="53"/>
      <c r="V566" s="53"/>
      <c r="W566" s="53"/>
      <c r="X566" s="53"/>
      <c r="Y566" s="53"/>
    </row>
    <row r="567" spans="1:25" ht="13.5" x14ac:dyDescent="0.25">
      <c r="A567" s="53"/>
      <c r="B567" s="53"/>
      <c r="C567" s="53"/>
      <c r="E567" s="53"/>
      <c r="G567" s="591"/>
      <c r="O567" s="397"/>
      <c r="Q567" s="53"/>
      <c r="R567" s="53"/>
      <c r="S567" s="53"/>
      <c r="T567" s="53"/>
      <c r="U567" s="53"/>
      <c r="V567" s="53"/>
      <c r="W567" s="53"/>
      <c r="X567" s="53"/>
      <c r="Y567" s="53"/>
    </row>
    <row r="568" spans="1:25" ht="13.5" x14ac:dyDescent="0.25">
      <c r="A568" s="53"/>
      <c r="B568" s="53"/>
      <c r="C568" s="53"/>
      <c r="E568" s="53"/>
      <c r="G568" s="591"/>
      <c r="O568" s="397"/>
      <c r="Q568" s="53"/>
      <c r="R568" s="53"/>
      <c r="S568" s="53"/>
      <c r="T568" s="53"/>
      <c r="U568" s="53"/>
      <c r="V568" s="53"/>
      <c r="W568" s="53"/>
      <c r="X568" s="53"/>
      <c r="Y568" s="53"/>
    </row>
    <row r="569" spans="1:25" ht="13.5" x14ac:dyDescent="0.25">
      <c r="A569" s="53"/>
      <c r="B569" s="53"/>
      <c r="C569" s="53"/>
      <c r="E569" s="53"/>
      <c r="G569" s="591"/>
      <c r="O569" s="397"/>
      <c r="Q569" s="53"/>
      <c r="R569" s="53"/>
      <c r="S569" s="53"/>
      <c r="T569" s="53"/>
      <c r="U569" s="53"/>
      <c r="V569" s="53"/>
      <c r="W569" s="53"/>
      <c r="X569" s="53"/>
      <c r="Y569" s="53"/>
    </row>
    <row r="570" spans="1:25" ht="13.5" x14ac:dyDescent="0.25">
      <c r="A570" s="53"/>
      <c r="B570" s="53"/>
      <c r="C570" s="53"/>
      <c r="E570" s="53"/>
      <c r="G570" s="591"/>
      <c r="O570" s="397"/>
      <c r="Q570" s="53"/>
      <c r="R570" s="53"/>
      <c r="S570" s="53"/>
      <c r="T570" s="53"/>
      <c r="U570" s="53"/>
      <c r="V570" s="53"/>
      <c r="W570" s="53"/>
      <c r="X570" s="53"/>
      <c r="Y570" s="53"/>
    </row>
    <row r="571" spans="1:25" ht="13.5" x14ac:dyDescent="0.25">
      <c r="A571" s="53"/>
      <c r="B571" s="53"/>
      <c r="C571" s="53"/>
      <c r="E571" s="53"/>
      <c r="G571" s="591"/>
      <c r="O571" s="397"/>
      <c r="Q571" s="53"/>
      <c r="R571" s="53"/>
      <c r="S571" s="53"/>
      <c r="T571" s="53"/>
      <c r="U571" s="53"/>
      <c r="V571" s="53"/>
      <c r="W571" s="53"/>
      <c r="X571" s="53"/>
      <c r="Y571" s="53"/>
    </row>
    <row r="572" spans="1:25" ht="13.5" x14ac:dyDescent="0.25">
      <c r="A572" s="53"/>
      <c r="B572" s="53"/>
      <c r="C572" s="53"/>
      <c r="E572" s="53"/>
      <c r="G572" s="591"/>
      <c r="O572" s="397"/>
      <c r="Q572" s="53"/>
      <c r="R572" s="53"/>
      <c r="S572" s="53"/>
      <c r="T572" s="53"/>
      <c r="U572" s="53"/>
      <c r="V572" s="53"/>
      <c r="W572" s="53"/>
      <c r="X572" s="53"/>
      <c r="Y572" s="53"/>
    </row>
    <row r="573" spans="1:25" ht="13.5" x14ac:dyDescent="0.25">
      <c r="A573" s="53"/>
      <c r="B573" s="53"/>
      <c r="C573" s="53"/>
      <c r="E573" s="53"/>
      <c r="G573" s="591"/>
      <c r="O573" s="397"/>
      <c r="Q573" s="53"/>
      <c r="R573" s="53"/>
      <c r="S573" s="53"/>
      <c r="T573" s="53"/>
      <c r="U573" s="53"/>
      <c r="V573" s="53"/>
      <c r="W573" s="53"/>
      <c r="X573" s="53"/>
      <c r="Y573" s="53"/>
    </row>
    <row r="574" spans="1:25" ht="13.5" x14ac:dyDescent="0.25">
      <c r="A574" s="53"/>
      <c r="B574" s="53"/>
      <c r="C574" s="53"/>
      <c r="E574" s="53"/>
      <c r="G574" s="591"/>
      <c r="O574" s="397"/>
      <c r="Q574" s="53"/>
      <c r="R574" s="53"/>
      <c r="S574" s="53"/>
      <c r="T574" s="53"/>
      <c r="U574" s="53"/>
      <c r="V574" s="53"/>
      <c r="W574" s="53"/>
      <c r="X574" s="53"/>
      <c r="Y574" s="53"/>
    </row>
    <row r="575" spans="1:25" ht="13.5" x14ac:dyDescent="0.25">
      <c r="A575" s="53"/>
      <c r="B575" s="53"/>
      <c r="C575" s="53"/>
      <c r="E575" s="53"/>
      <c r="G575" s="591"/>
      <c r="O575" s="397"/>
      <c r="Q575" s="53"/>
      <c r="R575" s="53"/>
      <c r="S575" s="53"/>
      <c r="T575" s="53"/>
      <c r="U575" s="53"/>
      <c r="V575" s="53"/>
      <c r="W575" s="53"/>
      <c r="X575" s="53"/>
      <c r="Y575" s="53"/>
    </row>
    <row r="576" spans="1:25" ht="13.5" x14ac:dyDescent="0.25">
      <c r="A576" s="53"/>
      <c r="B576" s="53"/>
      <c r="C576" s="53"/>
      <c r="E576" s="53"/>
      <c r="G576" s="591"/>
      <c r="O576" s="397"/>
      <c r="Q576" s="53"/>
      <c r="R576" s="53"/>
      <c r="S576" s="53"/>
      <c r="T576" s="53"/>
      <c r="U576" s="53"/>
      <c r="V576" s="53"/>
      <c r="W576" s="53"/>
      <c r="X576" s="53"/>
      <c r="Y576" s="53"/>
    </row>
    <row r="577" spans="1:25" ht="13.5" x14ac:dyDescent="0.25">
      <c r="A577" s="53"/>
      <c r="B577" s="53"/>
      <c r="C577" s="53"/>
      <c r="E577" s="53"/>
      <c r="G577" s="591"/>
      <c r="O577" s="397"/>
      <c r="Q577" s="53"/>
      <c r="R577" s="53"/>
      <c r="S577" s="53"/>
      <c r="T577" s="53"/>
      <c r="U577" s="53"/>
      <c r="V577" s="53"/>
      <c r="W577" s="53"/>
      <c r="X577" s="53"/>
      <c r="Y577" s="53"/>
    </row>
    <row r="578" spans="1:25" ht="13.5" x14ac:dyDescent="0.25">
      <c r="A578" s="53"/>
      <c r="B578" s="53"/>
      <c r="C578" s="53"/>
      <c r="E578" s="53"/>
      <c r="G578" s="591"/>
      <c r="O578" s="397"/>
      <c r="Q578" s="53"/>
      <c r="R578" s="53"/>
      <c r="S578" s="53"/>
      <c r="T578" s="53"/>
      <c r="U578" s="53"/>
      <c r="V578" s="53"/>
      <c r="W578" s="53"/>
      <c r="X578" s="53"/>
      <c r="Y578" s="53"/>
    </row>
    <row r="579" spans="1:25" ht="13.5" x14ac:dyDescent="0.25">
      <c r="A579" s="53"/>
      <c r="B579" s="53"/>
      <c r="C579" s="53"/>
      <c r="E579" s="53"/>
      <c r="G579" s="591"/>
      <c r="O579" s="397"/>
      <c r="Q579" s="53"/>
      <c r="R579" s="53"/>
      <c r="S579" s="53"/>
      <c r="T579" s="53"/>
      <c r="U579" s="53"/>
      <c r="V579" s="53"/>
      <c r="W579" s="53"/>
      <c r="X579" s="53"/>
      <c r="Y579" s="53"/>
    </row>
    <row r="580" spans="1:25" ht="13.5" x14ac:dyDescent="0.25">
      <c r="A580" s="53"/>
      <c r="B580" s="53"/>
      <c r="C580" s="53"/>
      <c r="E580" s="53"/>
      <c r="G580" s="591"/>
      <c r="O580" s="397"/>
      <c r="Q580" s="53"/>
      <c r="R580" s="53"/>
      <c r="S580" s="53"/>
      <c r="T580" s="53"/>
      <c r="U580" s="53"/>
      <c r="V580" s="53"/>
      <c r="W580" s="53"/>
      <c r="X580" s="53"/>
      <c r="Y580" s="53"/>
    </row>
    <row r="581" spans="1:25" ht="13.5" x14ac:dyDescent="0.25">
      <c r="A581" s="53"/>
      <c r="B581" s="53"/>
      <c r="C581" s="53"/>
      <c r="E581" s="53"/>
      <c r="G581" s="591"/>
      <c r="O581" s="397"/>
      <c r="Q581" s="53"/>
      <c r="R581" s="53"/>
      <c r="S581" s="53"/>
      <c r="T581" s="53"/>
      <c r="U581" s="53"/>
      <c r="V581" s="53"/>
      <c r="W581" s="53"/>
      <c r="X581" s="53"/>
      <c r="Y581" s="53"/>
    </row>
    <row r="582" spans="1:25" ht="13.5" x14ac:dyDescent="0.25">
      <c r="A582" s="53"/>
      <c r="B582" s="53"/>
      <c r="C582" s="53"/>
      <c r="E582" s="53"/>
      <c r="G582" s="591"/>
      <c r="O582" s="397"/>
      <c r="Q582" s="53"/>
      <c r="R582" s="53"/>
      <c r="S582" s="53"/>
      <c r="T582" s="53"/>
      <c r="U582" s="53"/>
      <c r="V582" s="53"/>
      <c r="W582" s="53"/>
      <c r="X582" s="53"/>
      <c r="Y582" s="53"/>
    </row>
    <row r="583" spans="1:25" ht="13.5" x14ac:dyDescent="0.25">
      <c r="A583" s="53"/>
      <c r="B583" s="53"/>
      <c r="C583" s="53"/>
      <c r="E583" s="53"/>
      <c r="G583" s="591"/>
      <c r="O583" s="397"/>
      <c r="Q583" s="53"/>
      <c r="R583" s="53"/>
      <c r="S583" s="53"/>
      <c r="T583" s="53"/>
      <c r="U583" s="53"/>
      <c r="V583" s="53"/>
      <c r="W583" s="53"/>
      <c r="X583" s="53"/>
      <c r="Y583" s="53"/>
    </row>
    <row r="584" spans="1:25" ht="13.5" x14ac:dyDescent="0.25">
      <c r="A584" s="53"/>
      <c r="B584" s="53"/>
      <c r="C584" s="53"/>
      <c r="E584" s="53"/>
      <c r="G584" s="591"/>
      <c r="O584" s="397"/>
      <c r="Q584" s="53"/>
      <c r="R584" s="53"/>
      <c r="S584" s="53"/>
      <c r="T584" s="53"/>
      <c r="U584" s="53"/>
      <c r="V584" s="53"/>
      <c r="W584" s="53"/>
      <c r="X584" s="53"/>
      <c r="Y584" s="53"/>
    </row>
    <row r="585" spans="1:25" ht="13.5" x14ac:dyDescent="0.25">
      <c r="A585" s="53"/>
      <c r="B585" s="53"/>
      <c r="C585" s="53"/>
      <c r="E585" s="53"/>
      <c r="G585" s="591"/>
      <c r="O585" s="397"/>
      <c r="Q585" s="53"/>
      <c r="R585" s="53"/>
      <c r="S585" s="53"/>
      <c r="T585" s="53"/>
      <c r="U585" s="53"/>
      <c r="V585" s="53"/>
      <c r="W585" s="53"/>
      <c r="X585" s="53"/>
      <c r="Y585" s="53"/>
    </row>
    <row r="586" spans="1:25" ht="13.5" x14ac:dyDescent="0.25">
      <c r="A586" s="53"/>
      <c r="B586" s="53"/>
      <c r="C586" s="53"/>
      <c r="E586" s="53"/>
      <c r="G586" s="591"/>
      <c r="O586" s="397"/>
      <c r="Q586" s="53"/>
      <c r="R586" s="53"/>
      <c r="S586" s="53"/>
      <c r="T586" s="53"/>
      <c r="U586" s="53"/>
      <c r="V586" s="53"/>
      <c r="W586" s="53"/>
      <c r="X586" s="53"/>
      <c r="Y586" s="53"/>
    </row>
    <row r="587" spans="1:25" ht="13.5" x14ac:dyDescent="0.25">
      <c r="A587" s="53"/>
      <c r="B587" s="53"/>
      <c r="C587" s="53"/>
      <c r="E587" s="53"/>
      <c r="G587" s="591"/>
      <c r="O587" s="397"/>
      <c r="Q587" s="53"/>
      <c r="R587" s="53"/>
      <c r="S587" s="53"/>
      <c r="T587" s="53"/>
      <c r="U587" s="53"/>
      <c r="V587" s="53"/>
      <c r="W587" s="53"/>
      <c r="X587" s="53"/>
      <c r="Y587" s="53"/>
    </row>
    <row r="588" spans="1:25" ht="13.5" x14ac:dyDescent="0.25">
      <c r="A588" s="53"/>
      <c r="B588" s="53"/>
      <c r="C588" s="53"/>
      <c r="E588" s="53"/>
      <c r="G588" s="591"/>
      <c r="O588" s="397"/>
      <c r="Q588" s="53"/>
      <c r="R588" s="53"/>
      <c r="S588" s="53"/>
      <c r="T588" s="53"/>
      <c r="U588" s="53"/>
      <c r="V588" s="53"/>
      <c r="W588" s="53"/>
      <c r="X588" s="53"/>
      <c r="Y588" s="53"/>
    </row>
    <row r="589" spans="1:25" ht="13.5" x14ac:dyDescent="0.25">
      <c r="A589" s="53"/>
      <c r="B589" s="53"/>
      <c r="C589" s="53"/>
      <c r="E589" s="53"/>
      <c r="G589" s="591"/>
      <c r="O589" s="397"/>
      <c r="Q589" s="53"/>
      <c r="R589" s="53"/>
      <c r="S589" s="53"/>
      <c r="T589" s="53"/>
      <c r="U589" s="53"/>
      <c r="V589" s="53"/>
      <c r="W589" s="53"/>
      <c r="X589" s="53"/>
      <c r="Y589" s="53"/>
    </row>
    <row r="590" spans="1:25" ht="13.5" x14ac:dyDescent="0.25">
      <c r="A590" s="53"/>
      <c r="B590" s="53"/>
      <c r="C590" s="53"/>
      <c r="E590" s="53"/>
      <c r="G590" s="591"/>
      <c r="O590" s="397"/>
      <c r="Q590" s="53"/>
      <c r="R590" s="53"/>
      <c r="S590" s="53"/>
      <c r="T590" s="53"/>
      <c r="U590" s="53"/>
      <c r="V590" s="53"/>
      <c r="W590" s="53"/>
      <c r="X590" s="53"/>
      <c r="Y590" s="53"/>
    </row>
    <row r="591" spans="1:25" ht="13.5" x14ac:dyDescent="0.25">
      <c r="A591" s="53"/>
      <c r="B591" s="53"/>
      <c r="C591" s="53"/>
      <c r="E591" s="53"/>
      <c r="G591" s="591"/>
      <c r="O591" s="397"/>
      <c r="Q591" s="53"/>
      <c r="R591" s="53"/>
      <c r="S591" s="53"/>
      <c r="T591" s="53"/>
      <c r="U591" s="53"/>
      <c r="V591" s="53"/>
      <c r="W591" s="53"/>
      <c r="X591" s="53"/>
      <c r="Y591" s="53"/>
    </row>
    <row r="592" spans="1:25" ht="13.5" x14ac:dyDescent="0.25">
      <c r="A592" s="53"/>
      <c r="B592" s="53"/>
      <c r="C592" s="53"/>
      <c r="E592" s="53"/>
      <c r="G592" s="591"/>
      <c r="O592" s="397"/>
      <c r="Q592" s="53"/>
      <c r="R592" s="53"/>
      <c r="S592" s="53"/>
      <c r="T592" s="53"/>
      <c r="U592" s="53"/>
      <c r="V592" s="53"/>
      <c r="W592" s="53"/>
      <c r="X592" s="53"/>
      <c r="Y592" s="53"/>
    </row>
    <row r="593" spans="1:25" ht="13.5" x14ac:dyDescent="0.25">
      <c r="A593" s="53"/>
      <c r="B593" s="53"/>
      <c r="C593" s="53"/>
      <c r="E593" s="53"/>
      <c r="G593" s="591"/>
      <c r="O593" s="397"/>
      <c r="Q593" s="53"/>
      <c r="R593" s="53"/>
      <c r="S593" s="53"/>
      <c r="T593" s="53"/>
      <c r="U593" s="53"/>
      <c r="V593" s="53"/>
      <c r="W593" s="53"/>
      <c r="X593" s="53"/>
      <c r="Y593" s="53"/>
    </row>
    <row r="594" spans="1:25" ht="13.5" x14ac:dyDescent="0.25">
      <c r="A594" s="53"/>
      <c r="B594" s="53"/>
      <c r="C594" s="53"/>
      <c r="E594" s="53"/>
      <c r="G594" s="591"/>
      <c r="O594" s="397"/>
      <c r="Q594" s="53"/>
      <c r="R594" s="53"/>
      <c r="S594" s="53"/>
      <c r="T594" s="53"/>
      <c r="U594" s="53"/>
      <c r="V594" s="53"/>
      <c r="W594" s="53"/>
      <c r="X594" s="53"/>
      <c r="Y594" s="53"/>
    </row>
    <row r="595" spans="1:25" ht="13.5" x14ac:dyDescent="0.25">
      <c r="A595" s="53"/>
      <c r="B595" s="53"/>
      <c r="C595" s="53"/>
      <c r="E595" s="53"/>
      <c r="G595" s="591"/>
      <c r="O595" s="397"/>
      <c r="Q595" s="53"/>
      <c r="R595" s="53"/>
      <c r="S595" s="53"/>
      <c r="T595" s="53"/>
      <c r="U595" s="53"/>
      <c r="V595" s="53"/>
      <c r="W595" s="53"/>
      <c r="X595" s="53"/>
      <c r="Y595" s="53"/>
    </row>
    <row r="596" spans="1:25" ht="13.5" x14ac:dyDescent="0.25">
      <c r="A596" s="53"/>
      <c r="B596" s="53"/>
      <c r="C596" s="53"/>
      <c r="E596" s="53"/>
      <c r="G596" s="591"/>
      <c r="O596" s="397"/>
      <c r="Q596" s="53"/>
      <c r="R596" s="53"/>
      <c r="S596" s="53"/>
      <c r="T596" s="53"/>
      <c r="U596" s="53"/>
      <c r="V596" s="53"/>
      <c r="W596" s="53"/>
      <c r="X596" s="53"/>
      <c r="Y596" s="53"/>
    </row>
    <row r="597" spans="1:25" ht="13.5" x14ac:dyDescent="0.25">
      <c r="A597" s="53"/>
      <c r="B597" s="53"/>
      <c r="C597" s="53"/>
      <c r="E597" s="53"/>
      <c r="G597" s="591"/>
      <c r="O597" s="397"/>
      <c r="Q597" s="53"/>
      <c r="R597" s="53"/>
      <c r="S597" s="53"/>
      <c r="T597" s="53"/>
      <c r="U597" s="53"/>
      <c r="V597" s="53"/>
      <c r="W597" s="53"/>
      <c r="X597" s="53"/>
      <c r="Y597" s="53"/>
    </row>
    <row r="598" spans="1:25" ht="13.5" x14ac:dyDescent="0.25">
      <c r="A598" s="53"/>
      <c r="B598" s="53"/>
      <c r="C598" s="53"/>
      <c r="E598" s="53"/>
      <c r="G598" s="591"/>
      <c r="O598" s="397"/>
      <c r="Q598" s="53"/>
      <c r="R598" s="53"/>
      <c r="S598" s="53"/>
      <c r="T598" s="53"/>
      <c r="U598" s="53"/>
      <c r="V598" s="53"/>
      <c r="W598" s="53"/>
      <c r="X598" s="53"/>
      <c r="Y598" s="53"/>
    </row>
    <row r="599" spans="1:25" ht="13.5" x14ac:dyDescent="0.25">
      <c r="A599" s="53"/>
      <c r="B599" s="53"/>
      <c r="C599" s="53"/>
      <c r="E599" s="53"/>
      <c r="G599" s="591"/>
      <c r="O599" s="397"/>
      <c r="Q599" s="53"/>
      <c r="R599" s="53"/>
      <c r="S599" s="53"/>
      <c r="T599" s="53"/>
      <c r="U599" s="53"/>
      <c r="V599" s="53"/>
      <c r="W599" s="53"/>
      <c r="X599" s="53"/>
      <c r="Y599" s="53"/>
    </row>
    <row r="600" spans="1:25" ht="13.5" x14ac:dyDescent="0.25">
      <c r="A600" s="53"/>
      <c r="B600" s="53"/>
      <c r="C600" s="53"/>
      <c r="E600" s="53"/>
      <c r="G600" s="591"/>
      <c r="O600" s="397"/>
      <c r="Q600" s="53"/>
      <c r="R600" s="53"/>
      <c r="S600" s="53"/>
      <c r="T600" s="53"/>
      <c r="U600" s="53"/>
      <c r="V600" s="53"/>
      <c r="W600" s="53"/>
      <c r="X600" s="53"/>
      <c r="Y600" s="53"/>
    </row>
    <row r="601" spans="1:25" ht="13.5" x14ac:dyDescent="0.25">
      <c r="A601" s="53"/>
      <c r="B601" s="53"/>
      <c r="C601" s="53"/>
      <c r="E601" s="53"/>
      <c r="G601" s="591"/>
      <c r="O601" s="397"/>
      <c r="Q601" s="53"/>
      <c r="R601" s="53"/>
      <c r="S601" s="53"/>
      <c r="T601" s="53"/>
      <c r="U601" s="53"/>
      <c r="V601" s="53"/>
      <c r="W601" s="53"/>
      <c r="X601" s="53"/>
      <c r="Y601" s="53"/>
    </row>
    <row r="602" spans="1:25" ht="13.5" x14ac:dyDescent="0.25">
      <c r="A602" s="53"/>
      <c r="B602" s="53"/>
      <c r="C602" s="53"/>
      <c r="E602" s="53"/>
      <c r="G602" s="591"/>
      <c r="O602" s="397"/>
      <c r="Q602" s="53"/>
      <c r="R602" s="53"/>
      <c r="S602" s="53"/>
      <c r="T602" s="53"/>
      <c r="U602" s="53"/>
      <c r="V602" s="53"/>
      <c r="W602" s="53"/>
      <c r="X602" s="53"/>
      <c r="Y602" s="53"/>
    </row>
    <row r="603" spans="1:25" ht="13.5" x14ac:dyDescent="0.25">
      <c r="A603" s="53"/>
      <c r="B603" s="53"/>
      <c r="C603" s="53"/>
      <c r="E603" s="53"/>
      <c r="G603" s="591"/>
      <c r="O603" s="397"/>
      <c r="Q603" s="53"/>
      <c r="R603" s="53"/>
      <c r="S603" s="53"/>
      <c r="T603" s="53"/>
      <c r="U603" s="53"/>
      <c r="V603" s="53"/>
      <c r="W603" s="53"/>
      <c r="X603" s="53"/>
      <c r="Y603" s="53"/>
    </row>
    <row r="604" spans="1:25" ht="13.5" x14ac:dyDescent="0.25">
      <c r="A604" s="53"/>
      <c r="B604" s="53"/>
      <c r="C604" s="53"/>
      <c r="E604" s="53"/>
      <c r="G604" s="591"/>
      <c r="O604" s="397"/>
      <c r="Q604" s="53"/>
      <c r="R604" s="53"/>
      <c r="S604" s="53"/>
      <c r="T604" s="53"/>
      <c r="U604" s="53"/>
      <c r="V604" s="53"/>
      <c r="W604" s="53"/>
      <c r="X604" s="53"/>
      <c r="Y604" s="53"/>
    </row>
    <row r="605" spans="1:25" ht="13.5" x14ac:dyDescent="0.25">
      <c r="A605" s="53"/>
      <c r="B605" s="53"/>
      <c r="C605" s="53"/>
      <c r="E605" s="53"/>
      <c r="G605" s="591"/>
      <c r="O605" s="397"/>
      <c r="Q605" s="53"/>
      <c r="R605" s="53"/>
      <c r="S605" s="53"/>
      <c r="T605" s="53"/>
      <c r="U605" s="53"/>
      <c r="V605" s="53"/>
      <c r="W605" s="53"/>
      <c r="X605" s="53"/>
      <c r="Y605" s="53"/>
    </row>
    <row r="606" spans="1:25" ht="13.5" x14ac:dyDescent="0.25">
      <c r="A606" s="53"/>
      <c r="B606" s="53"/>
      <c r="C606" s="53"/>
      <c r="E606" s="53"/>
      <c r="G606" s="591"/>
      <c r="O606" s="397"/>
      <c r="Q606" s="53"/>
      <c r="R606" s="53"/>
      <c r="S606" s="53"/>
      <c r="T606" s="53"/>
      <c r="U606" s="53"/>
      <c r="V606" s="53"/>
      <c r="W606" s="53"/>
      <c r="X606" s="53"/>
      <c r="Y606" s="53"/>
    </row>
    <row r="607" spans="1:25" ht="13.5" x14ac:dyDescent="0.25">
      <c r="A607" s="53"/>
      <c r="B607" s="53"/>
      <c r="C607" s="53"/>
      <c r="E607" s="53"/>
      <c r="G607" s="591"/>
      <c r="O607" s="397"/>
      <c r="Q607" s="53"/>
      <c r="R607" s="53"/>
      <c r="S607" s="53"/>
      <c r="T607" s="53"/>
      <c r="U607" s="53"/>
      <c r="V607" s="53"/>
      <c r="W607" s="53"/>
      <c r="X607" s="53"/>
      <c r="Y607" s="53"/>
    </row>
    <row r="608" spans="1:25" ht="13.5" x14ac:dyDescent="0.25">
      <c r="A608" s="53"/>
      <c r="B608" s="53"/>
      <c r="C608" s="53"/>
      <c r="E608" s="53"/>
      <c r="G608" s="591"/>
      <c r="O608" s="397"/>
      <c r="Q608" s="53"/>
      <c r="R608" s="53"/>
      <c r="S608" s="53"/>
      <c r="T608" s="53"/>
      <c r="U608" s="53"/>
      <c r="V608" s="53"/>
      <c r="W608" s="53"/>
      <c r="X608" s="53"/>
      <c r="Y608" s="53"/>
    </row>
    <row r="609" spans="1:25" ht="13.5" x14ac:dyDescent="0.25">
      <c r="A609" s="53"/>
      <c r="B609" s="53"/>
      <c r="C609" s="53"/>
      <c r="E609" s="53"/>
      <c r="G609" s="591"/>
      <c r="O609" s="397"/>
      <c r="Q609" s="53"/>
      <c r="R609" s="53"/>
      <c r="S609" s="53"/>
      <c r="T609" s="53"/>
      <c r="U609" s="53"/>
      <c r="V609" s="53"/>
      <c r="W609" s="53"/>
      <c r="X609" s="53"/>
      <c r="Y609" s="53"/>
    </row>
    <row r="610" spans="1:25" ht="13.5" x14ac:dyDescent="0.25">
      <c r="A610" s="53"/>
      <c r="B610" s="53"/>
      <c r="C610" s="53"/>
      <c r="E610" s="53"/>
      <c r="G610" s="591"/>
      <c r="O610" s="397"/>
      <c r="Q610" s="53"/>
      <c r="R610" s="53"/>
      <c r="S610" s="53"/>
      <c r="T610" s="53"/>
      <c r="U610" s="53"/>
      <c r="V610" s="53"/>
      <c r="W610" s="53"/>
      <c r="X610" s="53"/>
      <c r="Y610" s="53"/>
    </row>
    <row r="611" spans="1:25" ht="13.5" x14ac:dyDescent="0.25">
      <c r="A611" s="53"/>
      <c r="B611" s="53"/>
      <c r="C611" s="53"/>
      <c r="E611" s="53"/>
      <c r="G611" s="591"/>
      <c r="O611" s="397"/>
      <c r="Q611" s="53"/>
      <c r="R611" s="53"/>
      <c r="S611" s="53"/>
      <c r="T611" s="53"/>
      <c r="U611" s="53"/>
      <c r="V611" s="53"/>
      <c r="W611" s="53"/>
      <c r="X611" s="53"/>
      <c r="Y611" s="53"/>
    </row>
    <row r="612" spans="1:25" ht="13.5" x14ac:dyDescent="0.25">
      <c r="A612" s="53"/>
      <c r="B612" s="53"/>
      <c r="C612" s="53"/>
      <c r="E612" s="53"/>
      <c r="G612" s="591"/>
      <c r="O612" s="397"/>
      <c r="Q612" s="53"/>
      <c r="R612" s="53"/>
      <c r="S612" s="53"/>
      <c r="T612" s="53"/>
      <c r="U612" s="53"/>
      <c r="V612" s="53"/>
      <c r="W612" s="53"/>
      <c r="X612" s="53"/>
      <c r="Y612" s="53"/>
    </row>
    <row r="613" spans="1:25" ht="13.5" x14ac:dyDescent="0.25">
      <c r="A613" s="53"/>
      <c r="B613" s="53"/>
      <c r="C613" s="53"/>
      <c r="E613" s="53"/>
      <c r="G613" s="591"/>
      <c r="O613" s="397"/>
      <c r="Q613" s="53"/>
      <c r="R613" s="53"/>
      <c r="S613" s="53"/>
      <c r="T613" s="53"/>
      <c r="U613" s="53"/>
      <c r="V613" s="53"/>
      <c r="W613" s="53"/>
      <c r="X613" s="53"/>
      <c r="Y613" s="53"/>
    </row>
    <row r="614" spans="1:25" ht="13.5" x14ac:dyDescent="0.25">
      <c r="A614" s="53"/>
      <c r="B614" s="53"/>
      <c r="C614" s="53"/>
      <c r="E614" s="53"/>
      <c r="G614" s="591"/>
      <c r="O614" s="397"/>
      <c r="Q614" s="53"/>
      <c r="R614" s="53"/>
      <c r="S614" s="53"/>
      <c r="T614" s="53"/>
      <c r="U614" s="53"/>
      <c r="V614" s="53"/>
      <c r="W614" s="53"/>
      <c r="X614" s="53"/>
      <c r="Y614" s="53"/>
    </row>
    <row r="615" spans="1:25" ht="13.5" x14ac:dyDescent="0.25">
      <c r="A615" s="53"/>
      <c r="B615" s="53"/>
      <c r="C615" s="53"/>
      <c r="E615" s="53"/>
      <c r="G615" s="591"/>
      <c r="O615" s="397"/>
      <c r="Q615" s="53"/>
      <c r="R615" s="53"/>
      <c r="S615" s="53"/>
      <c r="T615" s="53"/>
      <c r="U615" s="53"/>
      <c r="V615" s="53"/>
      <c r="W615" s="53"/>
      <c r="X615" s="53"/>
      <c r="Y615" s="53"/>
    </row>
    <row r="616" spans="1:25" ht="13.5" x14ac:dyDescent="0.25">
      <c r="A616" s="53"/>
      <c r="B616" s="53"/>
      <c r="C616" s="53"/>
      <c r="E616" s="53"/>
      <c r="G616" s="591"/>
      <c r="O616" s="397"/>
      <c r="Q616" s="53"/>
      <c r="R616" s="53"/>
      <c r="S616" s="53"/>
      <c r="T616" s="53"/>
      <c r="U616" s="53"/>
      <c r="V616" s="53"/>
      <c r="W616" s="53"/>
      <c r="X616" s="53"/>
      <c r="Y616" s="53"/>
    </row>
    <row r="617" spans="1:25" ht="13.5" x14ac:dyDescent="0.25">
      <c r="A617" s="53"/>
      <c r="B617" s="53"/>
      <c r="C617" s="53"/>
      <c r="E617" s="53"/>
      <c r="G617" s="591"/>
      <c r="O617" s="397"/>
      <c r="Q617" s="53"/>
      <c r="R617" s="53"/>
      <c r="S617" s="53"/>
      <c r="T617" s="53"/>
      <c r="U617" s="53"/>
      <c r="V617" s="53"/>
      <c r="W617" s="53"/>
      <c r="X617" s="53"/>
      <c r="Y617" s="53"/>
    </row>
    <row r="618" spans="1:25" ht="13.5" x14ac:dyDescent="0.25">
      <c r="A618" s="53"/>
      <c r="B618" s="53"/>
      <c r="C618" s="53"/>
      <c r="E618" s="53"/>
      <c r="G618" s="591"/>
      <c r="O618" s="397"/>
      <c r="Q618" s="53"/>
      <c r="R618" s="53"/>
      <c r="S618" s="53"/>
      <c r="T618" s="53"/>
      <c r="U618" s="53"/>
      <c r="V618" s="53"/>
      <c r="W618" s="53"/>
      <c r="X618" s="53"/>
      <c r="Y618" s="53"/>
    </row>
    <row r="619" spans="1:25" ht="13.5" x14ac:dyDescent="0.25">
      <c r="A619" s="53"/>
      <c r="B619" s="53"/>
      <c r="C619" s="53"/>
      <c r="E619" s="53"/>
      <c r="G619" s="591"/>
      <c r="O619" s="397"/>
      <c r="Q619" s="53"/>
      <c r="R619" s="53"/>
      <c r="S619" s="53"/>
      <c r="T619" s="53"/>
      <c r="U619" s="53"/>
      <c r="V619" s="53"/>
      <c r="W619" s="53"/>
      <c r="X619" s="53"/>
      <c r="Y619" s="53"/>
    </row>
    <row r="620" spans="1:25" ht="13.5" x14ac:dyDescent="0.25">
      <c r="A620" s="53"/>
      <c r="B620" s="53"/>
      <c r="C620" s="53"/>
      <c r="E620" s="53"/>
      <c r="G620" s="591"/>
      <c r="O620" s="397"/>
      <c r="Q620" s="53"/>
      <c r="R620" s="53"/>
      <c r="S620" s="53"/>
      <c r="T620" s="53"/>
      <c r="U620" s="53"/>
      <c r="V620" s="53"/>
      <c r="W620" s="53"/>
      <c r="X620" s="53"/>
      <c r="Y620" s="53"/>
    </row>
    <row r="621" spans="1:25" ht="13.5" x14ac:dyDescent="0.25">
      <c r="A621" s="53"/>
      <c r="B621" s="53"/>
      <c r="C621" s="53"/>
      <c r="E621" s="53"/>
      <c r="G621" s="591"/>
      <c r="O621" s="397"/>
      <c r="Q621" s="53"/>
      <c r="R621" s="53"/>
      <c r="S621" s="53"/>
      <c r="T621" s="53"/>
      <c r="U621" s="53"/>
      <c r="V621" s="53"/>
      <c r="W621" s="53"/>
      <c r="X621" s="53"/>
      <c r="Y621" s="53"/>
    </row>
    <row r="622" spans="1:25" ht="13.5" x14ac:dyDescent="0.25">
      <c r="A622" s="53"/>
      <c r="B622" s="53"/>
      <c r="C622" s="53"/>
      <c r="E622" s="53"/>
      <c r="G622" s="591"/>
      <c r="O622" s="397"/>
      <c r="Q622" s="53"/>
      <c r="R622" s="53"/>
      <c r="S622" s="53"/>
      <c r="T622" s="53"/>
      <c r="U622" s="53"/>
      <c r="V622" s="53"/>
      <c r="W622" s="53"/>
      <c r="X622" s="53"/>
      <c r="Y622" s="53"/>
    </row>
    <row r="623" spans="1:25" ht="13.5" x14ac:dyDescent="0.25">
      <c r="A623" s="53"/>
      <c r="B623" s="53"/>
      <c r="C623" s="53"/>
      <c r="E623" s="53"/>
      <c r="G623" s="591"/>
      <c r="O623" s="397"/>
      <c r="Q623" s="53"/>
      <c r="R623" s="53"/>
      <c r="S623" s="53"/>
      <c r="T623" s="53"/>
      <c r="U623" s="53"/>
      <c r="V623" s="53"/>
      <c r="W623" s="53"/>
      <c r="X623" s="53"/>
      <c r="Y623" s="53"/>
    </row>
    <row r="624" spans="1:25" ht="13.5" x14ac:dyDescent="0.25">
      <c r="A624" s="53"/>
      <c r="B624" s="53"/>
      <c r="C624" s="53"/>
      <c r="E624" s="53"/>
      <c r="G624" s="591"/>
      <c r="O624" s="397"/>
      <c r="Q624" s="53"/>
      <c r="R624" s="53"/>
      <c r="S624" s="53"/>
      <c r="T624" s="53"/>
      <c r="U624" s="53"/>
      <c r="V624" s="53"/>
      <c r="W624" s="53"/>
      <c r="X624" s="53"/>
      <c r="Y624" s="53"/>
    </row>
    <row r="625" spans="1:25" ht="13.5" x14ac:dyDescent="0.25">
      <c r="A625" s="53"/>
      <c r="B625" s="53"/>
      <c r="C625" s="53"/>
      <c r="E625" s="53"/>
      <c r="G625" s="591"/>
      <c r="O625" s="397"/>
      <c r="Q625" s="53"/>
      <c r="R625" s="53"/>
      <c r="S625" s="53"/>
      <c r="T625" s="53"/>
      <c r="U625" s="53"/>
      <c r="V625" s="53"/>
      <c r="W625" s="53"/>
      <c r="X625" s="53"/>
      <c r="Y625" s="53"/>
    </row>
    <row r="626" spans="1:25" ht="13.5" x14ac:dyDescent="0.25">
      <c r="A626" s="53"/>
      <c r="B626" s="53"/>
      <c r="C626" s="53"/>
      <c r="E626" s="53"/>
      <c r="G626" s="591"/>
      <c r="O626" s="397"/>
      <c r="Q626" s="53"/>
      <c r="R626" s="53"/>
      <c r="S626" s="53"/>
      <c r="T626" s="53"/>
      <c r="U626" s="53"/>
      <c r="V626" s="53"/>
      <c r="W626" s="53"/>
      <c r="X626" s="53"/>
      <c r="Y626" s="53"/>
    </row>
    <row r="627" spans="1:25" ht="13.5" x14ac:dyDescent="0.25">
      <c r="A627" s="53"/>
      <c r="B627" s="53"/>
      <c r="C627" s="53"/>
      <c r="E627" s="53"/>
      <c r="G627" s="591"/>
      <c r="O627" s="397"/>
      <c r="Q627" s="53"/>
      <c r="R627" s="53"/>
      <c r="S627" s="53"/>
      <c r="T627" s="53"/>
      <c r="U627" s="53"/>
      <c r="V627" s="53"/>
      <c r="W627" s="53"/>
      <c r="X627" s="53"/>
      <c r="Y627" s="53"/>
    </row>
    <row r="628" spans="1:25" ht="13.5" x14ac:dyDescent="0.25">
      <c r="A628" s="53"/>
      <c r="B628" s="53"/>
      <c r="C628" s="53"/>
      <c r="E628" s="53"/>
      <c r="G628" s="591"/>
      <c r="O628" s="397"/>
      <c r="Q628" s="53"/>
      <c r="R628" s="53"/>
      <c r="S628" s="53"/>
      <c r="T628" s="53"/>
      <c r="U628" s="53"/>
      <c r="V628" s="53"/>
      <c r="W628" s="53"/>
      <c r="X628" s="53"/>
      <c r="Y628" s="53"/>
    </row>
    <row r="629" spans="1:25" ht="13.5" x14ac:dyDescent="0.25">
      <c r="A629" s="53"/>
      <c r="B629" s="53"/>
      <c r="C629" s="53"/>
      <c r="E629" s="53"/>
      <c r="G629" s="591"/>
      <c r="O629" s="397"/>
      <c r="Q629" s="53"/>
      <c r="R629" s="53"/>
      <c r="S629" s="53"/>
      <c r="T629" s="53"/>
      <c r="U629" s="53"/>
      <c r="V629" s="53"/>
      <c r="W629" s="53"/>
      <c r="X629" s="53"/>
      <c r="Y629" s="53"/>
    </row>
    <row r="630" spans="1:25" ht="13.5" x14ac:dyDescent="0.25">
      <c r="A630" s="53"/>
      <c r="B630" s="53"/>
      <c r="C630" s="53"/>
      <c r="E630" s="53"/>
      <c r="G630" s="591"/>
      <c r="O630" s="397"/>
      <c r="Q630" s="53"/>
      <c r="R630" s="53"/>
      <c r="S630" s="53"/>
      <c r="T630" s="53"/>
      <c r="U630" s="53"/>
      <c r="V630" s="53"/>
      <c r="W630" s="53"/>
      <c r="X630" s="53"/>
      <c r="Y630" s="53"/>
    </row>
    <row r="631" spans="1:25" ht="13.5" x14ac:dyDescent="0.25">
      <c r="A631" s="53"/>
      <c r="B631" s="53"/>
      <c r="C631" s="53"/>
      <c r="E631" s="53"/>
      <c r="G631" s="591"/>
      <c r="O631" s="397"/>
      <c r="Q631" s="53"/>
      <c r="R631" s="53"/>
      <c r="S631" s="53"/>
      <c r="T631" s="53"/>
      <c r="U631" s="53"/>
      <c r="V631" s="53"/>
      <c r="W631" s="53"/>
      <c r="X631" s="53"/>
      <c r="Y631" s="53"/>
    </row>
    <row r="632" spans="1:25" ht="13.5" x14ac:dyDescent="0.25">
      <c r="A632" s="53"/>
      <c r="B632" s="53"/>
      <c r="C632" s="53"/>
      <c r="E632" s="53"/>
      <c r="G632" s="591"/>
      <c r="O632" s="397"/>
      <c r="Q632" s="53"/>
      <c r="R632" s="53"/>
      <c r="S632" s="53"/>
      <c r="T632" s="53"/>
      <c r="U632" s="53"/>
      <c r="V632" s="53"/>
      <c r="W632" s="53"/>
      <c r="X632" s="53"/>
      <c r="Y632" s="53"/>
    </row>
    <row r="633" spans="1:25" ht="13.5" x14ac:dyDescent="0.25">
      <c r="A633" s="53"/>
      <c r="B633" s="53"/>
      <c r="C633" s="53"/>
      <c r="E633" s="53"/>
      <c r="G633" s="591"/>
      <c r="O633" s="397"/>
      <c r="Q633" s="53"/>
      <c r="R633" s="53"/>
      <c r="S633" s="53"/>
      <c r="T633" s="53"/>
      <c r="U633" s="53"/>
      <c r="V633" s="53"/>
      <c r="W633" s="53"/>
      <c r="X633" s="53"/>
      <c r="Y633" s="53"/>
    </row>
    <row r="634" spans="1:25" ht="13.5" x14ac:dyDescent="0.25">
      <c r="A634" s="53"/>
      <c r="B634" s="53"/>
      <c r="C634" s="53"/>
      <c r="E634" s="53"/>
      <c r="G634" s="591"/>
      <c r="O634" s="397"/>
      <c r="Q634" s="53"/>
      <c r="R634" s="53"/>
      <c r="S634" s="53"/>
      <c r="T634" s="53"/>
      <c r="U634" s="53"/>
      <c r="V634" s="53"/>
      <c r="W634" s="53"/>
      <c r="X634" s="53"/>
      <c r="Y634" s="53"/>
    </row>
    <row r="635" spans="1:25" ht="13.5" x14ac:dyDescent="0.25">
      <c r="A635" s="53"/>
      <c r="B635" s="53"/>
      <c r="C635" s="53"/>
      <c r="E635" s="53"/>
      <c r="G635" s="591"/>
      <c r="O635" s="397"/>
      <c r="Q635" s="53"/>
      <c r="R635" s="53"/>
      <c r="S635" s="53"/>
      <c r="T635" s="53"/>
      <c r="U635" s="53"/>
      <c r="V635" s="53"/>
      <c r="W635" s="53"/>
      <c r="X635" s="53"/>
      <c r="Y635" s="53"/>
    </row>
    <row r="636" spans="1:25" ht="13.5" x14ac:dyDescent="0.25">
      <c r="A636" s="53"/>
      <c r="B636" s="53"/>
      <c r="C636" s="53"/>
      <c r="E636" s="53"/>
      <c r="G636" s="591"/>
      <c r="O636" s="397"/>
      <c r="Q636" s="53"/>
      <c r="R636" s="53"/>
      <c r="S636" s="53"/>
      <c r="T636" s="53"/>
      <c r="U636" s="53"/>
      <c r="V636" s="53"/>
      <c r="W636" s="53"/>
      <c r="X636" s="53"/>
      <c r="Y636" s="53"/>
    </row>
    <row r="637" spans="1:25" ht="13.5" x14ac:dyDescent="0.25">
      <c r="A637" s="53"/>
      <c r="B637" s="53"/>
      <c r="C637" s="53"/>
      <c r="E637" s="53"/>
      <c r="G637" s="591"/>
      <c r="O637" s="397"/>
      <c r="Q637" s="53"/>
      <c r="R637" s="53"/>
      <c r="S637" s="53"/>
      <c r="T637" s="53"/>
      <c r="U637" s="53"/>
      <c r="V637" s="53"/>
      <c r="W637" s="53"/>
      <c r="X637" s="53"/>
      <c r="Y637" s="53"/>
    </row>
    <row r="638" spans="1:25" ht="13.5" x14ac:dyDescent="0.25">
      <c r="A638" s="53"/>
      <c r="B638" s="53"/>
      <c r="C638" s="53"/>
      <c r="E638" s="53"/>
      <c r="G638" s="591"/>
      <c r="O638" s="397"/>
      <c r="Q638" s="53"/>
      <c r="R638" s="53"/>
      <c r="S638" s="53"/>
      <c r="T638" s="53"/>
      <c r="U638" s="53"/>
      <c r="V638" s="53"/>
      <c r="W638" s="53"/>
      <c r="X638" s="53"/>
      <c r="Y638" s="53"/>
    </row>
    <row r="639" spans="1:25" ht="13.5" x14ac:dyDescent="0.25">
      <c r="A639" s="53"/>
      <c r="B639" s="53"/>
      <c r="C639" s="53"/>
      <c r="E639" s="53"/>
      <c r="G639" s="591"/>
      <c r="O639" s="397"/>
      <c r="Q639" s="53"/>
      <c r="R639" s="53"/>
      <c r="S639" s="53"/>
      <c r="T639" s="53"/>
      <c r="U639" s="53"/>
      <c r="V639" s="53"/>
      <c r="W639" s="53"/>
      <c r="X639" s="53"/>
      <c r="Y639" s="53"/>
    </row>
    <row r="640" spans="1:25" ht="13.5" x14ac:dyDescent="0.25">
      <c r="A640" s="53"/>
      <c r="B640" s="53"/>
      <c r="C640" s="53"/>
      <c r="E640" s="53"/>
      <c r="G640" s="591"/>
      <c r="O640" s="397"/>
      <c r="Q640" s="53"/>
      <c r="R640" s="53"/>
      <c r="S640" s="53"/>
      <c r="T640" s="53"/>
      <c r="U640" s="53"/>
      <c r="V640" s="53"/>
      <c r="W640" s="53"/>
      <c r="X640" s="53"/>
      <c r="Y640" s="53"/>
    </row>
    <row r="641" spans="1:25" ht="13.5" x14ac:dyDescent="0.25">
      <c r="A641" s="53"/>
      <c r="B641" s="53"/>
      <c r="C641" s="53"/>
      <c r="E641" s="53"/>
      <c r="G641" s="591"/>
      <c r="O641" s="397"/>
      <c r="Q641" s="53"/>
      <c r="R641" s="53"/>
      <c r="S641" s="53"/>
      <c r="T641" s="53"/>
      <c r="U641" s="53"/>
      <c r="V641" s="53"/>
      <c r="W641" s="53"/>
      <c r="X641" s="53"/>
      <c r="Y641" s="53"/>
    </row>
    <row r="642" spans="1:25" ht="13.5" x14ac:dyDescent="0.25">
      <c r="A642" s="53"/>
      <c r="B642" s="53"/>
      <c r="C642" s="53"/>
      <c r="E642" s="53"/>
      <c r="G642" s="591"/>
      <c r="O642" s="397"/>
      <c r="Q642" s="53"/>
      <c r="R642" s="53"/>
      <c r="S642" s="53"/>
      <c r="T642" s="53"/>
      <c r="U642" s="53"/>
      <c r="V642" s="53"/>
      <c r="W642" s="53"/>
      <c r="X642" s="53"/>
      <c r="Y642" s="53"/>
    </row>
    <row r="643" spans="1:25" ht="13.5" x14ac:dyDescent="0.25">
      <c r="A643" s="53"/>
      <c r="B643" s="53"/>
      <c r="C643" s="53"/>
      <c r="E643" s="53"/>
      <c r="G643" s="591"/>
      <c r="O643" s="397"/>
      <c r="Q643" s="53"/>
      <c r="R643" s="53"/>
      <c r="S643" s="53"/>
      <c r="T643" s="53"/>
      <c r="U643" s="53"/>
      <c r="V643" s="53"/>
      <c r="W643" s="53"/>
      <c r="X643" s="53"/>
      <c r="Y643" s="53"/>
    </row>
    <row r="644" spans="1:25" ht="13.5" x14ac:dyDescent="0.25">
      <c r="A644" s="53"/>
      <c r="B644" s="53"/>
      <c r="C644" s="53"/>
      <c r="E644" s="53"/>
      <c r="G644" s="591"/>
      <c r="O644" s="397"/>
      <c r="Q644" s="53"/>
      <c r="R644" s="53"/>
      <c r="S644" s="53"/>
      <c r="T644" s="53"/>
      <c r="U644" s="53"/>
      <c r="V644" s="53"/>
      <c r="W644" s="53"/>
      <c r="X644" s="53"/>
      <c r="Y644" s="53"/>
    </row>
    <row r="645" spans="1:25" ht="13.5" x14ac:dyDescent="0.25">
      <c r="A645" s="53"/>
      <c r="B645" s="53"/>
      <c r="C645" s="53"/>
      <c r="E645" s="53"/>
      <c r="G645" s="591"/>
      <c r="O645" s="397"/>
      <c r="Q645" s="53"/>
      <c r="R645" s="53"/>
      <c r="S645" s="53"/>
      <c r="T645" s="53"/>
      <c r="U645" s="53"/>
      <c r="V645" s="53"/>
      <c r="W645" s="53"/>
      <c r="X645" s="53"/>
      <c r="Y645" s="53"/>
    </row>
    <row r="646" spans="1:25" ht="13.5" x14ac:dyDescent="0.25">
      <c r="A646" s="53"/>
      <c r="B646" s="53"/>
      <c r="C646" s="53"/>
      <c r="E646" s="53"/>
      <c r="G646" s="591"/>
      <c r="O646" s="397"/>
      <c r="Q646" s="53"/>
      <c r="R646" s="53"/>
      <c r="S646" s="53"/>
      <c r="T646" s="53"/>
      <c r="U646" s="53"/>
      <c r="V646" s="53"/>
      <c r="W646" s="53"/>
      <c r="X646" s="53"/>
      <c r="Y646" s="53"/>
    </row>
    <row r="647" spans="1:25" ht="13.5" x14ac:dyDescent="0.25">
      <c r="A647" s="53"/>
      <c r="B647" s="53"/>
      <c r="C647" s="53"/>
      <c r="E647" s="53"/>
      <c r="G647" s="591"/>
      <c r="O647" s="397"/>
      <c r="Q647" s="53"/>
      <c r="R647" s="53"/>
      <c r="S647" s="53"/>
      <c r="T647" s="53"/>
      <c r="U647" s="53"/>
      <c r="V647" s="53"/>
      <c r="W647" s="53"/>
      <c r="X647" s="53"/>
      <c r="Y647" s="53"/>
    </row>
    <row r="648" spans="1:25" ht="13.5" x14ac:dyDescent="0.25">
      <c r="A648" s="53"/>
      <c r="B648" s="53"/>
      <c r="C648" s="53"/>
      <c r="E648" s="53"/>
      <c r="G648" s="591"/>
      <c r="O648" s="397"/>
      <c r="Q648" s="53"/>
      <c r="R648" s="53"/>
      <c r="S648" s="53"/>
      <c r="T648" s="53"/>
      <c r="U648" s="53"/>
      <c r="V648" s="53"/>
      <c r="W648" s="53"/>
      <c r="X648" s="53"/>
      <c r="Y648" s="53"/>
    </row>
    <row r="649" spans="1:25" ht="13.5" x14ac:dyDescent="0.25">
      <c r="A649" s="53"/>
      <c r="B649" s="53"/>
      <c r="C649" s="53"/>
      <c r="E649" s="53"/>
      <c r="G649" s="591"/>
      <c r="O649" s="397"/>
      <c r="Q649" s="53"/>
      <c r="R649" s="53"/>
      <c r="S649" s="53"/>
      <c r="T649" s="53"/>
      <c r="U649" s="53"/>
      <c r="V649" s="53"/>
      <c r="W649" s="53"/>
      <c r="X649" s="53"/>
      <c r="Y649" s="53"/>
    </row>
    <row r="650" spans="1:25" ht="13.5" x14ac:dyDescent="0.25">
      <c r="A650" s="53"/>
      <c r="B650" s="53"/>
      <c r="C650" s="53"/>
      <c r="E650" s="53"/>
      <c r="G650" s="591"/>
      <c r="O650" s="397"/>
      <c r="Q650" s="53"/>
      <c r="R650" s="53"/>
      <c r="S650" s="53"/>
      <c r="T650" s="53"/>
      <c r="U650" s="53"/>
      <c r="V650" s="53"/>
      <c r="W650" s="53"/>
      <c r="X650" s="53"/>
      <c r="Y650" s="53"/>
    </row>
    <row r="651" spans="1:25" ht="13.5" x14ac:dyDescent="0.25">
      <c r="A651" s="53"/>
      <c r="B651" s="53"/>
      <c r="C651" s="53"/>
      <c r="E651" s="53"/>
      <c r="G651" s="591"/>
      <c r="O651" s="397"/>
      <c r="Q651" s="53"/>
      <c r="R651" s="53"/>
      <c r="S651" s="53"/>
      <c r="T651" s="53"/>
      <c r="U651" s="53"/>
      <c r="V651" s="53"/>
      <c r="W651" s="53"/>
      <c r="X651" s="53"/>
      <c r="Y651" s="53"/>
    </row>
    <row r="652" spans="1:25" ht="13.5" x14ac:dyDescent="0.25">
      <c r="A652" s="53"/>
      <c r="B652" s="53"/>
      <c r="C652" s="53"/>
      <c r="E652" s="53"/>
      <c r="G652" s="591"/>
      <c r="O652" s="397"/>
      <c r="Q652" s="53"/>
      <c r="R652" s="53"/>
      <c r="S652" s="53"/>
      <c r="T652" s="53"/>
      <c r="U652" s="53"/>
      <c r="V652" s="53"/>
      <c r="W652" s="53"/>
      <c r="X652" s="53"/>
      <c r="Y652" s="53"/>
    </row>
    <row r="653" spans="1:25" ht="13.5" x14ac:dyDescent="0.25">
      <c r="A653" s="53"/>
      <c r="B653" s="53"/>
      <c r="C653" s="53"/>
      <c r="E653" s="53"/>
      <c r="G653" s="591"/>
      <c r="O653" s="397"/>
      <c r="Q653" s="53"/>
      <c r="R653" s="53"/>
      <c r="S653" s="53"/>
      <c r="T653" s="53"/>
      <c r="U653" s="53"/>
      <c r="V653" s="53"/>
      <c r="W653" s="53"/>
      <c r="X653" s="53"/>
      <c r="Y653" s="53"/>
    </row>
    <row r="654" spans="1:25" ht="13.5" x14ac:dyDescent="0.25">
      <c r="A654" s="53"/>
      <c r="B654" s="53"/>
      <c r="C654" s="53"/>
      <c r="E654" s="53"/>
      <c r="G654" s="591"/>
      <c r="O654" s="397"/>
      <c r="Q654" s="53"/>
      <c r="R654" s="53"/>
      <c r="S654" s="53"/>
      <c r="T654" s="53"/>
      <c r="U654" s="53"/>
      <c r="V654" s="53"/>
      <c r="W654" s="53"/>
      <c r="X654" s="53"/>
      <c r="Y654" s="53"/>
    </row>
    <row r="655" spans="1:25" ht="13.5" x14ac:dyDescent="0.25">
      <c r="A655" s="53"/>
      <c r="B655" s="53"/>
      <c r="C655" s="53"/>
      <c r="E655" s="53"/>
      <c r="G655" s="591"/>
      <c r="O655" s="397"/>
      <c r="Q655" s="53"/>
      <c r="R655" s="53"/>
      <c r="S655" s="53"/>
      <c r="T655" s="53"/>
      <c r="U655" s="53"/>
      <c r="V655" s="53"/>
      <c r="W655" s="53"/>
      <c r="X655" s="53"/>
      <c r="Y655" s="53"/>
    </row>
    <row r="656" spans="1:25" ht="13.5" x14ac:dyDescent="0.25">
      <c r="A656" s="53"/>
      <c r="B656" s="53"/>
      <c r="C656" s="53"/>
      <c r="E656" s="53"/>
      <c r="G656" s="591"/>
      <c r="O656" s="397"/>
      <c r="Q656" s="53"/>
      <c r="R656" s="53"/>
      <c r="S656" s="53"/>
      <c r="T656" s="53"/>
      <c r="U656" s="53"/>
      <c r="V656" s="53"/>
      <c r="W656" s="53"/>
      <c r="X656" s="53"/>
      <c r="Y656" s="53"/>
    </row>
    <row r="657" spans="1:25" ht="13.5" x14ac:dyDescent="0.25">
      <c r="A657" s="53"/>
      <c r="B657" s="53"/>
      <c r="C657" s="53"/>
      <c r="E657" s="53"/>
      <c r="G657" s="591"/>
      <c r="O657" s="397"/>
      <c r="Q657" s="53"/>
      <c r="R657" s="53"/>
      <c r="S657" s="53"/>
      <c r="T657" s="53"/>
      <c r="U657" s="53"/>
      <c r="V657" s="53"/>
      <c r="W657" s="53"/>
      <c r="X657" s="53"/>
      <c r="Y657" s="53"/>
    </row>
    <row r="658" spans="1:25" ht="13.5" x14ac:dyDescent="0.25">
      <c r="A658" s="53"/>
      <c r="B658" s="53"/>
      <c r="C658" s="53"/>
      <c r="E658" s="53"/>
      <c r="G658" s="591"/>
      <c r="O658" s="397"/>
      <c r="Q658" s="53"/>
      <c r="R658" s="53"/>
      <c r="S658" s="53"/>
      <c r="T658" s="53"/>
      <c r="U658" s="53"/>
      <c r="V658" s="53"/>
      <c r="W658" s="53"/>
      <c r="X658" s="53"/>
      <c r="Y658" s="53"/>
    </row>
    <row r="659" spans="1:25" ht="13.5" x14ac:dyDescent="0.25">
      <c r="A659" s="53"/>
      <c r="B659" s="53"/>
      <c r="C659" s="53"/>
      <c r="E659" s="53"/>
      <c r="G659" s="591"/>
      <c r="O659" s="397"/>
      <c r="Q659" s="53"/>
      <c r="R659" s="53"/>
      <c r="S659" s="53"/>
      <c r="T659" s="53"/>
      <c r="U659" s="53"/>
      <c r="V659" s="53"/>
      <c r="W659" s="53"/>
      <c r="X659" s="53"/>
      <c r="Y659" s="53"/>
    </row>
    <row r="660" spans="1:25" ht="13.5" x14ac:dyDescent="0.25">
      <c r="A660" s="53"/>
      <c r="B660" s="53"/>
      <c r="C660" s="53"/>
      <c r="E660" s="53"/>
      <c r="G660" s="591"/>
      <c r="O660" s="397"/>
      <c r="Q660" s="53"/>
      <c r="R660" s="53"/>
      <c r="S660" s="53"/>
      <c r="T660" s="53"/>
      <c r="U660" s="53"/>
      <c r="V660" s="53"/>
      <c r="W660" s="53"/>
      <c r="X660" s="53"/>
      <c r="Y660" s="53"/>
    </row>
    <row r="661" spans="1:25" ht="13.5" x14ac:dyDescent="0.25">
      <c r="A661" s="53"/>
      <c r="B661" s="53"/>
      <c r="C661" s="53"/>
      <c r="E661" s="53"/>
      <c r="G661" s="591"/>
      <c r="O661" s="397"/>
      <c r="Q661" s="53"/>
      <c r="R661" s="53"/>
      <c r="S661" s="53"/>
      <c r="T661" s="53"/>
      <c r="U661" s="53"/>
      <c r="V661" s="53"/>
      <c r="W661" s="53"/>
      <c r="X661" s="53"/>
      <c r="Y661" s="53"/>
    </row>
    <row r="662" spans="1:25" ht="13.5" x14ac:dyDescent="0.25">
      <c r="A662" s="53"/>
      <c r="B662" s="53"/>
      <c r="C662" s="53"/>
      <c r="E662" s="53"/>
      <c r="G662" s="591"/>
      <c r="O662" s="397"/>
      <c r="Q662" s="53"/>
      <c r="R662" s="53"/>
      <c r="S662" s="53"/>
      <c r="T662" s="53"/>
      <c r="U662" s="53"/>
      <c r="V662" s="53"/>
      <c r="W662" s="53"/>
      <c r="X662" s="53"/>
      <c r="Y662" s="53"/>
    </row>
    <row r="663" spans="1:25" ht="13.5" x14ac:dyDescent="0.25">
      <c r="A663" s="53"/>
      <c r="B663" s="53"/>
      <c r="C663" s="53"/>
      <c r="E663" s="53"/>
      <c r="G663" s="591"/>
      <c r="O663" s="397"/>
      <c r="Q663" s="53"/>
      <c r="R663" s="53"/>
      <c r="S663" s="53"/>
      <c r="T663" s="53"/>
      <c r="U663" s="53"/>
      <c r="V663" s="53"/>
      <c r="W663" s="53"/>
      <c r="X663" s="53"/>
      <c r="Y663" s="53"/>
    </row>
    <row r="664" spans="1:25" ht="13.5" x14ac:dyDescent="0.25">
      <c r="A664" s="53"/>
      <c r="B664" s="53"/>
      <c r="C664" s="53"/>
      <c r="E664" s="53"/>
      <c r="G664" s="591"/>
      <c r="O664" s="397"/>
      <c r="Q664" s="53"/>
      <c r="R664" s="53"/>
      <c r="S664" s="53"/>
      <c r="T664" s="53"/>
      <c r="U664" s="53"/>
      <c r="V664" s="53"/>
      <c r="W664" s="53"/>
      <c r="X664" s="53"/>
      <c r="Y664" s="53"/>
    </row>
    <row r="665" spans="1:25" ht="13.5" x14ac:dyDescent="0.25">
      <c r="A665" s="53"/>
      <c r="B665" s="53"/>
      <c r="C665" s="53"/>
      <c r="E665" s="53"/>
      <c r="G665" s="591"/>
      <c r="O665" s="397"/>
      <c r="Q665" s="53"/>
      <c r="R665" s="53"/>
      <c r="S665" s="53"/>
      <c r="T665" s="53"/>
      <c r="U665" s="53"/>
      <c r="V665" s="53"/>
      <c r="W665" s="53"/>
      <c r="X665" s="53"/>
      <c r="Y665" s="53"/>
    </row>
    <row r="666" spans="1:25" ht="13.5" x14ac:dyDescent="0.25">
      <c r="A666" s="53"/>
      <c r="B666" s="53"/>
      <c r="C666" s="53"/>
      <c r="E666" s="53"/>
      <c r="G666" s="591"/>
      <c r="O666" s="397"/>
      <c r="Q666" s="53"/>
      <c r="R666" s="53"/>
      <c r="S666" s="53"/>
      <c r="T666" s="53"/>
      <c r="U666" s="53"/>
      <c r="V666" s="53"/>
      <c r="W666" s="53"/>
      <c r="X666" s="53"/>
      <c r="Y666" s="53"/>
    </row>
    <row r="667" spans="1:25" ht="13.5" x14ac:dyDescent="0.25">
      <c r="A667" s="53"/>
      <c r="B667" s="53"/>
      <c r="C667" s="53"/>
      <c r="E667" s="53"/>
      <c r="G667" s="591"/>
      <c r="O667" s="397"/>
      <c r="Q667" s="53"/>
      <c r="R667" s="53"/>
      <c r="S667" s="53"/>
      <c r="T667" s="53"/>
      <c r="U667" s="53"/>
      <c r="V667" s="53"/>
      <c r="W667" s="53"/>
      <c r="X667" s="53"/>
      <c r="Y667" s="53"/>
    </row>
    <row r="668" spans="1:25" ht="13.5" x14ac:dyDescent="0.25">
      <c r="A668" s="53"/>
      <c r="B668" s="53"/>
      <c r="C668" s="53"/>
      <c r="E668" s="53"/>
      <c r="G668" s="591"/>
      <c r="O668" s="397"/>
      <c r="Q668" s="53"/>
      <c r="R668" s="53"/>
      <c r="S668" s="53"/>
      <c r="T668" s="53"/>
      <c r="U668" s="53"/>
      <c r="V668" s="53"/>
      <c r="W668" s="53"/>
      <c r="X668" s="53"/>
      <c r="Y668" s="53"/>
    </row>
    <row r="669" spans="1:25" ht="13.5" x14ac:dyDescent="0.25">
      <c r="A669" s="53"/>
      <c r="B669" s="53"/>
      <c r="C669" s="53"/>
      <c r="E669" s="53"/>
      <c r="G669" s="591"/>
      <c r="O669" s="397"/>
      <c r="Q669" s="53"/>
      <c r="R669" s="53"/>
      <c r="S669" s="53"/>
      <c r="T669" s="53"/>
      <c r="U669" s="53"/>
      <c r="V669" s="53"/>
      <c r="W669" s="53"/>
      <c r="X669" s="53"/>
      <c r="Y669" s="53"/>
    </row>
    <row r="670" spans="1:25" ht="13.5" x14ac:dyDescent="0.25">
      <c r="A670" s="53"/>
      <c r="B670" s="53"/>
      <c r="C670" s="53"/>
      <c r="E670" s="53"/>
      <c r="G670" s="591"/>
      <c r="O670" s="397"/>
      <c r="Q670" s="53"/>
      <c r="R670" s="53"/>
      <c r="S670" s="53"/>
      <c r="T670" s="53"/>
      <c r="U670" s="53"/>
      <c r="V670" s="53"/>
      <c r="W670" s="53"/>
      <c r="X670" s="53"/>
      <c r="Y670" s="53"/>
    </row>
    <row r="671" spans="1:25" ht="13.5" x14ac:dyDescent="0.25">
      <c r="A671" s="53"/>
      <c r="B671" s="53"/>
      <c r="C671" s="53"/>
      <c r="E671" s="53"/>
      <c r="G671" s="591"/>
      <c r="O671" s="397"/>
      <c r="Q671" s="53"/>
      <c r="R671" s="53"/>
      <c r="S671" s="53"/>
      <c r="T671" s="53"/>
      <c r="U671" s="53"/>
      <c r="V671" s="53"/>
      <c r="W671" s="53"/>
      <c r="X671" s="53"/>
      <c r="Y671" s="53"/>
    </row>
    <row r="672" spans="1:25" ht="13.5" x14ac:dyDescent="0.25">
      <c r="A672" s="53"/>
      <c r="B672" s="53"/>
      <c r="C672" s="53"/>
      <c r="E672" s="53"/>
      <c r="G672" s="591"/>
      <c r="O672" s="397"/>
      <c r="Q672" s="53"/>
      <c r="R672" s="53"/>
      <c r="S672" s="53"/>
      <c r="T672" s="53"/>
      <c r="U672" s="53"/>
      <c r="V672" s="53"/>
      <c r="W672" s="53"/>
      <c r="X672" s="53"/>
      <c r="Y672" s="53"/>
    </row>
    <row r="673" spans="1:25" ht="13.5" x14ac:dyDescent="0.25">
      <c r="A673" s="53"/>
      <c r="B673" s="53"/>
      <c r="C673" s="53"/>
      <c r="E673" s="53"/>
      <c r="G673" s="591"/>
      <c r="O673" s="397"/>
      <c r="Q673" s="53"/>
      <c r="R673" s="53"/>
      <c r="S673" s="53"/>
      <c r="T673" s="53"/>
      <c r="U673" s="53"/>
      <c r="V673" s="53"/>
      <c r="W673" s="53"/>
      <c r="X673" s="53"/>
      <c r="Y673" s="53"/>
    </row>
    <row r="674" spans="1:25" ht="13.5" x14ac:dyDescent="0.25">
      <c r="A674" s="53"/>
      <c r="B674" s="53"/>
      <c r="C674" s="53"/>
      <c r="E674" s="53"/>
      <c r="G674" s="591"/>
      <c r="O674" s="397"/>
      <c r="Q674" s="53"/>
      <c r="R674" s="53"/>
      <c r="S674" s="53"/>
      <c r="T674" s="53"/>
      <c r="U674" s="53"/>
      <c r="V674" s="53"/>
      <c r="W674" s="53"/>
      <c r="X674" s="53"/>
      <c r="Y674" s="53"/>
    </row>
    <row r="675" spans="1:25" ht="13.5" x14ac:dyDescent="0.25">
      <c r="A675" s="53"/>
      <c r="B675" s="53"/>
      <c r="C675" s="53"/>
      <c r="E675" s="53"/>
      <c r="G675" s="591"/>
      <c r="O675" s="397"/>
      <c r="Q675" s="53"/>
      <c r="R675" s="53"/>
      <c r="S675" s="53"/>
      <c r="T675" s="53"/>
      <c r="U675" s="53"/>
      <c r="V675" s="53"/>
      <c r="W675" s="53"/>
      <c r="X675" s="53"/>
      <c r="Y675" s="53"/>
    </row>
    <row r="676" spans="1:25" ht="13.5" x14ac:dyDescent="0.25">
      <c r="A676" s="53"/>
      <c r="B676" s="53"/>
      <c r="C676" s="53"/>
      <c r="E676" s="53"/>
      <c r="G676" s="591"/>
      <c r="O676" s="397"/>
      <c r="Q676" s="53"/>
      <c r="R676" s="53"/>
      <c r="S676" s="53"/>
      <c r="T676" s="53"/>
      <c r="U676" s="53"/>
      <c r="V676" s="53"/>
      <c r="W676" s="53"/>
      <c r="X676" s="53"/>
      <c r="Y676" s="53"/>
    </row>
    <row r="677" spans="1:25" ht="13.5" x14ac:dyDescent="0.25">
      <c r="A677" s="53"/>
      <c r="B677" s="53"/>
      <c r="C677" s="53"/>
      <c r="E677" s="53"/>
      <c r="G677" s="591"/>
      <c r="O677" s="397"/>
      <c r="Q677" s="53"/>
      <c r="R677" s="53"/>
      <c r="S677" s="53"/>
      <c r="T677" s="53"/>
      <c r="U677" s="53"/>
      <c r="V677" s="53"/>
      <c r="W677" s="53"/>
      <c r="X677" s="53"/>
      <c r="Y677" s="53"/>
    </row>
    <row r="678" spans="1:25" ht="13.5" x14ac:dyDescent="0.25">
      <c r="A678" s="53"/>
      <c r="B678" s="53"/>
      <c r="C678" s="53"/>
      <c r="E678" s="53"/>
      <c r="G678" s="591"/>
      <c r="O678" s="397"/>
      <c r="Q678" s="53"/>
      <c r="R678" s="53"/>
      <c r="S678" s="53"/>
      <c r="T678" s="53"/>
      <c r="U678" s="53"/>
      <c r="V678" s="53"/>
      <c r="W678" s="53"/>
      <c r="X678" s="53"/>
      <c r="Y678" s="53"/>
    </row>
    <row r="679" spans="1:25" ht="13.5" x14ac:dyDescent="0.25">
      <c r="A679" s="53"/>
      <c r="B679" s="53"/>
      <c r="C679" s="53"/>
      <c r="E679" s="53"/>
      <c r="G679" s="591"/>
      <c r="O679" s="397"/>
      <c r="Q679" s="53"/>
      <c r="R679" s="53"/>
      <c r="S679" s="53"/>
      <c r="T679" s="53"/>
      <c r="U679" s="53"/>
      <c r="V679" s="53"/>
      <c r="W679" s="53"/>
      <c r="X679" s="53"/>
      <c r="Y679" s="53"/>
    </row>
    <row r="680" spans="1:25" ht="13.5" x14ac:dyDescent="0.25">
      <c r="A680" s="53"/>
      <c r="B680" s="53"/>
      <c r="C680" s="53"/>
      <c r="E680" s="53"/>
      <c r="G680" s="591"/>
      <c r="O680" s="397"/>
      <c r="Q680" s="53"/>
      <c r="R680" s="53"/>
      <c r="S680" s="53"/>
      <c r="T680" s="53"/>
      <c r="U680" s="53"/>
      <c r="V680" s="53"/>
      <c r="W680" s="53"/>
      <c r="X680" s="53"/>
      <c r="Y680" s="53"/>
    </row>
    <row r="681" spans="1:25" ht="13.5" x14ac:dyDescent="0.25">
      <c r="A681" s="53"/>
      <c r="B681" s="53"/>
      <c r="C681" s="53"/>
      <c r="E681" s="53"/>
      <c r="G681" s="591"/>
      <c r="O681" s="397"/>
      <c r="Q681" s="53"/>
      <c r="R681" s="53"/>
      <c r="S681" s="53"/>
      <c r="T681" s="53"/>
      <c r="U681" s="53"/>
      <c r="V681" s="53"/>
      <c r="W681" s="53"/>
      <c r="X681" s="53"/>
      <c r="Y681" s="53"/>
    </row>
    <row r="682" spans="1:25" ht="13.5" x14ac:dyDescent="0.25">
      <c r="A682" s="53"/>
      <c r="B682" s="53"/>
      <c r="C682" s="53"/>
      <c r="E682" s="53"/>
      <c r="G682" s="591"/>
      <c r="O682" s="397"/>
      <c r="Q682" s="53"/>
      <c r="R682" s="53"/>
      <c r="S682" s="53"/>
      <c r="T682" s="53"/>
      <c r="U682" s="53"/>
      <c r="V682" s="53"/>
      <c r="W682" s="53"/>
      <c r="X682" s="53"/>
      <c r="Y682" s="53"/>
    </row>
    <row r="683" spans="1:25" ht="13.5" x14ac:dyDescent="0.25">
      <c r="A683" s="53"/>
      <c r="B683" s="53"/>
      <c r="C683" s="53"/>
      <c r="E683" s="53"/>
      <c r="G683" s="591"/>
      <c r="O683" s="397"/>
      <c r="Q683" s="53"/>
      <c r="R683" s="53"/>
      <c r="S683" s="53"/>
      <c r="T683" s="53"/>
      <c r="U683" s="53"/>
      <c r="V683" s="53"/>
      <c r="W683" s="53"/>
      <c r="X683" s="53"/>
      <c r="Y683" s="53"/>
    </row>
    <row r="684" spans="1:25" ht="13.5" x14ac:dyDescent="0.25">
      <c r="A684" s="53"/>
      <c r="B684" s="53"/>
      <c r="C684" s="53"/>
      <c r="E684" s="53"/>
      <c r="G684" s="591"/>
      <c r="O684" s="397"/>
      <c r="Q684" s="53"/>
      <c r="R684" s="53"/>
      <c r="S684" s="53"/>
      <c r="T684" s="53"/>
      <c r="U684" s="53"/>
      <c r="V684" s="53"/>
      <c r="W684" s="53"/>
      <c r="X684" s="53"/>
      <c r="Y684" s="53"/>
    </row>
    <row r="685" spans="1:25" ht="13.5" x14ac:dyDescent="0.25">
      <c r="A685" s="53"/>
      <c r="B685" s="53"/>
      <c r="C685" s="53"/>
      <c r="E685" s="53"/>
      <c r="G685" s="591"/>
      <c r="O685" s="397"/>
      <c r="Q685" s="53"/>
      <c r="R685" s="53"/>
      <c r="S685" s="53"/>
      <c r="T685" s="53"/>
      <c r="U685" s="53"/>
      <c r="V685" s="53"/>
      <c r="W685" s="53"/>
      <c r="X685" s="53"/>
      <c r="Y685" s="53"/>
    </row>
    <row r="686" spans="1:25" ht="13.5" x14ac:dyDescent="0.25">
      <c r="A686" s="53"/>
      <c r="B686" s="53"/>
      <c r="C686" s="53"/>
      <c r="E686" s="53"/>
      <c r="G686" s="591"/>
      <c r="O686" s="397"/>
      <c r="Q686" s="53"/>
      <c r="R686" s="53"/>
      <c r="S686" s="53"/>
      <c r="T686" s="53"/>
      <c r="U686" s="53"/>
      <c r="V686" s="53"/>
      <c r="W686" s="53"/>
      <c r="X686" s="53"/>
      <c r="Y686" s="53"/>
    </row>
    <row r="687" spans="1:25" ht="13.5" x14ac:dyDescent="0.25">
      <c r="A687" s="53"/>
      <c r="B687" s="53"/>
      <c r="C687" s="53"/>
      <c r="E687" s="53"/>
      <c r="G687" s="591"/>
      <c r="O687" s="397"/>
      <c r="Q687" s="53"/>
      <c r="R687" s="53"/>
      <c r="S687" s="53"/>
      <c r="T687" s="53"/>
      <c r="U687" s="53"/>
      <c r="V687" s="53"/>
      <c r="W687" s="53"/>
      <c r="X687" s="53"/>
      <c r="Y687" s="53"/>
    </row>
    <row r="688" spans="1:25" ht="13.5" x14ac:dyDescent="0.25">
      <c r="A688" s="53"/>
      <c r="B688" s="53"/>
      <c r="C688" s="53"/>
      <c r="E688" s="53"/>
      <c r="G688" s="591"/>
      <c r="O688" s="397"/>
      <c r="Q688" s="53"/>
      <c r="R688" s="53"/>
      <c r="S688" s="53"/>
      <c r="T688" s="53"/>
      <c r="U688" s="53"/>
      <c r="V688" s="53"/>
      <c r="W688" s="53"/>
      <c r="X688" s="53"/>
      <c r="Y688" s="53"/>
    </row>
    <row r="689" spans="1:25" ht="13.5" x14ac:dyDescent="0.25">
      <c r="A689" s="53"/>
      <c r="B689" s="53"/>
      <c r="C689" s="53"/>
      <c r="E689" s="53"/>
      <c r="G689" s="591"/>
      <c r="O689" s="397"/>
      <c r="Q689" s="53"/>
      <c r="R689" s="53"/>
      <c r="S689" s="53"/>
      <c r="T689" s="53"/>
      <c r="U689" s="53"/>
      <c r="V689" s="53"/>
      <c r="W689" s="53"/>
      <c r="X689" s="53"/>
      <c r="Y689" s="53"/>
    </row>
    <row r="690" spans="1:25" ht="13.5" x14ac:dyDescent="0.25">
      <c r="A690" s="53"/>
      <c r="B690" s="53"/>
      <c r="C690" s="53"/>
      <c r="E690" s="53"/>
      <c r="G690" s="591"/>
      <c r="O690" s="397"/>
      <c r="Q690" s="53"/>
      <c r="R690" s="53"/>
      <c r="S690" s="53"/>
      <c r="T690" s="53"/>
      <c r="U690" s="53"/>
      <c r="V690" s="53"/>
      <c r="W690" s="53"/>
      <c r="X690" s="53"/>
      <c r="Y690" s="53"/>
    </row>
    <row r="691" spans="1:25" ht="13.5" x14ac:dyDescent="0.25">
      <c r="A691" s="53"/>
      <c r="B691" s="53"/>
      <c r="C691" s="53"/>
      <c r="E691" s="53"/>
      <c r="G691" s="591"/>
      <c r="O691" s="397"/>
      <c r="Q691" s="53"/>
      <c r="R691" s="53"/>
      <c r="S691" s="53"/>
      <c r="T691" s="53"/>
      <c r="U691" s="53"/>
      <c r="V691" s="53"/>
      <c r="W691" s="53"/>
      <c r="X691" s="53"/>
      <c r="Y691" s="53"/>
    </row>
    <row r="692" spans="1:25" ht="13.5" x14ac:dyDescent="0.25">
      <c r="A692" s="53"/>
      <c r="B692" s="53"/>
      <c r="C692" s="53"/>
      <c r="E692" s="53"/>
      <c r="G692" s="591"/>
      <c r="O692" s="397"/>
      <c r="Q692" s="53"/>
      <c r="R692" s="53"/>
      <c r="S692" s="53"/>
      <c r="T692" s="53"/>
      <c r="U692" s="53"/>
      <c r="V692" s="53"/>
      <c r="W692" s="53"/>
      <c r="X692" s="53"/>
      <c r="Y692" s="53"/>
    </row>
    <row r="693" spans="1:25" ht="13.5" x14ac:dyDescent="0.25">
      <c r="A693" s="53"/>
      <c r="B693" s="53"/>
      <c r="C693" s="53"/>
      <c r="E693" s="53"/>
      <c r="G693" s="591"/>
      <c r="O693" s="397"/>
      <c r="Q693" s="53"/>
      <c r="R693" s="53"/>
      <c r="S693" s="53"/>
      <c r="T693" s="53"/>
      <c r="U693" s="53"/>
      <c r="V693" s="53"/>
      <c r="W693" s="53"/>
      <c r="X693" s="53"/>
      <c r="Y693" s="53"/>
    </row>
    <row r="694" spans="1:25" ht="13.5" x14ac:dyDescent="0.25">
      <c r="A694" s="53"/>
      <c r="B694" s="53"/>
      <c r="C694" s="53"/>
      <c r="E694" s="53"/>
      <c r="G694" s="591"/>
      <c r="O694" s="397"/>
      <c r="Q694" s="53"/>
      <c r="R694" s="53"/>
      <c r="S694" s="53"/>
      <c r="T694" s="53"/>
      <c r="U694" s="53"/>
      <c r="V694" s="53"/>
      <c r="W694" s="53"/>
      <c r="X694" s="53"/>
      <c r="Y694" s="53"/>
    </row>
    <row r="695" spans="1:25" ht="13.5" x14ac:dyDescent="0.25">
      <c r="A695" s="53"/>
      <c r="B695" s="53"/>
      <c r="C695" s="53"/>
      <c r="E695" s="53"/>
      <c r="G695" s="591"/>
      <c r="O695" s="397"/>
      <c r="Q695" s="53"/>
      <c r="R695" s="53"/>
      <c r="S695" s="53"/>
      <c r="T695" s="53"/>
      <c r="U695" s="53"/>
      <c r="V695" s="53"/>
      <c r="W695" s="53"/>
      <c r="X695" s="53"/>
      <c r="Y695" s="53"/>
    </row>
    <row r="696" spans="1:25" ht="13.5" x14ac:dyDescent="0.25">
      <c r="A696" s="53"/>
      <c r="B696" s="53"/>
      <c r="C696" s="53"/>
      <c r="E696" s="53"/>
      <c r="G696" s="591"/>
      <c r="O696" s="397"/>
      <c r="Q696" s="53"/>
      <c r="R696" s="53"/>
      <c r="S696" s="53"/>
      <c r="T696" s="53"/>
      <c r="U696" s="53"/>
      <c r="V696" s="53"/>
      <c r="W696" s="53"/>
      <c r="X696" s="53"/>
      <c r="Y696" s="53"/>
    </row>
    <row r="697" spans="1:25" ht="13.5" x14ac:dyDescent="0.25">
      <c r="A697" s="53"/>
      <c r="B697" s="53"/>
      <c r="C697" s="53"/>
      <c r="E697" s="53"/>
      <c r="G697" s="591"/>
      <c r="O697" s="397"/>
      <c r="Q697" s="53"/>
      <c r="R697" s="53"/>
      <c r="S697" s="53"/>
      <c r="T697" s="53"/>
      <c r="U697" s="53"/>
      <c r="V697" s="53"/>
      <c r="W697" s="53"/>
      <c r="X697" s="53"/>
      <c r="Y697" s="53"/>
    </row>
    <row r="698" spans="1:25" ht="13.5" x14ac:dyDescent="0.25">
      <c r="A698" s="53"/>
      <c r="B698" s="53"/>
      <c r="C698" s="53"/>
      <c r="E698" s="53"/>
      <c r="G698" s="591"/>
      <c r="O698" s="397"/>
      <c r="Q698" s="53"/>
      <c r="R698" s="53"/>
      <c r="S698" s="53"/>
      <c r="T698" s="53"/>
      <c r="U698" s="53"/>
      <c r="V698" s="53"/>
      <c r="W698" s="53"/>
      <c r="X698" s="53"/>
      <c r="Y698" s="53"/>
    </row>
    <row r="699" spans="1:25" ht="13.5" x14ac:dyDescent="0.25">
      <c r="A699" s="53"/>
      <c r="B699" s="53"/>
      <c r="C699" s="53"/>
      <c r="E699" s="53"/>
      <c r="G699" s="591"/>
      <c r="O699" s="397"/>
      <c r="Q699" s="53"/>
      <c r="R699" s="53"/>
      <c r="S699" s="53"/>
      <c r="T699" s="53"/>
      <c r="U699" s="53"/>
      <c r="V699" s="53"/>
      <c r="W699" s="53"/>
      <c r="X699" s="53"/>
      <c r="Y699" s="53"/>
    </row>
    <row r="700" spans="1:25" ht="13.5" x14ac:dyDescent="0.25">
      <c r="A700" s="53"/>
      <c r="B700" s="53"/>
      <c r="C700" s="53"/>
      <c r="E700" s="53"/>
      <c r="G700" s="591"/>
      <c r="O700" s="397"/>
      <c r="Q700" s="53"/>
      <c r="R700" s="53"/>
      <c r="S700" s="53"/>
      <c r="T700" s="53"/>
      <c r="U700" s="53"/>
      <c r="V700" s="53"/>
      <c r="W700" s="53"/>
      <c r="X700" s="53"/>
      <c r="Y700" s="53"/>
    </row>
    <row r="701" spans="1:25" ht="13.5" x14ac:dyDescent="0.25">
      <c r="A701" s="53"/>
      <c r="B701" s="53"/>
      <c r="C701" s="53"/>
      <c r="E701" s="53"/>
      <c r="G701" s="591"/>
      <c r="O701" s="397"/>
      <c r="Q701" s="53"/>
      <c r="R701" s="53"/>
      <c r="S701" s="53"/>
      <c r="T701" s="53"/>
      <c r="U701" s="53"/>
      <c r="V701" s="53"/>
      <c r="W701" s="53"/>
      <c r="X701" s="53"/>
      <c r="Y701" s="53"/>
    </row>
    <row r="702" spans="1:25" ht="13.5" x14ac:dyDescent="0.25">
      <c r="A702" s="53"/>
      <c r="B702" s="53"/>
      <c r="C702" s="53"/>
      <c r="E702" s="53"/>
      <c r="G702" s="591"/>
      <c r="O702" s="397"/>
      <c r="Q702" s="53"/>
      <c r="R702" s="53"/>
      <c r="S702" s="53"/>
      <c r="T702" s="53"/>
      <c r="U702" s="53"/>
      <c r="V702" s="53"/>
      <c r="W702" s="53"/>
      <c r="X702" s="53"/>
      <c r="Y702" s="53"/>
    </row>
    <row r="703" spans="1:25" ht="13.5" x14ac:dyDescent="0.25">
      <c r="A703" s="53"/>
      <c r="B703" s="53"/>
      <c r="C703" s="53"/>
      <c r="E703" s="53"/>
      <c r="G703" s="591"/>
      <c r="O703" s="397"/>
      <c r="Q703" s="53"/>
      <c r="R703" s="53"/>
      <c r="S703" s="53"/>
      <c r="T703" s="53"/>
      <c r="U703" s="53"/>
      <c r="V703" s="53"/>
      <c r="W703" s="53"/>
      <c r="X703" s="53"/>
      <c r="Y703" s="53"/>
    </row>
    <row r="704" spans="1:25" ht="13.5" x14ac:dyDescent="0.25">
      <c r="A704" s="53"/>
      <c r="B704" s="53"/>
      <c r="C704" s="53"/>
      <c r="E704" s="53"/>
      <c r="G704" s="591"/>
      <c r="O704" s="397"/>
      <c r="Q704" s="53"/>
      <c r="R704" s="53"/>
      <c r="S704" s="53"/>
      <c r="T704" s="53"/>
      <c r="U704" s="53"/>
      <c r="V704" s="53"/>
      <c r="W704" s="53"/>
      <c r="X704" s="53"/>
      <c r="Y704" s="53"/>
    </row>
    <row r="705" spans="1:25" ht="13.5" x14ac:dyDescent="0.25">
      <c r="A705" s="53"/>
      <c r="B705" s="53"/>
      <c r="C705" s="53"/>
      <c r="E705" s="53"/>
      <c r="G705" s="591"/>
      <c r="O705" s="397"/>
      <c r="Q705" s="53"/>
      <c r="R705" s="53"/>
      <c r="S705" s="53"/>
      <c r="T705" s="53"/>
      <c r="U705" s="53"/>
      <c r="V705" s="53"/>
      <c r="W705" s="53"/>
      <c r="X705" s="53"/>
      <c r="Y705" s="53"/>
    </row>
    <row r="706" spans="1:25" ht="13.5" x14ac:dyDescent="0.25">
      <c r="A706" s="53"/>
      <c r="B706" s="53"/>
      <c r="C706" s="53"/>
      <c r="E706" s="53"/>
      <c r="G706" s="591"/>
      <c r="O706" s="397"/>
      <c r="Q706" s="53"/>
      <c r="R706" s="53"/>
      <c r="S706" s="53"/>
      <c r="T706" s="53"/>
      <c r="U706" s="53"/>
      <c r="V706" s="53"/>
      <c r="W706" s="53"/>
      <c r="X706" s="53"/>
      <c r="Y706" s="53"/>
    </row>
    <row r="707" spans="1:25" ht="13.5" x14ac:dyDescent="0.25">
      <c r="A707" s="53"/>
      <c r="B707" s="53"/>
      <c r="C707" s="53"/>
      <c r="E707" s="53"/>
      <c r="G707" s="591"/>
      <c r="O707" s="397"/>
      <c r="Q707" s="53"/>
      <c r="R707" s="53"/>
      <c r="S707" s="53"/>
      <c r="T707" s="53"/>
      <c r="U707" s="53"/>
      <c r="V707" s="53"/>
      <c r="W707" s="53"/>
      <c r="X707" s="53"/>
      <c r="Y707" s="53"/>
    </row>
    <row r="708" spans="1:25" ht="13.5" x14ac:dyDescent="0.25">
      <c r="A708" s="53"/>
      <c r="B708" s="53"/>
      <c r="C708" s="53"/>
      <c r="E708" s="53"/>
      <c r="G708" s="591"/>
      <c r="O708" s="397"/>
      <c r="Q708" s="53"/>
      <c r="R708" s="53"/>
      <c r="S708" s="53"/>
      <c r="T708" s="53"/>
      <c r="U708" s="53"/>
      <c r="V708" s="53"/>
      <c r="W708" s="53"/>
      <c r="X708" s="53"/>
      <c r="Y708" s="53"/>
    </row>
    <row r="709" spans="1:25" ht="13.5" x14ac:dyDescent="0.25">
      <c r="A709" s="53"/>
      <c r="B709" s="53"/>
      <c r="C709" s="53"/>
      <c r="E709" s="53"/>
      <c r="G709" s="591"/>
      <c r="O709" s="397"/>
      <c r="Q709" s="53"/>
      <c r="R709" s="53"/>
      <c r="S709" s="53"/>
      <c r="T709" s="53"/>
      <c r="U709" s="53"/>
      <c r="V709" s="53"/>
      <c r="W709" s="53"/>
      <c r="X709" s="53"/>
      <c r="Y709" s="53"/>
    </row>
    <row r="710" spans="1:25" ht="13.5" x14ac:dyDescent="0.25">
      <c r="A710" s="53"/>
      <c r="B710" s="53"/>
      <c r="C710" s="53"/>
      <c r="E710" s="53"/>
      <c r="G710" s="591"/>
      <c r="O710" s="397"/>
      <c r="Q710" s="53"/>
      <c r="R710" s="53"/>
      <c r="S710" s="53"/>
      <c r="T710" s="53"/>
      <c r="U710" s="53"/>
      <c r="V710" s="53"/>
      <c r="W710" s="53"/>
      <c r="X710" s="53"/>
      <c r="Y710" s="53"/>
    </row>
    <row r="711" spans="1:25" ht="13.5" x14ac:dyDescent="0.25">
      <c r="A711" s="53"/>
      <c r="B711" s="53"/>
      <c r="C711" s="53"/>
      <c r="E711" s="53"/>
      <c r="G711" s="591"/>
      <c r="O711" s="397"/>
      <c r="Q711" s="53"/>
      <c r="R711" s="53"/>
      <c r="S711" s="53"/>
      <c r="T711" s="53"/>
      <c r="U711" s="53"/>
      <c r="V711" s="53"/>
      <c r="W711" s="53"/>
      <c r="X711" s="53"/>
      <c r="Y711" s="53"/>
    </row>
    <row r="712" spans="1:25" ht="13.5" x14ac:dyDescent="0.25">
      <c r="A712" s="53"/>
      <c r="B712" s="53"/>
      <c r="C712" s="53"/>
      <c r="E712" s="53"/>
      <c r="G712" s="591"/>
      <c r="O712" s="397"/>
      <c r="Q712" s="53"/>
      <c r="R712" s="53"/>
      <c r="S712" s="53"/>
      <c r="T712" s="53"/>
      <c r="U712" s="53"/>
      <c r="V712" s="53"/>
      <c r="W712" s="53"/>
      <c r="X712" s="53"/>
      <c r="Y712" s="53"/>
    </row>
    <row r="713" spans="1:25" ht="13.5" x14ac:dyDescent="0.25">
      <c r="A713" s="53"/>
      <c r="B713" s="53"/>
      <c r="C713" s="53"/>
      <c r="E713" s="53"/>
      <c r="G713" s="591"/>
      <c r="O713" s="397"/>
      <c r="Q713" s="53"/>
      <c r="R713" s="53"/>
      <c r="S713" s="53"/>
      <c r="T713" s="53"/>
      <c r="U713" s="53"/>
      <c r="V713" s="53"/>
      <c r="W713" s="53"/>
      <c r="X713" s="53"/>
      <c r="Y713" s="53"/>
    </row>
    <row r="714" spans="1:25" ht="13.5" x14ac:dyDescent="0.25">
      <c r="A714" s="53"/>
      <c r="B714" s="53"/>
      <c r="C714" s="53"/>
      <c r="E714" s="53"/>
      <c r="G714" s="591"/>
      <c r="O714" s="397"/>
      <c r="Q714" s="53"/>
      <c r="R714" s="53"/>
      <c r="S714" s="53"/>
      <c r="T714" s="53"/>
      <c r="U714" s="53"/>
      <c r="V714" s="53"/>
      <c r="W714" s="53"/>
      <c r="X714" s="53"/>
      <c r="Y714" s="53"/>
    </row>
    <row r="715" spans="1:25" ht="13.5" x14ac:dyDescent="0.25">
      <c r="A715" s="53"/>
      <c r="B715" s="53"/>
      <c r="C715" s="53"/>
      <c r="E715" s="53"/>
      <c r="G715" s="591"/>
      <c r="O715" s="397"/>
      <c r="Q715" s="53"/>
      <c r="R715" s="53"/>
      <c r="S715" s="53"/>
      <c r="T715" s="53"/>
      <c r="U715" s="53"/>
      <c r="V715" s="53"/>
      <c r="W715" s="53"/>
      <c r="X715" s="53"/>
      <c r="Y715" s="53"/>
    </row>
    <row r="716" spans="1:25" ht="13.5" x14ac:dyDescent="0.25">
      <c r="A716" s="53"/>
      <c r="B716" s="53"/>
      <c r="C716" s="53"/>
      <c r="E716" s="53"/>
      <c r="G716" s="591"/>
      <c r="O716" s="397"/>
      <c r="Q716" s="53"/>
      <c r="R716" s="53"/>
      <c r="S716" s="53"/>
      <c r="T716" s="53"/>
      <c r="U716" s="53"/>
      <c r="V716" s="53"/>
      <c r="W716" s="53"/>
      <c r="X716" s="53"/>
      <c r="Y716" s="53"/>
    </row>
    <row r="717" spans="1:25" ht="13.5" x14ac:dyDescent="0.25">
      <c r="A717" s="53"/>
      <c r="B717" s="53"/>
      <c r="C717" s="53"/>
      <c r="E717" s="53"/>
      <c r="G717" s="591"/>
      <c r="O717" s="397"/>
      <c r="Q717" s="53"/>
      <c r="R717" s="53"/>
      <c r="S717" s="53"/>
      <c r="T717" s="53"/>
      <c r="U717" s="53"/>
      <c r="V717" s="53"/>
      <c r="W717" s="53"/>
      <c r="X717" s="53"/>
      <c r="Y717" s="53"/>
    </row>
    <row r="718" spans="1:25" ht="13.5" x14ac:dyDescent="0.25">
      <c r="A718" s="53"/>
      <c r="B718" s="53"/>
      <c r="C718" s="53"/>
      <c r="E718" s="53"/>
      <c r="G718" s="591"/>
      <c r="O718" s="397"/>
      <c r="Q718" s="53"/>
      <c r="R718" s="53"/>
      <c r="S718" s="53"/>
      <c r="T718" s="53"/>
      <c r="U718" s="53"/>
      <c r="V718" s="53"/>
      <c r="W718" s="53"/>
      <c r="X718" s="53"/>
      <c r="Y718" s="53"/>
    </row>
    <row r="719" spans="1:25" ht="13.5" x14ac:dyDescent="0.25">
      <c r="A719" s="53"/>
      <c r="B719" s="53"/>
      <c r="C719" s="53"/>
      <c r="E719" s="53"/>
      <c r="G719" s="591"/>
      <c r="O719" s="397"/>
      <c r="Q719" s="53"/>
      <c r="R719" s="53"/>
      <c r="S719" s="53"/>
      <c r="T719" s="53"/>
      <c r="U719" s="53"/>
      <c r="V719" s="53"/>
      <c r="W719" s="53"/>
      <c r="X719" s="53"/>
      <c r="Y719" s="53"/>
    </row>
    <row r="720" spans="1:25" ht="13.5" x14ac:dyDescent="0.25">
      <c r="A720" s="53"/>
      <c r="B720" s="53"/>
      <c r="C720" s="53"/>
      <c r="E720" s="53"/>
      <c r="G720" s="591"/>
      <c r="O720" s="397"/>
      <c r="Q720" s="53"/>
      <c r="R720" s="53"/>
      <c r="S720" s="53"/>
      <c r="T720" s="53"/>
      <c r="U720" s="53"/>
      <c r="V720" s="53"/>
      <c r="W720" s="53"/>
      <c r="X720" s="53"/>
      <c r="Y720" s="53"/>
    </row>
    <row r="721" spans="1:25" ht="13.5" x14ac:dyDescent="0.25">
      <c r="A721" s="53"/>
      <c r="B721" s="53"/>
      <c r="C721" s="53"/>
      <c r="E721" s="53"/>
      <c r="G721" s="591"/>
      <c r="O721" s="397"/>
      <c r="Q721" s="53"/>
      <c r="R721" s="53"/>
      <c r="S721" s="53"/>
      <c r="T721" s="53"/>
      <c r="U721" s="53"/>
      <c r="V721" s="53"/>
      <c r="W721" s="53"/>
      <c r="X721" s="53"/>
      <c r="Y721" s="53"/>
    </row>
    <row r="722" spans="1:25" ht="13.5" x14ac:dyDescent="0.25">
      <c r="A722" s="53"/>
      <c r="B722" s="53"/>
      <c r="C722" s="53"/>
      <c r="E722" s="53"/>
      <c r="G722" s="591"/>
      <c r="O722" s="397"/>
      <c r="Q722" s="53"/>
      <c r="R722" s="53"/>
      <c r="S722" s="53"/>
      <c r="T722" s="53"/>
      <c r="U722" s="53"/>
      <c r="V722" s="53"/>
      <c r="W722" s="53"/>
      <c r="X722" s="53"/>
      <c r="Y722" s="53"/>
    </row>
    <row r="723" spans="1:25" ht="13.5" x14ac:dyDescent="0.25">
      <c r="A723" s="53"/>
      <c r="B723" s="53"/>
      <c r="C723" s="53"/>
      <c r="E723" s="53"/>
      <c r="G723" s="591"/>
      <c r="O723" s="397"/>
      <c r="Q723" s="53"/>
      <c r="R723" s="53"/>
      <c r="S723" s="53"/>
      <c r="T723" s="53"/>
      <c r="U723" s="53"/>
      <c r="V723" s="53"/>
      <c r="W723" s="53"/>
      <c r="X723" s="53"/>
      <c r="Y723" s="53"/>
    </row>
    <row r="724" spans="1:25" ht="13.5" x14ac:dyDescent="0.25">
      <c r="A724" s="53"/>
      <c r="B724" s="53"/>
      <c r="C724" s="53"/>
      <c r="E724" s="53"/>
      <c r="G724" s="591"/>
      <c r="O724" s="397"/>
      <c r="Q724" s="53"/>
      <c r="R724" s="53"/>
      <c r="S724" s="53"/>
      <c r="T724" s="53"/>
      <c r="U724" s="53"/>
      <c r="V724" s="53"/>
      <c r="W724" s="53"/>
      <c r="X724" s="53"/>
      <c r="Y724" s="53"/>
    </row>
    <row r="725" spans="1:25" ht="13.5" x14ac:dyDescent="0.25">
      <c r="A725" s="53"/>
      <c r="B725" s="53"/>
      <c r="C725" s="53"/>
      <c r="E725" s="53"/>
      <c r="G725" s="591"/>
      <c r="O725" s="397"/>
      <c r="Q725" s="53"/>
      <c r="R725" s="53"/>
      <c r="S725" s="53"/>
      <c r="T725" s="53"/>
      <c r="U725" s="53"/>
      <c r="V725" s="53"/>
      <c r="W725" s="53"/>
      <c r="X725" s="53"/>
      <c r="Y725" s="53"/>
    </row>
    <row r="726" spans="1:25" ht="13.5" x14ac:dyDescent="0.25">
      <c r="A726" s="53"/>
      <c r="B726" s="53"/>
      <c r="C726" s="53"/>
      <c r="E726" s="53"/>
      <c r="G726" s="591"/>
      <c r="O726" s="397"/>
      <c r="Q726" s="53"/>
      <c r="R726" s="53"/>
      <c r="S726" s="53"/>
      <c r="T726" s="53"/>
      <c r="U726" s="53"/>
      <c r="V726" s="53"/>
      <c r="W726" s="53"/>
      <c r="X726" s="53"/>
      <c r="Y726" s="53"/>
    </row>
    <row r="727" spans="1:25" ht="13.5" x14ac:dyDescent="0.25">
      <c r="A727" s="53"/>
      <c r="B727" s="53"/>
      <c r="C727" s="53"/>
      <c r="E727" s="53"/>
      <c r="G727" s="591"/>
      <c r="O727" s="397"/>
      <c r="Q727" s="53"/>
      <c r="R727" s="53"/>
      <c r="S727" s="53"/>
      <c r="T727" s="53"/>
      <c r="U727" s="53"/>
      <c r="V727" s="53"/>
      <c r="W727" s="53"/>
      <c r="X727" s="53"/>
      <c r="Y727" s="53"/>
    </row>
    <row r="728" spans="1:25" ht="13.5" x14ac:dyDescent="0.25">
      <c r="A728" s="53"/>
      <c r="B728" s="53"/>
      <c r="C728" s="53"/>
      <c r="E728" s="53"/>
      <c r="G728" s="591"/>
      <c r="O728" s="397"/>
      <c r="Q728" s="53"/>
      <c r="R728" s="53"/>
      <c r="S728" s="53"/>
      <c r="T728" s="53"/>
      <c r="U728" s="53"/>
      <c r="V728" s="53"/>
      <c r="W728" s="53"/>
      <c r="X728" s="53"/>
      <c r="Y728" s="53"/>
    </row>
    <row r="729" spans="1:25" ht="13.5" x14ac:dyDescent="0.25">
      <c r="A729" s="53"/>
      <c r="B729" s="53"/>
      <c r="C729" s="53"/>
      <c r="E729" s="53"/>
      <c r="G729" s="591"/>
      <c r="O729" s="397"/>
      <c r="Q729" s="53"/>
      <c r="R729" s="53"/>
      <c r="S729" s="53"/>
      <c r="T729" s="53"/>
      <c r="U729" s="53"/>
      <c r="V729" s="53"/>
      <c r="W729" s="53"/>
      <c r="X729" s="53"/>
      <c r="Y729" s="53"/>
    </row>
    <row r="730" spans="1:25" ht="13.5" x14ac:dyDescent="0.25">
      <c r="A730" s="53"/>
      <c r="B730" s="53"/>
      <c r="C730" s="53"/>
      <c r="E730" s="53"/>
      <c r="G730" s="591"/>
      <c r="O730" s="397"/>
      <c r="Q730" s="53"/>
      <c r="R730" s="53"/>
      <c r="S730" s="53"/>
      <c r="T730" s="53"/>
      <c r="U730" s="53"/>
      <c r="V730" s="53"/>
      <c r="W730" s="53"/>
      <c r="X730" s="53"/>
      <c r="Y730" s="53"/>
    </row>
    <row r="731" spans="1:25" ht="13.5" x14ac:dyDescent="0.25">
      <c r="A731" s="53"/>
      <c r="B731" s="53"/>
      <c r="C731" s="53"/>
      <c r="E731" s="53"/>
      <c r="G731" s="591"/>
      <c r="O731" s="397"/>
      <c r="Q731" s="53"/>
      <c r="R731" s="53"/>
      <c r="S731" s="53"/>
      <c r="T731" s="53"/>
      <c r="U731" s="53"/>
      <c r="V731" s="53"/>
      <c r="W731" s="53"/>
      <c r="X731" s="53"/>
      <c r="Y731" s="53"/>
    </row>
    <row r="732" spans="1:25" ht="13.5" x14ac:dyDescent="0.25">
      <c r="A732" s="53"/>
      <c r="B732" s="53"/>
      <c r="C732" s="53"/>
      <c r="E732" s="53"/>
      <c r="G732" s="591"/>
      <c r="O732" s="397"/>
      <c r="Q732" s="53"/>
      <c r="R732" s="53"/>
      <c r="S732" s="53"/>
      <c r="T732" s="53"/>
      <c r="U732" s="53"/>
      <c r="V732" s="53"/>
      <c r="W732" s="53"/>
      <c r="X732" s="53"/>
      <c r="Y732" s="53"/>
    </row>
    <row r="733" spans="1:25" ht="13.5" x14ac:dyDescent="0.25">
      <c r="A733" s="53"/>
      <c r="B733" s="53"/>
      <c r="C733" s="53"/>
      <c r="E733" s="53"/>
      <c r="G733" s="591"/>
      <c r="O733" s="397"/>
      <c r="Q733" s="53"/>
      <c r="R733" s="53"/>
      <c r="S733" s="53"/>
      <c r="T733" s="53"/>
      <c r="U733" s="53"/>
      <c r="V733" s="53"/>
      <c r="W733" s="53"/>
      <c r="X733" s="53"/>
      <c r="Y733" s="53"/>
    </row>
    <row r="734" spans="1:25" ht="13.5" x14ac:dyDescent="0.25">
      <c r="A734" s="53"/>
      <c r="B734" s="53"/>
      <c r="C734" s="53"/>
      <c r="E734" s="53"/>
      <c r="G734" s="591"/>
      <c r="O734" s="397"/>
      <c r="Q734" s="53"/>
      <c r="R734" s="53"/>
      <c r="S734" s="53"/>
      <c r="T734" s="53"/>
      <c r="U734" s="53"/>
      <c r="V734" s="53"/>
      <c r="W734" s="53"/>
      <c r="X734" s="53"/>
      <c r="Y734" s="53"/>
    </row>
    <row r="735" spans="1:25" ht="13.5" x14ac:dyDescent="0.25">
      <c r="A735" s="53"/>
      <c r="B735" s="53"/>
      <c r="C735" s="53"/>
      <c r="E735" s="53"/>
      <c r="G735" s="591"/>
      <c r="O735" s="397"/>
      <c r="Q735" s="53"/>
      <c r="R735" s="53"/>
      <c r="S735" s="53"/>
      <c r="T735" s="53"/>
      <c r="U735" s="53"/>
      <c r="V735" s="53"/>
      <c r="W735" s="53"/>
      <c r="X735" s="53"/>
      <c r="Y735" s="53"/>
    </row>
    <row r="736" spans="1:25" ht="13.5" x14ac:dyDescent="0.25">
      <c r="A736" s="53"/>
      <c r="B736" s="53"/>
      <c r="C736" s="53"/>
      <c r="E736" s="53"/>
      <c r="G736" s="591"/>
      <c r="O736" s="397"/>
      <c r="Q736" s="53"/>
      <c r="R736" s="53"/>
      <c r="S736" s="53"/>
      <c r="T736" s="53"/>
      <c r="U736" s="53"/>
      <c r="V736" s="53"/>
      <c r="W736" s="53"/>
      <c r="X736" s="53"/>
      <c r="Y736" s="53"/>
    </row>
    <row r="737" spans="1:25" ht="13.5" x14ac:dyDescent="0.25">
      <c r="A737" s="53"/>
      <c r="B737" s="53"/>
      <c r="C737" s="53"/>
      <c r="E737" s="53"/>
      <c r="G737" s="591"/>
      <c r="O737" s="397"/>
      <c r="Q737" s="53"/>
      <c r="R737" s="53"/>
      <c r="S737" s="53"/>
      <c r="T737" s="53"/>
      <c r="U737" s="53"/>
      <c r="V737" s="53"/>
      <c r="W737" s="53"/>
      <c r="X737" s="53"/>
      <c r="Y737" s="53"/>
    </row>
    <row r="738" spans="1:25" ht="13.5" x14ac:dyDescent="0.25">
      <c r="A738" s="53"/>
      <c r="B738" s="53"/>
      <c r="C738" s="53"/>
      <c r="E738" s="53"/>
      <c r="G738" s="591"/>
      <c r="O738" s="397"/>
      <c r="Q738" s="53"/>
      <c r="R738" s="53"/>
      <c r="S738" s="53"/>
      <c r="T738" s="53"/>
      <c r="U738" s="53"/>
      <c r="V738" s="53"/>
      <c r="W738" s="53"/>
      <c r="X738" s="53"/>
      <c r="Y738" s="53"/>
    </row>
    <row r="739" spans="1:25" ht="13.5" x14ac:dyDescent="0.25">
      <c r="A739" s="53"/>
      <c r="B739" s="53"/>
      <c r="C739" s="53"/>
      <c r="E739" s="53"/>
      <c r="G739" s="591"/>
      <c r="O739" s="397"/>
      <c r="Q739" s="53"/>
      <c r="R739" s="53"/>
      <c r="S739" s="53"/>
      <c r="T739" s="53"/>
      <c r="U739" s="53"/>
      <c r="V739" s="53"/>
      <c r="W739" s="53"/>
      <c r="X739" s="53"/>
      <c r="Y739" s="53"/>
    </row>
    <row r="740" spans="1:25" ht="13.5" x14ac:dyDescent="0.25">
      <c r="A740" s="53"/>
      <c r="B740" s="53"/>
      <c r="C740" s="53"/>
      <c r="E740" s="53"/>
      <c r="G740" s="591"/>
      <c r="O740" s="397"/>
      <c r="Q740" s="53"/>
      <c r="R740" s="53"/>
      <c r="S740" s="53"/>
      <c r="T740" s="53"/>
      <c r="U740" s="53"/>
      <c r="V740" s="53"/>
      <c r="W740" s="53"/>
      <c r="X740" s="53"/>
      <c r="Y740" s="53"/>
    </row>
    <row r="741" spans="1:25" ht="13.5" x14ac:dyDescent="0.25">
      <c r="A741" s="53"/>
      <c r="B741" s="53"/>
      <c r="C741" s="53"/>
      <c r="E741" s="53"/>
      <c r="G741" s="591"/>
      <c r="O741" s="397"/>
      <c r="Q741" s="53"/>
      <c r="R741" s="53"/>
      <c r="S741" s="53"/>
      <c r="T741" s="53"/>
      <c r="U741" s="53"/>
      <c r="V741" s="53"/>
      <c r="W741" s="53"/>
      <c r="X741" s="53"/>
      <c r="Y741" s="53"/>
    </row>
    <row r="742" spans="1:25" ht="13.5" x14ac:dyDescent="0.25">
      <c r="A742" s="53"/>
      <c r="B742" s="53"/>
      <c r="C742" s="53"/>
      <c r="E742" s="53"/>
      <c r="G742" s="591"/>
      <c r="O742" s="397"/>
      <c r="Q742" s="53"/>
      <c r="R742" s="53"/>
      <c r="S742" s="53"/>
      <c r="T742" s="53"/>
      <c r="U742" s="53"/>
      <c r="V742" s="53"/>
      <c r="W742" s="53"/>
      <c r="X742" s="53"/>
      <c r="Y742" s="53"/>
    </row>
    <row r="743" spans="1:25" ht="13.5" x14ac:dyDescent="0.25">
      <c r="A743" s="53"/>
      <c r="B743" s="53"/>
      <c r="C743" s="53"/>
      <c r="E743" s="53"/>
      <c r="G743" s="591"/>
      <c r="O743" s="397"/>
      <c r="Q743" s="53"/>
      <c r="R743" s="53"/>
      <c r="S743" s="53"/>
      <c r="T743" s="53"/>
      <c r="U743" s="53"/>
      <c r="V743" s="53"/>
      <c r="W743" s="53"/>
      <c r="X743" s="53"/>
      <c r="Y743" s="53"/>
    </row>
    <row r="744" spans="1:25" ht="13.5" x14ac:dyDescent="0.25">
      <c r="A744" s="53"/>
      <c r="B744" s="53"/>
      <c r="C744" s="53"/>
      <c r="E744" s="53"/>
      <c r="G744" s="591"/>
      <c r="O744" s="397"/>
      <c r="Q744" s="53"/>
      <c r="R744" s="53"/>
      <c r="S744" s="53"/>
      <c r="T744" s="53"/>
      <c r="U744" s="53"/>
      <c r="V744" s="53"/>
      <c r="W744" s="53"/>
      <c r="X744" s="53"/>
      <c r="Y744" s="53"/>
    </row>
    <row r="745" spans="1:25" ht="13.5" x14ac:dyDescent="0.25">
      <c r="A745" s="53"/>
      <c r="B745" s="53"/>
      <c r="C745" s="53"/>
      <c r="E745" s="53"/>
      <c r="G745" s="591"/>
      <c r="O745" s="397"/>
      <c r="Q745" s="53"/>
      <c r="R745" s="53"/>
      <c r="S745" s="53"/>
      <c r="T745" s="53"/>
      <c r="U745" s="53"/>
      <c r="V745" s="53"/>
      <c r="W745" s="53"/>
      <c r="X745" s="53"/>
      <c r="Y745" s="53"/>
    </row>
    <row r="746" spans="1:25" ht="13.5" x14ac:dyDescent="0.25">
      <c r="A746" s="53"/>
      <c r="B746" s="53"/>
      <c r="C746" s="53"/>
      <c r="E746" s="53"/>
      <c r="G746" s="591"/>
      <c r="O746" s="397"/>
      <c r="Q746" s="53"/>
      <c r="R746" s="53"/>
      <c r="S746" s="53"/>
      <c r="T746" s="53"/>
      <c r="U746" s="53"/>
      <c r="V746" s="53"/>
      <c r="W746" s="53"/>
      <c r="X746" s="53"/>
      <c r="Y746" s="53"/>
    </row>
    <row r="747" spans="1:25" ht="13.5" x14ac:dyDescent="0.25">
      <c r="A747" s="53"/>
      <c r="B747" s="53"/>
      <c r="C747" s="53"/>
      <c r="E747" s="53"/>
      <c r="G747" s="591"/>
      <c r="O747" s="397"/>
      <c r="Q747" s="53"/>
      <c r="R747" s="53"/>
      <c r="S747" s="53"/>
      <c r="T747" s="53"/>
      <c r="U747" s="53"/>
      <c r="V747" s="53"/>
      <c r="W747" s="53"/>
      <c r="X747" s="53"/>
      <c r="Y747" s="53"/>
    </row>
    <row r="748" spans="1:25" ht="13.5" x14ac:dyDescent="0.25">
      <c r="A748" s="53"/>
      <c r="B748" s="53"/>
      <c r="C748" s="53"/>
      <c r="E748" s="53"/>
      <c r="G748" s="591"/>
      <c r="O748" s="397"/>
      <c r="Q748" s="53"/>
      <c r="R748" s="53"/>
      <c r="S748" s="53"/>
      <c r="T748" s="53"/>
      <c r="U748" s="53"/>
      <c r="V748" s="53"/>
      <c r="W748" s="53"/>
      <c r="X748" s="53"/>
      <c r="Y748" s="53"/>
    </row>
    <row r="749" spans="1:25" ht="13.5" x14ac:dyDescent="0.25">
      <c r="A749" s="53"/>
      <c r="B749" s="53"/>
      <c r="C749" s="53"/>
      <c r="E749" s="53"/>
      <c r="G749" s="591"/>
      <c r="O749" s="397"/>
      <c r="Q749" s="53"/>
      <c r="R749" s="53"/>
      <c r="S749" s="53"/>
      <c r="T749" s="53"/>
      <c r="U749" s="53"/>
      <c r="V749" s="53"/>
      <c r="W749" s="53"/>
      <c r="X749" s="53"/>
      <c r="Y749" s="53"/>
    </row>
    <row r="750" spans="1:25" ht="13.5" x14ac:dyDescent="0.25">
      <c r="A750" s="53"/>
      <c r="B750" s="53"/>
      <c r="C750" s="53"/>
      <c r="E750" s="53"/>
      <c r="G750" s="591"/>
      <c r="O750" s="397"/>
      <c r="Q750" s="53"/>
      <c r="R750" s="53"/>
      <c r="S750" s="53"/>
      <c r="T750" s="53"/>
      <c r="U750" s="53"/>
      <c r="V750" s="53"/>
      <c r="W750" s="53"/>
      <c r="X750" s="53"/>
      <c r="Y750" s="53"/>
    </row>
    <row r="751" spans="1:25" ht="13.5" x14ac:dyDescent="0.25">
      <c r="A751" s="53"/>
      <c r="B751" s="53"/>
      <c r="C751" s="53"/>
      <c r="E751" s="53"/>
      <c r="G751" s="591"/>
      <c r="O751" s="397"/>
      <c r="Q751" s="53"/>
      <c r="R751" s="53"/>
      <c r="S751" s="53"/>
      <c r="T751" s="53"/>
      <c r="U751" s="53"/>
      <c r="V751" s="53"/>
      <c r="W751" s="53"/>
      <c r="X751" s="53"/>
      <c r="Y751" s="53"/>
    </row>
    <row r="752" spans="1:25" ht="13.5" x14ac:dyDescent="0.25">
      <c r="A752" s="53"/>
      <c r="B752" s="53"/>
      <c r="C752" s="53"/>
      <c r="E752" s="53"/>
      <c r="G752" s="591"/>
      <c r="O752" s="397"/>
      <c r="Q752" s="53"/>
      <c r="R752" s="53"/>
      <c r="S752" s="53"/>
      <c r="T752" s="53"/>
      <c r="U752" s="53"/>
      <c r="V752" s="53"/>
      <c r="W752" s="53"/>
      <c r="X752" s="53"/>
      <c r="Y752" s="53"/>
    </row>
    <row r="753" spans="1:25" ht="13.5" x14ac:dyDescent="0.25">
      <c r="A753" s="53"/>
      <c r="B753" s="53"/>
      <c r="C753" s="53"/>
      <c r="E753" s="53"/>
      <c r="G753" s="591"/>
      <c r="O753" s="397"/>
      <c r="Q753" s="53"/>
      <c r="R753" s="53"/>
      <c r="S753" s="53"/>
      <c r="T753" s="53"/>
      <c r="U753" s="53"/>
      <c r="V753" s="53"/>
      <c r="W753" s="53"/>
      <c r="X753" s="53"/>
      <c r="Y753" s="53"/>
    </row>
    <row r="754" spans="1:25" ht="13.5" x14ac:dyDescent="0.25">
      <c r="A754" s="53"/>
      <c r="B754" s="53"/>
      <c r="C754" s="53"/>
      <c r="E754" s="53"/>
      <c r="G754" s="591"/>
      <c r="O754" s="397"/>
      <c r="Q754" s="53"/>
      <c r="R754" s="53"/>
      <c r="S754" s="53"/>
      <c r="T754" s="53"/>
      <c r="U754" s="53"/>
      <c r="V754" s="53"/>
      <c r="W754" s="53"/>
      <c r="X754" s="53"/>
      <c r="Y754" s="53"/>
    </row>
    <row r="755" spans="1:25" ht="13.5" x14ac:dyDescent="0.25">
      <c r="A755" s="53"/>
      <c r="B755" s="53"/>
      <c r="C755" s="53"/>
      <c r="E755" s="53"/>
      <c r="G755" s="591"/>
      <c r="O755" s="397"/>
      <c r="Q755" s="53"/>
      <c r="R755" s="53"/>
      <c r="S755" s="53"/>
      <c r="T755" s="53"/>
      <c r="U755" s="53"/>
      <c r="V755" s="53"/>
      <c r="W755" s="53"/>
      <c r="X755" s="53"/>
      <c r="Y755" s="53"/>
    </row>
    <row r="756" spans="1:25" ht="13.5" x14ac:dyDescent="0.25">
      <c r="A756" s="53"/>
      <c r="B756" s="53"/>
      <c r="C756" s="53"/>
      <c r="E756" s="53"/>
      <c r="G756" s="591"/>
      <c r="O756" s="397"/>
      <c r="Q756" s="53"/>
      <c r="R756" s="53"/>
      <c r="S756" s="53"/>
      <c r="T756" s="53"/>
      <c r="U756" s="53"/>
      <c r="V756" s="53"/>
      <c r="W756" s="53"/>
      <c r="X756" s="53"/>
      <c r="Y756" s="53"/>
    </row>
    <row r="757" spans="1:25" ht="13.5" x14ac:dyDescent="0.25">
      <c r="A757" s="53"/>
      <c r="B757" s="53"/>
      <c r="C757" s="53"/>
      <c r="E757" s="53"/>
      <c r="G757" s="591"/>
      <c r="O757" s="397"/>
      <c r="Q757" s="53"/>
      <c r="R757" s="53"/>
      <c r="S757" s="53"/>
      <c r="T757" s="53"/>
      <c r="U757" s="53"/>
      <c r="V757" s="53"/>
      <c r="W757" s="53"/>
      <c r="X757" s="53"/>
      <c r="Y757" s="53"/>
    </row>
    <row r="758" spans="1:25" ht="13.5" x14ac:dyDescent="0.25">
      <c r="A758" s="53"/>
      <c r="B758" s="53"/>
      <c r="C758" s="53"/>
      <c r="E758" s="53"/>
      <c r="G758" s="591"/>
      <c r="O758" s="397"/>
      <c r="Q758" s="53"/>
      <c r="R758" s="53"/>
      <c r="S758" s="53"/>
      <c r="T758" s="53"/>
      <c r="U758" s="53"/>
      <c r="V758" s="53"/>
      <c r="W758" s="53"/>
      <c r="X758" s="53"/>
      <c r="Y758" s="53"/>
    </row>
    <row r="759" spans="1:25" ht="13.5" x14ac:dyDescent="0.25">
      <c r="A759" s="53"/>
      <c r="B759" s="53"/>
      <c r="C759" s="53"/>
      <c r="E759" s="53"/>
      <c r="G759" s="591"/>
      <c r="O759" s="397"/>
      <c r="Q759" s="53"/>
      <c r="R759" s="53"/>
      <c r="S759" s="53"/>
      <c r="T759" s="53"/>
      <c r="U759" s="53"/>
      <c r="V759" s="53"/>
      <c r="W759" s="53"/>
      <c r="X759" s="53"/>
      <c r="Y759" s="53"/>
    </row>
    <row r="760" spans="1:25" ht="13.5" x14ac:dyDescent="0.25">
      <c r="A760" s="53"/>
      <c r="B760" s="53"/>
      <c r="C760" s="53"/>
      <c r="E760" s="53"/>
      <c r="G760" s="591"/>
      <c r="O760" s="397"/>
      <c r="Q760" s="53"/>
      <c r="R760" s="53"/>
      <c r="S760" s="53"/>
      <c r="T760" s="53"/>
      <c r="U760" s="53"/>
      <c r="V760" s="53"/>
      <c r="W760" s="53"/>
      <c r="X760" s="53"/>
      <c r="Y760" s="53"/>
    </row>
    <row r="761" spans="1:25" ht="13.5" x14ac:dyDescent="0.25">
      <c r="A761" s="53"/>
      <c r="B761" s="53"/>
      <c r="C761" s="53"/>
      <c r="E761" s="53"/>
      <c r="G761" s="591"/>
      <c r="O761" s="397"/>
      <c r="Q761" s="53"/>
      <c r="R761" s="53"/>
      <c r="S761" s="53"/>
      <c r="T761" s="53"/>
      <c r="U761" s="53"/>
      <c r="V761" s="53"/>
      <c r="W761" s="53"/>
      <c r="X761" s="53"/>
      <c r="Y761" s="53"/>
    </row>
    <row r="762" spans="1:25" ht="13.5" x14ac:dyDescent="0.25">
      <c r="A762" s="53"/>
      <c r="B762" s="53"/>
      <c r="C762" s="53"/>
      <c r="E762" s="53"/>
      <c r="G762" s="591"/>
      <c r="O762" s="397"/>
      <c r="Q762" s="53"/>
      <c r="R762" s="53"/>
      <c r="S762" s="53"/>
      <c r="T762" s="53"/>
      <c r="U762" s="53"/>
      <c r="V762" s="53"/>
      <c r="W762" s="53"/>
      <c r="X762" s="53"/>
      <c r="Y762" s="53"/>
    </row>
    <row r="763" spans="1:25" ht="13.5" x14ac:dyDescent="0.25">
      <c r="A763" s="53"/>
      <c r="B763" s="53"/>
      <c r="C763" s="53"/>
      <c r="E763" s="53"/>
      <c r="G763" s="591"/>
      <c r="O763" s="397"/>
      <c r="Q763" s="53"/>
      <c r="R763" s="53"/>
      <c r="S763" s="53"/>
      <c r="T763" s="53"/>
      <c r="U763" s="53"/>
      <c r="V763" s="53"/>
      <c r="W763" s="53"/>
      <c r="X763" s="53"/>
      <c r="Y763" s="53"/>
    </row>
    <row r="764" spans="1:25" ht="13.5" x14ac:dyDescent="0.25">
      <c r="A764" s="53"/>
      <c r="B764" s="53"/>
      <c r="C764" s="53"/>
      <c r="E764" s="53"/>
      <c r="G764" s="591"/>
      <c r="O764" s="397"/>
      <c r="Q764" s="53"/>
      <c r="R764" s="53"/>
      <c r="S764" s="53"/>
      <c r="T764" s="53"/>
      <c r="U764" s="53"/>
      <c r="V764" s="53"/>
      <c r="W764" s="53"/>
      <c r="X764" s="53"/>
      <c r="Y764" s="53"/>
    </row>
    <row r="765" spans="1:25" ht="13.5" x14ac:dyDescent="0.25">
      <c r="A765" s="53"/>
      <c r="B765" s="53"/>
      <c r="C765" s="53"/>
      <c r="E765" s="53"/>
      <c r="G765" s="591"/>
      <c r="O765" s="397"/>
      <c r="Q765" s="53"/>
      <c r="R765" s="53"/>
      <c r="S765" s="53"/>
      <c r="T765" s="53"/>
      <c r="U765" s="53"/>
      <c r="V765" s="53"/>
      <c r="W765" s="53"/>
      <c r="X765" s="53"/>
      <c r="Y765" s="53"/>
    </row>
    <row r="766" spans="1:25" ht="13.5" x14ac:dyDescent="0.25">
      <c r="A766" s="53"/>
      <c r="B766" s="53"/>
      <c r="C766" s="53"/>
      <c r="E766" s="53"/>
      <c r="G766" s="591"/>
      <c r="O766" s="397"/>
      <c r="Q766" s="53"/>
      <c r="R766" s="53"/>
      <c r="S766" s="53"/>
      <c r="T766" s="53"/>
      <c r="U766" s="53"/>
      <c r="V766" s="53"/>
      <c r="W766" s="53"/>
      <c r="X766" s="53"/>
      <c r="Y766" s="53"/>
    </row>
    <row r="767" spans="1:25" ht="13.5" x14ac:dyDescent="0.25">
      <c r="A767" s="53"/>
      <c r="B767" s="53"/>
      <c r="C767" s="53"/>
      <c r="E767" s="53"/>
      <c r="G767" s="591"/>
      <c r="O767" s="397"/>
      <c r="Q767" s="53"/>
      <c r="R767" s="53"/>
      <c r="S767" s="53"/>
      <c r="T767" s="53"/>
      <c r="U767" s="53"/>
      <c r="V767" s="53"/>
      <c r="W767" s="53"/>
      <c r="X767" s="53"/>
      <c r="Y767" s="53"/>
    </row>
    <row r="768" spans="1:25" ht="13.5" x14ac:dyDescent="0.25">
      <c r="A768" s="53"/>
      <c r="B768" s="53"/>
      <c r="C768" s="53"/>
      <c r="E768" s="53"/>
      <c r="G768" s="591"/>
      <c r="O768" s="397"/>
      <c r="Q768" s="53"/>
      <c r="R768" s="53"/>
      <c r="S768" s="53"/>
      <c r="T768" s="53"/>
      <c r="U768" s="53"/>
      <c r="V768" s="53"/>
      <c r="W768" s="53"/>
      <c r="X768" s="53"/>
      <c r="Y768" s="53"/>
    </row>
    <row r="769" spans="1:25" ht="13.5" x14ac:dyDescent="0.25">
      <c r="A769" s="53"/>
      <c r="B769" s="53"/>
      <c r="C769" s="53"/>
      <c r="E769" s="53"/>
      <c r="G769" s="591"/>
      <c r="O769" s="397"/>
      <c r="Q769" s="53"/>
      <c r="R769" s="53"/>
      <c r="S769" s="53"/>
      <c r="T769" s="53"/>
      <c r="U769" s="53"/>
      <c r="V769" s="53"/>
      <c r="W769" s="53"/>
      <c r="X769" s="53"/>
      <c r="Y769" s="53"/>
    </row>
    <row r="770" spans="1:25" ht="13.5" x14ac:dyDescent="0.25">
      <c r="A770" s="53"/>
      <c r="B770" s="53"/>
      <c r="C770" s="53"/>
      <c r="E770" s="53"/>
      <c r="G770" s="591"/>
      <c r="O770" s="397"/>
      <c r="Q770" s="53"/>
      <c r="R770" s="53"/>
      <c r="S770" s="53"/>
      <c r="T770" s="53"/>
      <c r="U770" s="53"/>
      <c r="V770" s="53"/>
      <c r="W770" s="53"/>
      <c r="X770" s="53"/>
      <c r="Y770" s="53"/>
    </row>
    <row r="771" spans="1:25" ht="13.5" x14ac:dyDescent="0.25">
      <c r="A771" s="53"/>
      <c r="B771" s="53"/>
      <c r="C771" s="53"/>
      <c r="E771" s="53"/>
      <c r="G771" s="591"/>
      <c r="O771" s="397"/>
      <c r="Q771" s="53"/>
      <c r="R771" s="53"/>
      <c r="S771" s="53"/>
      <c r="T771" s="53"/>
      <c r="U771" s="53"/>
      <c r="V771" s="53"/>
      <c r="W771" s="53"/>
      <c r="X771" s="53"/>
      <c r="Y771" s="53"/>
    </row>
    <row r="772" spans="1:25" ht="13.5" x14ac:dyDescent="0.25">
      <c r="A772" s="53"/>
      <c r="B772" s="53"/>
      <c r="C772" s="53"/>
      <c r="E772" s="53"/>
      <c r="G772" s="591"/>
      <c r="O772" s="397"/>
      <c r="Q772" s="53"/>
      <c r="R772" s="53"/>
      <c r="S772" s="53"/>
      <c r="T772" s="53"/>
      <c r="U772" s="53"/>
      <c r="V772" s="53"/>
      <c r="W772" s="53"/>
      <c r="X772" s="53"/>
      <c r="Y772" s="53"/>
    </row>
    <row r="773" spans="1:25" ht="13.5" x14ac:dyDescent="0.25">
      <c r="A773" s="53"/>
      <c r="B773" s="53"/>
      <c r="C773" s="53"/>
      <c r="E773" s="53"/>
      <c r="G773" s="591"/>
      <c r="O773" s="397"/>
      <c r="Q773" s="53"/>
      <c r="R773" s="53"/>
      <c r="S773" s="53"/>
      <c r="T773" s="53"/>
      <c r="U773" s="53"/>
      <c r="V773" s="53"/>
      <c r="W773" s="53"/>
      <c r="X773" s="53"/>
      <c r="Y773" s="53"/>
    </row>
    <row r="774" spans="1:25" ht="13.5" x14ac:dyDescent="0.25">
      <c r="A774" s="53"/>
      <c r="B774" s="53"/>
      <c r="C774" s="53"/>
      <c r="E774" s="53"/>
      <c r="G774" s="591"/>
      <c r="O774" s="397"/>
      <c r="Q774" s="53"/>
      <c r="R774" s="53"/>
      <c r="S774" s="53"/>
      <c r="T774" s="53"/>
      <c r="U774" s="53"/>
      <c r="V774" s="53"/>
      <c r="W774" s="53"/>
      <c r="X774" s="53"/>
      <c r="Y774" s="53"/>
    </row>
    <row r="775" spans="1:25" ht="13.5" x14ac:dyDescent="0.25">
      <c r="A775" s="53"/>
      <c r="B775" s="53"/>
      <c r="C775" s="53"/>
      <c r="E775" s="53"/>
      <c r="G775" s="591"/>
      <c r="O775" s="397"/>
      <c r="Q775" s="53"/>
      <c r="R775" s="53"/>
      <c r="S775" s="53"/>
      <c r="T775" s="53"/>
      <c r="U775" s="53"/>
      <c r="V775" s="53"/>
      <c r="W775" s="53"/>
      <c r="X775" s="53"/>
      <c r="Y775" s="53"/>
    </row>
    <row r="776" spans="1:25" ht="13.5" x14ac:dyDescent="0.25">
      <c r="A776" s="53"/>
      <c r="B776" s="53"/>
      <c r="C776" s="53"/>
      <c r="E776" s="53"/>
      <c r="G776" s="591"/>
      <c r="O776" s="397"/>
      <c r="Q776" s="53"/>
      <c r="R776" s="53"/>
      <c r="S776" s="53"/>
      <c r="T776" s="53"/>
      <c r="U776" s="53"/>
      <c r="V776" s="53"/>
      <c r="W776" s="53"/>
      <c r="X776" s="53"/>
      <c r="Y776" s="53"/>
    </row>
    <row r="777" spans="1:25" ht="13.5" x14ac:dyDescent="0.25">
      <c r="A777" s="53"/>
      <c r="B777" s="53"/>
      <c r="C777" s="53"/>
      <c r="E777" s="53"/>
      <c r="G777" s="591"/>
      <c r="O777" s="397"/>
      <c r="Q777" s="53"/>
      <c r="R777" s="53"/>
      <c r="S777" s="53"/>
      <c r="T777" s="53"/>
      <c r="U777" s="53"/>
      <c r="V777" s="53"/>
      <c r="W777" s="53"/>
      <c r="X777" s="53"/>
      <c r="Y777" s="53"/>
    </row>
    <row r="778" spans="1:25" ht="13.5" x14ac:dyDescent="0.25">
      <c r="A778" s="53"/>
      <c r="B778" s="53"/>
      <c r="C778" s="53"/>
      <c r="E778" s="53"/>
      <c r="G778" s="591"/>
      <c r="O778" s="397"/>
      <c r="Q778" s="53"/>
      <c r="R778" s="53"/>
      <c r="S778" s="53"/>
      <c r="T778" s="53"/>
      <c r="U778" s="53"/>
      <c r="V778" s="53"/>
      <c r="W778" s="53"/>
      <c r="X778" s="53"/>
      <c r="Y778" s="53"/>
    </row>
    <row r="779" spans="1:25" ht="13.5" x14ac:dyDescent="0.25">
      <c r="A779" s="53"/>
      <c r="B779" s="53"/>
      <c r="C779" s="53"/>
      <c r="E779" s="53"/>
      <c r="G779" s="591"/>
      <c r="O779" s="397"/>
      <c r="Q779" s="53"/>
      <c r="R779" s="53"/>
      <c r="S779" s="53"/>
      <c r="T779" s="53"/>
      <c r="U779" s="53"/>
      <c r="V779" s="53"/>
      <c r="W779" s="53"/>
      <c r="X779" s="53"/>
      <c r="Y779" s="53"/>
    </row>
    <row r="780" spans="1:25" ht="13.5" x14ac:dyDescent="0.25">
      <c r="A780" s="53"/>
      <c r="B780" s="53"/>
      <c r="C780" s="53"/>
      <c r="E780" s="53"/>
      <c r="G780" s="591"/>
      <c r="O780" s="397"/>
      <c r="Q780" s="53"/>
      <c r="R780" s="53"/>
      <c r="S780" s="53"/>
      <c r="T780" s="53"/>
      <c r="U780" s="53"/>
      <c r="V780" s="53"/>
      <c r="W780" s="53"/>
      <c r="X780" s="53"/>
      <c r="Y780" s="53"/>
    </row>
    <row r="781" spans="1:25" ht="13.5" x14ac:dyDescent="0.25">
      <c r="A781" s="53"/>
      <c r="B781" s="53"/>
      <c r="C781" s="53"/>
      <c r="E781" s="53"/>
      <c r="G781" s="591"/>
      <c r="O781" s="397"/>
      <c r="Q781" s="53"/>
      <c r="R781" s="53"/>
      <c r="S781" s="53"/>
      <c r="T781" s="53"/>
      <c r="U781" s="53"/>
      <c r="V781" s="53"/>
      <c r="W781" s="53"/>
      <c r="X781" s="53"/>
      <c r="Y781" s="53"/>
    </row>
    <row r="782" spans="1:25" ht="13.5" x14ac:dyDescent="0.25">
      <c r="A782" s="53"/>
      <c r="B782" s="53"/>
      <c r="C782" s="53"/>
      <c r="E782" s="53"/>
      <c r="G782" s="591"/>
      <c r="O782" s="397"/>
      <c r="Q782" s="53"/>
      <c r="R782" s="53"/>
      <c r="S782" s="53"/>
      <c r="T782" s="53"/>
      <c r="U782" s="53"/>
      <c r="V782" s="53"/>
      <c r="W782" s="53"/>
      <c r="X782" s="53"/>
      <c r="Y782" s="53"/>
    </row>
    <row r="783" spans="1:25" ht="13.5" x14ac:dyDescent="0.25">
      <c r="A783" s="53"/>
      <c r="B783" s="53"/>
      <c r="C783" s="53"/>
      <c r="E783" s="53"/>
      <c r="G783" s="591"/>
      <c r="O783" s="397"/>
      <c r="Q783" s="53"/>
      <c r="R783" s="53"/>
      <c r="S783" s="53"/>
      <c r="T783" s="53"/>
      <c r="U783" s="53"/>
      <c r="V783" s="53"/>
      <c r="W783" s="53"/>
      <c r="X783" s="53"/>
      <c r="Y783" s="53"/>
    </row>
    <row r="784" spans="1:25" ht="13.5" x14ac:dyDescent="0.25">
      <c r="A784" s="53"/>
      <c r="B784" s="53"/>
      <c r="C784" s="53"/>
      <c r="E784" s="53"/>
      <c r="G784" s="591"/>
      <c r="O784" s="397"/>
      <c r="Q784" s="53"/>
      <c r="R784" s="53"/>
      <c r="S784" s="53"/>
      <c r="T784" s="53"/>
      <c r="U784" s="53"/>
      <c r="V784" s="53"/>
      <c r="W784" s="53"/>
      <c r="X784" s="53"/>
      <c r="Y784" s="53"/>
    </row>
    <row r="785" spans="1:25" ht="13.5" x14ac:dyDescent="0.25">
      <c r="A785" s="53"/>
      <c r="B785" s="53"/>
      <c r="C785" s="53"/>
      <c r="E785" s="53"/>
      <c r="G785" s="591"/>
      <c r="O785" s="397"/>
      <c r="Q785" s="53"/>
      <c r="R785" s="53"/>
      <c r="S785" s="53"/>
      <c r="T785" s="53"/>
      <c r="U785" s="53"/>
      <c r="V785" s="53"/>
      <c r="W785" s="53"/>
      <c r="X785" s="53"/>
      <c r="Y785" s="53"/>
    </row>
    <row r="786" spans="1:25" ht="13.5" x14ac:dyDescent="0.25">
      <c r="A786" s="53"/>
      <c r="B786" s="53"/>
      <c r="C786" s="53"/>
      <c r="E786" s="53"/>
      <c r="G786" s="591"/>
      <c r="O786" s="397"/>
      <c r="Q786" s="53"/>
      <c r="R786" s="53"/>
      <c r="S786" s="53"/>
      <c r="T786" s="53"/>
      <c r="U786" s="53"/>
      <c r="V786" s="53"/>
      <c r="W786" s="53"/>
      <c r="X786" s="53"/>
      <c r="Y786" s="53"/>
    </row>
    <row r="787" spans="1:25" ht="13.5" x14ac:dyDescent="0.25">
      <c r="A787" s="53"/>
      <c r="B787" s="53"/>
      <c r="C787" s="53"/>
      <c r="E787" s="53"/>
      <c r="G787" s="591"/>
      <c r="O787" s="397"/>
      <c r="Q787" s="53"/>
      <c r="R787" s="53"/>
      <c r="S787" s="53"/>
      <c r="T787" s="53"/>
      <c r="U787" s="53"/>
      <c r="V787" s="53"/>
      <c r="W787" s="53"/>
      <c r="X787" s="53"/>
      <c r="Y787" s="53"/>
    </row>
    <row r="788" spans="1:25" ht="13.5" x14ac:dyDescent="0.25">
      <c r="A788" s="53"/>
      <c r="B788" s="53"/>
      <c r="C788" s="53"/>
      <c r="E788" s="53"/>
      <c r="G788" s="591"/>
      <c r="O788" s="397"/>
      <c r="Q788" s="53"/>
      <c r="R788" s="53"/>
      <c r="S788" s="53"/>
      <c r="T788" s="53"/>
      <c r="U788" s="53"/>
      <c r="V788" s="53"/>
      <c r="W788" s="53"/>
      <c r="X788" s="53"/>
      <c r="Y788" s="53"/>
    </row>
    <row r="789" spans="1:25" ht="13.5" x14ac:dyDescent="0.25">
      <c r="A789" s="53"/>
      <c r="B789" s="53"/>
      <c r="C789" s="53"/>
      <c r="E789" s="53"/>
      <c r="G789" s="591"/>
      <c r="O789" s="397"/>
      <c r="Q789" s="53"/>
      <c r="R789" s="53"/>
      <c r="S789" s="53"/>
      <c r="T789" s="53"/>
      <c r="U789" s="53"/>
      <c r="V789" s="53"/>
      <c r="W789" s="53"/>
      <c r="X789" s="53"/>
      <c r="Y789" s="53"/>
    </row>
    <row r="790" spans="1:25" ht="13.5" x14ac:dyDescent="0.25">
      <c r="A790" s="53"/>
      <c r="B790" s="53"/>
      <c r="C790" s="53"/>
      <c r="E790" s="53"/>
      <c r="G790" s="591"/>
      <c r="O790" s="397"/>
      <c r="Q790" s="53"/>
      <c r="R790" s="53"/>
      <c r="S790" s="53"/>
      <c r="T790" s="53"/>
      <c r="U790" s="53"/>
      <c r="V790" s="53"/>
      <c r="W790" s="53"/>
      <c r="X790" s="53"/>
      <c r="Y790" s="53"/>
    </row>
    <row r="791" spans="1:25" ht="13.5" x14ac:dyDescent="0.25">
      <c r="A791" s="53"/>
      <c r="B791" s="53"/>
      <c r="C791" s="53"/>
      <c r="E791" s="53"/>
      <c r="G791" s="591"/>
      <c r="O791" s="397"/>
      <c r="Q791" s="53"/>
      <c r="R791" s="53"/>
      <c r="S791" s="53"/>
      <c r="T791" s="53"/>
      <c r="U791" s="53"/>
      <c r="V791" s="53"/>
      <c r="W791" s="53"/>
      <c r="X791" s="53"/>
      <c r="Y791" s="53"/>
    </row>
    <row r="792" spans="1:25" ht="13.5" x14ac:dyDescent="0.25">
      <c r="A792" s="53"/>
      <c r="B792" s="53"/>
      <c r="C792" s="53"/>
      <c r="E792" s="53"/>
      <c r="G792" s="591"/>
      <c r="O792" s="397"/>
      <c r="Q792" s="53"/>
      <c r="R792" s="53"/>
      <c r="S792" s="53"/>
      <c r="T792" s="53"/>
      <c r="U792" s="53"/>
      <c r="V792" s="53"/>
      <c r="W792" s="53"/>
      <c r="X792" s="53"/>
      <c r="Y792" s="53"/>
    </row>
    <row r="793" spans="1:25" ht="13.5" x14ac:dyDescent="0.25">
      <c r="A793" s="53"/>
      <c r="B793" s="53"/>
      <c r="C793" s="53"/>
      <c r="E793" s="53"/>
      <c r="G793" s="591"/>
      <c r="O793" s="397"/>
      <c r="Q793" s="53"/>
      <c r="R793" s="53"/>
      <c r="S793" s="53"/>
      <c r="T793" s="53"/>
      <c r="U793" s="53"/>
      <c r="V793" s="53"/>
      <c r="W793" s="53"/>
      <c r="X793" s="53"/>
      <c r="Y793" s="53"/>
    </row>
    <row r="794" spans="1:25" ht="13.5" x14ac:dyDescent="0.25">
      <c r="A794" s="53"/>
      <c r="B794" s="53"/>
      <c r="C794" s="53"/>
      <c r="E794" s="53"/>
      <c r="G794" s="591"/>
      <c r="O794" s="397"/>
      <c r="Q794" s="53"/>
      <c r="R794" s="53"/>
      <c r="S794" s="53"/>
      <c r="T794" s="53"/>
      <c r="U794" s="53"/>
      <c r="V794" s="53"/>
      <c r="W794" s="53"/>
      <c r="X794" s="53"/>
      <c r="Y794" s="53"/>
    </row>
    <row r="795" spans="1:25" ht="13.5" x14ac:dyDescent="0.25">
      <c r="A795" s="53"/>
      <c r="B795" s="53"/>
      <c r="C795" s="53"/>
      <c r="E795" s="53"/>
      <c r="G795" s="591"/>
      <c r="O795" s="397"/>
      <c r="Q795" s="53"/>
      <c r="R795" s="53"/>
      <c r="S795" s="53"/>
      <c r="T795" s="53"/>
      <c r="U795" s="53"/>
      <c r="V795" s="53"/>
      <c r="W795" s="53"/>
      <c r="X795" s="53"/>
      <c r="Y795" s="53"/>
    </row>
    <row r="796" spans="1:25" ht="13.5" x14ac:dyDescent="0.25">
      <c r="A796" s="53"/>
      <c r="B796" s="53"/>
      <c r="C796" s="53"/>
      <c r="E796" s="53"/>
      <c r="G796" s="591"/>
      <c r="O796" s="397"/>
      <c r="Q796" s="53"/>
      <c r="R796" s="53"/>
      <c r="S796" s="53"/>
      <c r="T796" s="53"/>
      <c r="U796" s="53"/>
      <c r="V796" s="53"/>
      <c r="W796" s="53"/>
      <c r="X796" s="53"/>
      <c r="Y796" s="53"/>
    </row>
    <row r="797" spans="1:25" ht="13.5" x14ac:dyDescent="0.25">
      <c r="A797" s="53"/>
      <c r="B797" s="53"/>
      <c r="C797" s="53"/>
      <c r="E797" s="53"/>
      <c r="G797" s="591"/>
      <c r="O797" s="397"/>
      <c r="Q797" s="53"/>
      <c r="R797" s="53"/>
      <c r="S797" s="53"/>
      <c r="T797" s="53"/>
      <c r="U797" s="53"/>
      <c r="V797" s="53"/>
      <c r="W797" s="53"/>
      <c r="X797" s="53"/>
      <c r="Y797" s="53"/>
    </row>
    <row r="798" spans="1:25" ht="13.5" x14ac:dyDescent="0.25">
      <c r="A798" s="53"/>
      <c r="B798" s="53"/>
      <c r="C798" s="53"/>
      <c r="E798" s="53"/>
      <c r="G798" s="591"/>
      <c r="O798" s="397"/>
      <c r="Q798" s="53"/>
      <c r="R798" s="53"/>
      <c r="S798" s="53"/>
      <c r="T798" s="53"/>
      <c r="U798" s="53"/>
      <c r="V798" s="53"/>
      <c r="W798" s="53"/>
      <c r="X798" s="53"/>
      <c r="Y798" s="53"/>
    </row>
    <row r="799" spans="1:25" ht="13.5" x14ac:dyDescent="0.25">
      <c r="A799" s="53"/>
      <c r="B799" s="53"/>
      <c r="C799" s="53"/>
      <c r="E799" s="53"/>
      <c r="G799" s="591"/>
      <c r="O799" s="397"/>
      <c r="Q799" s="53"/>
      <c r="R799" s="53"/>
      <c r="S799" s="53"/>
      <c r="T799" s="53"/>
      <c r="U799" s="53"/>
      <c r="V799" s="53"/>
      <c r="W799" s="53"/>
      <c r="X799" s="53"/>
      <c r="Y799" s="53"/>
    </row>
    <row r="800" spans="1:25" ht="13.5" x14ac:dyDescent="0.25">
      <c r="A800" s="53"/>
      <c r="B800" s="53"/>
      <c r="C800" s="53"/>
      <c r="E800" s="53"/>
      <c r="G800" s="591"/>
      <c r="O800" s="397"/>
      <c r="Q800" s="53"/>
      <c r="R800" s="53"/>
      <c r="S800" s="53"/>
      <c r="T800" s="53"/>
      <c r="U800" s="53"/>
      <c r="V800" s="53"/>
      <c r="W800" s="53"/>
      <c r="X800" s="53"/>
      <c r="Y800" s="53"/>
    </row>
    <row r="801" spans="1:25" ht="13.5" x14ac:dyDescent="0.25">
      <c r="A801" s="53"/>
      <c r="B801" s="53"/>
      <c r="C801" s="53"/>
      <c r="E801" s="53"/>
      <c r="G801" s="591"/>
      <c r="O801" s="397"/>
      <c r="Q801" s="53"/>
      <c r="R801" s="53"/>
      <c r="S801" s="53"/>
      <c r="T801" s="53"/>
      <c r="U801" s="53"/>
      <c r="V801" s="53"/>
      <c r="W801" s="53"/>
      <c r="X801" s="53"/>
      <c r="Y801" s="53"/>
    </row>
    <row r="802" spans="1:25" ht="13.5" x14ac:dyDescent="0.25">
      <c r="A802" s="53"/>
      <c r="B802" s="53"/>
      <c r="C802" s="53"/>
      <c r="E802" s="53"/>
      <c r="G802" s="591"/>
      <c r="O802" s="397"/>
      <c r="Q802" s="53"/>
      <c r="R802" s="53"/>
      <c r="S802" s="53"/>
      <c r="T802" s="53"/>
      <c r="U802" s="53"/>
      <c r="V802" s="53"/>
      <c r="W802" s="53"/>
      <c r="X802" s="53"/>
      <c r="Y802" s="53"/>
    </row>
    <row r="803" spans="1:25" ht="13.5" x14ac:dyDescent="0.25">
      <c r="A803" s="53"/>
      <c r="B803" s="53"/>
      <c r="C803" s="53"/>
      <c r="E803" s="53"/>
      <c r="G803" s="591"/>
      <c r="O803" s="397"/>
      <c r="Q803" s="53"/>
      <c r="R803" s="53"/>
      <c r="S803" s="53"/>
      <c r="T803" s="53"/>
      <c r="U803" s="53"/>
      <c r="V803" s="53"/>
      <c r="W803" s="53"/>
      <c r="X803" s="53"/>
      <c r="Y803" s="53"/>
    </row>
    <row r="804" spans="1:25" ht="13.5" x14ac:dyDescent="0.25">
      <c r="A804" s="53"/>
      <c r="B804" s="53"/>
      <c r="C804" s="53"/>
      <c r="E804" s="53"/>
      <c r="G804" s="591"/>
      <c r="O804" s="397"/>
      <c r="Q804" s="53"/>
      <c r="R804" s="53"/>
      <c r="S804" s="53"/>
      <c r="T804" s="53"/>
      <c r="U804" s="53"/>
      <c r="V804" s="53"/>
      <c r="W804" s="53"/>
      <c r="X804" s="53"/>
      <c r="Y804" s="53"/>
    </row>
    <row r="805" spans="1:25" ht="13.5" x14ac:dyDescent="0.25">
      <c r="A805" s="53"/>
      <c r="B805" s="53"/>
      <c r="C805" s="53"/>
      <c r="E805" s="53"/>
      <c r="G805" s="591"/>
      <c r="O805" s="397"/>
      <c r="Q805" s="53"/>
      <c r="R805" s="53"/>
      <c r="S805" s="53"/>
      <c r="T805" s="53"/>
      <c r="U805" s="53"/>
      <c r="V805" s="53"/>
      <c r="W805" s="53"/>
      <c r="X805" s="53"/>
      <c r="Y805" s="53"/>
    </row>
    <row r="806" spans="1:25" ht="13.5" x14ac:dyDescent="0.25">
      <c r="A806" s="53"/>
      <c r="B806" s="53"/>
      <c r="C806" s="53"/>
      <c r="E806" s="53"/>
      <c r="G806" s="591"/>
      <c r="O806" s="397"/>
      <c r="Q806" s="53"/>
      <c r="R806" s="53"/>
      <c r="S806" s="53"/>
      <c r="T806" s="53"/>
      <c r="U806" s="53"/>
      <c r="V806" s="53"/>
      <c r="W806" s="53"/>
      <c r="X806" s="53"/>
      <c r="Y806" s="53"/>
    </row>
    <row r="807" spans="1:25" ht="13.5" x14ac:dyDescent="0.25">
      <c r="A807" s="53"/>
      <c r="B807" s="53"/>
      <c r="C807" s="53"/>
      <c r="E807" s="53"/>
      <c r="G807" s="591"/>
      <c r="O807" s="397"/>
      <c r="Q807" s="53"/>
      <c r="R807" s="53"/>
      <c r="S807" s="53"/>
      <c r="T807" s="53"/>
      <c r="U807" s="53"/>
      <c r="V807" s="53"/>
      <c r="W807" s="53"/>
      <c r="X807" s="53"/>
      <c r="Y807" s="53"/>
    </row>
    <row r="808" spans="1:25" ht="13.5" x14ac:dyDescent="0.25">
      <c r="A808" s="53"/>
      <c r="B808" s="53"/>
      <c r="C808" s="53"/>
      <c r="E808" s="53"/>
      <c r="G808" s="591"/>
      <c r="O808" s="397"/>
      <c r="Q808" s="53"/>
      <c r="R808" s="53"/>
      <c r="S808" s="53"/>
      <c r="T808" s="53"/>
      <c r="U808" s="53"/>
      <c r="V808" s="53"/>
      <c r="W808" s="53"/>
      <c r="X808" s="53"/>
      <c r="Y808" s="53"/>
    </row>
    <row r="809" spans="1:25" ht="13.5" x14ac:dyDescent="0.25">
      <c r="A809" s="53"/>
      <c r="B809" s="53"/>
      <c r="C809" s="53"/>
      <c r="E809" s="53"/>
      <c r="G809" s="591"/>
      <c r="O809" s="397"/>
      <c r="Q809" s="53"/>
      <c r="R809" s="53"/>
      <c r="S809" s="53"/>
      <c r="T809" s="53"/>
      <c r="U809" s="53"/>
      <c r="V809" s="53"/>
      <c r="W809" s="53"/>
      <c r="X809" s="53"/>
      <c r="Y809" s="53"/>
    </row>
    <row r="810" spans="1:25" ht="13.5" x14ac:dyDescent="0.25">
      <c r="A810" s="53"/>
      <c r="B810" s="53"/>
      <c r="C810" s="53"/>
      <c r="E810" s="53"/>
      <c r="G810" s="591"/>
      <c r="O810" s="397"/>
      <c r="Q810" s="53"/>
      <c r="R810" s="53"/>
      <c r="S810" s="53"/>
      <c r="T810" s="53"/>
      <c r="U810" s="53"/>
      <c r="V810" s="53"/>
      <c r="W810" s="53"/>
      <c r="X810" s="53"/>
      <c r="Y810" s="53"/>
    </row>
    <row r="811" spans="1:25" ht="13.5" x14ac:dyDescent="0.25">
      <c r="A811" s="53"/>
      <c r="B811" s="53"/>
      <c r="C811" s="53"/>
      <c r="E811" s="53"/>
      <c r="G811" s="591"/>
      <c r="O811" s="397"/>
      <c r="Q811" s="53"/>
      <c r="R811" s="53"/>
      <c r="S811" s="53"/>
      <c r="T811" s="53"/>
      <c r="U811" s="53"/>
      <c r="V811" s="53"/>
      <c r="W811" s="53"/>
      <c r="X811" s="53"/>
      <c r="Y811" s="53"/>
    </row>
    <row r="812" spans="1:25" ht="13.5" x14ac:dyDescent="0.25">
      <c r="A812" s="53"/>
      <c r="B812" s="53"/>
      <c r="C812" s="53"/>
      <c r="E812" s="53"/>
      <c r="G812" s="591"/>
      <c r="O812" s="397"/>
      <c r="Q812" s="53"/>
      <c r="R812" s="53"/>
      <c r="S812" s="53"/>
      <c r="T812" s="53"/>
      <c r="U812" s="53"/>
      <c r="V812" s="53"/>
      <c r="W812" s="53"/>
      <c r="X812" s="53"/>
      <c r="Y812" s="53"/>
    </row>
    <row r="813" spans="1:25" ht="13.5" x14ac:dyDescent="0.25">
      <c r="A813" s="53"/>
      <c r="B813" s="53"/>
      <c r="C813" s="53"/>
      <c r="E813" s="53"/>
      <c r="G813" s="591"/>
      <c r="O813" s="397"/>
      <c r="Q813" s="53"/>
      <c r="R813" s="53"/>
      <c r="S813" s="53"/>
      <c r="T813" s="53"/>
      <c r="U813" s="53"/>
      <c r="V813" s="53"/>
      <c r="W813" s="53"/>
      <c r="X813" s="53"/>
      <c r="Y813" s="53"/>
    </row>
    <row r="814" spans="1:25" ht="13.5" x14ac:dyDescent="0.25">
      <c r="A814" s="53"/>
      <c r="B814" s="53"/>
      <c r="C814" s="53"/>
      <c r="E814" s="53"/>
      <c r="G814" s="591"/>
      <c r="O814" s="397"/>
      <c r="Q814" s="53"/>
      <c r="R814" s="53"/>
      <c r="S814" s="53"/>
      <c r="T814" s="53"/>
      <c r="U814" s="53"/>
      <c r="V814" s="53"/>
      <c r="W814" s="53"/>
      <c r="X814" s="53"/>
      <c r="Y814" s="53"/>
    </row>
    <row r="815" spans="1:25" ht="13.5" x14ac:dyDescent="0.25">
      <c r="A815" s="53"/>
      <c r="B815" s="53"/>
      <c r="C815" s="53"/>
      <c r="E815" s="53"/>
      <c r="G815" s="591"/>
      <c r="O815" s="397"/>
      <c r="Q815" s="53"/>
      <c r="R815" s="53"/>
      <c r="S815" s="53"/>
      <c r="T815" s="53"/>
      <c r="U815" s="53"/>
      <c r="V815" s="53"/>
      <c r="W815" s="53"/>
      <c r="X815" s="53"/>
      <c r="Y815" s="53"/>
    </row>
    <row r="816" spans="1:25" ht="13.5" x14ac:dyDescent="0.25">
      <c r="A816" s="53"/>
      <c r="B816" s="53"/>
      <c r="C816" s="53"/>
      <c r="E816" s="53"/>
      <c r="G816" s="591"/>
      <c r="O816" s="397"/>
      <c r="Q816" s="53"/>
      <c r="R816" s="53"/>
      <c r="S816" s="53"/>
      <c r="T816" s="53"/>
      <c r="U816" s="53"/>
      <c r="V816" s="53"/>
      <c r="W816" s="53"/>
      <c r="X816" s="53"/>
      <c r="Y816" s="53"/>
    </row>
    <row r="817" spans="1:25" ht="13.5" x14ac:dyDescent="0.25">
      <c r="A817" s="53"/>
      <c r="B817" s="53"/>
      <c r="C817" s="53"/>
      <c r="E817" s="53"/>
      <c r="G817" s="591"/>
      <c r="O817" s="397"/>
      <c r="Q817" s="53"/>
      <c r="R817" s="53"/>
      <c r="S817" s="53"/>
      <c r="T817" s="53"/>
      <c r="U817" s="53"/>
      <c r="V817" s="53"/>
      <c r="W817" s="53"/>
      <c r="X817" s="53"/>
      <c r="Y817" s="53"/>
    </row>
    <row r="818" spans="1:25" ht="13.5" x14ac:dyDescent="0.25">
      <c r="A818" s="53"/>
      <c r="B818" s="53"/>
      <c r="C818" s="53"/>
      <c r="E818" s="53"/>
      <c r="G818" s="591"/>
      <c r="O818" s="397"/>
      <c r="Q818" s="53"/>
      <c r="R818" s="53"/>
      <c r="S818" s="53"/>
      <c r="T818" s="53"/>
      <c r="U818" s="53"/>
      <c r="V818" s="53"/>
      <c r="W818" s="53"/>
      <c r="X818" s="53"/>
      <c r="Y818" s="53"/>
    </row>
    <row r="819" spans="1:25" ht="13.5" x14ac:dyDescent="0.25">
      <c r="A819" s="53"/>
      <c r="B819" s="53"/>
      <c r="C819" s="53"/>
      <c r="E819" s="53"/>
      <c r="G819" s="591"/>
      <c r="O819" s="397"/>
      <c r="Q819" s="53"/>
      <c r="R819" s="53"/>
      <c r="S819" s="53"/>
      <c r="T819" s="53"/>
      <c r="U819" s="53"/>
      <c r="V819" s="53"/>
      <c r="W819" s="53"/>
      <c r="X819" s="53"/>
      <c r="Y819" s="53"/>
    </row>
    <row r="820" spans="1:25" ht="13.5" x14ac:dyDescent="0.25">
      <c r="A820" s="53"/>
      <c r="B820" s="53"/>
      <c r="C820" s="53"/>
      <c r="E820" s="53"/>
      <c r="G820" s="591"/>
      <c r="O820" s="397"/>
      <c r="Q820" s="53"/>
      <c r="R820" s="53"/>
      <c r="S820" s="53"/>
      <c r="T820" s="53"/>
      <c r="U820" s="53"/>
      <c r="V820" s="53"/>
      <c r="W820" s="53"/>
      <c r="X820" s="53"/>
      <c r="Y820" s="53"/>
    </row>
    <row r="821" spans="1:25" ht="13.5" x14ac:dyDescent="0.25">
      <c r="A821" s="53"/>
      <c r="B821" s="53"/>
      <c r="C821" s="53"/>
      <c r="E821" s="53"/>
      <c r="G821" s="591"/>
      <c r="O821" s="397"/>
      <c r="Q821" s="53"/>
      <c r="R821" s="53"/>
      <c r="S821" s="53"/>
      <c r="T821" s="53"/>
      <c r="U821" s="53"/>
      <c r="V821" s="53"/>
      <c r="W821" s="53"/>
      <c r="X821" s="53"/>
      <c r="Y821" s="53"/>
    </row>
    <row r="822" spans="1:25" ht="13.5" x14ac:dyDescent="0.25">
      <c r="A822" s="53"/>
      <c r="B822" s="53"/>
      <c r="C822" s="53"/>
      <c r="E822" s="53"/>
      <c r="G822" s="591"/>
      <c r="O822" s="397"/>
      <c r="Q822" s="53"/>
      <c r="R822" s="53"/>
      <c r="S822" s="53"/>
      <c r="T822" s="53"/>
      <c r="U822" s="53"/>
      <c r="V822" s="53"/>
      <c r="W822" s="53"/>
      <c r="X822" s="53"/>
      <c r="Y822" s="53"/>
    </row>
    <row r="823" spans="1:25" ht="13.5" x14ac:dyDescent="0.25">
      <c r="A823" s="53"/>
      <c r="B823" s="53"/>
      <c r="C823" s="53"/>
      <c r="E823" s="53"/>
      <c r="G823" s="591"/>
      <c r="O823" s="397"/>
      <c r="Q823" s="53"/>
      <c r="R823" s="53"/>
      <c r="S823" s="53"/>
      <c r="T823" s="53"/>
      <c r="U823" s="53"/>
      <c r="V823" s="53"/>
      <c r="W823" s="53"/>
      <c r="X823" s="53"/>
      <c r="Y823" s="53"/>
    </row>
    <row r="824" spans="1:25" ht="13.5" x14ac:dyDescent="0.25">
      <c r="A824" s="53"/>
      <c r="B824" s="53"/>
      <c r="C824" s="53"/>
      <c r="E824" s="53"/>
      <c r="G824" s="591"/>
      <c r="O824" s="397"/>
      <c r="Q824" s="53"/>
      <c r="R824" s="53"/>
      <c r="S824" s="53"/>
      <c r="T824" s="53"/>
      <c r="U824" s="53"/>
      <c r="V824" s="53"/>
      <c r="W824" s="53"/>
      <c r="X824" s="53"/>
      <c r="Y824" s="53"/>
    </row>
    <row r="825" spans="1:25" ht="13.5" x14ac:dyDescent="0.25">
      <c r="A825" s="53"/>
      <c r="B825" s="53"/>
      <c r="C825" s="53"/>
      <c r="E825" s="53"/>
      <c r="G825" s="591"/>
      <c r="O825" s="397"/>
      <c r="Q825" s="53"/>
      <c r="R825" s="53"/>
      <c r="S825" s="53"/>
      <c r="T825" s="53"/>
      <c r="U825" s="53"/>
      <c r="V825" s="53"/>
      <c r="W825" s="53"/>
      <c r="X825" s="53"/>
      <c r="Y825" s="53"/>
    </row>
    <row r="826" spans="1:25" ht="13.5" x14ac:dyDescent="0.25">
      <c r="A826" s="53"/>
      <c r="B826" s="53"/>
      <c r="C826" s="53"/>
      <c r="E826" s="53"/>
      <c r="G826" s="591"/>
      <c r="O826" s="397"/>
      <c r="Q826" s="53"/>
      <c r="R826" s="53"/>
      <c r="S826" s="53"/>
      <c r="T826" s="53"/>
      <c r="U826" s="53"/>
      <c r="V826" s="53"/>
      <c r="W826" s="53"/>
      <c r="X826" s="53"/>
      <c r="Y826" s="53"/>
    </row>
    <row r="827" spans="1:25" ht="13.5" x14ac:dyDescent="0.25">
      <c r="A827" s="53"/>
      <c r="B827" s="53"/>
      <c r="C827" s="53"/>
      <c r="E827" s="53"/>
      <c r="G827" s="591"/>
      <c r="O827" s="397"/>
      <c r="Q827" s="53"/>
      <c r="R827" s="53"/>
      <c r="S827" s="53"/>
      <c r="T827" s="53"/>
      <c r="U827" s="53"/>
      <c r="V827" s="53"/>
      <c r="W827" s="53"/>
      <c r="X827" s="53"/>
      <c r="Y827" s="53"/>
    </row>
    <row r="828" spans="1:25" ht="13.5" x14ac:dyDescent="0.25">
      <c r="A828" s="53"/>
      <c r="B828" s="53"/>
      <c r="C828" s="53"/>
      <c r="E828" s="53"/>
      <c r="G828" s="591"/>
      <c r="O828" s="397"/>
      <c r="Q828" s="53"/>
      <c r="R828" s="53"/>
      <c r="S828" s="53"/>
      <c r="T828" s="53"/>
      <c r="U828" s="53"/>
      <c r="V828" s="53"/>
      <c r="W828" s="53"/>
      <c r="X828" s="53"/>
      <c r="Y828" s="53"/>
    </row>
    <row r="829" spans="1:25" ht="13.5" x14ac:dyDescent="0.25">
      <c r="A829" s="53"/>
      <c r="B829" s="53"/>
      <c r="C829" s="53"/>
      <c r="E829" s="53"/>
      <c r="G829" s="591"/>
      <c r="O829" s="397"/>
      <c r="Q829" s="53"/>
      <c r="R829" s="53"/>
      <c r="S829" s="53"/>
      <c r="T829" s="53"/>
      <c r="U829" s="53"/>
      <c r="V829" s="53"/>
      <c r="W829" s="53"/>
      <c r="X829" s="53"/>
      <c r="Y829" s="53"/>
    </row>
    <row r="830" spans="1:25" ht="13.5" x14ac:dyDescent="0.25">
      <c r="A830" s="53"/>
      <c r="B830" s="53"/>
      <c r="C830" s="53"/>
      <c r="E830" s="53"/>
      <c r="G830" s="591"/>
      <c r="O830" s="397"/>
      <c r="Q830" s="53"/>
      <c r="R830" s="53"/>
      <c r="S830" s="53"/>
      <c r="T830" s="53"/>
      <c r="U830" s="53"/>
      <c r="V830" s="53"/>
      <c r="W830" s="53"/>
      <c r="X830" s="53"/>
      <c r="Y830" s="53"/>
    </row>
    <row r="831" spans="1:25" ht="13.5" x14ac:dyDescent="0.25">
      <c r="A831" s="53"/>
      <c r="B831" s="53"/>
      <c r="C831" s="53"/>
      <c r="E831" s="53"/>
      <c r="G831" s="591"/>
      <c r="O831" s="397"/>
      <c r="Q831" s="53"/>
      <c r="R831" s="53"/>
      <c r="S831" s="53"/>
      <c r="T831" s="53"/>
      <c r="U831" s="53"/>
      <c r="V831" s="53"/>
      <c r="W831" s="53"/>
      <c r="X831" s="53"/>
      <c r="Y831" s="53"/>
    </row>
    <row r="832" spans="1:25" ht="13.5" x14ac:dyDescent="0.25">
      <c r="A832" s="53"/>
      <c r="B832" s="53"/>
      <c r="C832" s="53"/>
      <c r="E832" s="53"/>
      <c r="G832" s="591"/>
      <c r="O832" s="397"/>
      <c r="Q832" s="53"/>
      <c r="R832" s="53"/>
      <c r="S832" s="53"/>
      <c r="T832" s="53"/>
      <c r="U832" s="53"/>
      <c r="V832" s="53"/>
      <c r="W832" s="53"/>
      <c r="X832" s="53"/>
      <c r="Y832" s="53"/>
    </row>
    <row r="833" spans="1:25" ht="13.5" x14ac:dyDescent="0.25">
      <c r="A833" s="53"/>
      <c r="B833" s="53"/>
      <c r="C833" s="53"/>
      <c r="E833" s="53"/>
      <c r="G833" s="591"/>
      <c r="O833" s="397"/>
      <c r="Q833" s="53"/>
      <c r="R833" s="53"/>
      <c r="S833" s="53"/>
      <c r="T833" s="53"/>
      <c r="U833" s="53"/>
      <c r="V833" s="53"/>
      <c r="W833" s="53"/>
      <c r="X833" s="53"/>
      <c r="Y833" s="53"/>
    </row>
    <row r="834" spans="1:25" ht="13.5" x14ac:dyDescent="0.25">
      <c r="A834" s="53"/>
      <c r="B834" s="53"/>
      <c r="C834" s="53"/>
      <c r="E834" s="53"/>
      <c r="G834" s="591"/>
      <c r="O834" s="397"/>
      <c r="Q834" s="53"/>
      <c r="R834" s="53"/>
      <c r="S834" s="53"/>
      <c r="T834" s="53"/>
      <c r="U834" s="53"/>
      <c r="V834" s="53"/>
      <c r="W834" s="53"/>
      <c r="X834" s="53"/>
      <c r="Y834" s="53"/>
    </row>
    <row r="835" spans="1:25" ht="13.5" x14ac:dyDescent="0.25">
      <c r="A835" s="53"/>
      <c r="B835" s="53"/>
      <c r="C835" s="53"/>
      <c r="E835" s="53"/>
      <c r="G835" s="591"/>
      <c r="O835" s="397"/>
      <c r="Q835" s="53"/>
      <c r="R835" s="53"/>
      <c r="S835" s="53"/>
      <c r="T835" s="53"/>
      <c r="U835" s="53"/>
      <c r="V835" s="53"/>
      <c r="W835" s="53"/>
      <c r="X835" s="53"/>
      <c r="Y835" s="53"/>
    </row>
    <row r="836" spans="1:25" ht="13.5" x14ac:dyDescent="0.25">
      <c r="A836" s="53"/>
      <c r="B836" s="53"/>
      <c r="C836" s="53"/>
      <c r="E836" s="53"/>
      <c r="G836" s="591"/>
      <c r="O836" s="397"/>
      <c r="Q836" s="53"/>
      <c r="R836" s="53"/>
      <c r="S836" s="53"/>
      <c r="T836" s="53"/>
      <c r="U836" s="53"/>
      <c r="V836" s="53"/>
      <c r="W836" s="53"/>
      <c r="X836" s="53"/>
      <c r="Y836" s="53"/>
    </row>
    <row r="837" spans="1:25" ht="13.5" x14ac:dyDescent="0.25">
      <c r="A837" s="53"/>
      <c r="B837" s="53"/>
      <c r="C837" s="53"/>
      <c r="E837" s="53"/>
      <c r="G837" s="591"/>
      <c r="O837" s="397"/>
      <c r="Q837" s="53"/>
      <c r="R837" s="53"/>
      <c r="S837" s="53"/>
      <c r="T837" s="53"/>
      <c r="U837" s="53"/>
      <c r="V837" s="53"/>
      <c r="W837" s="53"/>
      <c r="X837" s="53"/>
      <c r="Y837" s="53"/>
    </row>
    <row r="838" spans="1:25" ht="13.5" x14ac:dyDescent="0.25">
      <c r="A838" s="53"/>
      <c r="B838" s="53"/>
      <c r="C838" s="53"/>
      <c r="E838" s="53"/>
      <c r="G838" s="591"/>
      <c r="O838" s="397"/>
      <c r="Q838" s="53"/>
      <c r="R838" s="53"/>
      <c r="S838" s="53"/>
      <c r="T838" s="53"/>
      <c r="U838" s="53"/>
      <c r="V838" s="53"/>
      <c r="W838" s="53"/>
      <c r="X838" s="53"/>
      <c r="Y838" s="53"/>
    </row>
    <row r="839" spans="1:25" ht="13.5" x14ac:dyDescent="0.25">
      <c r="A839" s="53"/>
      <c r="B839" s="53"/>
      <c r="C839" s="53"/>
      <c r="E839" s="53"/>
      <c r="G839" s="591"/>
      <c r="O839" s="397"/>
      <c r="Q839" s="53"/>
      <c r="R839" s="53"/>
      <c r="S839" s="53"/>
      <c r="T839" s="53"/>
      <c r="U839" s="53"/>
      <c r="V839" s="53"/>
      <c r="W839" s="53"/>
      <c r="X839" s="53"/>
      <c r="Y839" s="53"/>
    </row>
    <row r="840" spans="1:25" ht="13.5" x14ac:dyDescent="0.25">
      <c r="A840" s="53"/>
      <c r="B840" s="53"/>
      <c r="C840" s="53"/>
      <c r="E840" s="53"/>
      <c r="G840" s="591"/>
      <c r="O840" s="397"/>
      <c r="Q840" s="53"/>
      <c r="R840" s="53"/>
      <c r="S840" s="53"/>
      <c r="T840" s="53"/>
      <c r="U840" s="53"/>
      <c r="V840" s="53"/>
      <c r="W840" s="53"/>
      <c r="X840" s="53"/>
      <c r="Y840" s="53"/>
    </row>
    <row r="841" spans="1:25" ht="13.5" x14ac:dyDescent="0.25">
      <c r="A841" s="53"/>
      <c r="B841" s="53"/>
      <c r="C841" s="53"/>
      <c r="E841" s="53"/>
      <c r="G841" s="591"/>
      <c r="O841" s="397"/>
      <c r="Q841" s="53"/>
      <c r="R841" s="53"/>
      <c r="S841" s="53"/>
      <c r="T841" s="53"/>
      <c r="U841" s="53"/>
      <c r="V841" s="53"/>
      <c r="W841" s="53"/>
      <c r="X841" s="53"/>
      <c r="Y841" s="53"/>
    </row>
    <row r="842" spans="1:25" ht="13.5" x14ac:dyDescent="0.25">
      <c r="A842" s="53"/>
      <c r="B842" s="53"/>
      <c r="C842" s="53"/>
      <c r="E842" s="53"/>
      <c r="G842" s="591"/>
      <c r="O842" s="397"/>
      <c r="Q842" s="53"/>
      <c r="R842" s="53"/>
      <c r="S842" s="53"/>
      <c r="T842" s="53"/>
      <c r="U842" s="53"/>
      <c r="V842" s="53"/>
      <c r="W842" s="53"/>
      <c r="X842" s="53"/>
      <c r="Y842" s="53"/>
    </row>
    <row r="843" spans="1:25" ht="13.5" x14ac:dyDescent="0.25">
      <c r="A843" s="53"/>
      <c r="B843" s="53"/>
      <c r="C843" s="53"/>
      <c r="E843" s="53"/>
      <c r="G843" s="591"/>
      <c r="O843" s="397"/>
      <c r="Q843" s="53"/>
      <c r="R843" s="53"/>
      <c r="S843" s="53"/>
      <c r="T843" s="53"/>
      <c r="U843" s="53"/>
      <c r="V843" s="53"/>
      <c r="W843" s="53"/>
      <c r="X843" s="53"/>
      <c r="Y843" s="53"/>
    </row>
    <row r="844" spans="1:25" ht="13.5" x14ac:dyDescent="0.25">
      <c r="A844" s="53"/>
      <c r="B844" s="53"/>
      <c r="C844" s="53"/>
      <c r="E844" s="53"/>
      <c r="G844" s="591"/>
      <c r="O844" s="397"/>
      <c r="Q844" s="53"/>
      <c r="R844" s="53"/>
      <c r="S844" s="53"/>
      <c r="T844" s="53"/>
      <c r="U844" s="53"/>
      <c r="V844" s="53"/>
      <c r="W844" s="53"/>
      <c r="X844" s="53"/>
      <c r="Y844" s="53"/>
    </row>
    <row r="845" spans="1:25" ht="13.5" x14ac:dyDescent="0.25">
      <c r="A845" s="53"/>
      <c r="B845" s="53"/>
      <c r="C845" s="53"/>
      <c r="E845" s="53"/>
      <c r="G845" s="591"/>
      <c r="O845" s="397"/>
      <c r="Q845" s="53"/>
      <c r="R845" s="53"/>
      <c r="S845" s="53"/>
      <c r="T845" s="53"/>
      <c r="U845" s="53"/>
      <c r="V845" s="53"/>
      <c r="W845" s="53"/>
      <c r="X845" s="53"/>
      <c r="Y845" s="53"/>
    </row>
    <row r="846" spans="1:25" ht="13.5" x14ac:dyDescent="0.25">
      <c r="A846" s="53"/>
      <c r="B846" s="53"/>
      <c r="C846" s="53"/>
      <c r="E846" s="53"/>
      <c r="G846" s="591"/>
      <c r="O846" s="397"/>
      <c r="Q846" s="53"/>
      <c r="R846" s="53"/>
      <c r="S846" s="53"/>
      <c r="T846" s="53"/>
      <c r="U846" s="53"/>
      <c r="V846" s="53"/>
      <c r="W846" s="53"/>
      <c r="X846" s="53"/>
      <c r="Y846" s="53"/>
    </row>
    <row r="847" spans="1:25" ht="13.5" x14ac:dyDescent="0.25">
      <c r="A847" s="53"/>
      <c r="B847" s="53"/>
      <c r="C847" s="53"/>
      <c r="E847" s="53"/>
      <c r="G847" s="591"/>
      <c r="O847" s="397"/>
      <c r="Q847" s="53"/>
      <c r="R847" s="53"/>
      <c r="S847" s="53"/>
      <c r="T847" s="53"/>
      <c r="U847" s="53"/>
      <c r="V847" s="53"/>
      <c r="W847" s="53"/>
      <c r="X847" s="53"/>
      <c r="Y847" s="53"/>
    </row>
    <row r="848" spans="1:25" ht="13.5" x14ac:dyDescent="0.25">
      <c r="A848" s="53"/>
      <c r="B848" s="53"/>
      <c r="C848" s="53"/>
      <c r="E848" s="53"/>
      <c r="G848" s="591"/>
      <c r="O848" s="397"/>
      <c r="Q848" s="53"/>
      <c r="R848" s="53"/>
      <c r="S848" s="53"/>
      <c r="T848" s="53"/>
      <c r="U848" s="53"/>
      <c r="V848" s="53"/>
      <c r="W848" s="53"/>
      <c r="X848" s="53"/>
      <c r="Y848" s="53"/>
    </row>
    <row r="849" spans="1:25" ht="13.5" x14ac:dyDescent="0.25">
      <c r="A849" s="53"/>
      <c r="B849" s="53"/>
      <c r="C849" s="53"/>
      <c r="E849" s="53"/>
      <c r="G849" s="591"/>
      <c r="O849" s="397"/>
      <c r="Q849" s="53"/>
      <c r="R849" s="53"/>
      <c r="S849" s="53"/>
      <c r="T849" s="53"/>
      <c r="U849" s="53"/>
      <c r="V849" s="53"/>
      <c r="W849" s="53"/>
      <c r="X849" s="53"/>
      <c r="Y849" s="53"/>
    </row>
    <row r="850" spans="1:25" ht="13.5" x14ac:dyDescent="0.25">
      <c r="A850" s="53"/>
      <c r="B850" s="53"/>
      <c r="C850" s="53"/>
      <c r="E850" s="53"/>
      <c r="G850" s="591"/>
      <c r="O850" s="397"/>
      <c r="Q850" s="53"/>
      <c r="R850" s="53"/>
      <c r="S850" s="53"/>
      <c r="T850" s="53"/>
      <c r="U850" s="53"/>
      <c r="V850" s="53"/>
      <c r="W850" s="53"/>
      <c r="X850" s="53"/>
      <c r="Y850" s="53"/>
    </row>
    <row r="851" spans="1:25" ht="13.5" x14ac:dyDescent="0.25">
      <c r="A851" s="53"/>
      <c r="B851" s="53"/>
      <c r="C851" s="53"/>
      <c r="E851" s="53"/>
      <c r="G851" s="591"/>
      <c r="O851" s="397"/>
      <c r="Q851" s="53"/>
      <c r="R851" s="53"/>
      <c r="S851" s="53"/>
      <c r="T851" s="53"/>
      <c r="U851" s="53"/>
      <c r="V851" s="53"/>
      <c r="W851" s="53"/>
      <c r="X851" s="53"/>
      <c r="Y851" s="53"/>
    </row>
    <row r="852" spans="1:25" ht="13.5" x14ac:dyDescent="0.25">
      <c r="A852" s="53"/>
      <c r="B852" s="53"/>
      <c r="C852" s="53"/>
      <c r="E852" s="53"/>
      <c r="G852" s="591"/>
      <c r="O852" s="397"/>
      <c r="Q852" s="53"/>
      <c r="R852" s="53"/>
      <c r="S852" s="53"/>
      <c r="T852" s="53"/>
      <c r="U852" s="53"/>
      <c r="V852" s="53"/>
      <c r="W852" s="53"/>
      <c r="X852" s="53"/>
      <c r="Y852" s="53"/>
    </row>
    <row r="853" spans="1:25" ht="13.5" x14ac:dyDescent="0.25">
      <c r="A853" s="53"/>
      <c r="B853" s="53"/>
      <c r="C853" s="53"/>
      <c r="E853" s="53"/>
      <c r="G853" s="591"/>
      <c r="O853" s="397"/>
      <c r="Q853" s="53"/>
      <c r="R853" s="53"/>
      <c r="S853" s="53"/>
      <c r="T853" s="53"/>
      <c r="U853" s="53"/>
      <c r="V853" s="53"/>
      <c r="W853" s="53"/>
      <c r="X853" s="53"/>
      <c r="Y853" s="53"/>
    </row>
    <row r="854" spans="1:25" ht="13.5" x14ac:dyDescent="0.25">
      <c r="A854" s="53"/>
      <c r="B854" s="53"/>
      <c r="C854" s="53"/>
      <c r="E854" s="53"/>
      <c r="G854" s="591"/>
      <c r="O854" s="397"/>
      <c r="Q854" s="53"/>
      <c r="R854" s="53"/>
      <c r="S854" s="53"/>
      <c r="T854" s="53"/>
      <c r="U854" s="53"/>
      <c r="V854" s="53"/>
      <c r="W854" s="53"/>
      <c r="X854" s="53"/>
      <c r="Y854" s="53"/>
    </row>
    <row r="855" spans="1:25" ht="13.5" x14ac:dyDescent="0.25">
      <c r="A855" s="53"/>
      <c r="B855" s="53"/>
      <c r="C855" s="53"/>
      <c r="E855" s="53"/>
      <c r="G855" s="591"/>
      <c r="O855" s="397"/>
      <c r="Q855" s="53"/>
      <c r="R855" s="53"/>
      <c r="S855" s="53"/>
      <c r="T855" s="53"/>
      <c r="U855" s="53"/>
      <c r="V855" s="53"/>
      <c r="W855" s="53"/>
      <c r="X855" s="53"/>
      <c r="Y855" s="53"/>
    </row>
    <row r="856" spans="1:25" ht="13.5" x14ac:dyDescent="0.25">
      <c r="A856" s="53"/>
      <c r="B856" s="53"/>
      <c r="C856" s="53"/>
      <c r="E856" s="53"/>
      <c r="G856" s="591"/>
      <c r="O856" s="397"/>
      <c r="Q856" s="53"/>
      <c r="R856" s="53"/>
      <c r="S856" s="53"/>
      <c r="T856" s="53"/>
      <c r="U856" s="53"/>
      <c r="V856" s="53"/>
      <c r="W856" s="53"/>
      <c r="X856" s="53"/>
      <c r="Y856" s="53"/>
    </row>
    <row r="857" spans="1:25" ht="13.5" x14ac:dyDescent="0.25">
      <c r="A857" s="53"/>
      <c r="B857" s="53"/>
      <c r="C857" s="53"/>
      <c r="E857" s="53"/>
      <c r="G857" s="591"/>
      <c r="O857" s="397"/>
      <c r="Q857" s="53"/>
      <c r="R857" s="53"/>
      <c r="S857" s="53"/>
      <c r="T857" s="53"/>
      <c r="U857" s="53"/>
      <c r="V857" s="53"/>
      <c r="W857" s="53"/>
      <c r="X857" s="53"/>
      <c r="Y857" s="53"/>
    </row>
    <row r="858" spans="1:25" ht="13.5" x14ac:dyDescent="0.25">
      <c r="A858" s="53"/>
      <c r="B858" s="53"/>
      <c r="C858" s="53"/>
      <c r="E858" s="53"/>
      <c r="G858" s="591"/>
      <c r="O858" s="397"/>
      <c r="Q858" s="53"/>
      <c r="R858" s="53"/>
      <c r="S858" s="53"/>
      <c r="T858" s="53"/>
      <c r="U858" s="53"/>
      <c r="V858" s="53"/>
      <c r="W858" s="53"/>
      <c r="X858" s="53"/>
      <c r="Y858" s="53"/>
    </row>
    <row r="859" spans="1:25" ht="13.5" x14ac:dyDescent="0.25">
      <c r="A859" s="53"/>
      <c r="B859" s="53"/>
      <c r="C859" s="53"/>
      <c r="E859" s="53"/>
      <c r="G859" s="591"/>
      <c r="O859" s="397"/>
      <c r="Q859" s="53"/>
      <c r="R859" s="53"/>
      <c r="S859" s="53"/>
      <c r="T859" s="53"/>
      <c r="U859" s="53"/>
      <c r="V859" s="53"/>
      <c r="W859" s="53"/>
      <c r="X859" s="53"/>
      <c r="Y859" s="53"/>
    </row>
    <row r="860" spans="1:25" ht="13.5" x14ac:dyDescent="0.25">
      <c r="A860" s="53"/>
      <c r="B860" s="53"/>
      <c r="C860" s="53"/>
      <c r="E860" s="53"/>
      <c r="G860" s="591"/>
      <c r="O860" s="397"/>
      <c r="Q860" s="53"/>
      <c r="R860" s="53"/>
      <c r="S860" s="53"/>
      <c r="T860" s="53"/>
      <c r="U860" s="53"/>
      <c r="V860" s="53"/>
      <c r="W860" s="53"/>
      <c r="X860" s="53"/>
      <c r="Y860" s="53"/>
    </row>
    <row r="861" spans="1:25" ht="13.5" x14ac:dyDescent="0.25">
      <c r="A861" s="53"/>
      <c r="B861" s="53"/>
      <c r="C861" s="53"/>
      <c r="E861" s="53"/>
      <c r="G861" s="591"/>
      <c r="O861" s="397"/>
      <c r="Q861" s="53"/>
      <c r="R861" s="53"/>
      <c r="S861" s="53"/>
      <c r="T861" s="53"/>
      <c r="U861" s="53"/>
      <c r="V861" s="53"/>
      <c r="W861" s="53"/>
      <c r="X861" s="53"/>
      <c r="Y861" s="53"/>
    </row>
    <row r="862" spans="1:25" ht="13.5" x14ac:dyDescent="0.25">
      <c r="A862" s="53"/>
      <c r="B862" s="53"/>
      <c r="C862" s="53"/>
      <c r="E862" s="53"/>
      <c r="G862" s="591"/>
      <c r="O862" s="397"/>
      <c r="Q862" s="53"/>
      <c r="R862" s="53"/>
      <c r="S862" s="53"/>
      <c r="T862" s="53"/>
      <c r="U862" s="53"/>
      <c r="V862" s="53"/>
      <c r="W862" s="53"/>
      <c r="X862" s="53"/>
      <c r="Y862" s="53"/>
    </row>
    <row r="863" spans="1:25" ht="13.5" x14ac:dyDescent="0.25">
      <c r="A863" s="53"/>
      <c r="B863" s="53"/>
      <c r="C863" s="53"/>
      <c r="E863" s="53"/>
      <c r="G863" s="591"/>
      <c r="O863" s="397"/>
      <c r="Q863" s="53"/>
      <c r="R863" s="53"/>
      <c r="S863" s="53"/>
      <c r="T863" s="53"/>
      <c r="U863" s="53"/>
      <c r="V863" s="53"/>
      <c r="W863" s="53"/>
      <c r="X863" s="53"/>
      <c r="Y863" s="53"/>
    </row>
    <row r="864" spans="1:25" ht="13.5" x14ac:dyDescent="0.25">
      <c r="A864" s="53"/>
      <c r="B864" s="53"/>
      <c r="C864" s="53"/>
      <c r="E864" s="53"/>
      <c r="G864" s="591"/>
      <c r="O864" s="397"/>
      <c r="Q864" s="53"/>
      <c r="R864" s="53"/>
      <c r="S864" s="53"/>
      <c r="T864" s="53"/>
      <c r="U864" s="53"/>
      <c r="V864" s="53"/>
      <c r="W864" s="53"/>
      <c r="X864" s="53"/>
      <c r="Y864" s="53"/>
    </row>
    <row r="865" spans="1:25" ht="13.5" x14ac:dyDescent="0.25">
      <c r="A865" s="53"/>
      <c r="B865" s="53"/>
      <c r="C865" s="53"/>
      <c r="E865" s="53"/>
      <c r="G865" s="591"/>
      <c r="O865" s="397"/>
      <c r="Q865" s="53"/>
      <c r="R865" s="53"/>
      <c r="S865" s="53"/>
      <c r="T865" s="53"/>
      <c r="U865" s="53"/>
      <c r="V865" s="53"/>
      <c r="W865" s="53"/>
      <c r="X865" s="53"/>
      <c r="Y865" s="53"/>
    </row>
    <row r="866" spans="1:25" ht="13.5" x14ac:dyDescent="0.25">
      <c r="A866" s="53"/>
      <c r="B866" s="53"/>
      <c r="C866" s="53"/>
      <c r="E866" s="53"/>
      <c r="G866" s="591"/>
      <c r="O866" s="397"/>
      <c r="Q866" s="53"/>
      <c r="R866" s="53"/>
      <c r="S866" s="53"/>
      <c r="T866" s="53"/>
      <c r="U866" s="53"/>
      <c r="V866" s="53"/>
      <c r="W866" s="53"/>
      <c r="X866" s="53"/>
      <c r="Y866" s="53"/>
    </row>
    <row r="867" spans="1:25" ht="13.5" x14ac:dyDescent="0.25">
      <c r="A867" s="53"/>
      <c r="B867" s="53"/>
      <c r="C867" s="53"/>
      <c r="E867" s="53"/>
      <c r="G867" s="591"/>
      <c r="O867" s="397"/>
      <c r="Q867" s="53"/>
      <c r="R867" s="53"/>
      <c r="S867" s="53"/>
      <c r="T867" s="53"/>
      <c r="U867" s="53"/>
      <c r="V867" s="53"/>
      <c r="W867" s="53"/>
      <c r="X867" s="53"/>
      <c r="Y867" s="53"/>
    </row>
    <row r="868" spans="1:25" ht="13.5" x14ac:dyDescent="0.25">
      <c r="A868" s="53"/>
      <c r="B868" s="53"/>
      <c r="C868" s="53"/>
      <c r="E868" s="53"/>
      <c r="G868" s="591"/>
      <c r="O868" s="397"/>
      <c r="Q868" s="53"/>
      <c r="R868" s="53"/>
      <c r="S868" s="53"/>
      <c r="T868" s="53"/>
      <c r="U868" s="53"/>
      <c r="V868" s="53"/>
      <c r="W868" s="53"/>
      <c r="X868" s="53"/>
      <c r="Y868" s="53"/>
    </row>
    <row r="869" spans="1:25" ht="13.5" x14ac:dyDescent="0.25">
      <c r="A869" s="53"/>
      <c r="B869" s="53"/>
      <c r="C869" s="53"/>
      <c r="E869" s="53"/>
      <c r="G869" s="591"/>
      <c r="O869" s="397"/>
      <c r="Q869" s="53"/>
      <c r="R869" s="53"/>
      <c r="S869" s="53"/>
      <c r="T869" s="53"/>
      <c r="U869" s="53"/>
      <c r="V869" s="53"/>
      <c r="W869" s="53"/>
      <c r="X869" s="53"/>
      <c r="Y869" s="53"/>
    </row>
    <row r="870" spans="1:25" ht="13.5" x14ac:dyDescent="0.25">
      <c r="A870" s="53"/>
      <c r="B870" s="53"/>
      <c r="C870" s="53"/>
      <c r="E870" s="53"/>
      <c r="G870" s="591"/>
      <c r="O870" s="397"/>
      <c r="Q870" s="53"/>
      <c r="R870" s="53"/>
      <c r="S870" s="53"/>
      <c r="T870" s="53"/>
      <c r="U870" s="53"/>
      <c r="V870" s="53"/>
      <c r="W870" s="53"/>
      <c r="X870" s="53"/>
      <c r="Y870" s="53"/>
    </row>
    <row r="871" spans="1:25" ht="13.5" x14ac:dyDescent="0.25">
      <c r="A871" s="53"/>
      <c r="B871" s="53"/>
      <c r="C871" s="53"/>
      <c r="E871" s="53"/>
      <c r="G871" s="591"/>
      <c r="O871" s="397"/>
      <c r="Q871" s="53"/>
      <c r="R871" s="53"/>
      <c r="S871" s="53"/>
      <c r="T871" s="53"/>
      <c r="U871" s="53"/>
      <c r="V871" s="53"/>
      <c r="W871" s="53"/>
      <c r="X871" s="53"/>
      <c r="Y871" s="53"/>
    </row>
    <row r="872" spans="1:25" ht="13.5" x14ac:dyDescent="0.25">
      <c r="A872" s="53"/>
      <c r="B872" s="53"/>
      <c r="C872" s="53"/>
      <c r="E872" s="53"/>
      <c r="G872" s="591"/>
      <c r="O872" s="397"/>
      <c r="Q872" s="53"/>
      <c r="R872" s="53"/>
      <c r="S872" s="53"/>
      <c r="T872" s="53"/>
      <c r="U872" s="53"/>
      <c r="V872" s="53"/>
      <c r="W872" s="53"/>
      <c r="X872" s="53"/>
      <c r="Y872" s="53"/>
    </row>
    <row r="873" spans="1:25" ht="13.5" x14ac:dyDescent="0.25">
      <c r="A873" s="53"/>
      <c r="B873" s="53"/>
      <c r="C873" s="53"/>
      <c r="E873" s="53"/>
      <c r="G873" s="591"/>
      <c r="O873" s="397"/>
      <c r="Q873" s="53"/>
      <c r="R873" s="53"/>
      <c r="S873" s="53"/>
      <c r="T873" s="53"/>
      <c r="U873" s="53"/>
      <c r="V873" s="53"/>
      <c r="W873" s="53"/>
      <c r="X873" s="53"/>
      <c r="Y873" s="53"/>
    </row>
    <row r="874" spans="1:25" ht="13.5" x14ac:dyDescent="0.25">
      <c r="A874" s="53"/>
      <c r="B874" s="53"/>
      <c r="C874" s="53"/>
      <c r="E874" s="53"/>
      <c r="G874" s="591"/>
      <c r="O874" s="397"/>
      <c r="Q874" s="53"/>
      <c r="R874" s="53"/>
      <c r="S874" s="53"/>
      <c r="T874" s="53"/>
      <c r="U874" s="53"/>
      <c r="V874" s="53"/>
      <c r="W874" s="53"/>
      <c r="X874" s="53"/>
      <c r="Y874" s="53"/>
    </row>
    <row r="875" spans="1:25" ht="13.5" x14ac:dyDescent="0.25">
      <c r="A875" s="53"/>
      <c r="B875" s="53"/>
      <c r="C875" s="53"/>
      <c r="E875" s="53"/>
      <c r="G875" s="591"/>
      <c r="O875" s="397"/>
      <c r="Q875" s="53"/>
      <c r="R875" s="53"/>
      <c r="S875" s="53"/>
      <c r="T875" s="53"/>
      <c r="U875" s="53"/>
      <c r="V875" s="53"/>
      <c r="W875" s="53"/>
      <c r="X875" s="53"/>
      <c r="Y875" s="53"/>
    </row>
    <row r="876" spans="1:25" ht="13.5" x14ac:dyDescent="0.25">
      <c r="A876" s="53"/>
      <c r="B876" s="53"/>
      <c r="C876" s="53"/>
      <c r="E876" s="53"/>
      <c r="G876" s="591"/>
      <c r="O876" s="397"/>
      <c r="Q876" s="53"/>
      <c r="R876" s="53"/>
      <c r="S876" s="53"/>
      <c r="T876" s="53"/>
      <c r="U876" s="53"/>
      <c r="V876" s="53"/>
      <c r="W876" s="53"/>
      <c r="X876" s="53"/>
      <c r="Y876" s="53"/>
    </row>
    <row r="877" spans="1:25" ht="13.5" x14ac:dyDescent="0.25">
      <c r="A877" s="53"/>
      <c r="B877" s="53"/>
      <c r="C877" s="53"/>
      <c r="E877" s="53"/>
      <c r="G877" s="591"/>
      <c r="O877" s="397"/>
      <c r="Q877" s="53"/>
      <c r="R877" s="53"/>
      <c r="S877" s="53"/>
      <c r="T877" s="53"/>
      <c r="U877" s="53"/>
      <c r="V877" s="53"/>
      <c r="W877" s="53"/>
      <c r="X877" s="53"/>
      <c r="Y877" s="53"/>
    </row>
    <row r="878" spans="1:25" ht="13.5" x14ac:dyDescent="0.25">
      <c r="A878" s="53"/>
      <c r="B878" s="53"/>
      <c r="C878" s="53"/>
      <c r="E878" s="53"/>
      <c r="G878" s="591"/>
      <c r="O878" s="397"/>
      <c r="Q878" s="53"/>
      <c r="R878" s="53"/>
      <c r="S878" s="53"/>
      <c r="T878" s="53"/>
      <c r="U878" s="53"/>
      <c r="V878" s="53"/>
      <c r="W878" s="53"/>
      <c r="X878" s="53"/>
      <c r="Y878" s="53"/>
    </row>
    <row r="879" spans="1:25" ht="13.5" x14ac:dyDescent="0.25">
      <c r="A879" s="53"/>
      <c r="B879" s="53"/>
      <c r="C879" s="53"/>
      <c r="E879" s="53"/>
      <c r="G879" s="591"/>
      <c r="O879" s="397"/>
      <c r="Q879" s="53"/>
      <c r="R879" s="53"/>
      <c r="S879" s="53"/>
      <c r="T879" s="53"/>
      <c r="U879" s="53"/>
      <c r="V879" s="53"/>
      <c r="W879" s="53"/>
      <c r="X879" s="53"/>
      <c r="Y879" s="53"/>
    </row>
    <row r="880" spans="1:25" ht="13.5" x14ac:dyDescent="0.25">
      <c r="A880" s="53"/>
      <c r="B880" s="53"/>
      <c r="C880" s="53"/>
      <c r="E880" s="53"/>
      <c r="G880" s="591"/>
      <c r="O880" s="397"/>
      <c r="Q880" s="53"/>
      <c r="R880" s="53"/>
      <c r="S880" s="53"/>
      <c r="T880" s="53"/>
      <c r="U880" s="53"/>
      <c r="V880" s="53"/>
      <c r="W880" s="53"/>
      <c r="X880" s="53"/>
      <c r="Y880" s="53"/>
    </row>
    <row r="881" spans="1:25" ht="13.5" x14ac:dyDescent="0.25">
      <c r="A881" s="53"/>
      <c r="B881" s="53"/>
      <c r="C881" s="53"/>
      <c r="E881" s="53"/>
      <c r="G881" s="591"/>
      <c r="O881" s="397"/>
      <c r="Q881" s="53"/>
      <c r="R881" s="53"/>
      <c r="S881" s="53"/>
      <c r="T881" s="53"/>
      <c r="U881" s="53"/>
      <c r="V881" s="53"/>
      <c r="W881" s="53"/>
      <c r="X881" s="53"/>
      <c r="Y881" s="53"/>
    </row>
    <row r="882" spans="1:25" ht="13.5" x14ac:dyDescent="0.25">
      <c r="A882" s="53"/>
      <c r="B882" s="53"/>
      <c r="C882" s="53"/>
      <c r="E882" s="53"/>
      <c r="G882" s="591"/>
      <c r="O882" s="397"/>
      <c r="Q882" s="53"/>
      <c r="R882" s="53"/>
      <c r="S882" s="53"/>
      <c r="T882" s="53"/>
      <c r="U882" s="53"/>
      <c r="V882" s="53"/>
      <c r="W882" s="53"/>
      <c r="X882" s="53"/>
      <c r="Y882" s="53"/>
    </row>
    <row r="883" spans="1:25" ht="13.5" x14ac:dyDescent="0.25">
      <c r="A883" s="53"/>
      <c r="B883" s="53"/>
      <c r="C883" s="53"/>
      <c r="E883" s="53"/>
      <c r="G883" s="591"/>
      <c r="O883" s="397"/>
      <c r="Q883" s="53"/>
      <c r="R883" s="53"/>
      <c r="S883" s="53"/>
      <c r="T883" s="53"/>
      <c r="U883" s="53"/>
      <c r="V883" s="53"/>
      <c r="W883" s="53"/>
      <c r="X883" s="53"/>
      <c r="Y883" s="53"/>
    </row>
    <row r="884" spans="1:25" ht="13.5" x14ac:dyDescent="0.25">
      <c r="A884" s="53"/>
      <c r="B884" s="53"/>
      <c r="C884" s="53"/>
      <c r="E884" s="53"/>
      <c r="G884" s="591"/>
      <c r="O884" s="397"/>
      <c r="Q884" s="53"/>
      <c r="R884" s="53"/>
      <c r="S884" s="53"/>
      <c r="T884" s="53"/>
      <c r="U884" s="53"/>
      <c r="V884" s="53"/>
      <c r="W884" s="53"/>
      <c r="X884" s="53"/>
      <c r="Y884" s="53"/>
    </row>
    <row r="885" spans="1:25" ht="13.5" x14ac:dyDescent="0.25">
      <c r="A885" s="53"/>
      <c r="B885" s="53"/>
      <c r="C885" s="53"/>
      <c r="E885" s="53"/>
      <c r="G885" s="591"/>
      <c r="O885" s="397"/>
      <c r="Q885" s="53"/>
      <c r="R885" s="53"/>
      <c r="S885" s="53"/>
      <c r="T885" s="53"/>
      <c r="U885" s="53"/>
      <c r="V885" s="53"/>
      <c r="W885" s="53"/>
      <c r="X885" s="53"/>
      <c r="Y885" s="53"/>
    </row>
    <row r="886" spans="1:25" ht="13.5" x14ac:dyDescent="0.25">
      <c r="A886" s="53"/>
      <c r="B886" s="53"/>
      <c r="C886" s="53"/>
      <c r="E886" s="53"/>
      <c r="G886" s="591"/>
      <c r="O886" s="397"/>
      <c r="Q886" s="53"/>
      <c r="R886" s="53"/>
      <c r="S886" s="53"/>
      <c r="T886" s="53"/>
      <c r="U886" s="53"/>
      <c r="V886" s="53"/>
      <c r="W886" s="53"/>
      <c r="X886" s="53"/>
      <c r="Y886" s="53"/>
    </row>
    <row r="887" spans="1:25" ht="13.5" x14ac:dyDescent="0.25">
      <c r="A887" s="53"/>
      <c r="B887" s="53"/>
      <c r="C887" s="53"/>
      <c r="E887" s="53"/>
      <c r="G887" s="591"/>
      <c r="O887" s="397"/>
      <c r="Q887" s="53"/>
      <c r="R887" s="53"/>
      <c r="S887" s="53"/>
      <c r="T887" s="53"/>
      <c r="U887" s="53"/>
      <c r="V887" s="53"/>
      <c r="W887" s="53"/>
      <c r="X887" s="53"/>
      <c r="Y887" s="53"/>
    </row>
    <row r="888" spans="1:25" ht="13.5" x14ac:dyDescent="0.25">
      <c r="A888" s="53"/>
      <c r="B888" s="53"/>
      <c r="C888" s="53"/>
      <c r="E888" s="53"/>
      <c r="G888" s="591"/>
      <c r="O888" s="397"/>
      <c r="Q888" s="53"/>
      <c r="R888" s="53"/>
      <c r="S888" s="53"/>
      <c r="T888" s="53"/>
      <c r="U888" s="53"/>
      <c r="V888" s="53"/>
      <c r="W888" s="53"/>
      <c r="X888" s="53"/>
      <c r="Y888" s="53"/>
    </row>
    <row r="889" spans="1:25" ht="13.5" x14ac:dyDescent="0.25">
      <c r="A889" s="53"/>
      <c r="B889" s="53"/>
      <c r="C889" s="53"/>
      <c r="E889" s="53"/>
      <c r="G889" s="591"/>
      <c r="O889" s="397"/>
      <c r="Q889" s="53"/>
      <c r="R889" s="53"/>
      <c r="S889" s="53"/>
      <c r="T889" s="53"/>
      <c r="U889" s="53"/>
      <c r="V889" s="53"/>
      <c r="W889" s="53"/>
      <c r="X889" s="53"/>
      <c r="Y889" s="53"/>
    </row>
    <row r="890" spans="1:25" ht="13.5" x14ac:dyDescent="0.25">
      <c r="A890" s="53"/>
      <c r="B890" s="53"/>
      <c r="C890" s="53"/>
      <c r="E890" s="53"/>
      <c r="G890" s="591"/>
      <c r="O890" s="397"/>
      <c r="Q890" s="53"/>
      <c r="R890" s="53"/>
      <c r="S890" s="53"/>
      <c r="T890" s="53"/>
      <c r="U890" s="53"/>
      <c r="V890" s="53"/>
      <c r="W890" s="53"/>
      <c r="X890" s="53"/>
      <c r="Y890" s="53"/>
    </row>
    <row r="891" spans="1:25" ht="13.5" x14ac:dyDescent="0.25">
      <c r="A891" s="53"/>
      <c r="B891" s="53"/>
      <c r="C891" s="53"/>
      <c r="E891" s="53"/>
      <c r="G891" s="591"/>
      <c r="O891" s="397"/>
      <c r="Q891" s="53"/>
      <c r="R891" s="53"/>
      <c r="S891" s="53"/>
      <c r="T891" s="53"/>
      <c r="U891" s="53"/>
      <c r="V891" s="53"/>
      <c r="W891" s="53"/>
      <c r="X891" s="53"/>
      <c r="Y891" s="53"/>
    </row>
    <row r="892" spans="1:25" ht="13.5" x14ac:dyDescent="0.25">
      <c r="A892" s="53"/>
      <c r="B892" s="53"/>
      <c r="C892" s="53"/>
      <c r="E892" s="53"/>
      <c r="G892" s="591"/>
      <c r="O892" s="397"/>
      <c r="Q892" s="53"/>
      <c r="R892" s="53"/>
      <c r="S892" s="53"/>
      <c r="T892" s="53"/>
      <c r="U892" s="53"/>
      <c r="V892" s="53"/>
      <c r="W892" s="53"/>
      <c r="X892" s="53"/>
      <c r="Y892" s="53"/>
    </row>
    <row r="893" spans="1:25" ht="13.5" x14ac:dyDescent="0.25">
      <c r="A893" s="53"/>
      <c r="B893" s="53"/>
      <c r="C893" s="53"/>
      <c r="E893" s="53"/>
      <c r="G893" s="591"/>
      <c r="O893" s="397"/>
      <c r="Q893" s="53"/>
      <c r="R893" s="53"/>
      <c r="S893" s="53"/>
      <c r="T893" s="53"/>
      <c r="U893" s="53"/>
      <c r="V893" s="53"/>
      <c r="W893" s="53"/>
      <c r="X893" s="53"/>
      <c r="Y893" s="53"/>
    </row>
    <row r="894" spans="1:25" ht="13.5" x14ac:dyDescent="0.25">
      <c r="A894" s="53"/>
      <c r="B894" s="53"/>
      <c r="C894" s="53"/>
      <c r="E894" s="53"/>
      <c r="G894" s="591"/>
      <c r="O894" s="397"/>
      <c r="Q894" s="53"/>
      <c r="R894" s="53"/>
      <c r="S894" s="53"/>
      <c r="T894" s="53"/>
      <c r="U894" s="53"/>
      <c r="V894" s="53"/>
      <c r="W894" s="53"/>
      <c r="X894" s="53"/>
      <c r="Y894" s="53"/>
    </row>
    <row r="895" spans="1:25" ht="13.5" x14ac:dyDescent="0.25">
      <c r="A895" s="53"/>
      <c r="B895" s="53"/>
      <c r="C895" s="53"/>
      <c r="E895" s="53"/>
      <c r="G895" s="591"/>
      <c r="O895" s="397"/>
      <c r="Q895" s="53"/>
      <c r="R895" s="53"/>
      <c r="S895" s="53"/>
      <c r="T895" s="53"/>
      <c r="U895" s="53"/>
      <c r="V895" s="53"/>
      <c r="W895" s="53"/>
      <c r="X895" s="53"/>
      <c r="Y895" s="53"/>
    </row>
    <row r="896" spans="1:25" ht="13.5" x14ac:dyDescent="0.25">
      <c r="A896" s="53"/>
      <c r="B896" s="53"/>
      <c r="C896" s="53"/>
      <c r="E896" s="53"/>
      <c r="G896" s="591"/>
      <c r="O896" s="397"/>
      <c r="Q896" s="53"/>
      <c r="R896" s="53"/>
      <c r="S896" s="53"/>
      <c r="T896" s="53"/>
      <c r="U896" s="53"/>
      <c r="V896" s="53"/>
      <c r="W896" s="53"/>
      <c r="X896" s="53"/>
      <c r="Y896" s="53"/>
    </row>
    <row r="897" spans="1:25" ht="13.5" x14ac:dyDescent="0.25">
      <c r="A897" s="53"/>
      <c r="B897" s="53"/>
      <c r="C897" s="53"/>
      <c r="E897" s="53"/>
      <c r="G897" s="591"/>
      <c r="O897" s="397"/>
      <c r="Q897" s="53"/>
      <c r="R897" s="53"/>
      <c r="S897" s="53"/>
      <c r="T897" s="53"/>
      <c r="U897" s="53"/>
      <c r="V897" s="53"/>
      <c r="W897" s="53"/>
      <c r="X897" s="53"/>
      <c r="Y897" s="53"/>
    </row>
    <row r="898" spans="1:25" ht="13.5" x14ac:dyDescent="0.25">
      <c r="A898" s="53"/>
      <c r="B898" s="53"/>
      <c r="C898" s="53"/>
      <c r="E898" s="53"/>
      <c r="G898" s="591"/>
      <c r="O898" s="397"/>
      <c r="Q898" s="53"/>
      <c r="R898" s="53"/>
      <c r="S898" s="53"/>
      <c r="T898" s="53"/>
      <c r="U898" s="53"/>
      <c r="V898" s="53"/>
      <c r="W898" s="53"/>
      <c r="X898" s="53"/>
      <c r="Y898" s="53"/>
    </row>
    <row r="899" spans="1:25" ht="13.5" x14ac:dyDescent="0.25">
      <c r="A899" s="53"/>
      <c r="B899" s="53"/>
      <c r="C899" s="53"/>
      <c r="E899" s="53"/>
      <c r="G899" s="591"/>
      <c r="O899" s="397"/>
      <c r="Q899" s="53"/>
      <c r="R899" s="53"/>
      <c r="S899" s="53"/>
      <c r="T899" s="53"/>
      <c r="U899" s="53"/>
      <c r="V899" s="53"/>
      <c r="W899" s="53"/>
      <c r="X899" s="53"/>
      <c r="Y899" s="53"/>
    </row>
    <row r="900" spans="1:25" ht="13.5" x14ac:dyDescent="0.25">
      <c r="A900" s="53"/>
      <c r="B900" s="53"/>
      <c r="C900" s="53"/>
      <c r="E900" s="53"/>
      <c r="G900" s="591"/>
      <c r="O900" s="397"/>
      <c r="Q900" s="53"/>
      <c r="R900" s="53"/>
      <c r="S900" s="53"/>
      <c r="T900" s="53"/>
      <c r="U900" s="53"/>
      <c r="V900" s="53"/>
      <c r="W900" s="53"/>
      <c r="X900" s="53"/>
      <c r="Y900" s="53"/>
    </row>
    <row r="901" spans="1:25" ht="13.5" x14ac:dyDescent="0.25">
      <c r="A901" s="53"/>
      <c r="B901" s="53"/>
      <c r="C901" s="53"/>
      <c r="E901" s="53"/>
      <c r="G901" s="591"/>
      <c r="O901" s="397"/>
      <c r="Q901" s="53"/>
      <c r="R901" s="53"/>
      <c r="S901" s="53"/>
      <c r="T901" s="53"/>
      <c r="U901" s="53"/>
      <c r="V901" s="53"/>
      <c r="W901" s="53"/>
      <c r="X901" s="53"/>
      <c r="Y901" s="53"/>
    </row>
    <row r="902" spans="1:25" ht="13.5" x14ac:dyDescent="0.25">
      <c r="A902" s="53"/>
      <c r="B902" s="53"/>
      <c r="C902" s="53"/>
      <c r="E902" s="53"/>
      <c r="G902" s="591"/>
      <c r="O902" s="397"/>
      <c r="Q902" s="53"/>
      <c r="R902" s="53"/>
      <c r="S902" s="53"/>
      <c r="T902" s="53"/>
      <c r="U902" s="53"/>
      <c r="V902" s="53"/>
      <c r="W902" s="53"/>
      <c r="X902" s="53"/>
      <c r="Y902" s="53"/>
    </row>
    <row r="903" spans="1:25" ht="13.5" x14ac:dyDescent="0.25">
      <c r="A903" s="53"/>
      <c r="B903" s="53"/>
      <c r="C903" s="53"/>
      <c r="E903" s="53"/>
      <c r="G903" s="591"/>
      <c r="O903" s="397"/>
      <c r="Q903" s="53"/>
      <c r="R903" s="53"/>
      <c r="S903" s="53"/>
      <c r="T903" s="53"/>
      <c r="U903" s="53"/>
      <c r="V903" s="53"/>
      <c r="W903" s="53"/>
      <c r="X903" s="53"/>
      <c r="Y903" s="53"/>
    </row>
    <row r="904" spans="1:25" ht="13.5" x14ac:dyDescent="0.25">
      <c r="A904" s="53"/>
      <c r="B904" s="53"/>
      <c r="C904" s="53"/>
      <c r="E904" s="53"/>
      <c r="G904" s="591"/>
      <c r="O904" s="397"/>
      <c r="Q904" s="53"/>
      <c r="R904" s="53"/>
      <c r="S904" s="53"/>
      <c r="T904" s="53"/>
      <c r="U904" s="53"/>
      <c r="V904" s="53"/>
      <c r="W904" s="53"/>
      <c r="X904" s="53"/>
      <c r="Y904" s="53"/>
    </row>
    <row r="905" spans="1:25" ht="13.5" x14ac:dyDescent="0.25">
      <c r="A905" s="53"/>
      <c r="B905" s="53"/>
      <c r="C905" s="53"/>
      <c r="E905" s="53"/>
      <c r="G905" s="591"/>
      <c r="O905" s="397"/>
      <c r="Q905" s="53"/>
      <c r="R905" s="53"/>
      <c r="S905" s="53"/>
      <c r="T905" s="53"/>
      <c r="U905" s="53"/>
      <c r="V905" s="53"/>
      <c r="W905" s="53"/>
      <c r="X905" s="53"/>
      <c r="Y905" s="53"/>
    </row>
    <row r="906" spans="1:25" ht="13.5" x14ac:dyDescent="0.25">
      <c r="A906" s="53"/>
      <c r="B906" s="53"/>
      <c r="C906" s="53"/>
      <c r="E906" s="53"/>
      <c r="G906" s="591"/>
      <c r="O906" s="397"/>
      <c r="Q906" s="53"/>
      <c r="R906" s="53"/>
      <c r="S906" s="53"/>
      <c r="T906" s="53"/>
      <c r="U906" s="53"/>
      <c r="V906" s="53"/>
      <c r="W906" s="53"/>
      <c r="X906" s="53"/>
      <c r="Y906" s="53"/>
    </row>
    <row r="907" spans="1:25" ht="13.5" x14ac:dyDescent="0.25">
      <c r="A907" s="53"/>
      <c r="B907" s="53"/>
      <c r="C907" s="53"/>
      <c r="E907" s="53"/>
      <c r="G907" s="591"/>
      <c r="O907" s="397"/>
      <c r="Q907" s="53"/>
      <c r="R907" s="53"/>
      <c r="S907" s="53"/>
      <c r="T907" s="53"/>
      <c r="U907" s="53"/>
      <c r="V907" s="53"/>
      <c r="W907" s="53"/>
      <c r="X907" s="53"/>
      <c r="Y907" s="53"/>
    </row>
    <row r="908" spans="1:25" ht="13.5" x14ac:dyDescent="0.25">
      <c r="A908" s="53"/>
      <c r="B908" s="53"/>
      <c r="C908" s="53"/>
      <c r="E908" s="53"/>
      <c r="G908" s="591"/>
      <c r="O908" s="397"/>
      <c r="Q908" s="53"/>
      <c r="R908" s="53"/>
      <c r="S908" s="53"/>
      <c r="T908" s="53"/>
      <c r="U908" s="53"/>
      <c r="V908" s="53"/>
      <c r="W908" s="53"/>
      <c r="X908" s="53"/>
      <c r="Y908" s="53"/>
    </row>
    <row r="909" spans="1:25" ht="13.5" x14ac:dyDescent="0.25">
      <c r="A909" s="53"/>
      <c r="B909" s="53"/>
      <c r="C909" s="53"/>
      <c r="E909" s="53"/>
      <c r="G909" s="591"/>
      <c r="O909" s="397"/>
      <c r="Q909" s="53"/>
      <c r="R909" s="53"/>
      <c r="S909" s="53"/>
      <c r="T909" s="53"/>
      <c r="U909" s="53"/>
      <c r="V909" s="53"/>
      <c r="W909" s="53"/>
      <c r="X909" s="53"/>
      <c r="Y909" s="53"/>
    </row>
    <row r="910" spans="1:25" ht="13.5" x14ac:dyDescent="0.25">
      <c r="A910" s="53"/>
      <c r="B910" s="53"/>
      <c r="C910" s="53"/>
      <c r="E910" s="53"/>
      <c r="G910" s="591"/>
      <c r="O910" s="397"/>
      <c r="Q910" s="53"/>
      <c r="R910" s="53"/>
      <c r="S910" s="53"/>
      <c r="T910" s="53"/>
      <c r="U910" s="53"/>
      <c r="V910" s="53"/>
      <c r="W910" s="53"/>
      <c r="X910" s="53"/>
      <c r="Y910" s="53"/>
    </row>
    <row r="911" spans="1:25" ht="13.5" x14ac:dyDescent="0.25">
      <c r="A911" s="53"/>
      <c r="B911" s="53"/>
      <c r="C911" s="53"/>
      <c r="E911" s="53"/>
      <c r="G911" s="591"/>
      <c r="O911" s="397"/>
      <c r="Q911" s="53"/>
      <c r="R911" s="53"/>
      <c r="S911" s="53"/>
      <c r="T911" s="53"/>
      <c r="U911" s="53"/>
      <c r="V911" s="53"/>
      <c r="W911" s="53"/>
      <c r="X911" s="53"/>
      <c r="Y911" s="53"/>
    </row>
    <row r="912" spans="1:25" ht="13.5" x14ac:dyDescent="0.25">
      <c r="A912" s="53"/>
      <c r="B912" s="53"/>
      <c r="C912" s="53"/>
      <c r="E912" s="53"/>
      <c r="G912" s="591"/>
      <c r="O912" s="397"/>
      <c r="Q912" s="53"/>
      <c r="R912" s="53"/>
      <c r="S912" s="53"/>
      <c r="T912" s="53"/>
      <c r="U912" s="53"/>
      <c r="V912" s="53"/>
      <c r="W912" s="53"/>
      <c r="X912" s="53"/>
      <c r="Y912" s="53"/>
    </row>
    <row r="913" spans="1:25" ht="13.5" x14ac:dyDescent="0.25">
      <c r="A913" s="53"/>
      <c r="B913" s="53"/>
      <c r="C913" s="53"/>
      <c r="E913" s="53"/>
      <c r="G913" s="591"/>
      <c r="O913" s="397"/>
      <c r="Q913" s="53"/>
      <c r="R913" s="53"/>
      <c r="S913" s="53"/>
      <c r="T913" s="53"/>
      <c r="U913" s="53"/>
      <c r="V913" s="53"/>
      <c r="W913" s="53"/>
      <c r="X913" s="53"/>
      <c r="Y913" s="53"/>
    </row>
    <row r="914" spans="1:25" ht="13.5" x14ac:dyDescent="0.25">
      <c r="A914" s="53"/>
      <c r="B914" s="53"/>
      <c r="C914" s="53"/>
      <c r="E914" s="53"/>
      <c r="G914" s="591"/>
      <c r="O914" s="397"/>
      <c r="Q914" s="53"/>
      <c r="R914" s="53"/>
      <c r="S914" s="53"/>
      <c r="T914" s="53"/>
      <c r="U914" s="53"/>
      <c r="V914" s="53"/>
      <c r="W914" s="53"/>
      <c r="X914" s="53"/>
      <c r="Y914" s="53"/>
    </row>
    <row r="915" spans="1:25" ht="13.5" x14ac:dyDescent="0.25">
      <c r="A915" s="53"/>
      <c r="B915" s="53"/>
      <c r="C915" s="53"/>
      <c r="E915" s="53"/>
      <c r="G915" s="591"/>
      <c r="O915" s="397"/>
      <c r="Q915" s="53"/>
      <c r="R915" s="53"/>
      <c r="S915" s="53"/>
      <c r="T915" s="53"/>
      <c r="U915" s="53"/>
      <c r="V915" s="53"/>
      <c r="W915" s="53"/>
      <c r="X915" s="53"/>
      <c r="Y915" s="53"/>
    </row>
    <row r="916" spans="1:25" ht="13.5" x14ac:dyDescent="0.25">
      <c r="A916" s="53"/>
      <c r="B916" s="53"/>
      <c r="C916" s="53"/>
      <c r="E916" s="53"/>
      <c r="G916" s="591"/>
      <c r="O916" s="397"/>
      <c r="Q916" s="53"/>
      <c r="R916" s="53"/>
      <c r="S916" s="53"/>
      <c r="T916" s="53"/>
      <c r="U916" s="53"/>
      <c r="V916" s="53"/>
      <c r="W916" s="53"/>
      <c r="X916" s="53"/>
      <c r="Y916" s="53"/>
    </row>
    <row r="917" spans="1:25" ht="13.5" x14ac:dyDescent="0.25">
      <c r="A917" s="53"/>
      <c r="B917" s="53"/>
      <c r="C917" s="53"/>
      <c r="E917" s="53"/>
      <c r="G917" s="591"/>
      <c r="O917" s="397"/>
      <c r="Q917" s="53"/>
      <c r="R917" s="53"/>
      <c r="S917" s="53"/>
      <c r="T917" s="53"/>
      <c r="U917" s="53"/>
      <c r="V917" s="53"/>
      <c r="W917" s="53"/>
      <c r="X917" s="53"/>
      <c r="Y917" s="53"/>
    </row>
    <row r="918" spans="1:25" ht="13.5" x14ac:dyDescent="0.25">
      <c r="A918" s="53"/>
      <c r="B918" s="53"/>
      <c r="C918" s="53"/>
      <c r="E918" s="53"/>
      <c r="G918" s="591"/>
      <c r="O918" s="397"/>
      <c r="Q918" s="53"/>
      <c r="R918" s="53"/>
      <c r="S918" s="53"/>
      <c r="T918" s="53"/>
      <c r="U918" s="53"/>
      <c r="V918" s="53"/>
      <c r="W918" s="53"/>
      <c r="X918" s="53"/>
      <c r="Y918" s="53"/>
    </row>
    <row r="919" spans="1:25" ht="13.5" x14ac:dyDescent="0.25">
      <c r="A919" s="53"/>
      <c r="B919" s="53"/>
      <c r="C919" s="53"/>
      <c r="E919" s="53"/>
      <c r="G919" s="591"/>
      <c r="O919" s="397"/>
      <c r="Q919" s="53"/>
      <c r="R919" s="53"/>
      <c r="S919" s="53"/>
      <c r="T919" s="53"/>
      <c r="U919" s="53"/>
      <c r="V919" s="53"/>
      <c r="W919" s="53"/>
      <c r="X919" s="53"/>
      <c r="Y919" s="53"/>
    </row>
    <row r="920" spans="1:25" ht="13.5" x14ac:dyDescent="0.25">
      <c r="A920" s="53"/>
      <c r="B920" s="53"/>
      <c r="C920" s="53"/>
      <c r="E920" s="53"/>
      <c r="G920" s="591"/>
      <c r="O920" s="397"/>
      <c r="Q920" s="53"/>
      <c r="R920" s="53"/>
      <c r="S920" s="53"/>
      <c r="T920" s="53"/>
      <c r="U920" s="53"/>
      <c r="V920" s="53"/>
      <c r="W920" s="53"/>
      <c r="X920" s="53"/>
      <c r="Y920" s="53"/>
    </row>
    <row r="921" spans="1:25" ht="13.5" x14ac:dyDescent="0.25">
      <c r="A921" s="53"/>
      <c r="B921" s="53"/>
      <c r="C921" s="53"/>
      <c r="E921" s="53"/>
      <c r="G921" s="591"/>
      <c r="O921" s="397"/>
      <c r="Q921" s="53"/>
      <c r="R921" s="53"/>
      <c r="S921" s="53"/>
      <c r="T921" s="53"/>
      <c r="U921" s="53"/>
      <c r="V921" s="53"/>
      <c r="W921" s="53"/>
      <c r="X921" s="53"/>
      <c r="Y921" s="53"/>
    </row>
    <row r="922" spans="1:25" ht="13.5" x14ac:dyDescent="0.25">
      <c r="A922" s="53"/>
      <c r="B922" s="53"/>
      <c r="C922" s="53"/>
      <c r="E922" s="53"/>
      <c r="G922" s="591"/>
      <c r="O922" s="397"/>
      <c r="Q922" s="53"/>
      <c r="R922" s="53"/>
      <c r="S922" s="53"/>
      <c r="T922" s="53"/>
      <c r="U922" s="53"/>
      <c r="V922" s="53"/>
      <c r="W922" s="53"/>
      <c r="X922" s="53"/>
      <c r="Y922" s="53"/>
    </row>
    <row r="923" spans="1:25" ht="13.5" x14ac:dyDescent="0.25">
      <c r="A923" s="53"/>
      <c r="B923" s="53"/>
      <c r="C923" s="53"/>
      <c r="E923" s="53"/>
      <c r="G923" s="591"/>
      <c r="O923" s="397"/>
      <c r="Q923" s="53"/>
      <c r="R923" s="53"/>
      <c r="S923" s="53"/>
      <c r="T923" s="53"/>
      <c r="U923" s="53"/>
      <c r="V923" s="53"/>
      <c r="W923" s="53"/>
      <c r="X923" s="53"/>
      <c r="Y923" s="53"/>
    </row>
    <row r="924" spans="1:25" ht="13.5" x14ac:dyDescent="0.25">
      <c r="A924" s="53"/>
      <c r="B924" s="53"/>
      <c r="C924" s="53"/>
      <c r="E924" s="53"/>
      <c r="G924" s="591"/>
      <c r="O924" s="397"/>
      <c r="Q924" s="53"/>
      <c r="R924" s="53"/>
      <c r="S924" s="53"/>
      <c r="T924" s="53"/>
      <c r="U924" s="53"/>
      <c r="V924" s="53"/>
      <c r="W924" s="53"/>
      <c r="X924" s="53"/>
      <c r="Y924" s="53"/>
    </row>
    <row r="925" spans="1:25" ht="13.5" x14ac:dyDescent="0.25">
      <c r="A925" s="53"/>
      <c r="B925" s="53"/>
      <c r="C925" s="53"/>
      <c r="E925" s="53"/>
      <c r="G925" s="591"/>
      <c r="O925" s="397"/>
      <c r="Q925" s="53"/>
      <c r="R925" s="53"/>
      <c r="S925" s="53"/>
      <c r="T925" s="53"/>
      <c r="U925" s="53"/>
      <c r="V925" s="53"/>
      <c r="W925" s="53"/>
      <c r="X925" s="53"/>
      <c r="Y925" s="53"/>
    </row>
    <row r="926" spans="1:25" ht="13.5" x14ac:dyDescent="0.25">
      <c r="A926" s="53"/>
      <c r="B926" s="53"/>
      <c r="C926" s="53"/>
      <c r="E926" s="53"/>
      <c r="G926" s="591"/>
      <c r="O926" s="397"/>
      <c r="Q926" s="53"/>
      <c r="R926" s="53"/>
      <c r="S926" s="53"/>
      <c r="T926" s="53"/>
      <c r="U926" s="53"/>
      <c r="V926" s="53"/>
      <c r="W926" s="53"/>
      <c r="X926" s="53"/>
      <c r="Y926" s="53"/>
    </row>
    <row r="927" spans="1:25" ht="13.5" x14ac:dyDescent="0.25">
      <c r="A927" s="53"/>
      <c r="B927" s="53"/>
      <c r="C927" s="53"/>
      <c r="E927" s="53"/>
      <c r="G927" s="591"/>
      <c r="O927" s="397"/>
      <c r="Q927" s="53"/>
      <c r="R927" s="53"/>
      <c r="S927" s="53"/>
      <c r="T927" s="53"/>
      <c r="U927" s="53"/>
      <c r="V927" s="53"/>
      <c r="W927" s="53"/>
      <c r="X927" s="53"/>
      <c r="Y927" s="53"/>
    </row>
    <row r="928" spans="1:25" ht="13.5" x14ac:dyDescent="0.25">
      <c r="A928" s="53"/>
      <c r="B928" s="53"/>
      <c r="C928" s="53"/>
      <c r="E928" s="53"/>
      <c r="G928" s="591"/>
      <c r="O928" s="397"/>
      <c r="Q928" s="53"/>
      <c r="R928" s="53"/>
      <c r="S928" s="53"/>
      <c r="T928" s="53"/>
      <c r="U928" s="53"/>
      <c r="V928" s="53"/>
      <c r="W928" s="53"/>
      <c r="X928" s="53"/>
      <c r="Y928" s="53"/>
    </row>
    <row r="929" spans="1:25" ht="13.5" x14ac:dyDescent="0.25">
      <c r="A929" s="53"/>
      <c r="B929" s="53"/>
      <c r="C929" s="53"/>
      <c r="E929" s="53"/>
      <c r="G929" s="591"/>
      <c r="O929" s="397"/>
      <c r="Q929" s="53"/>
      <c r="R929" s="53"/>
      <c r="S929" s="53"/>
      <c r="T929" s="53"/>
      <c r="U929" s="53"/>
      <c r="V929" s="53"/>
      <c r="W929" s="53"/>
      <c r="X929" s="53"/>
      <c r="Y929" s="53"/>
    </row>
    <row r="930" spans="1:25" ht="13.5" x14ac:dyDescent="0.25">
      <c r="A930" s="53"/>
      <c r="B930" s="53"/>
      <c r="C930" s="53"/>
      <c r="E930" s="53"/>
      <c r="G930" s="591"/>
      <c r="O930" s="397"/>
      <c r="Q930" s="53"/>
      <c r="R930" s="53"/>
      <c r="S930" s="53"/>
      <c r="T930" s="53"/>
      <c r="U930" s="53"/>
      <c r="V930" s="53"/>
      <c r="W930" s="53"/>
      <c r="X930" s="53"/>
      <c r="Y930" s="53"/>
    </row>
    <row r="931" spans="1:25" ht="13.5" x14ac:dyDescent="0.25">
      <c r="A931" s="53"/>
      <c r="B931" s="53"/>
      <c r="C931" s="53"/>
      <c r="E931" s="53"/>
      <c r="G931" s="591"/>
      <c r="O931" s="397"/>
      <c r="Q931" s="53"/>
      <c r="R931" s="53"/>
      <c r="S931" s="53"/>
      <c r="T931" s="53"/>
      <c r="U931" s="53"/>
      <c r="V931" s="53"/>
      <c r="W931" s="53"/>
      <c r="X931" s="53"/>
      <c r="Y931" s="53"/>
    </row>
    <row r="932" spans="1:25" ht="13.5" x14ac:dyDescent="0.25">
      <c r="A932" s="53"/>
      <c r="B932" s="53"/>
      <c r="C932" s="53"/>
      <c r="E932" s="53"/>
      <c r="G932" s="591"/>
      <c r="O932" s="397"/>
      <c r="Q932" s="53"/>
      <c r="R932" s="53"/>
      <c r="S932" s="53"/>
      <c r="T932" s="53"/>
      <c r="U932" s="53"/>
      <c r="V932" s="53"/>
      <c r="W932" s="53"/>
      <c r="X932" s="53"/>
      <c r="Y932" s="53"/>
    </row>
    <row r="933" spans="1:25" ht="13.5" x14ac:dyDescent="0.25">
      <c r="A933" s="53"/>
      <c r="B933" s="53"/>
      <c r="C933" s="53"/>
      <c r="E933" s="53"/>
      <c r="G933" s="591"/>
      <c r="O933" s="397"/>
      <c r="Q933" s="53"/>
      <c r="R933" s="53"/>
      <c r="S933" s="53"/>
      <c r="T933" s="53"/>
      <c r="U933" s="53"/>
      <c r="V933" s="53"/>
      <c r="W933" s="53"/>
      <c r="X933" s="53"/>
      <c r="Y933" s="53"/>
    </row>
    <row r="934" spans="1:25" ht="13.5" x14ac:dyDescent="0.25">
      <c r="A934" s="53"/>
      <c r="B934" s="53"/>
      <c r="C934" s="53"/>
      <c r="E934" s="53"/>
      <c r="G934" s="591"/>
      <c r="O934" s="397"/>
      <c r="Q934" s="53"/>
      <c r="R934" s="53"/>
      <c r="S934" s="53"/>
      <c r="T934" s="53"/>
      <c r="U934" s="53"/>
      <c r="V934" s="53"/>
      <c r="W934" s="53"/>
      <c r="X934" s="53"/>
      <c r="Y934" s="53"/>
    </row>
    <row r="935" spans="1:25" ht="13.5" x14ac:dyDescent="0.25">
      <c r="A935" s="53"/>
      <c r="B935" s="53"/>
      <c r="C935" s="53"/>
      <c r="E935" s="53"/>
      <c r="G935" s="591"/>
      <c r="O935" s="397"/>
      <c r="Q935" s="53"/>
      <c r="R935" s="53"/>
      <c r="S935" s="53"/>
      <c r="T935" s="53"/>
      <c r="U935" s="53"/>
      <c r="V935" s="53"/>
      <c r="W935" s="53"/>
      <c r="X935" s="53"/>
      <c r="Y935" s="53"/>
    </row>
    <row r="936" spans="1:25" ht="13.5" x14ac:dyDescent="0.25">
      <c r="A936" s="53"/>
      <c r="B936" s="53"/>
      <c r="C936" s="53"/>
      <c r="E936" s="53"/>
      <c r="G936" s="591"/>
      <c r="O936" s="397"/>
      <c r="Q936" s="53"/>
      <c r="R936" s="53"/>
      <c r="S936" s="53"/>
      <c r="T936" s="53"/>
      <c r="U936" s="53"/>
      <c r="V936" s="53"/>
      <c r="W936" s="53"/>
      <c r="X936" s="53"/>
      <c r="Y936" s="53"/>
    </row>
    <row r="937" spans="1:25" ht="13.5" x14ac:dyDescent="0.25">
      <c r="A937" s="53"/>
      <c r="B937" s="53"/>
      <c r="C937" s="53"/>
      <c r="E937" s="53"/>
      <c r="G937" s="591"/>
      <c r="O937" s="397"/>
      <c r="Q937" s="53"/>
      <c r="R937" s="53"/>
      <c r="S937" s="53"/>
      <c r="T937" s="53"/>
      <c r="U937" s="53"/>
      <c r="V937" s="53"/>
      <c r="W937" s="53"/>
      <c r="X937" s="53"/>
      <c r="Y937" s="53"/>
    </row>
    <row r="938" spans="1:25" ht="13.5" x14ac:dyDescent="0.25">
      <c r="A938" s="53"/>
      <c r="B938" s="53"/>
      <c r="C938" s="53"/>
      <c r="E938" s="53"/>
      <c r="G938" s="591"/>
      <c r="O938" s="397"/>
      <c r="Q938" s="53"/>
      <c r="R938" s="53"/>
      <c r="S938" s="53"/>
      <c r="T938" s="53"/>
      <c r="U938" s="53"/>
      <c r="V938" s="53"/>
      <c r="W938" s="53"/>
      <c r="X938" s="53"/>
      <c r="Y938" s="53"/>
    </row>
    <row r="939" spans="1:25" ht="13.5" x14ac:dyDescent="0.25">
      <c r="A939" s="53"/>
      <c r="B939" s="53"/>
      <c r="C939" s="53"/>
      <c r="E939" s="53"/>
      <c r="G939" s="591"/>
      <c r="O939" s="397"/>
      <c r="Q939" s="53"/>
      <c r="R939" s="53"/>
      <c r="S939" s="53"/>
      <c r="T939" s="53"/>
      <c r="U939" s="53"/>
      <c r="V939" s="53"/>
      <c r="W939" s="53"/>
      <c r="X939" s="53"/>
      <c r="Y939" s="53"/>
    </row>
    <row r="940" spans="1:25" ht="13.5" x14ac:dyDescent="0.25">
      <c r="A940" s="53"/>
      <c r="B940" s="53"/>
      <c r="C940" s="53"/>
      <c r="E940" s="53"/>
      <c r="G940" s="591"/>
      <c r="O940" s="397"/>
      <c r="Q940" s="53"/>
      <c r="R940" s="53"/>
      <c r="S940" s="53"/>
      <c r="T940" s="53"/>
      <c r="U940" s="53"/>
      <c r="V940" s="53"/>
      <c r="W940" s="53"/>
      <c r="X940" s="53"/>
      <c r="Y940" s="53"/>
    </row>
    <row r="941" spans="1:25" ht="13.5" x14ac:dyDescent="0.25">
      <c r="A941" s="53"/>
      <c r="B941" s="53"/>
      <c r="C941" s="53"/>
      <c r="E941" s="53"/>
      <c r="G941" s="591"/>
      <c r="O941" s="397"/>
      <c r="Q941" s="53"/>
      <c r="R941" s="53"/>
      <c r="S941" s="53"/>
      <c r="T941" s="53"/>
      <c r="U941" s="53"/>
      <c r="V941" s="53"/>
      <c r="W941" s="53"/>
      <c r="X941" s="53"/>
      <c r="Y941" s="53"/>
    </row>
    <row r="942" spans="1:25" ht="13.5" x14ac:dyDescent="0.25">
      <c r="A942" s="53"/>
      <c r="B942" s="53"/>
      <c r="C942" s="53"/>
      <c r="E942" s="53"/>
      <c r="G942" s="591"/>
      <c r="O942" s="397"/>
      <c r="Q942" s="53"/>
      <c r="R942" s="53"/>
      <c r="S942" s="53"/>
      <c r="T942" s="53"/>
      <c r="U942" s="53"/>
      <c r="V942" s="53"/>
      <c r="W942" s="53"/>
      <c r="X942" s="53"/>
      <c r="Y942" s="53"/>
    </row>
    <row r="943" spans="1:25" ht="13.5" x14ac:dyDescent="0.25">
      <c r="A943" s="53"/>
      <c r="B943" s="53"/>
      <c r="C943" s="53"/>
      <c r="E943" s="53"/>
      <c r="G943" s="591"/>
      <c r="O943" s="397"/>
      <c r="Q943" s="53"/>
      <c r="R943" s="53"/>
      <c r="S943" s="53"/>
      <c r="T943" s="53"/>
      <c r="U943" s="53"/>
      <c r="V943" s="53"/>
      <c r="W943" s="53"/>
      <c r="X943" s="53"/>
      <c r="Y943" s="53"/>
    </row>
    <row r="944" spans="1:25" ht="13.5" x14ac:dyDescent="0.25">
      <c r="A944" s="53"/>
      <c r="B944" s="53"/>
      <c r="C944" s="53"/>
      <c r="E944" s="53"/>
      <c r="G944" s="591"/>
      <c r="O944" s="397"/>
      <c r="Q944" s="53"/>
      <c r="R944" s="53"/>
      <c r="S944" s="53"/>
      <c r="T944" s="53"/>
      <c r="U944" s="53"/>
      <c r="V944" s="53"/>
      <c r="W944" s="53"/>
      <c r="X944" s="53"/>
      <c r="Y944" s="53"/>
    </row>
    <row r="945" spans="1:25" ht="13.5" x14ac:dyDescent="0.25">
      <c r="A945" s="53"/>
      <c r="B945" s="53"/>
      <c r="C945" s="53"/>
      <c r="E945" s="53"/>
      <c r="G945" s="591"/>
      <c r="O945" s="397"/>
      <c r="Q945" s="53"/>
      <c r="R945" s="53"/>
      <c r="S945" s="53"/>
      <c r="T945" s="53"/>
      <c r="U945" s="53"/>
      <c r="V945" s="53"/>
      <c r="W945" s="53"/>
      <c r="X945" s="53"/>
      <c r="Y945" s="53"/>
    </row>
    <row r="946" spans="1:25" ht="13.5" x14ac:dyDescent="0.25">
      <c r="A946" s="53"/>
      <c r="B946" s="53"/>
      <c r="C946" s="53"/>
      <c r="E946" s="53"/>
      <c r="G946" s="591"/>
      <c r="O946" s="397"/>
      <c r="Q946" s="53"/>
      <c r="R946" s="53"/>
      <c r="S946" s="53"/>
      <c r="T946" s="53"/>
      <c r="U946" s="53"/>
      <c r="V946" s="53"/>
      <c r="W946" s="53"/>
      <c r="X946" s="53"/>
      <c r="Y946" s="53"/>
    </row>
    <row r="947" spans="1:25" ht="13.5" x14ac:dyDescent="0.25">
      <c r="A947" s="53"/>
      <c r="B947" s="53"/>
      <c r="C947" s="53"/>
      <c r="E947" s="53"/>
      <c r="G947" s="591"/>
      <c r="O947" s="397"/>
      <c r="Q947" s="53"/>
      <c r="R947" s="53"/>
      <c r="S947" s="53"/>
      <c r="T947" s="53"/>
      <c r="U947" s="53"/>
      <c r="V947" s="53"/>
      <c r="W947" s="53"/>
      <c r="X947" s="53"/>
      <c r="Y947" s="53"/>
    </row>
    <row r="948" spans="1:25" ht="13.5" x14ac:dyDescent="0.25">
      <c r="A948" s="53"/>
      <c r="B948" s="53"/>
      <c r="C948" s="53"/>
      <c r="E948" s="53"/>
      <c r="G948" s="591"/>
      <c r="O948" s="397"/>
      <c r="Q948" s="53"/>
      <c r="R948" s="53"/>
      <c r="S948" s="53"/>
      <c r="T948" s="53"/>
      <c r="U948" s="53"/>
      <c r="V948" s="53"/>
      <c r="W948" s="53"/>
      <c r="X948" s="53"/>
      <c r="Y948" s="53"/>
    </row>
    <row r="949" spans="1:25" ht="13.5" x14ac:dyDescent="0.25">
      <c r="A949" s="53"/>
      <c r="B949" s="53"/>
      <c r="C949" s="53"/>
      <c r="E949" s="53"/>
      <c r="G949" s="591"/>
      <c r="O949" s="397"/>
      <c r="Q949" s="53"/>
      <c r="R949" s="53"/>
      <c r="S949" s="53"/>
      <c r="T949" s="53"/>
      <c r="U949" s="53"/>
      <c r="V949" s="53"/>
      <c r="W949" s="53"/>
      <c r="X949" s="53"/>
      <c r="Y949" s="53"/>
    </row>
    <row r="950" spans="1:25" ht="13.5" x14ac:dyDescent="0.25">
      <c r="A950" s="53"/>
      <c r="B950" s="53"/>
      <c r="C950" s="53"/>
      <c r="E950" s="53"/>
      <c r="G950" s="591"/>
      <c r="O950" s="397"/>
      <c r="Q950" s="53"/>
      <c r="R950" s="53"/>
      <c r="S950" s="53"/>
      <c r="T950" s="53"/>
      <c r="U950" s="53"/>
      <c r="V950" s="53"/>
      <c r="W950" s="53"/>
      <c r="X950" s="53"/>
      <c r="Y950" s="53"/>
    </row>
    <row r="951" spans="1:25" ht="13.5" x14ac:dyDescent="0.25">
      <c r="A951" s="53"/>
      <c r="B951" s="53"/>
      <c r="C951" s="53"/>
      <c r="E951" s="53"/>
      <c r="G951" s="591"/>
      <c r="O951" s="397"/>
      <c r="Q951" s="53"/>
      <c r="R951" s="53"/>
      <c r="S951" s="53"/>
      <c r="T951" s="53"/>
      <c r="U951" s="53"/>
      <c r="V951" s="53"/>
      <c r="W951" s="53"/>
      <c r="X951" s="53"/>
      <c r="Y951" s="53"/>
    </row>
    <row r="952" spans="1:25" ht="13.5" x14ac:dyDescent="0.25">
      <c r="A952" s="53"/>
      <c r="B952" s="53"/>
      <c r="C952" s="53"/>
      <c r="E952" s="53"/>
      <c r="G952" s="591"/>
      <c r="O952" s="397"/>
      <c r="Q952" s="53"/>
      <c r="R952" s="53"/>
      <c r="S952" s="53"/>
      <c r="T952" s="53"/>
      <c r="U952" s="53"/>
      <c r="V952" s="53"/>
      <c r="W952" s="53"/>
      <c r="X952" s="53"/>
      <c r="Y952" s="53"/>
    </row>
    <row r="953" spans="1:25" ht="13.5" x14ac:dyDescent="0.25">
      <c r="A953" s="53"/>
      <c r="B953" s="53"/>
      <c r="C953" s="53"/>
      <c r="E953" s="53"/>
      <c r="G953" s="591"/>
      <c r="O953" s="397"/>
      <c r="Q953" s="53"/>
      <c r="R953" s="53"/>
      <c r="S953" s="53"/>
      <c r="T953" s="53"/>
      <c r="U953" s="53"/>
      <c r="V953" s="53"/>
      <c r="W953" s="53"/>
      <c r="X953" s="53"/>
      <c r="Y953" s="53"/>
    </row>
    <row r="954" spans="1:25" ht="13.5" x14ac:dyDescent="0.25">
      <c r="A954" s="53"/>
      <c r="B954" s="53"/>
      <c r="C954" s="53"/>
      <c r="E954" s="53"/>
      <c r="G954" s="591"/>
      <c r="O954" s="397"/>
      <c r="Q954" s="53"/>
      <c r="R954" s="53"/>
      <c r="S954" s="53"/>
      <c r="T954" s="53"/>
      <c r="U954" s="53"/>
      <c r="V954" s="53"/>
      <c r="W954" s="53"/>
      <c r="X954" s="53"/>
      <c r="Y954" s="53"/>
    </row>
    <row r="955" spans="1:25" ht="13.5" x14ac:dyDescent="0.25">
      <c r="A955" s="53"/>
      <c r="B955" s="53"/>
      <c r="C955" s="53"/>
      <c r="E955" s="53"/>
      <c r="G955" s="591"/>
      <c r="O955" s="397"/>
      <c r="Q955" s="53"/>
      <c r="R955" s="53"/>
      <c r="S955" s="53"/>
      <c r="T955" s="53"/>
      <c r="U955" s="53"/>
      <c r="V955" s="53"/>
      <c r="W955" s="53"/>
      <c r="X955" s="53"/>
      <c r="Y955" s="53"/>
    </row>
    <row r="956" spans="1:25" ht="13.5" x14ac:dyDescent="0.25">
      <c r="A956" s="53"/>
      <c r="B956" s="53"/>
      <c r="C956" s="53"/>
      <c r="E956" s="53"/>
      <c r="G956" s="591"/>
      <c r="O956" s="397"/>
      <c r="Q956" s="53"/>
      <c r="R956" s="53"/>
      <c r="S956" s="53"/>
      <c r="T956" s="53"/>
      <c r="U956" s="53"/>
      <c r="V956" s="53"/>
      <c r="W956" s="53"/>
      <c r="X956" s="53"/>
      <c r="Y956" s="53"/>
    </row>
    <row r="957" spans="1:25" ht="13.5" x14ac:dyDescent="0.25">
      <c r="A957" s="53"/>
      <c r="B957" s="53"/>
      <c r="C957" s="53"/>
      <c r="E957" s="53"/>
      <c r="G957" s="591"/>
      <c r="O957" s="397"/>
      <c r="Q957" s="53"/>
      <c r="R957" s="53"/>
      <c r="S957" s="53"/>
      <c r="T957" s="53"/>
      <c r="U957" s="53"/>
      <c r="V957" s="53"/>
      <c r="W957" s="53"/>
      <c r="X957" s="53"/>
      <c r="Y957" s="53"/>
    </row>
    <row r="958" spans="1:25" ht="13.5" x14ac:dyDescent="0.25">
      <c r="A958" s="53"/>
      <c r="B958" s="53"/>
      <c r="C958" s="53"/>
      <c r="E958" s="53"/>
      <c r="G958" s="591"/>
      <c r="O958" s="397"/>
      <c r="Q958" s="53"/>
      <c r="R958" s="53"/>
      <c r="S958" s="53"/>
      <c r="T958" s="53"/>
      <c r="U958" s="53"/>
      <c r="V958" s="53"/>
      <c r="W958" s="53"/>
      <c r="X958" s="53"/>
      <c r="Y958" s="53"/>
    </row>
    <row r="959" spans="1:25" ht="13.5" x14ac:dyDescent="0.25">
      <c r="A959" s="53"/>
      <c r="B959" s="53"/>
      <c r="C959" s="53"/>
      <c r="E959" s="53"/>
      <c r="G959" s="591"/>
      <c r="O959" s="397"/>
      <c r="Q959" s="53"/>
      <c r="R959" s="53"/>
      <c r="S959" s="53"/>
      <c r="T959" s="53"/>
      <c r="U959" s="53"/>
      <c r="V959" s="53"/>
      <c r="W959" s="53"/>
      <c r="X959" s="53"/>
      <c r="Y959" s="53"/>
    </row>
    <row r="960" spans="1:25" ht="13.5" x14ac:dyDescent="0.25">
      <c r="A960" s="53"/>
      <c r="B960" s="53"/>
      <c r="C960" s="53"/>
      <c r="E960" s="53"/>
      <c r="G960" s="591"/>
      <c r="O960" s="397"/>
      <c r="Q960" s="53"/>
      <c r="R960" s="53"/>
      <c r="S960" s="53"/>
      <c r="T960" s="53"/>
      <c r="U960" s="53"/>
      <c r="V960" s="53"/>
      <c r="W960" s="53"/>
      <c r="X960" s="53"/>
      <c r="Y960" s="53"/>
    </row>
    <row r="961" spans="1:25" ht="13.5" x14ac:dyDescent="0.25">
      <c r="A961" s="53"/>
      <c r="B961" s="53"/>
      <c r="C961" s="53"/>
      <c r="E961" s="53"/>
      <c r="G961" s="591"/>
      <c r="O961" s="397"/>
      <c r="Q961" s="53"/>
      <c r="R961" s="53"/>
      <c r="S961" s="53"/>
      <c r="T961" s="53"/>
      <c r="U961" s="53"/>
      <c r="V961" s="53"/>
      <c r="W961" s="53"/>
      <c r="X961" s="53"/>
      <c r="Y961" s="53"/>
    </row>
    <row r="962" spans="1:25" ht="13.5" x14ac:dyDescent="0.25">
      <c r="A962" s="53"/>
      <c r="B962" s="53"/>
      <c r="C962" s="53"/>
      <c r="E962" s="53"/>
      <c r="G962" s="591"/>
      <c r="O962" s="397"/>
      <c r="Q962" s="53"/>
      <c r="R962" s="53"/>
      <c r="S962" s="53"/>
      <c r="T962" s="53"/>
      <c r="U962" s="53"/>
      <c r="V962" s="53"/>
      <c r="W962" s="53"/>
      <c r="X962" s="53"/>
      <c r="Y962" s="53"/>
    </row>
    <row r="963" spans="1:25" ht="13.5" x14ac:dyDescent="0.25">
      <c r="A963" s="53"/>
      <c r="B963" s="53"/>
      <c r="C963" s="53"/>
      <c r="E963" s="53"/>
      <c r="G963" s="591"/>
      <c r="O963" s="397"/>
      <c r="Q963" s="53"/>
      <c r="R963" s="53"/>
      <c r="S963" s="53"/>
      <c r="T963" s="53"/>
      <c r="U963" s="53"/>
      <c r="V963" s="53"/>
      <c r="W963" s="53"/>
      <c r="X963" s="53"/>
      <c r="Y963" s="53"/>
    </row>
    <row r="964" spans="1:25" ht="13.5" x14ac:dyDescent="0.25">
      <c r="A964" s="53"/>
      <c r="B964" s="53"/>
      <c r="C964" s="53"/>
      <c r="E964" s="53"/>
      <c r="G964" s="591"/>
      <c r="O964" s="397"/>
      <c r="Q964" s="53"/>
      <c r="R964" s="53"/>
      <c r="S964" s="53"/>
      <c r="T964" s="53"/>
      <c r="U964" s="53"/>
      <c r="V964" s="53"/>
      <c r="W964" s="53"/>
      <c r="X964" s="53"/>
      <c r="Y964" s="53"/>
    </row>
    <row r="965" spans="1:25" ht="13.5" x14ac:dyDescent="0.25">
      <c r="A965" s="53"/>
      <c r="B965" s="53"/>
      <c r="C965" s="53"/>
      <c r="E965" s="53"/>
      <c r="G965" s="591"/>
      <c r="O965" s="397"/>
      <c r="Q965" s="53"/>
      <c r="R965" s="53"/>
      <c r="S965" s="53"/>
      <c r="T965" s="53"/>
      <c r="U965" s="53"/>
      <c r="V965" s="53"/>
      <c r="W965" s="53"/>
      <c r="X965" s="53"/>
      <c r="Y965" s="53"/>
    </row>
    <row r="966" spans="1:25" ht="13.5" x14ac:dyDescent="0.25">
      <c r="A966" s="53"/>
      <c r="B966" s="53"/>
      <c r="C966" s="53"/>
      <c r="E966" s="53"/>
      <c r="G966" s="591"/>
      <c r="O966" s="397"/>
      <c r="Q966" s="53"/>
      <c r="R966" s="53"/>
      <c r="S966" s="53"/>
      <c r="T966" s="53"/>
      <c r="U966" s="53"/>
      <c r="V966" s="53"/>
      <c r="W966" s="53"/>
      <c r="X966" s="53"/>
      <c r="Y966" s="53"/>
    </row>
    <row r="967" spans="1:25" ht="13.5" x14ac:dyDescent="0.25">
      <c r="A967" s="53"/>
      <c r="B967" s="53"/>
      <c r="C967" s="53"/>
      <c r="E967" s="53"/>
      <c r="G967" s="591"/>
      <c r="O967" s="397"/>
      <c r="Q967" s="53"/>
      <c r="R967" s="53"/>
      <c r="S967" s="53"/>
      <c r="T967" s="53"/>
      <c r="U967" s="53"/>
      <c r="V967" s="53"/>
      <c r="W967" s="53"/>
      <c r="X967" s="53"/>
      <c r="Y967" s="53"/>
    </row>
    <row r="968" spans="1:25" ht="13.5" x14ac:dyDescent="0.25">
      <c r="A968" s="53"/>
      <c r="B968" s="53"/>
      <c r="C968" s="53"/>
      <c r="E968" s="53"/>
      <c r="G968" s="591"/>
      <c r="O968" s="397"/>
      <c r="Q968" s="53"/>
      <c r="R968" s="53"/>
      <c r="S968" s="53"/>
      <c r="T968" s="53"/>
      <c r="U968" s="53"/>
      <c r="V968" s="53"/>
      <c r="W968" s="53"/>
      <c r="X968" s="53"/>
      <c r="Y968" s="53"/>
    </row>
    <row r="969" spans="1:25" ht="13.5" x14ac:dyDescent="0.25">
      <c r="A969" s="53"/>
      <c r="B969" s="53"/>
      <c r="C969" s="53"/>
      <c r="E969" s="53"/>
      <c r="G969" s="591"/>
      <c r="O969" s="397"/>
      <c r="Q969" s="53"/>
      <c r="R969" s="53"/>
      <c r="S969" s="53"/>
      <c r="T969" s="53"/>
      <c r="U969" s="53"/>
      <c r="V969" s="53"/>
      <c r="W969" s="53"/>
      <c r="X969" s="53"/>
      <c r="Y969" s="53"/>
    </row>
    <row r="970" spans="1:25" ht="13.5" x14ac:dyDescent="0.25">
      <c r="A970" s="53"/>
      <c r="B970" s="53"/>
      <c r="C970" s="53"/>
      <c r="E970" s="53"/>
      <c r="G970" s="591"/>
      <c r="O970" s="397"/>
      <c r="Q970" s="53"/>
      <c r="R970" s="53"/>
      <c r="S970" s="53"/>
      <c r="T970" s="53"/>
      <c r="U970" s="53"/>
      <c r="V970" s="53"/>
      <c r="W970" s="53"/>
      <c r="X970" s="53"/>
      <c r="Y970" s="53"/>
    </row>
    <row r="971" spans="1:25" ht="13.5" x14ac:dyDescent="0.25">
      <c r="A971" s="53"/>
      <c r="B971" s="53"/>
      <c r="C971" s="53"/>
      <c r="E971" s="53"/>
      <c r="G971" s="591"/>
      <c r="O971" s="397"/>
      <c r="Q971" s="53"/>
      <c r="R971" s="53"/>
      <c r="S971" s="53"/>
      <c r="T971" s="53"/>
      <c r="U971" s="53"/>
      <c r="V971" s="53"/>
      <c r="W971" s="53"/>
      <c r="X971" s="53"/>
      <c r="Y971" s="53"/>
    </row>
    <row r="972" spans="1:25" ht="13.5" x14ac:dyDescent="0.25">
      <c r="A972" s="53"/>
      <c r="B972" s="53"/>
      <c r="C972" s="53"/>
      <c r="E972" s="53"/>
      <c r="G972" s="591"/>
      <c r="O972" s="397"/>
      <c r="Q972" s="53"/>
      <c r="R972" s="53"/>
      <c r="S972" s="53"/>
      <c r="T972" s="53"/>
      <c r="U972" s="53"/>
      <c r="V972" s="53"/>
      <c r="W972" s="53"/>
      <c r="X972" s="53"/>
      <c r="Y972" s="53"/>
    </row>
    <row r="973" spans="1:25" ht="13.5" x14ac:dyDescent="0.25">
      <c r="A973" s="53"/>
      <c r="B973" s="53"/>
      <c r="C973" s="53"/>
      <c r="E973" s="53"/>
      <c r="G973" s="591"/>
      <c r="O973" s="397"/>
      <c r="Q973" s="53"/>
      <c r="R973" s="53"/>
      <c r="S973" s="53"/>
      <c r="T973" s="53"/>
      <c r="U973" s="53"/>
      <c r="V973" s="53"/>
      <c r="W973" s="53"/>
      <c r="X973" s="53"/>
      <c r="Y973" s="53"/>
    </row>
    <row r="974" spans="1:25" ht="13.5" x14ac:dyDescent="0.25">
      <c r="A974" s="53"/>
      <c r="B974" s="53"/>
      <c r="C974" s="53"/>
      <c r="E974" s="53"/>
      <c r="G974" s="591"/>
      <c r="O974" s="397"/>
      <c r="Q974" s="53"/>
      <c r="R974" s="53"/>
      <c r="S974" s="53"/>
      <c r="T974" s="53"/>
      <c r="U974" s="53"/>
      <c r="V974" s="53"/>
      <c r="W974" s="53"/>
      <c r="X974" s="53"/>
      <c r="Y974" s="53"/>
    </row>
    <row r="975" spans="1:25" ht="13.5" x14ac:dyDescent="0.25">
      <c r="A975" s="53"/>
      <c r="B975" s="53"/>
      <c r="C975" s="53"/>
      <c r="E975" s="53"/>
      <c r="G975" s="591"/>
      <c r="O975" s="397"/>
      <c r="Q975" s="53"/>
      <c r="R975" s="53"/>
      <c r="S975" s="53"/>
      <c r="T975" s="53"/>
      <c r="U975" s="53"/>
      <c r="V975" s="53"/>
      <c r="W975" s="53"/>
      <c r="X975" s="53"/>
      <c r="Y975" s="53"/>
    </row>
    <row r="976" spans="1:25" ht="13.5" x14ac:dyDescent="0.25">
      <c r="A976" s="53"/>
      <c r="B976" s="53"/>
      <c r="C976" s="53"/>
      <c r="E976" s="53"/>
      <c r="G976" s="591"/>
      <c r="O976" s="397"/>
      <c r="Q976" s="53"/>
      <c r="R976" s="53"/>
      <c r="S976" s="53"/>
      <c r="T976" s="53"/>
      <c r="U976" s="53"/>
      <c r="V976" s="53"/>
      <c r="W976" s="53"/>
      <c r="X976" s="53"/>
      <c r="Y976" s="53"/>
    </row>
    <row r="977" spans="1:25" ht="13.5" x14ac:dyDescent="0.25">
      <c r="A977" s="53"/>
      <c r="B977" s="53"/>
      <c r="C977" s="53"/>
      <c r="E977" s="53"/>
      <c r="G977" s="591"/>
      <c r="O977" s="397"/>
      <c r="Q977" s="53"/>
      <c r="R977" s="53"/>
      <c r="S977" s="53"/>
      <c r="T977" s="53"/>
      <c r="U977" s="53"/>
      <c r="V977" s="53"/>
      <c r="W977" s="53"/>
      <c r="X977" s="53"/>
      <c r="Y977" s="53"/>
    </row>
    <row r="978" spans="1:25" ht="13.5" x14ac:dyDescent="0.25">
      <c r="A978" s="53"/>
      <c r="B978" s="53"/>
      <c r="C978" s="53"/>
      <c r="E978" s="53"/>
      <c r="G978" s="591"/>
      <c r="O978" s="397"/>
      <c r="Q978" s="53"/>
      <c r="R978" s="53"/>
      <c r="S978" s="53"/>
      <c r="T978" s="53"/>
      <c r="U978" s="53"/>
      <c r="V978" s="53"/>
      <c r="W978" s="53"/>
      <c r="X978" s="53"/>
      <c r="Y978" s="53"/>
    </row>
    <row r="979" spans="1:25" ht="13.5" x14ac:dyDescent="0.25">
      <c r="A979" s="53"/>
      <c r="B979" s="53"/>
      <c r="C979" s="53"/>
      <c r="E979" s="53"/>
      <c r="G979" s="591"/>
      <c r="O979" s="397"/>
      <c r="Q979" s="53"/>
      <c r="R979" s="53"/>
      <c r="S979" s="53"/>
      <c r="T979" s="53"/>
      <c r="U979" s="53"/>
      <c r="V979" s="53"/>
      <c r="W979" s="53"/>
      <c r="X979" s="53"/>
      <c r="Y979" s="53"/>
    </row>
    <row r="980" spans="1:25" ht="13.5" x14ac:dyDescent="0.25">
      <c r="A980" s="53"/>
      <c r="B980" s="53"/>
      <c r="C980" s="53"/>
      <c r="E980" s="53"/>
      <c r="G980" s="591"/>
      <c r="O980" s="397"/>
      <c r="Q980" s="53"/>
      <c r="R980" s="53"/>
      <c r="S980" s="53"/>
      <c r="T980" s="53"/>
      <c r="U980" s="53"/>
      <c r="V980" s="53"/>
      <c r="W980" s="53"/>
      <c r="X980" s="53"/>
      <c r="Y980" s="53"/>
    </row>
    <row r="981" spans="1:25" ht="13.5" x14ac:dyDescent="0.25">
      <c r="A981" s="53"/>
      <c r="B981" s="53"/>
      <c r="C981" s="53"/>
      <c r="E981" s="53"/>
      <c r="G981" s="591"/>
      <c r="O981" s="397"/>
      <c r="Q981" s="53"/>
      <c r="R981" s="53"/>
      <c r="S981" s="53"/>
      <c r="T981" s="53"/>
      <c r="U981" s="53"/>
      <c r="V981" s="53"/>
      <c r="W981" s="53"/>
      <c r="X981" s="53"/>
      <c r="Y981" s="53"/>
    </row>
    <row r="982" spans="1:25" ht="13.5" x14ac:dyDescent="0.25">
      <c r="A982" s="53"/>
      <c r="B982" s="53"/>
      <c r="C982" s="53"/>
      <c r="E982" s="53"/>
      <c r="G982" s="591"/>
      <c r="O982" s="397"/>
      <c r="Q982" s="53"/>
      <c r="R982" s="53"/>
      <c r="S982" s="53"/>
      <c r="T982" s="53"/>
      <c r="U982" s="53"/>
      <c r="V982" s="53"/>
      <c r="W982" s="53"/>
      <c r="X982" s="53"/>
      <c r="Y982" s="53"/>
    </row>
    <row r="983" spans="1:25" ht="13.5" x14ac:dyDescent="0.25">
      <c r="A983" s="53"/>
      <c r="B983" s="53"/>
      <c r="C983" s="53"/>
      <c r="E983" s="53"/>
      <c r="G983" s="591"/>
      <c r="O983" s="397"/>
      <c r="Q983" s="53"/>
      <c r="R983" s="53"/>
      <c r="S983" s="53"/>
      <c r="T983" s="53"/>
      <c r="U983" s="53"/>
      <c r="V983" s="53"/>
      <c r="W983" s="53"/>
      <c r="X983" s="53"/>
      <c r="Y983" s="53"/>
    </row>
    <row r="984" spans="1:25" ht="13.5" x14ac:dyDescent="0.25">
      <c r="A984" s="53"/>
      <c r="B984" s="53"/>
      <c r="C984" s="53"/>
      <c r="E984" s="53"/>
      <c r="G984" s="591"/>
      <c r="O984" s="397"/>
      <c r="Q984" s="53"/>
      <c r="R984" s="53"/>
      <c r="S984" s="53"/>
      <c r="T984" s="53"/>
      <c r="U984" s="53"/>
      <c r="V984" s="53"/>
      <c r="W984" s="53"/>
      <c r="X984" s="53"/>
      <c r="Y984" s="53"/>
    </row>
    <row r="985" spans="1:25" ht="13.5" x14ac:dyDescent="0.25">
      <c r="A985" s="53"/>
      <c r="B985" s="53"/>
      <c r="C985" s="53"/>
      <c r="E985" s="53"/>
      <c r="G985" s="591"/>
      <c r="O985" s="397"/>
      <c r="Q985" s="53"/>
      <c r="R985" s="53"/>
      <c r="S985" s="53"/>
      <c r="T985" s="53"/>
      <c r="U985" s="53"/>
      <c r="V985" s="53"/>
      <c r="W985" s="53"/>
      <c r="X985" s="53"/>
      <c r="Y985" s="53"/>
    </row>
    <row r="986" spans="1:25" ht="13.5" x14ac:dyDescent="0.25">
      <c r="A986" s="53"/>
      <c r="B986" s="53"/>
      <c r="C986" s="53"/>
      <c r="E986" s="53"/>
      <c r="G986" s="591"/>
      <c r="O986" s="397"/>
      <c r="Q986" s="53"/>
      <c r="R986" s="53"/>
      <c r="S986" s="53"/>
      <c r="T986" s="53"/>
      <c r="U986" s="53"/>
      <c r="V986" s="53"/>
      <c r="W986" s="53"/>
      <c r="X986" s="53"/>
      <c r="Y986" s="53"/>
    </row>
    <row r="987" spans="1:25" ht="13.5" x14ac:dyDescent="0.25">
      <c r="A987" s="53"/>
      <c r="B987" s="53"/>
      <c r="C987" s="53"/>
      <c r="E987" s="53"/>
      <c r="G987" s="591"/>
      <c r="O987" s="397"/>
      <c r="Q987" s="53"/>
      <c r="R987" s="53"/>
      <c r="S987" s="53"/>
      <c r="T987" s="53"/>
      <c r="U987" s="53"/>
      <c r="V987" s="53"/>
      <c r="W987" s="53"/>
      <c r="X987" s="53"/>
      <c r="Y987" s="53"/>
    </row>
    <row r="988" spans="1:25" ht="13.5" x14ac:dyDescent="0.25">
      <c r="A988" s="53"/>
      <c r="B988" s="53"/>
      <c r="C988" s="53"/>
      <c r="E988" s="53"/>
      <c r="G988" s="591"/>
      <c r="O988" s="397"/>
      <c r="Q988" s="53"/>
      <c r="R988" s="53"/>
      <c r="S988" s="53"/>
      <c r="T988" s="53"/>
      <c r="U988" s="53"/>
      <c r="V988" s="53"/>
      <c r="W988" s="53"/>
      <c r="X988" s="53"/>
      <c r="Y988" s="53"/>
    </row>
    <row r="989" spans="1:25" ht="13.5" x14ac:dyDescent="0.25">
      <c r="A989" s="53"/>
      <c r="B989" s="53"/>
      <c r="C989" s="53"/>
      <c r="E989" s="53"/>
      <c r="G989" s="591"/>
      <c r="O989" s="397"/>
      <c r="Q989" s="53"/>
      <c r="R989" s="53"/>
      <c r="S989" s="53"/>
      <c r="T989" s="53"/>
      <c r="U989" s="53"/>
      <c r="V989" s="53"/>
      <c r="W989" s="53"/>
      <c r="X989" s="53"/>
      <c r="Y989" s="53"/>
    </row>
    <row r="990" spans="1:25" ht="13.5" x14ac:dyDescent="0.25">
      <c r="A990" s="53"/>
      <c r="B990" s="53"/>
      <c r="C990" s="53"/>
      <c r="E990" s="53"/>
      <c r="G990" s="591"/>
      <c r="O990" s="397"/>
      <c r="Q990" s="53"/>
      <c r="R990" s="53"/>
      <c r="S990" s="53"/>
      <c r="T990" s="53"/>
      <c r="U990" s="53"/>
      <c r="V990" s="53"/>
      <c r="W990" s="53"/>
      <c r="X990" s="53"/>
      <c r="Y990" s="53"/>
    </row>
    <row r="991" spans="1:25" ht="13.5" x14ac:dyDescent="0.25">
      <c r="A991" s="53"/>
      <c r="B991" s="53"/>
      <c r="C991" s="53"/>
      <c r="E991" s="53"/>
      <c r="G991" s="591"/>
      <c r="O991" s="397"/>
      <c r="Q991" s="53"/>
      <c r="R991" s="53"/>
      <c r="S991" s="53"/>
      <c r="T991" s="53"/>
      <c r="U991" s="53"/>
      <c r="V991" s="53"/>
      <c r="W991" s="53"/>
      <c r="X991" s="53"/>
      <c r="Y991" s="53"/>
    </row>
    <row r="992" spans="1:25" ht="13.5" x14ac:dyDescent="0.25">
      <c r="A992" s="53"/>
      <c r="B992" s="53"/>
      <c r="C992" s="53"/>
      <c r="E992" s="53"/>
      <c r="G992" s="591"/>
      <c r="O992" s="397"/>
      <c r="Q992" s="53"/>
      <c r="R992" s="53"/>
      <c r="S992" s="53"/>
      <c r="T992" s="53"/>
      <c r="U992" s="53"/>
      <c r="V992" s="53"/>
      <c r="W992" s="53"/>
      <c r="X992" s="53"/>
      <c r="Y992" s="53"/>
    </row>
    <row r="993" spans="1:25" ht="13.5" x14ac:dyDescent="0.25">
      <c r="A993" s="53"/>
      <c r="B993" s="53"/>
      <c r="C993" s="53"/>
      <c r="E993" s="53"/>
      <c r="G993" s="591"/>
      <c r="O993" s="397"/>
      <c r="Q993" s="53"/>
      <c r="R993" s="53"/>
      <c r="S993" s="53"/>
      <c r="T993" s="53"/>
      <c r="U993" s="53"/>
      <c r="V993" s="53"/>
      <c r="W993" s="53"/>
      <c r="X993" s="53"/>
      <c r="Y993" s="53"/>
    </row>
    <row r="994" spans="1:25" ht="13.5" x14ac:dyDescent="0.25">
      <c r="A994" s="53"/>
      <c r="B994" s="53"/>
      <c r="C994" s="53"/>
      <c r="E994" s="53"/>
      <c r="G994" s="591"/>
      <c r="O994" s="397"/>
      <c r="Q994" s="53"/>
      <c r="R994" s="53"/>
      <c r="S994" s="53"/>
      <c r="T994" s="53"/>
      <c r="U994" s="53"/>
      <c r="V994" s="53"/>
      <c r="W994" s="53"/>
      <c r="X994" s="53"/>
      <c r="Y994" s="53"/>
    </row>
  </sheetData>
  <autoFilter ref="B9:P9" xr:uid="{00000000-0009-0000-0000-000004000000}"/>
  <mergeCells count="285">
    <mergeCell ref="B2:O2"/>
    <mergeCell ref="B3:O3"/>
    <mergeCell ref="B4:O4"/>
    <mergeCell ref="B5:O5"/>
    <mergeCell ref="B6:O6"/>
    <mergeCell ref="G7:O7"/>
    <mergeCell ref="D17:E17"/>
    <mergeCell ref="D18:E18"/>
    <mergeCell ref="D20:E20"/>
    <mergeCell ref="D21:E21"/>
    <mergeCell ref="D22:E22"/>
    <mergeCell ref="D23:E23"/>
    <mergeCell ref="H8:L8"/>
    <mergeCell ref="B11:D11"/>
    <mergeCell ref="D14:E14"/>
    <mergeCell ref="D16:E16"/>
    <mergeCell ref="D30:E30"/>
    <mergeCell ref="D31:E31"/>
    <mergeCell ref="D32:E32"/>
    <mergeCell ref="D34:E34"/>
    <mergeCell ref="D35:E35"/>
    <mergeCell ref="D36:E36"/>
    <mergeCell ref="D24:E24"/>
    <mergeCell ref="D25:E25"/>
    <mergeCell ref="D26:E26"/>
    <mergeCell ref="D27:E27"/>
    <mergeCell ref="D28:E28"/>
    <mergeCell ref="D29:E29"/>
    <mergeCell ref="D43:E43"/>
    <mergeCell ref="D45:E45"/>
    <mergeCell ref="D46:E46"/>
    <mergeCell ref="D47:E47"/>
    <mergeCell ref="D48:E48"/>
    <mergeCell ref="D50:E50"/>
    <mergeCell ref="D37:E37"/>
    <mergeCell ref="D38:E38"/>
    <mergeCell ref="D39:E39"/>
    <mergeCell ref="D40:E40"/>
    <mergeCell ref="D41:E41"/>
    <mergeCell ref="D42:E42"/>
    <mergeCell ref="D57:E57"/>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6:E86"/>
    <mergeCell ref="D88:E88"/>
    <mergeCell ref="D89:E89"/>
    <mergeCell ref="D77:E77"/>
    <mergeCell ref="D78:E78"/>
    <mergeCell ref="D79:E79"/>
    <mergeCell ref="D80:E80"/>
    <mergeCell ref="D81:E81"/>
    <mergeCell ref="D82:E82"/>
    <mergeCell ref="D97:E97"/>
    <mergeCell ref="D98:E98"/>
    <mergeCell ref="D99:E99"/>
    <mergeCell ref="D100:E100"/>
    <mergeCell ref="D101:E101"/>
    <mergeCell ref="D102:E102"/>
    <mergeCell ref="D91:E91"/>
    <mergeCell ref="D92:E92"/>
    <mergeCell ref="B93:B94"/>
    <mergeCell ref="D93:D94"/>
    <mergeCell ref="D95:E95"/>
    <mergeCell ref="D96:E96"/>
    <mergeCell ref="D109:E109"/>
    <mergeCell ref="D110:E110"/>
    <mergeCell ref="D112:E112"/>
    <mergeCell ref="D113:E113"/>
    <mergeCell ref="D114:E114"/>
    <mergeCell ref="D103:E103"/>
    <mergeCell ref="D104:E104"/>
    <mergeCell ref="D105:E105"/>
    <mergeCell ref="D106:E106"/>
    <mergeCell ref="D107:E107"/>
    <mergeCell ref="D108:E108"/>
    <mergeCell ref="D121:E121"/>
    <mergeCell ref="B122:B124"/>
    <mergeCell ref="D122:D124"/>
    <mergeCell ref="D125:E125"/>
    <mergeCell ref="D126:E126"/>
    <mergeCell ref="D127:E127"/>
    <mergeCell ref="D115:E115"/>
    <mergeCell ref="D116:E116"/>
    <mergeCell ref="D117:E117"/>
    <mergeCell ref="D118:E118"/>
    <mergeCell ref="D120:E120"/>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4:E204"/>
    <mergeCell ref="D205:E205"/>
    <mergeCell ref="D206:E206"/>
    <mergeCell ref="D207:E207"/>
    <mergeCell ref="D208:E208"/>
    <mergeCell ref="D196:E196"/>
    <mergeCell ref="D197:E197"/>
    <mergeCell ref="D198:E198"/>
    <mergeCell ref="D199:E199"/>
    <mergeCell ref="D200:E200"/>
    <mergeCell ref="D201:E201"/>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53:E253"/>
    <mergeCell ref="D254:E254"/>
    <mergeCell ref="D255:E255"/>
    <mergeCell ref="D256:E256"/>
    <mergeCell ref="D258:E258"/>
    <mergeCell ref="D259:E259"/>
    <mergeCell ref="D246:E246"/>
    <mergeCell ref="D247:E247"/>
    <mergeCell ref="D249:E249"/>
    <mergeCell ref="D250:E250"/>
    <mergeCell ref="D252:E252"/>
    <mergeCell ref="D267:E267"/>
    <mergeCell ref="D268:E268"/>
    <mergeCell ref="B269:B271"/>
    <mergeCell ref="D269:D271"/>
    <mergeCell ref="D272:E272"/>
    <mergeCell ref="D273:E273"/>
    <mergeCell ref="D260:E260"/>
    <mergeCell ref="D262:E262"/>
    <mergeCell ref="D263:E263"/>
    <mergeCell ref="D264:E264"/>
    <mergeCell ref="D265:E265"/>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96:E296"/>
    <mergeCell ref="D297:E297"/>
    <mergeCell ref="D298:E298"/>
    <mergeCell ref="D286:E286"/>
    <mergeCell ref="D288:E288"/>
    <mergeCell ref="D289:E289"/>
    <mergeCell ref="D290:E290"/>
    <mergeCell ref="D291:E291"/>
    <mergeCell ref="D292:E292"/>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4" customWidth="1"/>
    <col min="2" max="2" width="9.5703125" style="214" customWidth="1"/>
    <col min="3" max="3" width="28" style="214" customWidth="1"/>
    <col min="4" max="4" width="5.42578125" style="214" customWidth="1"/>
    <col min="5" max="5" width="36.85546875" style="214" customWidth="1"/>
    <col min="6" max="6" width="28" style="214" customWidth="1"/>
    <col min="7" max="7" width="8.140625" style="214" customWidth="1"/>
    <col min="8" max="8" width="43.28515625" style="214" customWidth="1"/>
    <col min="9" max="9" width="6.140625" style="214" customWidth="1"/>
    <col min="10" max="10" width="25.42578125" style="214" customWidth="1"/>
    <col min="11" max="11" width="22.140625" style="214" customWidth="1"/>
    <col min="12" max="12" width="11.28515625" style="214" customWidth="1"/>
    <col min="13" max="13" width="50.5703125" style="214" customWidth="1"/>
    <col min="14" max="14" width="13.7109375" style="214" customWidth="1"/>
    <col min="15" max="18" width="10.85546875" style="214" customWidth="1"/>
    <col min="19" max="19" width="12.42578125" style="214" customWidth="1"/>
    <col min="20" max="20" width="11.42578125" style="214" customWidth="1"/>
    <col min="21" max="21" width="14.28515625" style="214" customWidth="1"/>
    <col min="22" max="26" width="9.28515625" style="214" customWidth="1"/>
    <col min="27" max="27" width="10.5703125" style="214" customWidth="1"/>
    <col min="28" max="28" width="55.5703125" style="214" customWidth="1"/>
    <col min="29" max="30" width="29.42578125" style="214" customWidth="1"/>
    <col min="31" max="31" width="20.7109375" style="214" customWidth="1"/>
    <col min="32" max="37" width="14.5703125" style="214" customWidth="1"/>
    <col min="38" max="38" width="10.7109375" style="214" customWidth="1"/>
    <col min="39" max="44" width="9.140625" style="214" customWidth="1"/>
    <col min="45" max="48" width="8.28515625" style="214" customWidth="1"/>
    <col min="49" max="49" width="31.85546875" style="214" customWidth="1"/>
    <col min="50" max="61" width="8.28515625" style="214" customWidth="1"/>
    <col min="62" max="65" width="28.140625" style="214" customWidth="1"/>
    <col min="66" max="16384" width="15.140625" style="214"/>
  </cols>
  <sheetData>
    <row r="1" spans="1:63" ht="21.75" customHeight="1" x14ac:dyDescent="0.25">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B1" s="214">
        <v>27</v>
      </c>
      <c r="AC1" s="214">
        <v>29</v>
      </c>
      <c r="AD1" s="214">
        <v>28</v>
      </c>
      <c r="AE1" s="214">
        <v>30</v>
      </c>
      <c r="AF1" s="214">
        <v>30</v>
      </c>
      <c r="AG1" s="214">
        <v>31</v>
      </c>
      <c r="AH1" s="214">
        <v>32</v>
      </c>
      <c r="AI1" s="214">
        <v>33</v>
      </c>
      <c r="AJ1" s="214">
        <v>34</v>
      </c>
      <c r="AK1" s="214">
        <v>35</v>
      </c>
      <c r="AL1" s="214">
        <v>36</v>
      </c>
      <c r="AM1" s="214">
        <v>37</v>
      </c>
      <c r="AN1" s="214">
        <v>38</v>
      </c>
      <c r="AO1" s="214">
        <v>39</v>
      </c>
      <c r="AP1" s="214">
        <v>40</v>
      </c>
      <c r="AQ1" s="214">
        <v>41</v>
      </c>
    </row>
    <row r="2" spans="1:63" ht="19.5" customHeight="1" x14ac:dyDescent="0.25">
      <c r="C2" s="214">
        <v>1</v>
      </c>
      <c r="D2" s="69"/>
      <c r="E2" s="69"/>
      <c r="F2" s="69"/>
      <c r="G2" s="69"/>
      <c r="H2" s="69"/>
      <c r="I2" s="69"/>
      <c r="J2" s="69"/>
      <c r="K2" s="69"/>
      <c r="L2" s="69"/>
      <c r="M2" s="69"/>
      <c r="N2" s="69"/>
      <c r="O2" s="69"/>
      <c r="P2" s="69"/>
      <c r="Q2" s="69"/>
      <c r="R2" s="69"/>
      <c r="S2" s="69"/>
      <c r="T2" s="69"/>
      <c r="U2" s="69"/>
      <c r="V2" s="69"/>
      <c r="W2" s="69"/>
      <c r="X2" s="69"/>
      <c r="Y2" s="69"/>
      <c r="Z2" s="69"/>
      <c r="AA2" s="69"/>
      <c r="AB2" s="214">
        <v>3</v>
      </c>
      <c r="AD2" s="84"/>
      <c r="AE2" s="214">
        <v>6</v>
      </c>
      <c r="AF2" s="214">
        <v>7</v>
      </c>
      <c r="AG2" s="214">
        <v>8</v>
      </c>
      <c r="AH2" s="214">
        <v>9</v>
      </c>
      <c r="AI2" s="214">
        <v>10</v>
      </c>
      <c r="AJ2" s="214">
        <v>11</v>
      </c>
      <c r="AL2" s="214">
        <v>6</v>
      </c>
      <c r="AM2" s="214">
        <v>7</v>
      </c>
      <c r="AN2" s="214">
        <v>8</v>
      </c>
      <c r="AO2" s="214">
        <v>9</v>
      </c>
      <c r="AP2" s="214">
        <v>10</v>
      </c>
      <c r="AQ2" s="214">
        <v>11</v>
      </c>
    </row>
    <row r="3" spans="1:63" ht="49.5" customHeight="1" x14ac:dyDescent="0.25">
      <c r="A3" s="250">
        <f>+MAX(A4:A247)</f>
        <v>260</v>
      </c>
      <c r="B3" s="251"/>
      <c r="C3" s="71" t="s">
        <v>17</v>
      </c>
      <c r="D3" s="71" t="s">
        <v>743</v>
      </c>
      <c r="E3" s="71" t="s">
        <v>744</v>
      </c>
      <c r="F3" s="78" t="s">
        <v>21</v>
      </c>
      <c r="G3" s="78" t="s">
        <v>745</v>
      </c>
      <c r="H3" s="85" t="s">
        <v>24</v>
      </c>
      <c r="I3" s="85" t="s">
        <v>746</v>
      </c>
      <c r="J3" s="142" t="s">
        <v>27</v>
      </c>
      <c r="K3" s="142" t="s">
        <v>747</v>
      </c>
      <c r="L3" s="143" t="s">
        <v>903</v>
      </c>
      <c r="M3" s="142" t="s">
        <v>749</v>
      </c>
      <c r="N3" s="143" t="s">
        <v>750</v>
      </c>
      <c r="O3" s="143">
        <v>2015</v>
      </c>
      <c r="P3" s="143">
        <v>2016</v>
      </c>
      <c r="Q3" s="143">
        <v>2017</v>
      </c>
      <c r="R3" s="143">
        <v>2018</v>
      </c>
      <c r="S3" s="143" t="s">
        <v>751</v>
      </c>
      <c r="T3" s="143" t="s">
        <v>752</v>
      </c>
      <c r="U3" s="143" t="s">
        <v>750</v>
      </c>
      <c r="V3" s="143">
        <v>2015</v>
      </c>
      <c r="W3" s="143">
        <v>2016</v>
      </c>
      <c r="X3" s="143">
        <v>2017</v>
      </c>
      <c r="Y3" s="143">
        <v>2018</v>
      </c>
      <c r="Z3" s="143" t="s">
        <v>751</v>
      </c>
      <c r="AA3" s="71" t="s">
        <v>753</v>
      </c>
      <c r="AB3" s="72" t="s">
        <v>754</v>
      </c>
      <c r="AC3" s="72" t="s">
        <v>755</v>
      </c>
      <c r="AD3" s="72" t="s">
        <v>756</v>
      </c>
      <c r="AE3" s="72" t="s">
        <v>757</v>
      </c>
      <c r="AF3" s="72" t="s">
        <v>750</v>
      </c>
      <c r="AG3" s="72">
        <v>2015</v>
      </c>
      <c r="AH3" s="72">
        <v>2016</v>
      </c>
      <c r="AI3" s="72">
        <v>2017</v>
      </c>
      <c r="AJ3" s="72">
        <v>2018</v>
      </c>
      <c r="AK3" s="72" t="s">
        <v>758</v>
      </c>
      <c r="AL3" s="72" t="s">
        <v>759</v>
      </c>
      <c r="AM3" s="253" t="s">
        <v>750</v>
      </c>
      <c r="AN3" s="253">
        <v>2015</v>
      </c>
      <c r="AO3" s="253">
        <v>2016</v>
      </c>
      <c r="AP3" s="253">
        <v>2017</v>
      </c>
      <c r="AQ3" s="253">
        <v>2018</v>
      </c>
      <c r="AR3" s="253" t="s">
        <v>758</v>
      </c>
      <c r="AS3" s="252" t="s">
        <v>760</v>
      </c>
      <c r="AT3" s="252" t="s">
        <v>761</v>
      </c>
      <c r="AU3" s="252"/>
      <c r="AV3" s="252"/>
      <c r="AW3" s="252"/>
      <c r="AX3" s="252"/>
      <c r="AY3" s="252"/>
      <c r="AZ3" s="252"/>
      <c r="BA3" s="252"/>
      <c r="BB3" s="252"/>
      <c r="BC3" s="252"/>
      <c r="BD3" s="252"/>
      <c r="BE3" s="252"/>
      <c r="BF3" s="252"/>
      <c r="BG3" s="252"/>
      <c r="BH3" s="252"/>
      <c r="BI3" s="251"/>
      <c r="BJ3" s="72" t="s">
        <v>756</v>
      </c>
      <c r="BK3" s="252"/>
    </row>
    <row r="4" spans="1:63" ht="73.5" customHeight="1" x14ac:dyDescent="0.25">
      <c r="A4" s="254">
        <v>16</v>
      </c>
      <c r="B4" s="254" t="str">
        <f t="shared" ref="B4:B13" si="0">+AA4</f>
        <v>P16</v>
      </c>
      <c r="C4" s="127" t="s">
        <v>56</v>
      </c>
      <c r="D4" s="255" t="s">
        <v>19</v>
      </c>
      <c r="E4" s="74" t="str">
        <f>+'PLAN INDICATIVO ORIGINAL '!$D$12</f>
        <v>ATENCIÓN Y TRATAMIENTO PENITENCIARIO</v>
      </c>
      <c r="F4" s="256" t="str">
        <f>+'PLAN INDICATIVO ORIGINAL '!$D$13</f>
        <v>ATENCIÓN BASICA</v>
      </c>
      <c r="G4" s="256" t="s">
        <v>25</v>
      </c>
      <c r="H4" s="257" t="str">
        <f>+'PLAN INDICATIVO ORIGINAL '!$D$14</f>
        <v>Sostener la Atención Social a la PPL, que les otorgue condiciones dignas en la  Prisionalización.</v>
      </c>
      <c r="I4" s="256" t="s">
        <v>762</v>
      </c>
      <c r="J4" s="142" t="str">
        <f>+'PLAN INDICATIVO ORIGINAL '!$D$15</f>
        <v>ALIMENTACIÓN</v>
      </c>
      <c r="K4" s="142" t="s">
        <v>763</v>
      </c>
      <c r="L4" s="142" t="s">
        <v>28</v>
      </c>
      <c r="M4" s="258" t="str">
        <f>+'PLAN INDICATIVO ORIGINAL '!$E$15</f>
        <v>Informes de análisis y concepto técnico de las actas de los comités de seguimiento al suministro de alimentación para la PPL.</v>
      </c>
      <c r="N4" s="259">
        <f>VLOOKUP(L4,'PLAN INDICATIVO ORIGINAL '!$C$13:$M$343,6,0)</f>
        <v>6</v>
      </c>
      <c r="O4" s="259">
        <f>VLOOKUP(L4,'PLAN INDICATIVO ORIGINAL '!$C$13:$M$343,7,0)</f>
        <v>6</v>
      </c>
      <c r="P4" s="259">
        <f>VLOOKUP(L4,'PLAN INDICATIVO ORIGINAL '!$C$13:$M$343,8,0)</f>
        <v>6</v>
      </c>
      <c r="Q4" s="259">
        <f>VLOOKUP(L4,'PLAN INDICATIVO ORIGINAL '!$C$13:$M$343,9,0)</f>
        <v>6</v>
      </c>
      <c r="R4" s="259">
        <f>VLOOKUP(L4,'PLAN INDICATIVO ORIGINAL '!$C$13:$M$343,10,0)</f>
        <v>24</v>
      </c>
      <c r="S4" s="259" t="str">
        <f>VLOOKUP(L4,'PLAN INDICATIVO ORIGINAL '!$C$13:$M$343,11,0)</f>
        <v>Número</v>
      </c>
      <c r="T4" s="259" t="e">
        <f>VLOOKUP(L4,'PLAN INDICATIVO ORIGINAL '!$C$13:$M$343,12,0)</f>
        <v>#REF!</v>
      </c>
      <c r="U4" s="259">
        <f t="shared" ref="U4:Z4" si="1">+N4</f>
        <v>6</v>
      </c>
      <c r="V4" s="259">
        <f t="shared" si="1"/>
        <v>6</v>
      </c>
      <c r="W4" s="259">
        <f t="shared" si="1"/>
        <v>6</v>
      </c>
      <c r="X4" s="259">
        <f t="shared" si="1"/>
        <v>6</v>
      </c>
      <c r="Y4" s="259">
        <f t="shared" si="1"/>
        <v>24</v>
      </c>
      <c r="Z4" s="259" t="str">
        <f t="shared" si="1"/>
        <v>Número</v>
      </c>
      <c r="AA4" s="254" t="str">
        <f>+'PLAN INDICATIVO ORIGINAL '!C16</f>
        <v>P16</v>
      </c>
      <c r="AB4" s="254"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9" t="str">
        <f>+'PLAN INDICATIVO ORIGINAL '!F16</f>
        <v>DIRECCIÓN DE ATENCIÓN Y TRATAMIENTO</v>
      </c>
      <c r="AD4" s="59" t="str">
        <f>+'PLAN INDICATIVO ORIGINAL '!F15</f>
        <v>DIRECCIÓN DE ATENCIÓN Y TRATAMIENTO</v>
      </c>
      <c r="AE4" s="59" t="s">
        <v>764</v>
      </c>
      <c r="AF4" s="260">
        <f>VLOOKUP(AA4,'PLAN INDICATIVO ORIGINAL '!$C$13:$M$343,6,0)</f>
        <v>1</v>
      </c>
      <c r="AG4" s="261">
        <f>VLOOKUP(AA4,'PLAN INDICATIVO ORIGINAL '!$C$13:$M$343,7,0)</f>
        <v>0</v>
      </c>
      <c r="AH4" s="261">
        <f>VLOOKUP(AA4,'PLAN INDICATIVO ORIGINAL '!$C$13:$M$343,8,0)</f>
        <v>0</v>
      </c>
      <c r="AI4" s="261">
        <f>VLOOKUP(AA4,'PLAN INDICATIVO ORIGINAL '!$C$13:$M$343,9,0)</f>
        <v>0</v>
      </c>
      <c r="AJ4" s="261">
        <f>VLOOKUP(AA4,'PLAN INDICATIVO ORIGINAL '!$C$13:$M$343,10,0)</f>
        <v>1</v>
      </c>
      <c r="AK4" s="261" t="str">
        <f>VLOOKUP(AA4,'PLAN INDICATIVO ORIGINAL '!$C$13:$M$343,11,0)</f>
        <v>Número</v>
      </c>
      <c r="AL4" s="262" t="e">
        <f>VLOOKUP(AA4,'PLAN INDICATIVO ORIGINAL '!$C$13:$M$343,12,0)</f>
        <v>#REF!</v>
      </c>
      <c r="AM4" s="263">
        <f t="shared" ref="AM4:AR4" si="2">+AF4</f>
        <v>1</v>
      </c>
      <c r="AN4" s="263">
        <f t="shared" si="2"/>
        <v>0</v>
      </c>
      <c r="AO4" s="263">
        <f t="shared" si="2"/>
        <v>0</v>
      </c>
      <c r="AP4" s="263">
        <f t="shared" si="2"/>
        <v>0</v>
      </c>
      <c r="AQ4" s="263">
        <f t="shared" si="2"/>
        <v>1</v>
      </c>
      <c r="AR4" s="263" t="str">
        <f t="shared" si="2"/>
        <v>Número</v>
      </c>
      <c r="AS4" s="264" t="s">
        <v>765</v>
      </c>
      <c r="AV4" s="214" t="s">
        <v>34</v>
      </c>
      <c r="AW4" s="214" t="s">
        <v>31</v>
      </c>
      <c r="AX4" s="214" t="s">
        <v>764</v>
      </c>
      <c r="BI4" s="254">
        <v>16</v>
      </c>
      <c r="BJ4" s="59" t="s">
        <v>31</v>
      </c>
    </row>
    <row r="5" spans="1:63" ht="81" customHeight="1" x14ac:dyDescent="0.25">
      <c r="A5" s="254">
        <v>179</v>
      </c>
      <c r="B5" s="254" t="str">
        <f t="shared" si="0"/>
        <v>P179</v>
      </c>
      <c r="C5" s="127" t="s">
        <v>56</v>
      </c>
      <c r="D5" s="255" t="s">
        <v>19</v>
      </c>
      <c r="E5" s="74" t="str">
        <f>+'PLAN INDICATIVO ORIGINAL '!$D$12</f>
        <v>ATENCIÓN Y TRATAMIENTO PENITENCIARIO</v>
      </c>
      <c r="F5" s="256" t="str">
        <f>+'PLAN INDICATIVO ORIGINAL '!$D$13</f>
        <v>ATENCIÓN BASICA</v>
      </c>
      <c r="G5" s="256" t="s">
        <v>25</v>
      </c>
      <c r="H5" s="257" t="str">
        <f>+'PLAN INDICATIVO ORIGINAL '!$D$14</f>
        <v>Sostener la Atención Social a la PPL, que les otorgue condiciones dignas en la  Prisionalización.</v>
      </c>
      <c r="I5" s="256" t="s">
        <v>762</v>
      </c>
      <c r="J5" s="142" t="str">
        <f>+'PLAN INDICATIVO ORIGINAL '!$D$15</f>
        <v>ALIMENTACIÓN</v>
      </c>
      <c r="K5" s="142" t="s">
        <v>763</v>
      </c>
      <c r="L5" s="142" t="s">
        <v>28</v>
      </c>
      <c r="M5" s="258" t="str">
        <f>+'PLAN INDICATIVO ORIGINAL '!$E$15</f>
        <v>Informes de análisis y concepto técnico de las actas de los comités de seguimiento al suministro de alimentación para la PPL.</v>
      </c>
      <c r="N5" s="259">
        <f>VLOOKUP(L5,'PLAN INDICATIVO ORIGINAL '!$C$13:$M$343,6,0)</f>
        <v>6</v>
      </c>
      <c r="O5" s="259">
        <f>VLOOKUP(L5,'PLAN INDICATIVO ORIGINAL '!$C$13:$M$343,7,0)</f>
        <v>6</v>
      </c>
      <c r="P5" s="259">
        <f>VLOOKUP(L5,'PLAN INDICATIVO ORIGINAL '!$C$13:$M$343,8,0)</f>
        <v>6</v>
      </c>
      <c r="Q5" s="259">
        <f>VLOOKUP(L5,'PLAN INDICATIVO ORIGINAL '!$C$13:$M$343,9,0)</f>
        <v>6</v>
      </c>
      <c r="R5" s="259">
        <f>VLOOKUP(L5,'PLAN INDICATIVO ORIGINAL '!$C$13:$M$343,10,0)</f>
        <v>24</v>
      </c>
      <c r="S5" s="259" t="str">
        <f>VLOOKUP(L5,'PLAN INDICATIVO ORIGINAL '!$C$13:$M$343,11,0)</f>
        <v>Número</v>
      </c>
      <c r="T5" s="259" t="e">
        <f>VLOOKUP(L5,'PLAN INDICATIVO ORIGINAL '!$C$13:$M$343,12,0)</f>
        <v>#REF!</v>
      </c>
      <c r="U5" s="259">
        <f t="shared" ref="U5:Z5" si="3">+N5</f>
        <v>6</v>
      </c>
      <c r="V5" s="259">
        <f t="shared" si="3"/>
        <v>6</v>
      </c>
      <c r="W5" s="259">
        <f t="shared" si="3"/>
        <v>6</v>
      </c>
      <c r="X5" s="259">
        <f t="shared" si="3"/>
        <v>6</v>
      </c>
      <c r="Y5" s="259">
        <f t="shared" si="3"/>
        <v>24</v>
      </c>
      <c r="Z5" s="259" t="str">
        <f t="shared" si="3"/>
        <v>Número</v>
      </c>
      <c r="AA5" s="254" t="str">
        <f>+'PLAN INDICATIVO ORIGINAL '!C17</f>
        <v>P179</v>
      </c>
      <c r="AB5" s="254" t="str">
        <f>+'PLAN INDICATIVO ORIGINAL '!D17</f>
        <v>Estrategias para el mejoramiento  de las condiciones higiénico-sanitarias de las actividades productivas de los ERON relacionadas con alimentos, elaboradas e implementadas.</v>
      </c>
      <c r="AC5" s="59" t="str">
        <f>VLOOKUP(AB5,'PLAN INDICATIVO ORIGINAL '!$D$12:$F$313,3,0)</f>
        <v>DIRECCIÓN DE ATENCIÓN Y TRATAMIENTO</v>
      </c>
      <c r="AD5" s="59" t="str">
        <f>+'PLAN INDICATIVO ORIGINAL '!F16</f>
        <v>DIRECCIÓN DE ATENCIÓN Y TRATAMIENTO</v>
      </c>
      <c r="AE5" s="59" t="s">
        <v>764</v>
      </c>
      <c r="AF5" s="260">
        <f>VLOOKUP(AA5,'PLAN INDICATIVO ORIGINAL '!$C$13:$M$343,6,0)</f>
        <v>0</v>
      </c>
      <c r="AG5" s="261">
        <f>VLOOKUP(AA5,'PLAN INDICATIVO ORIGINAL '!$C$13:$M$343,7,0)</f>
        <v>1</v>
      </c>
      <c r="AH5" s="261">
        <f>VLOOKUP(AA5,'PLAN INDICATIVO ORIGINAL '!$C$13:$M$343,8,0)</f>
        <v>1</v>
      </c>
      <c r="AI5" s="261">
        <f>VLOOKUP(AA5,'PLAN INDICATIVO ORIGINAL '!$C$13:$M$343,9,0)</f>
        <v>1</v>
      </c>
      <c r="AJ5" s="261">
        <f>VLOOKUP(AA5,'PLAN INDICATIVO ORIGINAL '!$C$13:$M$343,10,0)</f>
        <v>3</v>
      </c>
      <c r="AK5" s="261" t="str">
        <f>VLOOKUP(AA5,'PLAN INDICATIVO ORIGINAL '!$C$13:$M$343,11,0)</f>
        <v>Número</v>
      </c>
      <c r="AL5" s="262" t="e">
        <f>VLOOKUP(AA5,'PLAN INDICATIVO ORIGINAL '!$C$13:$M$343,12,0)</f>
        <v>#REF!</v>
      </c>
      <c r="AM5" s="263">
        <f t="shared" ref="AM5:AR5" si="4">+AF5</f>
        <v>0</v>
      </c>
      <c r="AN5" s="263">
        <f t="shared" si="4"/>
        <v>1</v>
      </c>
      <c r="AO5" s="263">
        <f t="shared" si="4"/>
        <v>1</v>
      </c>
      <c r="AP5" s="263">
        <f t="shared" si="4"/>
        <v>1</v>
      </c>
      <c r="AQ5" s="263">
        <f t="shared" si="4"/>
        <v>3</v>
      </c>
      <c r="AR5" s="263" t="str">
        <f t="shared" si="4"/>
        <v>Número</v>
      </c>
      <c r="AS5" s="264" t="s">
        <v>765</v>
      </c>
      <c r="AV5" s="214" t="s">
        <v>37</v>
      </c>
      <c r="AW5" s="214" t="s">
        <v>31</v>
      </c>
      <c r="AX5" s="214" t="s">
        <v>764</v>
      </c>
      <c r="BI5" s="254">
        <v>179</v>
      </c>
      <c r="BJ5" s="59" t="s">
        <v>31</v>
      </c>
    </row>
    <row r="6" spans="1:63" ht="81" customHeight="1" x14ac:dyDescent="0.25">
      <c r="A6" s="254">
        <v>256</v>
      </c>
      <c r="B6" s="254" t="str">
        <f t="shared" si="0"/>
        <v>P256</v>
      </c>
      <c r="C6" s="127" t="s">
        <v>56</v>
      </c>
      <c r="D6" s="255" t="s">
        <v>19</v>
      </c>
      <c r="E6" s="74" t="str">
        <f>+'PLAN INDICATIVO ORIGINAL '!$D$12</f>
        <v>ATENCIÓN Y TRATAMIENTO PENITENCIARIO</v>
      </c>
      <c r="F6" s="256" t="str">
        <f>+'PLAN INDICATIVO ORIGINAL '!$D$13</f>
        <v>ATENCIÓN BASICA</v>
      </c>
      <c r="G6" s="256" t="s">
        <v>25</v>
      </c>
      <c r="H6" s="257" t="str">
        <f>+'PLAN INDICATIVO ORIGINAL '!$D$14</f>
        <v>Sostener la Atención Social a la PPL, que les otorgue condiciones dignas en la  Prisionalización.</v>
      </c>
      <c r="I6" s="256" t="s">
        <v>762</v>
      </c>
      <c r="J6" s="142" t="str">
        <f>+'PLAN INDICATIVO ORIGINAL '!$D$15</f>
        <v>ALIMENTACIÓN</v>
      </c>
      <c r="K6" s="142" t="s">
        <v>763</v>
      </c>
      <c r="L6" s="142" t="s">
        <v>28</v>
      </c>
      <c r="M6" s="258" t="str">
        <f>+'PLAN INDICATIVO ORIGINAL '!$E$15</f>
        <v>Informes de análisis y concepto técnico de las actas de los comités de seguimiento al suministro de alimentación para la PPL.</v>
      </c>
      <c r="N6" s="259">
        <f>VLOOKUP(L6,'PLAN INDICATIVO ORIGINAL '!$C$13:$M$343,6,0)</f>
        <v>6</v>
      </c>
      <c r="O6" s="259">
        <f>VLOOKUP(L6,'PLAN INDICATIVO ORIGINAL '!$C$13:$M$343,7,0)</f>
        <v>6</v>
      </c>
      <c r="P6" s="259">
        <f>VLOOKUP(L6,'PLAN INDICATIVO ORIGINAL '!$C$13:$M$343,8,0)</f>
        <v>6</v>
      </c>
      <c r="Q6" s="259">
        <f>VLOOKUP(L6,'PLAN INDICATIVO ORIGINAL '!$C$13:$M$343,9,0)</f>
        <v>6</v>
      </c>
      <c r="R6" s="259">
        <f>VLOOKUP(L6,'PLAN INDICATIVO ORIGINAL '!$C$13:$M$343,10,0)</f>
        <v>24</v>
      </c>
      <c r="S6" s="259" t="str">
        <f>VLOOKUP(L6,'PLAN INDICATIVO ORIGINAL '!$C$13:$M$343,11,0)</f>
        <v>Número</v>
      </c>
      <c r="T6" s="259" t="e">
        <f>VLOOKUP(L6,'PLAN INDICATIVO ORIGINAL '!$C$13:$M$343,12,0)</f>
        <v>#REF!</v>
      </c>
      <c r="U6" s="259">
        <f t="shared" ref="U6:Z6" si="5">+N6</f>
        <v>6</v>
      </c>
      <c r="V6" s="259">
        <f t="shared" si="5"/>
        <v>6</v>
      </c>
      <c r="W6" s="259">
        <f t="shared" si="5"/>
        <v>6</v>
      </c>
      <c r="X6" s="259">
        <f t="shared" si="5"/>
        <v>6</v>
      </c>
      <c r="Y6" s="259">
        <f t="shared" si="5"/>
        <v>24</v>
      </c>
      <c r="Z6" s="259" t="str">
        <f t="shared" si="5"/>
        <v>Número</v>
      </c>
      <c r="AA6" s="254" t="str">
        <f>+'PLAN INDICATIVO ORIGINAL '!C18</f>
        <v>P256</v>
      </c>
      <c r="AB6" s="254" t="str">
        <f>+'PLAN INDICATIVO ORIGINAL '!D18</f>
        <v>Informes de análisis de las actas de Comité de Seguimiento al Suministro de Alimentación COSAL</v>
      </c>
      <c r="AC6" s="59" t="str">
        <f>VLOOKUP(AB6,'PLAN INDICATIVO ORIGINAL '!$D$12:$F$313,3,0)</f>
        <v>DIRECCIÓN DE ATENCIÓN Y TRATAMIENTO</v>
      </c>
      <c r="AD6" s="59" t="str">
        <f>+'PLAN INDICATIVO ORIGINAL '!F17</f>
        <v>DIRECCIÓN DE ATENCIÓN Y TRATAMIENTO</v>
      </c>
      <c r="AE6" s="59" t="s">
        <v>764</v>
      </c>
      <c r="AF6" s="260">
        <f>VLOOKUP(AA6,'PLAN INDICATIVO ORIGINAL '!$C$13:$M$343,6,0)</f>
        <v>0</v>
      </c>
      <c r="AG6" s="261">
        <f>VLOOKUP(AA6,'PLAN INDICATIVO ORIGINAL '!$C$13:$M$343,7,0)</f>
        <v>6</v>
      </c>
      <c r="AH6" s="261">
        <f>VLOOKUP(AA6,'PLAN INDICATIVO ORIGINAL '!$C$13:$M$343,8,0)</f>
        <v>0</v>
      </c>
      <c r="AI6" s="261">
        <f>VLOOKUP(AA6,'PLAN INDICATIVO ORIGINAL '!$C$13:$M$343,9,0)</f>
        <v>0</v>
      </c>
      <c r="AJ6" s="261">
        <f>VLOOKUP(AA6,'PLAN INDICATIVO ORIGINAL '!$C$13:$M$343,10,0)</f>
        <v>6</v>
      </c>
      <c r="AK6" s="261" t="str">
        <f>VLOOKUP(AA6,'PLAN INDICATIVO ORIGINAL '!$C$13:$M$343,11,0)</f>
        <v>Número</v>
      </c>
      <c r="AL6" s="262" t="e">
        <f>VLOOKUP(AA6,'PLAN INDICATIVO ORIGINAL '!$C$13:$M$343,12,0)</f>
        <v>#REF!</v>
      </c>
      <c r="AM6" s="263">
        <f t="shared" ref="AM6:AR6" si="6">+AF6</f>
        <v>0</v>
      </c>
      <c r="AN6" s="263">
        <f t="shared" si="6"/>
        <v>6</v>
      </c>
      <c r="AO6" s="263">
        <f t="shared" si="6"/>
        <v>0</v>
      </c>
      <c r="AP6" s="263">
        <f t="shared" si="6"/>
        <v>0</v>
      </c>
      <c r="AQ6" s="263">
        <f t="shared" si="6"/>
        <v>6</v>
      </c>
      <c r="AR6" s="263" t="str">
        <f t="shared" si="6"/>
        <v>Número</v>
      </c>
      <c r="AS6" s="264" t="s">
        <v>765</v>
      </c>
      <c r="AV6" s="214" t="s">
        <v>39</v>
      </c>
      <c r="AW6" s="214" t="s">
        <v>31</v>
      </c>
      <c r="AX6" s="214" t="s">
        <v>764</v>
      </c>
      <c r="BI6" s="254">
        <v>256</v>
      </c>
      <c r="BJ6" s="59" t="s">
        <v>31</v>
      </c>
    </row>
    <row r="7" spans="1:63" ht="40.5" customHeight="1" x14ac:dyDescent="0.25">
      <c r="A7" s="254">
        <v>89</v>
      </c>
      <c r="B7" s="254" t="str">
        <f t="shared" si="0"/>
        <v>P89</v>
      </c>
      <c r="C7" s="121" t="s">
        <v>33</v>
      </c>
      <c r="D7" s="255" t="s">
        <v>19</v>
      </c>
      <c r="E7" s="74" t="str">
        <f>+'PLAN INDICATIVO ORIGINAL '!$D$12</f>
        <v>ATENCIÓN Y TRATAMIENTO PENITENCIARIO</v>
      </c>
      <c r="F7" s="256" t="str">
        <f>+'PLAN INDICATIVO ORIGINAL '!$D$13</f>
        <v>ATENCIÓN BASICA</v>
      </c>
      <c r="G7" s="256" t="s">
        <v>25</v>
      </c>
      <c r="H7" s="257" t="str">
        <f>+'PLAN INDICATIVO ORIGINAL '!$D$14</f>
        <v>Sostener la Atención Social a la PPL, que les otorgue condiciones dignas en la  Prisionalización.</v>
      </c>
      <c r="I7" s="256" t="s">
        <v>766</v>
      </c>
      <c r="J7" s="265" t="str">
        <f>+'PLAN INDICATIVO ORIGINAL '!$D$19</f>
        <v>SALUD</v>
      </c>
      <c r="K7" s="265" t="s">
        <v>767</v>
      </c>
      <c r="L7" s="142" t="s">
        <v>42</v>
      </c>
      <c r="M7" s="266" t="str">
        <f>+'PLAN INDICATIVO ORIGINAL '!$E$19</f>
        <v>Porcentaje de PPL a cargo del INPEC con cobertura en salud.</v>
      </c>
      <c r="N7" s="267">
        <f>VLOOKUP(L7,'PLAN INDICATIVO ORIGINAL '!$C$13:$M$343,6,0)</f>
        <v>0.9</v>
      </c>
      <c r="O7" s="267">
        <f>VLOOKUP(L7,'PLAN INDICATIVO ORIGINAL '!$C$13:$M$343,7,0)</f>
        <v>0.98</v>
      </c>
      <c r="P7" s="267">
        <f>VLOOKUP(L7,'PLAN INDICATIVO ORIGINAL '!$C$13:$M$343,8,0)</f>
        <v>0.98</v>
      </c>
      <c r="Q7" s="267">
        <f>VLOOKUP(L7,'PLAN INDICATIVO ORIGINAL '!$C$13:$M$343,9,0)</f>
        <v>0.98</v>
      </c>
      <c r="R7" s="267">
        <f>VLOOKUP(L7,'PLAN INDICATIVO ORIGINAL '!$C$13:$M$343,10,0)</f>
        <v>0.98</v>
      </c>
      <c r="S7" s="267" t="str">
        <f>VLOOKUP(L7,'PLAN INDICATIVO ORIGINAL '!$C$13:$M$343,11,0)</f>
        <v>Porcentaje</v>
      </c>
      <c r="T7" s="259" t="e">
        <f>VLOOKUP(L7,'PLAN INDICATIVO ORIGINAL '!$C$13:$M$343,12,0)</f>
        <v>#REF!</v>
      </c>
      <c r="U7" s="259">
        <f t="shared" ref="U7:Z7" si="7">+N7*100</f>
        <v>90</v>
      </c>
      <c r="V7" s="259">
        <f t="shared" si="7"/>
        <v>98</v>
      </c>
      <c r="W7" s="259">
        <f t="shared" si="7"/>
        <v>98</v>
      </c>
      <c r="X7" s="259">
        <f t="shared" si="7"/>
        <v>98</v>
      </c>
      <c r="Y7" s="259">
        <f t="shared" si="7"/>
        <v>98</v>
      </c>
      <c r="Z7" s="259" t="e">
        <f t="shared" si="7"/>
        <v>#VALUE!</v>
      </c>
      <c r="AA7" s="115" t="str">
        <f>+'PLAN INDICATIVO ORIGINAL '!C20</f>
        <v>P89</v>
      </c>
      <c r="AB7" s="254" t="str">
        <f>+'PLAN INDICATIVO ORIGINAL '!D20</f>
        <v>Seguimiento a la notificación obligatoria de los eventos de interés en salud pública por los ERON considerados como UPGD</v>
      </c>
      <c r="AC7" s="59" t="str">
        <f>VLOOKUP(AB7,'PLAN INDICATIVO ORIGINAL '!$D$12:$F$313,3,0)</f>
        <v>DIRECCIÓN DE ATENCIÓN Y TRATAMIENTO</v>
      </c>
      <c r="AD7" s="59" t="str">
        <f>+'PLAN INDICATIVO ORIGINAL '!F18</f>
        <v>DIRECCIÓN DE ATENCIÓN Y TRATAMIENTO</v>
      </c>
      <c r="AE7" s="59" t="s">
        <v>764</v>
      </c>
      <c r="AF7" s="268">
        <f>VLOOKUP(AA7,'PLAN INDICATIVO ORIGINAL '!$C$13:$M$343,6,0)</f>
        <v>0.6</v>
      </c>
      <c r="AG7" s="269">
        <f>VLOOKUP(AA7,'PLAN INDICATIVO ORIGINAL '!$C$13:$M$343,7,0)</f>
        <v>0.65</v>
      </c>
      <c r="AH7" s="269">
        <f>VLOOKUP(AA7,'PLAN INDICATIVO ORIGINAL '!$C$13:$M$343,8,0)</f>
        <v>0.7</v>
      </c>
      <c r="AI7" s="269">
        <f>VLOOKUP(AA7,'PLAN INDICATIVO ORIGINAL '!$C$13:$M$343,9,0)</f>
        <v>0.75</v>
      </c>
      <c r="AJ7" s="269">
        <f>VLOOKUP(AA7,'PLAN INDICATIVO ORIGINAL '!$C$13:$M$343,10,0)</f>
        <v>0.75</v>
      </c>
      <c r="AK7" s="269" t="str">
        <f>VLOOKUP(AA7,'PLAN INDICATIVO ORIGINAL '!$C$13:$M$343,11,0)</f>
        <v>Porcentaje</v>
      </c>
      <c r="AL7" s="262" t="e">
        <f>VLOOKUP(AA7,'PLAN INDICATIVO ORIGINAL '!$C$13:$M$343,12,0)</f>
        <v>#REF!</v>
      </c>
      <c r="AM7" s="270">
        <f t="shared" ref="AM7:AR7" si="8">+AF7*100</f>
        <v>60</v>
      </c>
      <c r="AN7" s="270">
        <f t="shared" si="8"/>
        <v>65</v>
      </c>
      <c r="AO7" s="270">
        <f t="shared" si="8"/>
        <v>70</v>
      </c>
      <c r="AP7" s="270">
        <f t="shared" si="8"/>
        <v>75</v>
      </c>
      <c r="AQ7" s="270">
        <f t="shared" si="8"/>
        <v>75</v>
      </c>
      <c r="AR7" s="270" t="e">
        <f t="shared" si="8"/>
        <v>#VALUE!</v>
      </c>
      <c r="AS7" s="264" t="s">
        <v>765</v>
      </c>
      <c r="AV7" s="214" t="s">
        <v>46</v>
      </c>
      <c r="AW7" s="214" t="s">
        <v>31</v>
      </c>
      <c r="AX7" s="214" t="s">
        <v>764</v>
      </c>
      <c r="BI7" s="254">
        <v>89</v>
      </c>
      <c r="BJ7" s="59" t="s">
        <v>44</v>
      </c>
    </row>
    <row r="8" spans="1:63" ht="54" customHeight="1" x14ac:dyDescent="0.25">
      <c r="A8" s="254">
        <v>198</v>
      </c>
      <c r="B8" s="254" t="str">
        <f t="shared" si="0"/>
        <v>P198</v>
      </c>
      <c r="C8" s="121" t="s">
        <v>36</v>
      </c>
      <c r="D8" s="255" t="s">
        <v>19</v>
      </c>
      <c r="E8" s="74" t="str">
        <f>+'PLAN INDICATIVO ORIGINAL '!$D$12</f>
        <v>ATENCIÓN Y TRATAMIENTO PENITENCIARIO</v>
      </c>
      <c r="F8" s="256" t="str">
        <f>+'PLAN INDICATIVO ORIGINAL '!$D$13</f>
        <v>ATENCIÓN BASICA</v>
      </c>
      <c r="G8" s="256" t="s">
        <v>25</v>
      </c>
      <c r="H8" s="257" t="str">
        <f>+'PLAN INDICATIVO ORIGINAL '!$D$14</f>
        <v>Sostener la Atención Social a la PPL, que les otorgue condiciones dignas en la  Prisionalización.</v>
      </c>
      <c r="I8" s="256" t="s">
        <v>766</v>
      </c>
      <c r="J8" s="265" t="str">
        <f>+'PLAN INDICATIVO ORIGINAL '!$D$19</f>
        <v>SALUD</v>
      </c>
      <c r="K8" s="265" t="s">
        <v>767</v>
      </c>
      <c r="L8" s="142" t="s">
        <v>42</v>
      </c>
      <c r="M8" s="266" t="str">
        <f>+'PLAN INDICATIVO ORIGINAL '!$E$19</f>
        <v>Porcentaje de PPL a cargo del INPEC con cobertura en salud.</v>
      </c>
      <c r="N8" s="267">
        <f>VLOOKUP(L8,'PLAN INDICATIVO ORIGINAL '!$C$13:$M$343,6,0)</f>
        <v>0.9</v>
      </c>
      <c r="O8" s="267">
        <f>VLOOKUP(L8,'PLAN INDICATIVO ORIGINAL '!$C$13:$M$343,7,0)</f>
        <v>0.98</v>
      </c>
      <c r="P8" s="267">
        <f>VLOOKUP(L8,'PLAN INDICATIVO ORIGINAL '!$C$13:$M$343,8,0)</f>
        <v>0.98</v>
      </c>
      <c r="Q8" s="267">
        <f>VLOOKUP(L8,'PLAN INDICATIVO ORIGINAL '!$C$13:$M$343,9,0)</f>
        <v>0.98</v>
      </c>
      <c r="R8" s="267">
        <f>VLOOKUP(L8,'PLAN INDICATIVO ORIGINAL '!$C$13:$M$343,10,0)</f>
        <v>0.98</v>
      </c>
      <c r="S8" s="267" t="str">
        <f>VLOOKUP(L8,'PLAN INDICATIVO ORIGINAL '!$C$13:$M$343,11,0)</f>
        <v>Porcentaje</v>
      </c>
      <c r="T8" s="259" t="e">
        <f>VLOOKUP(L8,'PLAN INDICATIVO ORIGINAL '!$C$13:$M$343,12,0)</f>
        <v>#REF!</v>
      </c>
      <c r="U8" s="259">
        <f t="shared" ref="U8:Z8" si="9">+N8*100</f>
        <v>90</v>
      </c>
      <c r="V8" s="259">
        <f t="shared" si="9"/>
        <v>98</v>
      </c>
      <c r="W8" s="259">
        <f t="shared" si="9"/>
        <v>98</v>
      </c>
      <c r="X8" s="259">
        <f t="shared" si="9"/>
        <v>98</v>
      </c>
      <c r="Y8" s="259">
        <f t="shared" si="9"/>
        <v>98</v>
      </c>
      <c r="Z8" s="259" t="e">
        <f t="shared" si="9"/>
        <v>#VALUE!</v>
      </c>
      <c r="AA8" s="115" t="str">
        <f>+'PLAN INDICATIVO ORIGINAL '!C21</f>
        <v>P198</v>
      </c>
      <c r="AB8" s="254" t="str">
        <f>+'PLAN INDICATIVO ORIGINAL '!D21</f>
        <v>Jornadas Cívicas penitenciarias en salud a nivel nacional realizadas</v>
      </c>
      <c r="AC8" s="59" t="str">
        <f>VLOOKUP(AB8,'PLAN INDICATIVO ORIGINAL '!$D$12:$F$313,3,0)</f>
        <v>DIRECCIÓN DE ATENCIÓN Y TRATAMIENTO</v>
      </c>
      <c r="AD8" s="59" t="str">
        <f>+'PLAN INDICATIVO ORIGINAL '!F19</f>
        <v>SUBDIRECCIÓN DE SALUD</v>
      </c>
      <c r="AE8" s="59" t="s">
        <v>764</v>
      </c>
      <c r="AF8" s="260">
        <f>VLOOKUP(AA8,'PLAN INDICATIVO ORIGINAL '!$C$13:$M$343,6,0)</f>
        <v>36</v>
      </c>
      <c r="AG8" s="261">
        <f>VLOOKUP(AA8,'PLAN INDICATIVO ORIGINAL '!$C$13:$M$343,7,0)</f>
        <v>10</v>
      </c>
      <c r="AH8" s="261">
        <f>VLOOKUP(AA8,'PLAN INDICATIVO ORIGINAL '!$C$13:$M$343,8,0)</f>
        <v>36</v>
      </c>
      <c r="AI8" s="261">
        <f>VLOOKUP(AA8,'PLAN INDICATIVO ORIGINAL '!$C$13:$M$343,9,0)</f>
        <v>36</v>
      </c>
      <c r="AJ8" s="261">
        <f>VLOOKUP(AA8,'PLAN INDICATIVO ORIGINAL '!$C$13:$M$343,10,0)</f>
        <v>118</v>
      </c>
      <c r="AK8" s="261" t="str">
        <f>VLOOKUP(AA8,'PLAN INDICATIVO ORIGINAL '!$C$13:$M$343,11,0)</f>
        <v>Número</v>
      </c>
      <c r="AL8" s="262" t="e">
        <f>VLOOKUP(AA8,'PLAN INDICATIVO ORIGINAL '!$C$13:$M$343,12,0)</f>
        <v>#REF!</v>
      </c>
      <c r="AM8" s="263">
        <f t="shared" ref="AM8:AR8" si="10">+AF8</f>
        <v>36</v>
      </c>
      <c r="AN8" s="263">
        <f t="shared" si="10"/>
        <v>10</v>
      </c>
      <c r="AO8" s="263">
        <f t="shared" si="10"/>
        <v>36</v>
      </c>
      <c r="AP8" s="263">
        <f t="shared" si="10"/>
        <v>36</v>
      </c>
      <c r="AQ8" s="263">
        <f t="shared" si="10"/>
        <v>118</v>
      </c>
      <c r="AR8" s="263" t="str">
        <f t="shared" si="10"/>
        <v>Número</v>
      </c>
      <c r="AS8" s="264" t="s">
        <v>765</v>
      </c>
      <c r="AV8" s="214" t="s">
        <v>48</v>
      </c>
      <c r="AW8" s="214" t="s">
        <v>31</v>
      </c>
      <c r="AX8" s="214" t="s">
        <v>764</v>
      </c>
      <c r="BI8" s="254">
        <v>198</v>
      </c>
      <c r="BJ8" s="59" t="s">
        <v>44</v>
      </c>
    </row>
    <row r="9" spans="1:63" ht="54" customHeight="1" x14ac:dyDescent="0.25">
      <c r="A9" s="254">
        <v>90</v>
      </c>
      <c r="B9" s="254" t="str">
        <f t="shared" si="0"/>
        <v>P90</v>
      </c>
      <c r="C9" s="121" t="s">
        <v>50</v>
      </c>
      <c r="D9" s="255" t="s">
        <v>19</v>
      </c>
      <c r="E9" s="74" t="str">
        <f>+'PLAN INDICATIVO ORIGINAL '!$D$12</f>
        <v>ATENCIÓN Y TRATAMIENTO PENITENCIARIO</v>
      </c>
      <c r="F9" s="256" t="str">
        <f>+'PLAN INDICATIVO ORIGINAL '!$D$13</f>
        <v>ATENCIÓN BASICA</v>
      </c>
      <c r="G9" s="256" t="s">
        <v>25</v>
      </c>
      <c r="H9" s="257" t="str">
        <f>+'PLAN INDICATIVO ORIGINAL '!$D$14</f>
        <v>Sostener la Atención Social a la PPL, que les otorgue condiciones dignas en la  Prisionalización.</v>
      </c>
      <c r="I9" s="256" t="s">
        <v>766</v>
      </c>
      <c r="J9" s="265" t="str">
        <f>+'PLAN INDICATIVO ORIGINAL '!$D$19</f>
        <v>SALUD</v>
      </c>
      <c r="K9" s="265" t="s">
        <v>767</v>
      </c>
      <c r="L9" s="142" t="s">
        <v>42</v>
      </c>
      <c r="M9" s="266" t="str">
        <f>+'PLAN INDICATIVO ORIGINAL '!$E$19</f>
        <v>Porcentaje de PPL a cargo del INPEC con cobertura en salud.</v>
      </c>
      <c r="N9" s="267">
        <f>VLOOKUP(L9,'PLAN INDICATIVO ORIGINAL '!$C$13:$M$343,6,0)</f>
        <v>0.9</v>
      </c>
      <c r="O9" s="267">
        <f>VLOOKUP(L9,'PLAN INDICATIVO ORIGINAL '!$C$13:$M$343,7,0)</f>
        <v>0.98</v>
      </c>
      <c r="P9" s="267">
        <f>VLOOKUP(L9,'PLAN INDICATIVO ORIGINAL '!$C$13:$M$343,8,0)</f>
        <v>0.98</v>
      </c>
      <c r="Q9" s="267">
        <f>VLOOKUP(L9,'PLAN INDICATIVO ORIGINAL '!$C$13:$M$343,9,0)</f>
        <v>0.98</v>
      </c>
      <c r="R9" s="267">
        <f>VLOOKUP(L9,'PLAN INDICATIVO ORIGINAL '!$C$13:$M$343,10,0)</f>
        <v>0.98</v>
      </c>
      <c r="S9" s="267" t="str">
        <f>VLOOKUP(L9,'PLAN INDICATIVO ORIGINAL '!$C$13:$M$343,11,0)</f>
        <v>Porcentaje</v>
      </c>
      <c r="T9" s="259" t="e">
        <f>VLOOKUP(L9,'PLAN INDICATIVO ORIGINAL '!$C$13:$M$343,12,0)</f>
        <v>#REF!</v>
      </c>
      <c r="U9" s="259">
        <f t="shared" ref="U9:Z9" si="11">+N9*100</f>
        <v>90</v>
      </c>
      <c r="V9" s="259">
        <f t="shared" si="11"/>
        <v>98</v>
      </c>
      <c r="W9" s="259">
        <f t="shared" si="11"/>
        <v>98</v>
      </c>
      <c r="X9" s="259">
        <f t="shared" si="11"/>
        <v>98</v>
      </c>
      <c r="Y9" s="259">
        <f t="shared" si="11"/>
        <v>98</v>
      </c>
      <c r="Z9" s="259" t="e">
        <f t="shared" si="11"/>
        <v>#VALUE!</v>
      </c>
      <c r="AA9" s="115" t="str">
        <f>+'PLAN INDICATIVO ORIGINAL '!C22</f>
        <v>P90</v>
      </c>
      <c r="AB9" s="254" t="str">
        <f>+'PLAN INDICATIVO ORIGINAL '!D22</f>
        <v>Población Privada de la libertad a cargo del INPEC con cobertura en salud por medio del Fondo de Salud PPL 2015</v>
      </c>
      <c r="AC9" s="59" t="str">
        <f>VLOOKUP(AB9,'PLAN INDICATIVO ORIGINAL '!$D$12:$F$313,3,0)</f>
        <v>DIRECCIÓN DE ATENCIÓN Y TRATAMIENTO</v>
      </c>
      <c r="AD9" s="59" t="str">
        <f>+'PLAN INDICATIVO ORIGINAL '!F20</f>
        <v>DIRECCIÓN DE ATENCIÓN Y TRATAMIENTO</v>
      </c>
      <c r="AE9" s="59" t="s">
        <v>764</v>
      </c>
      <c r="AF9" s="268">
        <f>VLOOKUP(AA9,'PLAN INDICATIVO ORIGINAL '!$C$13:$M$343,6,0)</f>
        <v>0.9</v>
      </c>
      <c r="AG9" s="269">
        <f>VLOOKUP(AA9,'PLAN INDICATIVO ORIGINAL '!$C$13:$M$343,7,0)</f>
        <v>0.96</v>
      </c>
      <c r="AH9" s="269">
        <f>VLOOKUP(AA9,'PLAN INDICATIVO ORIGINAL '!$C$13:$M$343,8,0)</f>
        <v>0.97</v>
      </c>
      <c r="AI9" s="269">
        <f>VLOOKUP(AA9,'PLAN INDICATIVO ORIGINAL '!$C$13:$M$343,9,0)</f>
        <v>0.98</v>
      </c>
      <c r="AJ9" s="269">
        <f>VLOOKUP(AA9,'PLAN INDICATIVO ORIGINAL '!$C$13:$M$343,10,0)</f>
        <v>0.98</v>
      </c>
      <c r="AK9" s="269" t="str">
        <f>VLOOKUP(AA9,'PLAN INDICATIVO ORIGINAL '!$C$13:$M$343,11,0)</f>
        <v>Porcentaje</v>
      </c>
      <c r="AL9" s="262" t="e">
        <f>VLOOKUP(AA9,'PLAN INDICATIVO ORIGINAL '!$C$13:$M$343,12,0)</f>
        <v>#REF!</v>
      </c>
      <c r="AM9" s="270">
        <f t="shared" ref="AM9:AR9" si="12">+AF9*100</f>
        <v>90</v>
      </c>
      <c r="AN9" s="270">
        <f t="shared" si="12"/>
        <v>96</v>
      </c>
      <c r="AO9" s="270">
        <f t="shared" si="12"/>
        <v>97</v>
      </c>
      <c r="AP9" s="270">
        <f t="shared" si="12"/>
        <v>98</v>
      </c>
      <c r="AQ9" s="270">
        <f t="shared" si="12"/>
        <v>98</v>
      </c>
      <c r="AR9" s="270" t="e">
        <f t="shared" si="12"/>
        <v>#VALUE!</v>
      </c>
      <c r="AS9" s="264" t="s">
        <v>765</v>
      </c>
      <c r="AV9" s="214" t="s">
        <v>51</v>
      </c>
      <c r="AW9" s="214" t="s">
        <v>31</v>
      </c>
      <c r="AX9" s="214" t="s">
        <v>764</v>
      </c>
      <c r="BI9" s="254">
        <v>90</v>
      </c>
      <c r="BJ9" s="59" t="s">
        <v>44</v>
      </c>
    </row>
    <row r="10" spans="1:63" ht="54" customHeight="1" x14ac:dyDescent="0.25">
      <c r="A10" s="254">
        <v>77</v>
      </c>
      <c r="B10" s="254" t="str">
        <f t="shared" si="0"/>
        <v>P77</v>
      </c>
      <c r="C10" s="121" t="s">
        <v>53</v>
      </c>
      <c r="D10" s="255" t="s">
        <v>19</v>
      </c>
      <c r="E10" s="74" t="str">
        <f>+'PLAN INDICATIVO ORIGINAL '!$D$12</f>
        <v>ATENCIÓN Y TRATAMIENTO PENITENCIARIO</v>
      </c>
      <c r="F10" s="256" t="str">
        <f>+'PLAN INDICATIVO ORIGINAL '!$D$13</f>
        <v>ATENCIÓN BASICA</v>
      </c>
      <c r="G10" s="256" t="s">
        <v>25</v>
      </c>
      <c r="H10" s="257" t="str">
        <f>+'PLAN INDICATIVO ORIGINAL '!$D$14</f>
        <v>Sostener la Atención Social a la PPL, que les otorgue condiciones dignas en la  Prisionalización.</v>
      </c>
      <c r="I10" s="256" t="s">
        <v>766</v>
      </c>
      <c r="J10" s="265" t="str">
        <f>+'PLAN INDICATIVO ORIGINAL '!$D$19</f>
        <v>SALUD</v>
      </c>
      <c r="K10" s="265" t="s">
        <v>767</v>
      </c>
      <c r="L10" s="142" t="s">
        <v>42</v>
      </c>
      <c r="M10" s="266" t="str">
        <f>+'PLAN INDICATIVO ORIGINAL '!$E$19</f>
        <v>Porcentaje de PPL a cargo del INPEC con cobertura en salud.</v>
      </c>
      <c r="N10" s="267">
        <f>VLOOKUP(L10,'PLAN INDICATIVO ORIGINAL '!$C$13:$M$343,6,0)</f>
        <v>0.9</v>
      </c>
      <c r="O10" s="267">
        <f>VLOOKUP(L10,'PLAN INDICATIVO ORIGINAL '!$C$13:$M$343,7,0)</f>
        <v>0.98</v>
      </c>
      <c r="P10" s="267">
        <f>VLOOKUP(L10,'PLAN INDICATIVO ORIGINAL '!$C$13:$M$343,8,0)</f>
        <v>0.98</v>
      </c>
      <c r="Q10" s="267">
        <f>VLOOKUP(L10,'PLAN INDICATIVO ORIGINAL '!$C$13:$M$343,9,0)</f>
        <v>0.98</v>
      </c>
      <c r="R10" s="267">
        <f>VLOOKUP(L10,'PLAN INDICATIVO ORIGINAL '!$C$13:$M$343,10,0)</f>
        <v>0.98</v>
      </c>
      <c r="S10" s="267" t="str">
        <f>VLOOKUP(L10,'PLAN INDICATIVO ORIGINAL '!$C$13:$M$343,11,0)</f>
        <v>Porcentaje</v>
      </c>
      <c r="T10" s="259" t="e">
        <f>VLOOKUP(L10,'PLAN INDICATIVO ORIGINAL '!$C$13:$M$343,12,0)</f>
        <v>#REF!</v>
      </c>
      <c r="U10" s="259">
        <f t="shared" ref="U10:Z10" si="13">+N10*100</f>
        <v>90</v>
      </c>
      <c r="V10" s="259">
        <f t="shared" si="13"/>
        <v>98</v>
      </c>
      <c r="W10" s="259">
        <f t="shared" si="13"/>
        <v>98</v>
      </c>
      <c r="X10" s="259">
        <f t="shared" si="13"/>
        <v>98</v>
      </c>
      <c r="Y10" s="259">
        <f t="shared" si="13"/>
        <v>98</v>
      </c>
      <c r="Z10" s="259" t="e">
        <f t="shared" si="13"/>
        <v>#VALUE!</v>
      </c>
      <c r="AA10" s="254" t="str">
        <f>+'PLAN INDICATIVO ORIGINAL '!C23</f>
        <v>P77</v>
      </c>
      <c r="AB10" s="254" t="str">
        <f>+'PLAN INDICATIVO ORIGINAL '!D23</f>
        <v>Informes de seguimiento a la prestación del servicio de salud en los establecimientos de reclusión, realizados.</v>
      </c>
      <c r="AC10" s="59" t="str">
        <f>VLOOKUP(AB10,'PLAN INDICATIVO ORIGINAL '!$D$12:$F$313,3,0)</f>
        <v>DIRECCIÓN DE ATENCIÓN Y TRATAMIENTO</v>
      </c>
      <c r="AD10" s="59" t="str">
        <f>+'PLAN INDICATIVO ORIGINAL '!F21</f>
        <v>DIRECCIÓN DE ATENCIÓN Y TRATAMIENTO</v>
      </c>
      <c r="AE10" s="59" t="s">
        <v>764</v>
      </c>
      <c r="AF10" s="260">
        <f>VLOOKUP(AA10,'PLAN INDICATIVO ORIGINAL '!$C$13:$M$343,6,0)</f>
        <v>12</v>
      </c>
      <c r="AG10" s="261">
        <f>VLOOKUP(AA10,'PLAN INDICATIVO ORIGINAL '!$C$13:$M$343,7,0)</f>
        <v>12</v>
      </c>
      <c r="AH10" s="261">
        <f>VLOOKUP(AA10,'PLAN INDICATIVO ORIGINAL '!$C$13:$M$343,8,0)</f>
        <v>12</v>
      </c>
      <c r="AI10" s="261">
        <f>VLOOKUP(AA10,'PLAN INDICATIVO ORIGINAL '!$C$13:$M$343,9,0)</f>
        <v>12</v>
      </c>
      <c r="AJ10" s="261">
        <f>VLOOKUP(AA10,'PLAN INDICATIVO ORIGINAL '!$C$13:$M$343,10,0)</f>
        <v>48</v>
      </c>
      <c r="AK10" s="261" t="str">
        <f>VLOOKUP(AA10,'PLAN INDICATIVO ORIGINAL '!$C$13:$M$343,11,0)</f>
        <v>Número</v>
      </c>
      <c r="AL10" s="262" t="e">
        <f>VLOOKUP(AA10,'PLAN INDICATIVO ORIGINAL '!$C$13:$M$343,12,0)</f>
        <v>#REF!</v>
      </c>
      <c r="AM10" s="263">
        <f t="shared" ref="AM10:AR10" si="14">+AF10</f>
        <v>12</v>
      </c>
      <c r="AN10" s="263">
        <f t="shared" si="14"/>
        <v>12</v>
      </c>
      <c r="AO10" s="263">
        <f t="shared" si="14"/>
        <v>12</v>
      </c>
      <c r="AP10" s="263">
        <f t="shared" si="14"/>
        <v>12</v>
      </c>
      <c r="AQ10" s="263">
        <f t="shared" si="14"/>
        <v>48</v>
      </c>
      <c r="AR10" s="263" t="str">
        <f t="shared" si="14"/>
        <v>Número</v>
      </c>
      <c r="AS10" s="264" t="s">
        <v>765</v>
      </c>
      <c r="AV10" s="214" t="s">
        <v>54</v>
      </c>
      <c r="AW10" s="214" t="s">
        <v>31</v>
      </c>
      <c r="AX10" s="214" t="s">
        <v>764</v>
      </c>
      <c r="BI10" s="254">
        <v>77</v>
      </c>
      <c r="BJ10" s="59" t="s">
        <v>44</v>
      </c>
    </row>
    <row r="11" spans="1:63" ht="54" customHeight="1" x14ac:dyDescent="0.25">
      <c r="A11" s="254">
        <v>180</v>
      </c>
      <c r="B11" s="254" t="str">
        <f t="shared" si="0"/>
        <v>P180</v>
      </c>
      <c r="C11" s="121" t="s">
        <v>56</v>
      </c>
      <c r="D11" s="255" t="s">
        <v>19</v>
      </c>
      <c r="E11" s="74" t="str">
        <f>+'PLAN INDICATIVO ORIGINAL '!$D$12</f>
        <v>ATENCIÓN Y TRATAMIENTO PENITENCIARIO</v>
      </c>
      <c r="F11" s="256" t="str">
        <f>+'PLAN INDICATIVO ORIGINAL '!$D$13</f>
        <v>ATENCIÓN BASICA</v>
      </c>
      <c r="G11" s="256" t="s">
        <v>25</v>
      </c>
      <c r="H11" s="257" t="str">
        <f>+'PLAN INDICATIVO ORIGINAL '!$D$14</f>
        <v>Sostener la Atención Social a la PPL, que les otorgue condiciones dignas en la  Prisionalización.</v>
      </c>
      <c r="I11" s="256" t="s">
        <v>766</v>
      </c>
      <c r="J11" s="265" t="str">
        <f>+'PLAN INDICATIVO ORIGINAL '!$D$19</f>
        <v>SALUD</v>
      </c>
      <c r="K11" s="265" t="s">
        <v>767</v>
      </c>
      <c r="L11" s="142" t="s">
        <v>42</v>
      </c>
      <c r="M11" s="266" t="str">
        <f>+'PLAN INDICATIVO ORIGINAL '!$E$19</f>
        <v>Porcentaje de PPL a cargo del INPEC con cobertura en salud.</v>
      </c>
      <c r="N11" s="267">
        <f>VLOOKUP(L11,'PLAN INDICATIVO ORIGINAL '!$C$13:$M$343,6,0)</f>
        <v>0.9</v>
      </c>
      <c r="O11" s="267">
        <f>VLOOKUP(L11,'PLAN INDICATIVO ORIGINAL '!$C$13:$M$343,7,0)</f>
        <v>0.98</v>
      </c>
      <c r="P11" s="267">
        <f>VLOOKUP(L11,'PLAN INDICATIVO ORIGINAL '!$C$13:$M$343,8,0)</f>
        <v>0.98</v>
      </c>
      <c r="Q11" s="267">
        <f>VLOOKUP(L11,'PLAN INDICATIVO ORIGINAL '!$C$13:$M$343,9,0)</f>
        <v>0.98</v>
      </c>
      <c r="R11" s="267">
        <f>VLOOKUP(L11,'PLAN INDICATIVO ORIGINAL '!$C$13:$M$343,10,0)</f>
        <v>0.98</v>
      </c>
      <c r="S11" s="267" t="str">
        <f>VLOOKUP(L11,'PLAN INDICATIVO ORIGINAL '!$C$13:$M$343,11,0)</f>
        <v>Porcentaje</v>
      </c>
      <c r="T11" s="259" t="e">
        <f>VLOOKUP(L11,'PLAN INDICATIVO ORIGINAL '!$C$13:$M$343,12,0)</f>
        <v>#REF!</v>
      </c>
      <c r="U11" s="259">
        <f t="shared" ref="U11:Z11" si="15">+N11*100</f>
        <v>90</v>
      </c>
      <c r="V11" s="259">
        <f t="shared" si="15"/>
        <v>98</v>
      </c>
      <c r="W11" s="259">
        <f t="shared" si="15"/>
        <v>98</v>
      </c>
      <c r="X11" s="259">
        <f t="shared" si="15"/>
        <v>98</v>
      </c>
      <c r="Y11" s="259">
        <f t="shared" si="15"/>
        <v>98</v>
      </c>
      <c r="Z11" s="259" t="e">
        <f t="shared" si="15"/>
        <v>#VALUE!</v>
      </c>
      <c r="AA11" s="254" t="str">
        <f>+'PLAN INDICATIVO ORIGINAL '!C24</f>
        <v>P180</v>
      </c>
      <c r="AB11" s="254" t="str">
        <f>+'PLAN INDICATIVO ORIGINAL '!D24</f>
        <v>Manual Técnico administrativo para la prestación de los servicios de salud a la población privada de la libertad elaborado en coordinación con la USPEC</v>
      </c>
      <c r="AC11" s="59" t="str">
        <f>VLOOKUP(AB11,'PLAN INDICATIVO ORIGINAL '!$D$12:$F$313,3,0)</f>
        <v>DIRECCIÓN DE ATENCIÓN Y TRATAMIENTO</v>
      </c>
      <c r="AD11" s="59" t="str">
        <f>+'PLAN INDICATIVO ORIGINAL '!F22</f>
        <v>DIRECCIÓN DE ATENCIÓN Y TRATAMIENTO</v>
      </c>
      <c r="AE11" s="59" t="s">
        <v>764</v>
      </c>
      <c r="AF11" s="260">
        <f>VLOOKUP(AA11,'PLAN INDICATIVO ORIGINAL '!$C$13:$M$343,6,0)</f>
        <v>0</v>
      </c>
      <c r="AG11" s="261">
        <f>VLOOKUP(AA11,'PLAN INDICATIVO ORIGINAL '!$C$13:$M$343,7,0)</f>
        <v>1</v>
      </c>
      <c r="AH11" s="261">
        <f>VLOOKUP(AA11,'PLAN INDICATIVO ORIGINAL '!$C$13:$M$343,8,0)</f>
        <v>0</v>
      </c>
      <c r="AI11" s="261">
        <f>VLOOKUP(AA11,'PLAN INDICATIVO ORIGINAL '!$C$13:$M$343,9,0)</f>
        <v>0</v>
      </c>
      <c r="AJ11" s="261">
        <f>VLOOKUP(AA11,'PLAN INDICATIVO ORIGINAL '!$C$13:$M$343,10,0)</f>
        <v>1</v>
      </c>
      <c r="AK11" s="261" t="str">
        <f>VLOOKUP(AA11,'PLAN INDICATIVO ORIGINAL '!$C$13:$M$343,11,0)</f>
        <v>Número</v>
      </c>
      <c r="AL11" s="262" t="e">
        <f>VLOOKUP(AA11,'PLAN INDICATIVO ORIGINAL '!$C$13:$M$343,12,0)</f>
        <v>#REF!</v>
      </c>
      <c r="AM11" s="263">
        <f t="shared" ref="AM11:AR11" si="16">+AF11</f>
        <v>0</v>
      </c>
      <c r="AN11" s="263">
        <f t="shared" si="16"/>
        <v>1</v>
      </c>
      <c r="AO11" s="263">
        <f t="shared" si="16"/>
        <v>0</v>
      </c>
      <c r="AP11" s="263">
        <f t="shared" si="16"/>
        <v>0</v>
      </c>
      <c r="AQ11" s="263">
        <f t="shared" si="16"/>
        <v>1</v>
      </c>
      <c r="AR11" s="263" t="str">
        <f t="shared" si="16"/>
        <v>Número</v>
      </c>
      <c r="AS11" s="264" t="s">
        <v>765</v>
      </c>
      <c r="AV11" s="214" t="s">
        <v>57</v>
      </c>
      <c r="AW11" s="214" t="s">
        <v>31</v>
      </c>
      <c r="AX11" s="214" t="s">
        <v>764</v>
      </c>
      <c r="BI11" s="254">
        <v>180</v>
      </c>
      <c r="BJ11" s="59" t="s">
        <v>44</v>
      </c>
    </row>
    <row r="12" spans="1:63" ht="36.75" customHeight="1" x14ac:dyDescent="0.25">
      <c r="A12" s="254">
        <v>181</v>
      </c>
      <c r="B12" s="254" t="str">
        <f t="shared" si="0"/>
        <v>P181</v>
      </c>
      <c r="C12" s="121" t="s">
        <v>56</v>
      </c>
      <c r="D12" s="255" t="s">
        <v>19</v>
      </c>
      <c r="E12" s="74" t="str">
        <f>+'PLAN INDICATIVO ORIGINAL '!$D$12</f>
        <v>ATENCIÓN Y TRATAMIENTO PENITENCIARIO</v>
      </c>
      <c r="F12" s="256" t="str">
        <f>+'PLAN INDICATIVO ORIGINAL '!$D$13</f>
        <v>ATENCIÓN BASICA</v>
      </c>
      <c r="G12" s="256" t="s">
        <v>25</v>
      </c>
      <c r="H12" s="257" t="str">
        <f>+'PLAN INDICATIVO ORIGINAL '!$D$14</f>
        <v>Sostener la Atención Social a la PPL, que les otorgue condiciones dignas en la  Prisionalización.</v>
      </c>
      <c r="I12" s="256" t="s">
        <v>766</v>
      </c>
      <c r="J12" s="265" t="str">
        <f>+'PLAN INDICATIVO ORIGINAL '!$D$19</f>
        <v>SALUD</v>
      </c>
      <c r="K12" s="265" t="s">
        <v>767</v>
      </c>
      <c r="L12" s="142" t="s">
        <v>42</v>
      </c>
      <c r="M12" s="266" t="str">
        <f>+'PLAN INDICATIVO ORIGINAL '!$E$19</f>
        <v>Porcentaje de PPL a cargo del INPEC con cobertura en salud.</v>
      </c>
      <c r="N12" s="267">
        <f>VLOOKUP(L12,'PLAN INDICATIVO ORIGINAL '!$C$13:$M$343,6,0)</f>
        <v>0.9</v>
      </c>
      <c r="O12" s="267">
        <f>VLOOKUP(L12,'PLAN INDICATIVO ORIGINAL '!$C$13:$M$343,7,0)</f>
        <v>0.98</v>
      </c>
      <c r="P12" s="267">
        <f>VLOOKUP(L12,'PLAN INDICATIVO ORIGINAL '!$C$13:$M$343,8,0)</f>
        <v>0.98</v>
      </c>
      <c r="Q12" s="267">
        <f>VLOOKUP(L12,'PLAN INDICATIVO ORIGINAL '!$C$13:$M$343,9,0)</f>
        <v>0.98</v>
      </c>
      <c r="R12" s="267">
        <f>VLOOKUP(L12,'PLAN INDICATIVO ORIGINAL '!$C$13:$M$343,10,0)</f>
        <v>0.98</v>
      </c>
      <c r="S12" s="267" t="str">
        <f>VLOOKUP(L12,'PLAN INDICATIVO ORIGINAL '!$C$13:$M$343,11,0)</f>
        <v>Porcentaje</v>
      </c>
      <c r="T12" s="259" t="e">
        <f>VLOOKUP(L12,'PLAN INDICATIVO ORIGINAL '!$C$13:$M$343,12,0)</f>
        <v>#REF!</v>
      </c>
      <c r="U12" s="259">
        <f t="shared" ref="U12:Z12" si="17">+N12*100</f>
        <v>90</v>
      </c>
      <c r="V12" s="259">
        <f t="shared" si="17"/>
        <v>98</v>
      </c>
      <c r="W12" s="259">
        <f t="shared" si="17"/>
        <v>98</v>
      </c>
      <c r="X12" s="259">
        <f t="shared" si="17"/>
        <v>98</v>
      </c>
      <c r="Y12" s="259">
        <f t="shared" si="17"/>
        <v>98</v>
      </c>
      <c r="Z12" s="259" t="e">
        <f t="shared" si="17"/>
        <v>#VALUE!</v>
      </c>
      <c r="AA12" s="254" t="str">
        <f>+'PLAN INDICATIVO ORIGINAL '!C25</f>
        <v>P181</v>
      </c>
      <c r="AB12" s="254" t="str">
        <f>+'PLAN INDICATIVO ORIGINAL '!D25</f>
        <v>Adaptación del contexto penitenciario del SOGCS documentado</v>
      </c>
      <c r="AC12" s="59" t="str">
        <f>VLOOKUP(AB12,'PLAN INDICATIVO ORIGINAL '!$D$12:$F$313,3,0)</f>
        <v>DIRECCIÓN DE ATENCIÓN Y TRATAMIENTO</v>
      </c>
      <c r="AD12" s="59" t="str">
        <f>+'PLAN INDICATIVO ORIGINAL '!F23</f>
        <v>DIRECCIÓN DE ATENCIÓN Y TRATAMIENTO</v>
      </c>
      <c r="AE12" s="59" t="s">
        <v>764</v>
      </c>
      <c r="AF12" s="260">
        <f>VLOOKUP(AA12,'PLAN INDICATIVO ORIGINAL '!$C$13:$M$343,6,0)</f>
        <v>0</v>
      </c>
      <c r="AG12" s="261">
        <f>VLOOKUP(AA12,'PLAN INDICATIVO ORIGINAL '!$C$13:$M$343,7,0)</f>
        <v>1</v>
      </c>
      <c r="AH12" s="261">
        <f>VLOOKUP(AA12,'PLAN INDICATIVO ORIGINAL '!$C$13:$M$343,8,0)</f>
        <v>0</v>
      </c>
      <c r="AI12" s="261">
        <f>VLOOKUP(AA12,'PLAN INDICATIVO ORIGINAL '!$C$13:$M$343,9,0)</f>
        <v>0</v>
      </c>
      <c r="AJ12" s="261">
        <f>VLOOKUP(AA12,'PLAN INDICATIVO ORIGINAL '!$C$13:$M$343,10,0)</f>
        <v>1</v>
      </c>
      <c r="AK12" s="261" t="str">
        <f>VLOOKUP(AA12,'PLAN INDICATIVO ORIGINAL '!$C$13:$M$343,11,0)</f>
        <v>Número</v>
      </c>
      <c r="AL12" s="262" t="e">
        <f>VLOOKUP(AA12,'PLAN INDICATIVO ORIGINAL '!$C$13:$M$343,12,0)</f>
        <v>#REF!</v>
      </c>
      <c r="AM12" s="263">
        <f t="shared" ref="AM12:AR12" si="18">+AF12</f>
        <v>0</v>
      </c>
      <c r="AN12" s="263">
        <f t="shared" si="18"/>
        <v>1</v>
      </c>
      <c r="AO12" s="263">
        <f t="shared" si="18"/>
        <v>0</v>
      </c>
      <c r="AP12" s="263">
        <f t="shared" si="18"/>
        <v>0</v>
      </c>
      <c r="AQ12" s="263">
        <f t="shared" si="18"/>
        <v>1</v>
      </c>
      <c r="AR12" s="263" t="str">
        <f t="shared" si="18"/>
        <v>Número</v>
      </c>
      <c r="AS12" s="264" t="s">
        <v>765</v>
      </c>
      <c r="AV12" s="214" t="s">
        <v>60</v>
      </c>
      <c r="AW12" s="214" t="s">
        <v>31</v>
      </c>
      <c r="AX12" s="214" t="s">
        <v>764</v>
      </c>
      <c r="BI12" s="254">
        <v>181</v>
      </c>
      <c r="BJ12" s="59" t="s">
        <v>44</v>
      </c>
    </row>
    <row r="13" spans="1:63" ht="54" customHeight="1" x14ac:dyDescent="0.25">
      <c r="A13" s="254">
        <v>94</v>
      </c>
      <c r="B13" s="254" t="str">
        <f t="shared" si="0"/>
        <v>P94</v>
      </c>
      <c r="C13" s="121" t="s">
        <v>99</v>
      </c>
      <c r="D13" s="255" t="s">
        <v>19</v>
      </c>
      <c r="E13" s="74" t="str">
        <f>+'PLAN INDICATIVO ORIGINAL '!$D$12</f>
        <v>ATENCIÓN Y TRATAMIENTO PENITENCIARIO</v>
      </c>
      <c r="F13" s="256" t="str">
        <f>+'PLAN INDICATIVO ORIGINAL '!$D$13</f>
        <v>ATENCIÓN BASICA</v>
      </c>
      <c r="G13" s="256" t="s">
        <v>25</v>
      </c>
      <c r="H13" s="257" t="str">
        <f>+'PLAN INDICATIVO ORIGINAL '!$D$14</f>
        <v>Sostener la Atención Social a la PPL, que les otorgue condiciones dignas en la  Prisionalización.</v>
      </c>
      <c r="I13" s="256" t="s">
        <v>766</v>
      </c>
      <c r="J13" s="265" t="str">
        <f>+'PLAN INDICATIVO ORIGINAL '!$D$19</f>
        <v>SALUD</v>
      </c>
      <c r="K13" s="265" t="s">
        <v>767</v>
      </c>
      <c r="L13" s="142" t="s">
        <v>42</v>
      </c>
      <c r="M13" s="266" t="str">
        <f>+'PLAN INDICATIVO ORIGINAL '!$E$19</f>
        <v>Porcentaje de PPL a cargo del INPEC con cobertura en salud.</v>
      </c>
      <c r="N13" s="267">
        <f>VLOOKUP(L13,'PLAN INDICATIVO ORIGINAL '!$C$13:$M$343,6,0)</f>
        <v>0.9</v>
      </c>
      <c r="O13" s="267">
        <f>VLOOKUP(L13,'PLAN INDICATIVO ORIGINAL '!$C$13:$M$343,7,0)</f>
        <v>0.98</v>
      </c>
      <c r="P13" s="267">
        <f>VLOOKUP(L13,'PLAN INDICATIVO ORIGINAL '!$C$13:$M$343,8,0)</f>
        <v>0.98</v>
      </c>
      <c r="Q13" s="267">
        <f>VLOOKUP(L13,'PLAN INDICATIVO ORIGINAL '!$C$13:$M$343,9,0)</f>
        <v>0.98</v>
      </c>
      <c r="R13" s="267">
        <f>VLOOKUP(L13,'PLAN INDICATIVO ORIGINAL '!$C$13:$M$343,10,0)</f>
        <v>0.98</v>
      </c>
      <c r="S13" s="267" t="str">
        <f>VLOOKUP(L13,'PLAN INDICATIVO ORIGINAL '!$C$13:$M$343,11,0)</f>
        <v>Porcentaje</v>
      </c>
      <c r="T13" s="259" t="e">
        <f>VLOOKUP(L13,'PLAN INDICATIVO ORIGINAL '!$C$13:$M$343,12,0)</f>
        <v>#REF!</v>
      </c>
      <c r="U13" s="259">
        <f t="shared" ref="U13:Z13" si="19">+N13*100</f>
        <v>90</v>
      </c>
      <c r="V13" s="259">
        <f t="shared" si="19"/>
        <v>98</v>
      </c>
      <c r="W13" s="259">
        <f t="shared" si="19"/>
        <v>98</v>
      </c>
      <c r="X13" s="259">
        <f t="shared" si="19"/>
        <v>98</v>
      </c>
      <c r="Y13" s="259">
        <f t="shared" si="19"/>
        <v>98</v>
      </c>
      <c r="Z13" s="259" t="e">
        <f t="shared" si="19"/>
        <v>#VALUE!</v>
      </c>
      <c r="AA13" s="115" t="str">
        <f>+'PLAN INDICATIVO ORIGINAL '!C26</f>
        <v>P94</v>
      </c>
      <c r="AB13" s="254" t="str">
        <f>+'PLAN INDICATIVO ORIGINAL '!D26</f>
        <v>Lineamientos para seguimiento y mejoramiento continuo de las acciones, de salud pública y prevención del riesgo elaborados.</v>
      </c>
      <c r="AC13" s="59" t="str">
        <f>VLOOKUP(AB13,'PLAN INDICATIVO ORIGINAL '!$D$12:$F$313,3,0)</f>
        <v>DIRECCIÓN DE ATENCIÓN Y TRATAMIENTO</v>
      </c>
      <c r="AD13" s="59" t="str">
        <f>+'PLAN INDICATIVO ORIGINAL '!F24</f>
        <v>DIRECCIÓN DE ATENCIÓN Y TRATAMIENTO</v>
      </c>
      <c r="AE13" s="59" t="s">
        <v>764</v>
      </c>
      <c r="AF13" s="271">
        <f>VLOOKUP(AA13,'PLAN INDICATIVO ORIGINAL '!$C$13:$M$343,6,0)</f>
        <v>1</v>
      </c>
      <c r="AG13" s="272">
        <f>VLOOKUP(AA13,'PLAN INDICATIVO ORIGINAL '!$C$13:$M$343,7,0)</f>
        <v>1</v>
      </c>
      <c r="AH13" s="272">
        <f>VLOOKUP(AA13,'PLAN INDICATIVO ORIGINAL '!$C$13:$M$343,8,0)</f>
        <v>1</v>
      </c>
      <c r="AI13" s="272">
        <f>VLOOKUP(AA13,'PLAN INDICATIVO ORIGINAL '!$C$13:$M$343,9,0)</f>
        <v>1</v>
      </c>
      <c r="AJ13" s="272">
        <f>VLOOKUP(AA13,'PLAN INDICATIVO ORIGINAL '!$C$13:$M$343,10,0)</f>
        <v>1</v>
      </c>
      <c r="AK13" s="272" t="str">
        <f>VLOOKUP(AA13,'PLAN INDICATIVO ORIGINAL '!$C$13:$M$343,11,0)</f>
        <v>Número</v>
      </c>
      <c r="AL13" s="262" t="e">
        <f>VLOOKUP(AA13,'PLAN INDICATIVO ORIGINAL '!$C$13:$M$343,12,0)</f>
        <v>#REF!</v>
      </c>
      <c r="AM13" s="273">
        <f t="shared" ref="AM13:AR13" si="20">+AF13</f>
        <v>1</v>
      </c>
      <c r="AN13" s="273">
        <f t="shared" si="20"/>
        <v>1</v>
      </c>
      <c r="AO13" s="273">
        <f t="shared" si="20"/>
        <v>1</v>
      </c>
      <c r="AP13" s="273">
        <f t="shared" si="20"/>
        <v>1</v>
      </c>
      <c r="AQ13" s="273">
        <f t="shared" si="20"/>
        <v>1</v>
      </c>
      <c r="AR13" s="273" t="str">
        <f t="shared" si="20"/>
        <v>Número</v>
      </c>
      <c r="AS13" s="264" t="s">
        <v>765</v>
      </c>
      <c r="AV13" s="214" t="s">
        <v>63</v>
      </c>
      <c r="AW13" s="214" t="s">
        <v>31</v>
      </c>
      <c r="AX13" s="214" t="s">
        <v>764</v>
      </c>
      <c r="BI13" s="254">
        <v>94</v>
      </c>
      <c r="BJ13" s="59" t="s">
        <v>44</v>
      </c>
    </row>
    <row r="14" spans="1:63" ht="54" customHeight="1" x14ac:dyDescent="0.25">
      <c r="A14" s="254">
        <v>182</v>
      </c>
      <c r="B14" s="254"/>
      <c r="C14" s="121" t="s">
        <v>82</v>
      </c>
      <c r="D14" s="255" t="s">
        <v>19</v>
      </c>
      <c r="E14" s="74" t="str">
        <f>+'PLAN INDICATIVO ORIGINAL '!$D$12</f>
        <v>ATENCIÓN Y TRATAMIENTO PENITENCIARIO</v>
      </c>
      <c r="F14" s="256" t="str">
        <f>+'PLAN INDICATIVO ORIGINAL '!$D$13</f>
        <v>ATENCIÓN BASICA</v>
      </c>
      <c r="G14" s="256" t="s">
        <v>25</v>
      </c>
      <c r="H14" s="257" t="str">
        <f>+'PLAN INDICATIVO ORIGINAL '!$D$14</f>
        <v>Sostener la Atención Social a la PPL, que les otorgue condiciones dignas en la  Prisionalización.</v>
      </c>
      <c r="I14" s="256" t="s">
        <v>766</v>
      </c>
      <c r="J14" s="265" t="str">
        <f>+'PLAN INDICATIVO ORIGINAL '!$D$19</f>
        <v>SALUD</v>
      </c>
      <c r="K14" s="265" t="s">
        <v>767</v>
      </c>
      <c r="L14" s="142" t="s">
        <v>42</v>
      </c>
      <c r="M14" s="266" t="str">
        <f>+'PLAN INDICATIVO ORIGINAL '!$E$19</f>
        <v>Porcentaje de PPL a cargo del INPEC con cobertura en salud.</v>
      </c>
      <c r="N14" s="267">
        <f>VLOOKUP(L14,'PLAN INDICATIVO ORIGINAL '!$C$13:$M$343,6,0)</f>
        <v>0.9</v>
      </c>
      <c r="O14" s="267">
        <f>VLOOKUP(L14,'PLAN INDICATIVO ORIGINAL '!$C$13:$M$343,7,0)</f>
        <v>0.98</v>
      </c>
      <c r="P14" s="267">
        <f>VLOOKUP(L14,'PLAN INDICATIVO ORIGINAL '!$C$13:$M$343,8,0)</f>
        <v>0.98</v>
      </c>
      <c r="Q14" s="267">
        <f>VLOOKUP(L14,'PLAN INDICATIVO ORIGINAL '!$C$13:$M$343,9,0)</f>
        <v>0.98</v>
      </c>
      <c r="R14" s="267">
        <f>VLOOKUP(L14,'PLAN INDICATIVO ORIGINAL '!$C$13:$M$343,10,0)</f>
        <v>0.98</v>
      </c>
      <c r="S14" s="267" t="str">
        <f>VLOOKUP(L14,'PLAN INDICATIVO ORIGINAL '!$C$13:$M$343,11,0)</f>
        <v>Porcentaje</v>
      </c>
      <c r="T14" s="259" t="e">
        <f>VLOOKUP(L14,'PLAN INDICATIVO ORIGINAL '!$C$13:$M$343,12,0)</f>
        <v>#REF!</v>
      </c>
      <c r="U14" s="259">
        <f t="shared" ref="U14:Z14" si="21">+N14*100</f>
        <v>90</v>
      </c>
      <c r="V14" s="259">
        <f t="shared" si="21"/>
        <v>98</v>
      </c>
      <c r="W14" s="259">
        <f t="shared" si="21"/>
        <v>98</v>
      </c>
      <c r="X14" s="259">
        <f t="shared" si="21"/>
        <v>98</v>
      </c>
      <c r="Y14" s="259">
        <f t="shared" si="21"/>
        <v>98</v>
      </c>
      <c r="Z14" s="259" t="e">
        <f t="shared" si="21"/>
        <v>#VALUE!</v>
      </c>
      <c r="AA14" s="274"/>
      <c r="AB14" s="274" t="e">
        <f>+'PLAN INDICATIVO ORIGINAL '!#REF!</f>
        <v>#REF!</v>
      </c>
      <c r="AC14" s="275" t="e">
        <f>VLOOKUP(AB14,'PLAN INDICATIVO ORIGINAL '!$D$12:$F$313,3,0)</f>
        <v>#REF!</v>
      </c>
      <c r="AD14" s="59" t="str">
        <f>+'PLAN INDICATIVO ORIGINAL '!F25</f>
        <v>DIRECCIÓN DE ATENCIÓN Y TRATAMIENTO</v>
      </c>
      <c r="AE14" s="275" t="s">
        <v>764</v>
      </c>
      <c r="AF14" s="276"/>
      <c r="AG14" s="277"/>
      <c r="AH14" s="277"/>
      <c r="AI14" s="277"/>
      <c r="AJ14" s="277"/>
      <c r="AK14" s="277"/>
      <c r="AL14" s="278"/>
      <c r="AM14" s="279"/>
      <c r="AN14" s="279"/>
      <c r="AO14" s="279"/>
      <c r="AP14" s="279"/>
      <c r="AQ14" s="279"/>
      <c r="AR14" s="279"/>
      <c r="AS14" s="264" t="s">
        <v>765</v>
      </c>
      <c r="AW14" s="214" t="s">
        <v>31</v>
      </c>
      <c r="AX14" s="214" t="s">
        <v>764</v>
      </c>
      <c r="BI14" s="254">
        <v>182</v>
      </c>
      <c r="BJ14" s="59" t="s">
        <v>44</v>
      </c>
    </row>
    <row r="15" spans="1:63" ht="43.5" customHeight="1" x14ac:dyDescent="0.25">
      <c r="A15" s="254">
        <v>78</v>
      </c>
      <c r="B15" s="254" t="str">
        <f>+AA15</f>
        <v>P78</v>
      </c>
      <c r="C15" s="127" t="s">
        <v>334</v>
      </c>
      <c r="D15" s="255" t="s">
        <v>19</v>
      </c>
      <c r="E15" s="74" t="str">
        <f>+'PLAN INDICATIVO ORIGINAL '!$D$12</f>
        <v>ATENCIÓN Y TRATAMIENTO PENITENCIARIO</v>
      </c>
      <c r="F15" s="256" t="str">
        <f>+'PLAN INDICATIVO ORIGINAL '!$D$13</f>
        <v>ATENCIÓN BASICA</v>
      </c>
      <c r="G15" s="256" t="s">
        <v>25</v>
      </c>
      <c r="H15" s="257" t="str">
        <f>+'PLAN INDICATIVO ORIGINAL '!$D$14</f>
        <v>Sostener la Atención Social a la PPL, que les otorgue condiciones dignas en la  Prisionalización.</v>
      </c>
      <c r="I15" s="256" t="s">
        <v>766</v>
      </c>
      <c r="J15" s="265" t="str">
        <f>+'PLAN INDICATIVO ORIGINAL '!$D$19</f>
        <v>SALUD</v>
      </c>
      <c r="K15" s="265" t="s">
        <v>767</v>
      </c>
      <c r="L15" s="142" t="s">
        <v>42</v>
      </c>
      <c r="M15" s="266" t="str">
        <f>+'PLAN INDICATIVO ORIGINAL '!$E$19</f>
        <v>Porcentaje de PPL a cargo del INPEC con cobertura en salud.</v>
      </c>
      <c r="N15" s="267">
        <f>VLOOKUP(L15,'PLAN INDICATIVO ORIGINAL '!$C$13:$M$343,6,0)</f>
        <v>0.9</v>
      </c>
      <c r="O15" s="267">
        <f>VLOOKUP(L15,'PLAN INDICATIVO ORIGINAL '!$C$13:$M$343,7,0)</f>
        <v>0.98</v>
      </c>
      <c r="P15" s="267">
        <f>VLOOKUP(L15,'PLAN INDICATIVO ORIGINAL '!$C$13:$M$343,8,0)</f>
        <v>0.98</v>
      </c>
      <c r="Q15" s="267">
        <f>VLOOKUP(L15,'PLAN INDICATIVO ORIGINAL '!$C$13:$M$343,9,0)</f>
        <v>0.98</v>
      </c>
      <c r="R15" s="267">
        <f>VLOOKUP(L15,'PLAN INDICATIVO ORIGINAL '!$C$13:$M$343,10,0)</f>
        <v>0.98</v>
      </c>
      <c r="S15" s="267" t="str">
        <f>VLOOKUP(L15,'PLAN INDICATIVO ORIGINAL '!$C$13:$M$343,11,0)</f>
        <v>Porcentaje</v>
      </c>
      <c r="T15" s="259" t="e">
        <f>VLOOKUP(L15,'PLAN INDICATIVO ORIGINAL '!$C$13:$M$343,12,0)</f>
        <v>#REF!</v>
      </c>
      <c r="U15" s="259">
        <f t="shared" ref="U15:Z15" si="22">+N15*100</f>
        <v>90</v>
      </c>
      <c r="V15" s="259">
        <f t="shared" si="22"/>
        <v>98</v>
      </c>
      <c r="W15" s="259">
        <f t="shared" si="22"/>
        <v>98</v>
      </c>
      <c r="X15" s="259">
        <f t="shared" si="22"/>
        <v>98</v>
      </c>
      <c r="Y15" s="259">
        <f t="shared" si="22"/>
        <v>98</v>
      </c>
      <c r="Z15" s="259" t="e">
        <f t="shared" si="22"/>
        <v>#VALUE!</v>
      </c>
      <c r="AA15" s="254" t="str">
        <f>+'PLAN INDICATIVO ORIGINAL '!C27</f>
        <v>P78</v>
      </c>
      <c r="AB15" s="254" t="str">
        <f>+'PLAN INDICATIVO ORIGINAL '!D27</f>
        <v>Informe técnico de seguimiento a la prestación de servicios de salud realizado</v>
      </c>
      <c r="AC15" s="59" t="str">
        <f>VLOOKUP(AB15,'PLAN INDICATIVO ORIGINAL '!$D$12:$F$313,3,0)</f>
        <v>DIRECCIÓN DE ATENCIÓN Y TRATAMIENTO</v>
      </c>
      <c r="AD15" s="59" t="str">
        <f>+'PLAN INDICATIVO ORIGINAL '!F26</f>
        <v>DIRECCIÓN DE ATENCIÓN Y TRATAMIENTO</v>
      </c>
      <c r="AE15" s="59" t="s">
        <v>764</v>
      </c>
      <c r="AF15" s="260">
        <f>VLOOKUP(AA15,'PLAN INDICATIVO ORIGINAL '!$C$13:$M$343,6,0)</f>
        <v>6</v>
      </c>
      <c r="AG15" s="261">
        <f>VLOOKUP(AA15,'PLAN INDICATIVO ORIGINAL '!$C$13:$M$343,7,0)</f>
        <v>12</v>
      </c>
      <c r="AH15" s="261">
        <f>VLOOKUP(AA15,'PLAN INDICATIVO ORIGINAL '!$C$13:$M$343,8,0)</f>
        <v>12</v>
      </c>
      <c r="AI15" s="261">
        <f>VLOOKUP(AA15,'PLAN INDICATIVO ORIGINAL '!$C$13:$M$343,9,0)</f>
        <v>12</v>
      </c>
      <c r="AJ15" s="261">
        <f>VLOOKUP(AA15,'PLAN INDICATIVO ORIGINAL '!$C$13:$M$343,10,0)</f>
        <v>12</v>
      </c>
      <c r="AK15" s="261" t="str">
        <f>VLOOKUP(AA15,'PLAN INDICATIVO ORIGINAL '!$C$13:$M$343,11,0)</f>
        <v>Número</v>
      </c>
      <c r="AL15" s="262" t="e">
        <f>VLOOKUP(AA15,'PLAN INDICATIVO ORIGINAL '!$C$13:$M$343,12,0)</f>
        <v>#REF!</v>
      </c>
      <c r="AM15" s="263">
        <f t="shared" ref="AM15:AR15" si="23">+AF15</f>
        <v>6</v>
      </c>
      <c r="AN15" s="263">
        <f t="shared" si="23"/>
        <v>12</v>
      </c>
      <c r="AO15" s="263">
        <f t="shared" si="23"/>
        <v>12</v>
      </c>
      <c r="AP15" s="263">
        <f t="shared" si="23"/>
        <v>12</v>
      </c>
      <c r="AQ15" s="263">
        <f t="shared" si="23"/>
        <v>12</v>
      </c>
      <c r="AR15" s="263" t="str">
        <f t="shared" si="23"/>
        <v>Número</v>
      </c>
      <c r="AS15" s="264" t="s">
        <v>765</v>
      </c>
      <c r="AV15" s="214" t="s">
        <v>67</v>
      </c>
      <c r="AW15" s="214" t="s">
        <v>31</v>
      </c>
      <c r="AX15" s="214" t="s">
        <v>764</v>
      </c>
      <c r="BI15" s="254">
        <v>78</v>
      </c>
      <c r="BJ15" s="59" t="s">
        <v>44</v>
      </c>
    </row>
    <row r="16" spans="1:63" ht="41.25" customHeight="1" x14ac:dyDescent="0.25">
      <c r="A16" s="254">
        <v>49</v>
      </c>
      <c r="B16" s="254" t="str">
        <f>+AA16</f>
        <v>P49</v>
      </c>
      <c r="C16" s="127" t="s">
        <v>768</v>
      </c>
      <c r="D16" s="255" t="s">
        <v>19</v>
      </c>
      <c r="E16" s="74" t="str">
        <f>+'PLAN INDICATIVO ORIGINAL '!$D$12</f>
        <v>ATENCIÓN Y TRATAMIENTO PENITENCIARIO</v>
      </c>
      <c r="F16" s="256" t="str">
        <f>+'PLAN INDICATIVO ORIGINAL '!$D$13</f>
        <v>ATENCIÓN BASICA</v>
      </c>
      <c r="G16" s="256" t="s">
        <v>25</v>
      </c>
      <c r="H16" s="257" t="str">
        <f>+'PLAN INDICATIVO ORIGINAL '!$D$14</f>
        <v>Sostener la Atención Social a la PPL, que les otorgue condiciones dignas en la  Prisionalización.</v>
      </c>
      <c r="I16" s="256" t="s">
        <v>766</v>
      </c>
      <c r="J16" s="265" t="str">
        <f>+'PLAN INDICATIVO ORIGINAL '!$D$19</f>
        <v>SALUD</v>
      </c>
      <c r="K16" s="265" t="s">
        <v>767</v>
      </c>
      <c r="L16" s="142" t="s">
        <v>42</v>
      </c>
      <c r="M16" s="266" t="str">
        <f>+'PLAN INDICATIVO ORIGINAL '!$E$19</f>
        <v>Porcentaje de PPL a cargo del INPEC con cobertura en salud.</v>
      </c>
      <c r="N16" s="267">
        <f>VLOOKUP(L16,'PLAN INDICATIVO ORIGINAL '!$C$13:$M$343,6,0)</f>
        <v>0.9</v>
      </c>
      <c r="O16" s="267">
        <f>VLOOKUP(L16,'PLAN INDICATIVO ORIGINAL '!$C$13:$M$343,7,0)</f>
        <v>0.98</v>
      </c>
      <c r="P16" s="267">
        <f>VLOOKUP(L16,'PLAN INDICATIVO ORIGINAL '!$C$13:$M$343,8,0)</f>
        <v>0.98</v>
      </c>
      <c r="Q16" s="267">
        <f>VLOOKUP(L16,'PLAN INDICATIVO ORIGINAL '!$C$13:$M$343,9,0)</f>
        <v>0.98</v>
      </c>
      <c r="R16" s="267">
        <f>VLOOKUP(L16,'PLAN INDICATIVO ORIGINAL '!$C$13:$M$343,10,0)</f>
        <v>0.98</v>
      </c>
      <c r="S16" s="267" t="str">
        <f>VLOOKUP(L16,'PLAN INDICATIVO ORIGINAL '!$C$13:$M$343,11,0)</f>
        <v>Porcentaje</v>
      </c>
      <c r="T16" s="259" t="e">
        <f>VLOOKUP(L16,'PLAN INDICATIVO ORIGINAL '!$C$13:$M$343,12,0)</f>
        <v>#REF!</v>
      </c>
      <c r="U16" s="259">
        <f t="shared" ref="U16:Z16" si="24">+N16*100</f>
        <v>90</v>
      </c>
      <c r="V16" s="259">
        <f t="shared" si="24"/>
        <v>98</v>
      </c>
      <c r="W16" s="259">
        <f t="shared" si="24"/>
        <v>98</v>
      </c>
      <c r="X16" s="259">
        <f t="shared" si="24"/>
        <v>98</v>
      </c>
      <c r="Y16" s="259">
        <f t="shared" si="24"/>
        <v>98</v>
      </c>
      <c r="Z16" s="259" t="e">
        <f t="shared" si="24"/>
        <v>#VALUE!</v>
      </c>
      <c r="AA16" s="254" t="str">
        <f>+'PLAN INDICATIVO ORIGINAL '!C28</f>
        <v>P49</v>
      </c>
      <c r="AB16" s="254"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9" t="str">
        <f>+'PLAN INDICATIVO ORIGINAL '!F28</f>
        <v>DIRECCIÓN DE ATENCIÓN Y TRATAMIENTO</v>
      </c>
      <c r="AD16" s="59" t="e">
        <f>+'PLAN INDICATIVO ORIGINAL '!#REF!</f>
        <v>#REF!</v>
      </c>
      <c r="AE16" s="59" t="s">
        <v>764</v>
      </c>
      <c r="AF16" s="268">
        <f>VLOOKUP(AA16,'PLAN INDICATIVO ORIGINAL '!$C$13:$M$343,6,0)</f>
        <v>1</v>
      </c>
      <c r="AG16" s="269">
        <f>VLOOKUP(AA16,'PLAN INDICATIVO ORIGINAL '!$C$13:$M$343,7,0)</f>
        <v>0</v>
      </c>
      <c r="AH16" s="269">
        <f>VLOOKUP(AA16,'PLAN INDICATIVO ORIGINAL '!$C$13:$M$343,8,0)</f>
        <v>0</v>
      </c>
      <c r="AI16" s="269">
        <f>VLOOKUP(AA16,'PLAN INDICATIVO ORIGINAL '!$C$13:$M$343,9,0)</f>
        <v>0</v>
      </c>
      <c r="AJ16" s="269">
        <f>VLOOKUP(AA16,'PLAN INDICATIVO ORIGINAL '!$C$13:$M$343,10,0)</f>
        <v>1</v>
      </c>
      <c r="AK16" s="269" t="str">
        <f>VLOOKUP(AA16,'PLAN INDICATIVO ORIGINAL '!$C$13:$M$343,11,0)</f>
        <v>Porcentaje</v>
      </c>
      <c r="AL16" s="262" t="e">
        <f>VLOOKUP(AA16,'PLAN INDICATIVO ORIGINAL '!$C$13:$M$343,12,0)</f>
        <v>#REF!</v>
      </c>
      <c r="AM16" s="270">
        <f t="shared" ref="AM16:AR16" si="25">+AF16*100</f>
        <v>100</v>
      </c>
      <c r="AN16" s="270">
        <f t="shared" si="25"/>
        <v>0</v>
      </c>
      <c r="AO16" s="270">
        <f t="shared" si="25"/>
        <v>0</v>
      </c>
      <c r="AP16" s="270">
        <f t="shared" si="25"/>
        <v>0</v>
      </c>
      <c r="AQ16" s="270">
        <f t="shared" si="25"/>
        <v>100</v>
      </c>
      <c r="AR16" s="270" t="e">
        <f t="shared" si="25"/>
        <v>#VALUE!</v>
      </c>
      <c r="AS16" s="264" t="s">
        <v>765</v>
      </c>
      <c r="AV16" s="214" t="s">
        <v>70</v>
      </c>
      <c r="AW16" s="214" t="s">
        <v>31</v>
      </c>
      <c r="AX16" s="214" t="s">
        <v>764</v>
      </c>
      <c r="BI16" s="254">
        <v>49</v>
      </c>
      <c r="BJ16" s="59" t="s">
        <v>44</v>
      </c>
    </row>
    <row r="17" spans="1:62" ht="60" customHeight="1" x14ac:dyDescent="0.25">
      <c r="A17" s="254">
        <v>7</v>
      </c>
      <c r="B17" s="254" t="str">
        <f>+AA17</f>
        <v>P7</v>
      </c>
      <c r="C17" s="127" t="s">
        <v>769</v>
      </c>
      <c r="D17" s="255" t="s">
        <v>19</v>
      </c>
      <c r="E17" s="74" t="str">
        <f>+'PLAN INDICATIVO ORIGINAL '!$D$12</f>
        <v>ATENCIÓN Y TRATAMIENTO PENITENCIARIO</v>
      </c>
      <c r="F17" s="256" t="str">
        <f>+'PLAN INDICATIVO ORIGINAL '!$D$13</f>
        <v>ATENCIÓN BASICA</v>
      </c>
      <c r="G17" s="256" t="s">
        <v>25</v>
      </c>
      <c r="H17" s="257" t="str">
        <f>+'PLAN INDICATIVO ORIGINAL '!$D$14</f>
        <v>Sostener la Atención Social a la PPL, que les otorgue condiciones dignas en la  Prisionalización.</v>
      </c>
      <c r="I17" s="256" t="s">
        <v>766</v>
      </c>
      <c r="J17" s="265" t="str">
        <f>+'PLAN INDICATIVO ORIGINAL '!$D$19</f>
        <v>SALUD</v>
      </c>
      <c r="K17" s="265" t="s">
        <v>767</v>
      </c>
      <c r="L17" s="142" t="s">
        <v>42</v>
      </c>
      <c r="M17" s="266" t="str">
        <f>+'PLAN INDICATIVO ORIGINAL '!$E$19</f>
        <v>Porcentaje de PPL a cargo del INPEC con cobertura en salud.</v>
      </c>
      <c r="N17" s="267">
        <f>VLOOKUP(L17,'PLAN INDICATIVO ORIGINAL '!$C$13:$M$343,6,0)</f>
        <v>0.9</v>
      </c>
      <c r="O17" s="267">
        <f>VLOOKUP(L17,'PLAN INDICATIVO ORIGINAL '!$C$13:$M$343,7,0)</f>
        <v>0.98</v>
      </c>
      <c r="P17" s="267">
        <f>VLOOKUP(L17,'PLAN INDICATIVO ORIGINAL '!$C$13:$M$343,8,0)</f>
        <v>0.98</v>
      </c>
      <c r="Q17" s="267">
        <f>VLOOKUP(L17,'PLAN INDICATIVO ORIGINAL '!$C$13:$M$343,9,0)</f>
        <v>0.98</v>
      </c>
      <c r="R17" s="267">
        <f>VLOOKUP(L17,'PLAN INDICATIVO ORIGINAL '!$C$13:$M$343,10,0)</f>
        <v>0.98</v>
      </c>
      <c r="S17" s="267" t="str">
        <f>VLOOKUP(L17,'PLAN INDICATIVO ORIGINAL '!$C$13:$M$343,11,0)</f>
        <v>Porcentaje</v>
      </c>
      <c r="T17" s="259" t="e">
        <f>VLOOKUP(L17,'PLAN INDICATIVO ORIGINAL '!$C$13:$M$343,12,0)</f>
        <v>#REF!</v>
      </c>
      <c r="U17" s="259">
        <f t="shared" ref="U17:Z17" si="26">+N17*100</f>
        <v>90</v>
      </c>
      <c r="V17" s="259">
        <f t="shared" si="26"/>
        <v>98</v>
      </c>
      <c r="W17" s="259">
        <f t="shared" si="26"/>
        <v>98</v>
      </c>
      <c r="X17" s="259">
        <f t="shared" si="26"/>
        <v>98</v>
      </c>
      <c r="Y17" s="259">
        <f t="shared" si="26"/>
        <v>98</v>
      </c>
      <c r="Z17" s="259" t="e">
        <f t="shared" si="26"/>
        <v>#VALUE!</v>
      </c>
      <c r="AA17" s="254" t="str">
        <f>+'PLAN INDICATIVO ORIGINAL '!C29</f>
        <v>P7</v>
      </c>
      <c r="AB17" s="254"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9" t="str">
        <f>VLOOKUP(AB17,'PLAN INDICATIVO ORIGINAL '!$D$12:$F$313,3,0)</f>
        <v>DIRECCIÓN DE ATENCIÓN Y TRATAMIENTO</v>
      </c>
      <c r="AD17" s="59" t="str">
        <f>+'PLAN INDICATIVO ORIGINAL '!F27</f>
        <v>DIRECCIÓN DE ATENCIÓN Y TRATAMIENTO</v>
      </c>
      <c r="AE17" s="59" t="s">
        <v>764</v>
      </c>
      <c r="AF17" s="260">
        <f>VLOOKUP(AA17,'PLAN INDICATIVO ORIGINAL '!$C$13:$M$343,6,0)</f>
        <v>6</v>
      </c>
      <c r="AG17" s="261">
        <f>VLOOKUP(AA17,'PLAN INDICATIVO ORIGINAL '!$C$13:$M$343,7,0)</f>
        <v>6</v>
      </c>
      <c r="AH17" s="261">
        <f>VLOOKUP(AA17,'PLAN INDICATIVO ORIGINAL '!$C$13:$M$343,8,0)</f>
        <v>6</v>
      </c>
      <c r="AI17" s="261">
        <f>VLOOKUP(AA17,'PLAN INDICATIVO ORIGINAL '!$C$13:$M$343,9,0)</f>
        <v>6</v>
      </c>
      <c r="AJ17" s="261">
        <f>VLOOKUP(AA17,'PLAN INDICATIVO ORIGINAL '!$C$13:$M$343,10,0)</f>
        <v>6</v>
      </c>
      <c r="AK17" s="261" t="str">
        <f>VLOOKUP(AA17,'PLAN INDICATIVO ORIGINAL '!$C$13:$M$343,11,0)</f>
        <v>Número</v>
      </c>
      <c r="AL17" s="262" t="e">
        <f>VLOOKUP(AA17,'PLAN INDICATIVO ORIGINAL '!$C$13:$M$343,12,0)</f>
        <v>#REF!</v>
      </c>
      <c r="AM17" s="263">
        <f t="shared" ref="AM17:AR17" si="27">+AF17</f>
        <v>6</v>
      </c>
      <c r="AN17" s="263">
        <f t="shared" si="27"/>
        <v>6</v>
      </c>
      <c r="AO17" s="263">
        <f t="shared" si="27"/>
        <v>6</v>
      </c>
      <c r="AP17" s="263">
        <f t="shared" si="27"/>
        <v>6</v>
      </c>
      <c r="AQ17" s="263">
        <f t="shared" si="27"/>
        <v>6</v>
      </c>
      <c r="AR17" s="263" t="str">
        <f t="shared" si="27"/>
        <v>Número</v>
      </c>
      <c r="AS17" s="264" t="s">
        <v>765</v>
      </c>
      <c r="AV17" s="214" t="s">
        <v>73</v>
      </c>
      <c r="AW17" s="214" t="s">
        <v>31</v>
      </c>
      <c r="AX17" s="214" t="s">
        <v>764</v>
      </c>
      <c r="BI17" s="254">
        <v>7</v>
      </c>
      <c r="BJ17" s="59" t="s">
        <v>44</v>
      </c>
    </row>
    <row r="18" spans="1:62" ht="44.25" customHeight="1" x14ac:dyDescent="0.25">
      <c r="A18" s="254">
        <v>87</v>
      </c>
      <c r="B18" s="254" t="str">
        <f>+AA18</f>
        <v>P87</v>
      </c>
      <c r="C18" s="127" t="s">
        <v>770</v>
      </c>
      <c r="D18" s="255" t="s">
        <v>19</v>
      </c>
      <c r="E18" s="74" t="str">
        <f>+'PLAN INDICATIVO ORIGINAL '!$D$12</f>
        <v>ATENCIÓN Y TRATAMIENTO PENITENCIARIO</v>
      </c>
      <c r="F18" s="256" t="str">
        <f>+'PLAN INDICATIVO ORIGINAL '!$D$13</f>
        <v>ATENCIÓN BASICA</v>
      </c>
      <c r="G18" s="256" t="s">
        <v>25</v>
      </c>
      <c r="H18" s="257" t="str">
        <f>+'PLAN INDICATIVO ORIGINAL '!$D$14</f>
        <v>Sostener la Atención Social a la PPL, que les otorgue condiciones dignas en la  Prisionalización.</v>
      </c>
      <c r="I18" s="256" t="s">
        <v>766</v>
      </c>
      <c r="J18" s="265" t="str">
        <f>+'PLAN INDICATIVO ORIGINAL '!$D$19</f>
        <v>SALUD</v>
      </c>
      <c r="K18" s="265" t="s">
        <v>767</v>
      </c>
      <c r="L18" s="142" t="s">
        <v>42</v>
      </c>
      <c r="M18" s="266" t="str">
        <f>+'PLAN INDICATIVO ORIGINAL '!$E$19</f>
        <v>Porcentaje de PPL a cargo del INPEC con cobertura en salud.</v>
      </c>
      <c r="N18" s="267">
        <f>VLOOKUP(L18,'PLAN INDICATIVO ORIGINAL '!$C$13:$M$343,6,0)</f>
        <v>0.9</v>
      </c>
      <c r="O18" s="267">
        <f>VLOOKUP(L18,'PLAN INDICATIVO ORIGINAL '!$C$13:$M$343,7,0)</f>
        <v>0.98</v>
      </c>
      <c r="P18" s="267">
        <f>VLOOKUP(L18,'PLAN INDICATIVO ORIGINAL '!$C$13:$M$343,8,0)</f>
        <v>0.98</v>
      </c>
      <c r="Q18" s="267">
        <f>VLOOKUP(L18,'PLAN INDICATIVO ORIGINAL '!$C$13:$M$343,9,0)</f>
        <v>0.98</v>
      </c>
      <c r="R18" s="267">
        <f>VLOOKUP(L18,'PLAN INDICATIVO ORIGINAL '!$C$13:$M$343,10,0)</f>
        <v>0.98</v>
      </c>
      <c r="S18" s="267" t="str">
        <f>VLOOKUP(L18,'PLAN INDICATIVO ORIGINAL '!$C$13:$M$343,11,0)</f>
        <v>Porcentaje</v>
      </c>
      <c r="T18" s="259" t="e">
        <f>VLOOKUP(L18,'PLAN INDICATIVO ORIGINAL '!$C$13:$M$343,12,0)</f>
        <v>#REF!</v>
      </c>
      <c r="U18" s="259">
        <f t="shared" ref="U18:Z18" si="28">+N18*100</f>
        <v>90</v>
      </c>
      <c r="V18" s="259">
        <f t="shared" si="28"/>
        <v>98</v>
      </c>
      <c r="W18" s="259">
        <f t="shared" si="28"/>
        <v>98</v>
      </c>
      <c r="X18" s="259">
        <f t="shared" si="28"/>
        <v>98</v>
      </c>
      <c r="Y18" s="259">
        <f t="shared" si="28"/>
        <v>98</v>
      </c>
      <c r="Z18" s="259" t="e">
        <f t="shared" si="28"/>
        <v>#VALUE!</v>
      </c>
      <c r="AA18" s="254" t="str">
        <f>+'PLAN INDICATIVO ORIGINAL '!C30</f>
        <v>P87</v>
      </c>
      <c r="AB18" s="254" t="str">
        <f>+'PLAN INDICATIVO ORIGINAL '!D30</f>
        <v>ERON capacitados en  prevención del consumo de sustancias psicoactivas (SPA)</v>
      </c>
      <c r="AC18" s="59" t="str">
        <f>VLOOKUP(AB18,'PLAN INDICATIVO ORIGINAL '!$D$12:$F$313,3,0)</f>
        <v>DIRECCIÓN DE ATENCIÓN Y TRATAMIENTO</v>
      </c>
      <c r="AD18" s="59" t="str">
        <f>+'PLAN INDICATIVO ORIGINAL '!F28</f>
        <v>DIRECCIÓN DE ATENCIÓN Y TRATAMIENTO</v>
      </c>
      <c r="AE18" s="59" t="s">
        <v>764</v>
      </c>
      <c r="AF18" s="260">
        <f>VLOOKUP(AA18,'PLAN INDICATIVO ORIGINAL '!$C$13:$M$343,6,0)</f>
        <v>10</v>
      </c>
      <c r="AG18" s="261">
        <f>VLOOKUP(AA18,'PLAN INDICATIVO ORIGINAL '!$C$13:$M$343,7,0)</f>
        <v>10</v>
      </c>
      <c r="AH18" s="261">
        <f>VLOOKUP(AA18,'PLAN INDICATIVO ORIGINAL '!$C$13:$M$343,8,0)</f>
        <v>10</v>
      </c>
      <c r="AI18" s="261">
        <f>VLOOKUP(AA18,'PLAN INDICATIVO ORIGINAL '!$C$13:$M$343,9,0)</f>
        <v>10</v>
      </c>
      <c r="AJ18" s="261">
        <f>VLOOKUP(AA18,'PLAN INDICATIVO ORIGINAL '!$C$13:$M$343,10,0)</f>
        <v>40</v>
      </c>
      <c r="AK18" s="261" t="str">
        <f>VLOOKUP(AA18,'PLAN INDICATIVO ORIGINAL '!$C$13:$M$343,11,0)</f>
        <v>Número</v>
      </c>
      <c r="AL18" s="262" t="e">
        <f>VLOOKUP(AA18,'PLAN INDICATIVO ORIGINAL '!$C$13:$M$343,12,0)</f>
        <v>#REF!</v>
      </c>
      <c r="AM18" s="263">
        <f t="shared" ref="AM18:AR18" si="29">+AF18</f>
        <v>10</v>
      </c>
      <c r="AN18" s="263">
        <f t="shared" si="29"/>
        <v>10</v>
      </c>
      <c r="AO18" s="263">
        <f t="shared" si="29"/>
        <v>10</v>
      </c>
      <c r="AP18" s="263">
        <f t="shared" si="29"/>
        <v>10</v>
      </c>
      <c r="AQ18" s="263">
        <f t="shared" si="29"/>
        <v>40</v>
      </c>
      <c r="AR18" s="263" t="str">
        <f t="shared" si="29"/>
        <v>Número</v>
      </c>
      <c r="AS18" s="264" t="s">
        <v>765</v>
      </c>
      <c r="AV18" s="214" t="s">
        <v>76</v>
      </c>
      <c r="AW18" s="214" t="s">
        <v>31</v>
      </c>
      <c r="AX18" s="214" t="s">
        <v>764</v>
      </c>
      <c r="BI18" s="254">
        <v>87</v>
      </c>
      <c r="BJ18" s="59" t="s">
        <v>44</v>
      </c>
    </row>
    <row r="19" spans="1:62" ht="62.25" customHeight="1" x14ac:dyDescent="0.25">
      <c r="A19" s="165">
        <v>95</v>
      </c>
      <c r="B19" s="254" t="s">
        <v>79</v>
      </c>
      <c r="C19" s="136" t="s">
        <v>771</v>
      </c>
      <c r="D19" s="255" t="s">
        <v>19</v>
      </c>
      <c r="E19" s="74" t="str">
        <f>+'PLAN INDICATIVO ORIGINAL '!$D$12</f>
        <v>ATENCIÓN Y TRATAMIENTO PENITENCIARIO</v>
      </c>
      <c r="F19" s="256" t="str">
        <f>+'PLAN INDICATIVO ORIGINAL '!$D$13</f>
        <v>ATENCIÓN BASICA</v>
      </c>
      <c r="G19" s="256" t="s">
        <v>25</v>
      </c>
      <c r="H19" s="257" t="str">
        <f>+'PLAN INDICATIVO ORIGINAL '!$D$14</f>
        <v>Sostener la Atención Social a la PPL, que les otorgue condiciones dignas en la  Prisionalización.</v>
      </c>
      <c r="I19" s="256" t="s">
        <v>766</v>
      </c>
      <c r="J19" s="265" t="str">
        <f>+'PLAN INDICATIVO ORIGINAL '!$D$19</f>
        <v>SALUD</v>
      </c>
      <c r="K19" s="265" t="s">
        <v>767</v>
      </c>
      <c r="L19" s="142" t="s">
        <v>42</v>
      </c>
      <c r="M19" s="266" t="str">
        <f>+'PLAN INDICATIVO ORIGINAL '!$E$19</f>
        <v>Porcentaje de PPL a cargo del INPEC con cobertura en salud.</v>
      </c>
      <c r="N19" s="267">
        <f>VLOOKUP(L19,'PLAN INDICATIVO ORIGINAL '!$C$13:$M$343,6,0)</f>
        <v>0.9</v>
      </c>
      <c r="O19" s="267">
        <f>VLOOKUP(L19,'PLAN INDICATIVO ORIGINAL '!$C$13:$M$343,7,0)</f>
        <v>0.98</v>
      </c>
      <c r="P19" s="267">
        <f>VLOOKUP(L19,'PLAN INDICATIVO ORIGINAL '!$C$13:$M$343,8,0)</f>
        <v>0.98</v>
      </c>
      <c r="Q19" s="267">
        <f>VLOOKUP(L19,'PLAN INDICATIVO ORIGINAL '!$C$13:$M$343,9,0)</f>
        <v>0.98</v>
      </c>
      <c r="R19" s="267">
        <f>VLOOKUP(L19,'PLAN INDICATIVO ORIGINAL '!$C$13:$M$343,10,0)</f>
        <v>0.98</v>
      </c>
      <c r="S19" s="267" t="str">
        <f>VLOOKUP(L19,'PLAN INDICATIVO ORIGINAL '!$C$13:$M$343,11,0)</f>
        <v>Porcentaje</v>
      </c>
      <c r="T19" s="259" t="e">
        <f>VLOOKUP(L19,'PLAN INDICATIVO ORIGINAL '!$C$13:$M$343,12,0)</f>
        <v>#REF!</v>
      </c>
      <c r="U19" s="259">
        <f t="shared" ref="U19:Z19" si="30">+N19*100</f>
        <v>90</v>
      </c>
      <c r="V19" s="259">
        <f t="shared" si="30"/>
        <v>98</v>
      </c>
      <c r="W19" s="259">
        <f t="shared" si="30"/>
        <v>98</v>
      </c>
      <c r="X19" s="259">
        <f t="shared" si="30"/>
        <v>98</v>
      </c>
      <c r="Y19" s="259">
        <f t="shared" si="30"/>
        <v>98</v>
      </c>
      <c r="Z19" s="259" t="e">
        <f t="shared" si="30"/>
        <v>#VALUE!</v>
      </c>
      <c r="AA19" s="254" t="s">
        <v>79</v>
      </c>
      <c r="AB19" s="254" t="str">
        <f>+'PLAN INDICATIVO ORIGINAL '!D31</f>
        <v>Comunidad terapéutica constituida como estrategia de intervención en el Establecimiento Penitenciario de Mediana Seguridad y Carcelario de Cali</v>
      </c>
      <c r="AC19" s="59" t="str">
        <f>VLOOKUP(AB19,'PLAN INDICATIVO ORIGINAL '!$D$12:$F$313,3,0)</f>
        <v>ESTABLECIMIENTO DE RECLUSIÓN DE CALI</v>
      </c>
      <c r="AD19" s="59" t="str">
        <f>VLOOKUP(AB19,'PLAN INDICATIVO ORIGINAL '!$D$12:$F$313,3,0)</f>
        <v>ESTABLECIMIENTO DE RECLUSIÓN DE CALI</v>
      </c>
      <c r="AE19" s="59" t="s">
        <v>772</v>
      </c>
      <c r="AF19" s="268">
        <f>VLOOKUP(AA19,'PLAN INDICATIVO ORIGINAL '!$C$13:$M$343,6,0)</f>
        <v>0.33</v>
      </c>
      <c r="AG19" s="269">
        <f>VLOOKUP(AA19,'PLAN INDICATIVO ORIGINAL '!$C$13:$M$343,7,0)</f>
        <v>0.66</v>
      </c>
      <c r="AH19" s="269">
        <f>VLOOKUP(AA19,'PLAN INDICATIVO ORIGINAL '!$C$13:$M$343,8,0)</f>
        <v>1</v>
      </c>
      <c r="AI19" s="269">
        <f>VLOOKUP(AA19,'PLAN INDICATIVO ORIGINAL '!$C$13:$M$343,9,0)</f>
        <v>0</v>
      </c>
      <c r="AJ19" s="269">
        <f>VLOOKUP(AA19,'PLAN INDICATIVO ORIGINAL '!$C$13:$M$343,10,0)</f>
        <v>1</v>
      </c>
      <c r="AK19" s="269" t="str">
        <f>VLOOKUP(AA19,'PLAN INDICATIVO ORIGINAL '!$C$13:$M$343,11,0)</f>
        <v>Porcentaje</v>
      </c>
      <c r="AL19" s="262" t="e">
        <f>VLOOKUP(AA19,'PLAN INDICATIVO ORIGINAL '!$C$13:$M$343,12,0)</f>
        <v>#REF!</v>
      </c>
      <c r="AM19" s="263">
        <f t="shared" ref="AM19:AR19" si="31">+AF19*100</f>
        <v>33</v>
      </c>
      <c r="AN19" s="263">
        <f t="shared" si="31"/>
        <v>66</v>
      </c>
      <c r="AO19" s="263">
        <f t="shared" si="31"/>
        <v>100</v>
      </c>
      <c r="AP19" s="263">
        <f t="shared" si="31"/>
        <v>0</v>
      </c>
      <c r="AQ19" s="263">
        <f t="shared" si="31"/>
        <v>100</v>
      </c>
      <c r="AR19" s="263" t="e">
        <f t="shared" si="31"/>
        <v>#VALUE!</v>
      </c>
      <c r="AS19" s="264" t="s">
        <v>765</v>
      </c>
      <c r="AV19" s="214" t="s">
        <v>79</v>
      </c>
      <c r="AW19" s="214" t="s">
        <v>81</v>
      </c>
      <c r="AX19" s="214" t="s">
        <v>772</v>
      </c>
      <c r="BI19" s="165">
        <v>95</v>
      </c>
      <c r="BJ19" s="59" t="s">
        <v>81</v>
      </c>
    </row>
    <row r="20" spans="1:62" ht="62.25" customHeight="1" x14ac:dyDescent="0.25">
      <c r="A20" s="165">
        <v>257</v>
      </c>
      <c r="B20" s="254" t="s">
        <v>83</v>
      </c>
      <c r="C20" s="136" t="s">
        <v>771</v>
      </c>
      <c r="D20" s="255" t="s">
        <v>19</v>
      </c>
      <c r="E20" s="74" t="str">
        <f>+'PLAN INDICATIVO ORIGINAL '!$D$12</f>
        <v>ATENCIÓN Y TRATAMIENTO PENITENCIARIO</v>
      </c>
      <c r="F20" s="256" t="str">
        <f>+'PLAN INDICATIVO ORIGINAL '!$D$13</f>
        <v>ATENCIÓN BASICA</v>
      </c>
      <c r="G20" s="256" t="s">
        <v>25</v>
      </c>
      <c r="H20" s="257" t="str">
        <f>+'PLAN INDICATIVO ORIGINAL '!$D$14</f>
        <v>Sostener la Atención Social a la PPL, que les otorgue condiciones dignas en la  Prisionalización.</v>
      </c>
      <c r="I20" s="256" t="s">
        <v>766</v>
      </c>
      <c r="J20" s="265" t="str">
        <f>+'PLAN INDICATIVO ORIGINAL '!$D$19</f>
        <v>SALUD</v>
      </c>
      <c r="K20" s="265" t="s">
        <v>767</v>
      </c>
      <c r="L20" s="142" t="s">
        <v>42</v>
      </c>
      <c r="M20" s="266" t="str">
        <f>+'PLAN INDICATIVO ORIGINAL '!$E$19</f>
        <v>Porcentaje de PPL a cargo del INPEC con cobertura en salud.</v>
      </c>
      <c r="N20" s="267">
        <f>VLOOKUP(L20,'PLAN INDICATIVO ORIGINAL '!$C$13:$M$343,6,0)</f>
        <v>0.9</v>
      </c>
      <c r="O20" s="267">
        <f>VLOOKUP(L20,'PLAN INDICATIVO ORIGINAL '!$C$13:$M$343,7,0)</f>
        <v>0.98</v>
      </c>
      <c r="P20" s="267">
        <f>VLOOKUP(L20,'PLAN INDICATIVO ORIGINAL '!$C$13:$M$343,8,0)</f>
        <v>0.98</v>
      </c>
      <c r="Q20" s="267">
        <f>VLOOKUP(L20,'PLAN INDICATIVO ORIGINAL '!$C$13:$M$343,9,0)</f>
        <v>0.98</v>
      </c>
      <c r="R20" s="267">
        <f>VLOOKUP(L20,'PLAN INDICATIVO ORIGINAL '!$C$13:$M$343,10,0)</f>
        <v>0.98</v>
      </c>
      <c r="S20" s="267" t="str">
        <f>VLOOKUP(L20,'PLAN INDICATIVO ORIGINAL '!$C$13:$M$343,11,0)</f>
        <v>Porcentaje</v>
      </c>
      <c r="T20" s="259" t="e">
        <f>VLOOKUP(L20,'PLAN INDICATIVO ORIGINAL '!$C$13:$M$343,12,0)</f>
        <v>#REF!</v>
      </c>
      <c r="U20" s="259">
        <f t="shared" ref="U20:Z20" si="32">+N20*100</f>
        <v>90</v>
      </c>
      <c r="V20" s="259">
        <f t="shared" si="32"/>
        <v>98</v>
      </c>
      <c r="W20" s="259">
        <f t="shared" si="32"/>
        <v>98</v>
      </c>
      <c r="X20" s="259">
        <f t="shared" si="32"/>
        <v>98</v>
      </c>
      <c r="Y20" s="259">
        <f t="shared" si="32"/>
        <v>98</v>
      </c>
      <c r="Z20" s="259" t="e">
        <f t="shared" si="32"/>
        <v>#VALUE!</v>
      </c>
      <c r="AA20" s="254" t="str">
        <f>+'PLAN INDICATIVO ORIGINAL '!C32</f>
        <v>P257</v>
      </c>
      <c r="AB20" s="254" t="str">
        <f>+'PLAN INDICATIVO ORIGINAL '!D32</f>
        <v>Lineamiento e implementación de acciones de prácticas de salubridad e higiene en la gestión del riesgo de desastres y atención de emergencias en los ERON</v>
      </c>
      <c r="AC20" s="59" t="str">
        <f>VLOOKUP(AB20,'PLAN INDICATIVO ORIGINAL '!$D$12:$F$313,3,0)</f>
        <v>DIRECCIÓN DE ATENCIÓN Y TRATAMIENTO</v>
      </c>
      <c r="AD20" s="59" t="str">
        <f>VLOOKUP(AB20,'PLAN INDICATIVO ORIGINAL '!$D$12:$F$313,3,0)</f>
        <v>DIRECCIÓN DE ATENCIÓN Y TRATAMIENTO</v>
      </c>
      <c r="AE20" s="59" t="s">
        <v>764</v>
      </c>
      <c r="AF20" s="268">
        <f>VLOOKUP(AA20,'PLAN INDICATIVO ORIGINAL '!$C$13:$M$343,6,0)</f>
        <v>1</v>
      </c>
      <c r="AG20" s="269">
        <f>VLOOKUP(AA20,'PLAN INDICATIVO ORIGINAL '!$C$13:$M$343,7,0)</f>
        <v>1</v>
      </c>
      <c r="AH20" s="269">
        <f>VLOOKUP(AA20,'PLAN INDICATIVO ORIGINAL '!$C$13:$M$343,8,0)</f>
        <v>1</v>
      </c>
      <c r="AI20" s="269">
        <f>VLOOKUP(AA20,'PLAN INDICATIVO ORIGINAL '!$C$13:$M$343,9,0)</f>
        <v>1</v>
      </c>
      <c r="AJ20" s="269">
        <f>VLOOKUP(AA20,'PLAN INDICATIVO ORIGINAL '!$C$13:$M$343,10,0)</f>
        <v>1</v>
      </c>
      <c r="AK20" s="269" t="str">
        <f>VLOOKUP(AA20,'PLAN INDICATIVO ORIGINAL '!$C$13:$M$343,11,0)</f>
        <v>Porcentaje</v>
      </c>
      <c r="AL20" s="262" t="e">
        <f>VLOOKUP(AA20,'PLAN INDICATIVO ORIGINAL '!$C$13:$M$343,12,0)</f>
        <v>#REF!</v>
      </c>
      <c r="AM20" s="263">
        <f t="shared" ref="AM20:AR20" si="33">+AF20*100</f>
        <v>100</v>
      </c>
      <c r="AN20" s="263">
        <f t="shared" si="33"/>
        <v>100</v>
      </c>
      <c r="AO20" s="263">
        <f t="shared" si="33"/>
        <v>100</v>
      </c>
      <c r="AP20" s="263">
        <f t="shared" si="33"/>
        <v>100</v>
      </c>
      <c r="AQ20" s="263">
        <f t="shared" si="33"/>
        <v>100</v>
      </c>
      <c r="AR20" s="263" t="e">
        <f t="shared" si="33"/>
        <v>#VALUE!</v>
      </c>
      <c r="AS20" s="264"/>
      <c r="BI20" s="165"/>
      <c r="BJ20" s="59"/>
    </row>
    <row r="21" spans="1:62" ht="56.25" customHeight="1" x14ac:dyDescent="0.25">
      <c r="A21" s="165">
        <v>97</v>
      </c>
      <c r="B21" s="254" t="str">
        <f t="shared" ref="B21:B83" si="34">+AA21</f>
        <v>P97</v>
      </c>
      <c r="C21" s="136" t="s">
        <v>36</v>
      </c>
      <c r="D21" s="255" t="s">
        <v>19</v>
      </c>
      <c r="E21" s="74" t="str">
        <f>+'PLAN INDICATIVO ORIGINAL '!$D$12</f>
        <v>ATENCIÓN Y TRATAMIENTO PENITENCIARIO</v>
      </c>
      <c r="F21" s="256" t="str">
        <f>+'PLAN INDICATIVO ORIGINAL '!$D$13</f>
        <v>ATENCIÓN BASICA</v>
      </c>
      <c r="G21" s="256" t="s">
        <v>25</v>
      </c>
      <c r="H21" s="257" t="str">
        <f>+'PLAN INDICATIVO ORIGINAL '!$D$14</f>
        <v>Sostener la Atención Social a la PPL, que les otorgue condiciones dignas en la  Prisionalización.</v>
      </c>
      <c r="I21" s="256" t="s">
        <v>773</v>
      </c>
      <c r="J21" s="265" t="str">
        <f>+'PLAN INDICATIVO ORIGINAL '!$D$55</f>
        <v>TRATAMIENTO PENITENCIARIO</v>
      </c>
      <c r="K21" s="265" t="s">
        <v>767</v>
      </c>
      <c r="L21" s="142"/>
      <c r="M21" s="266"/>
      <c r="N21" s="259"/>
      <c r="O21" s="259"/>
      <c r="P21" s="259"/>
      <c r="Q21" s="259"/>
      <c r="R21" s="259"/>
      <c r="S21" s="259"/>
      <c r="T21" s="259"/>
      <c r="U21" s="259"/>
      <c r="V21" s="259"/>
      <c r="W21" s="259"/>
      <c r="X21" s="259"/>
      <c r="Y21" s="259"/>
      <c r="Z21" s="259" t="s">
        <v>774</v>
      </c>
      <c r="AA21" s="115" t="str">
        <f>+'PLAN INDICATIVO ORIGINAL '!C60</f>
        <v>P97</v>
      </c>
      <c r="AB21" s="165" t="str">
        <f>+'PLAN INDICATIVO ORIGINAL '!D60</f>
        <v xml:space="preserve">Instrumento de Valoración Integral al Condenado -IVIC actualizado </v>
      </c>
      <c r="AC21" s="59" t="str">
        <f>VLOOKUP(AB21,'PLAN INDICATIVO ORIGINAL '!$D$12:$F$313,3,0)</f>
        <v>DIRECCIÓN DE ATENCIÓN Y TRATAMIENTO</v>
      </c>
      <c r="AD21" s="59" t="str">
        <f>+'PLAN INDICATIVO ORIGINAL '!F30</f>
        <v>DIRECCIÓN DE ATENCIÓN Y TRATAMIENTO</v>
      </c>
      <c r="AE21" s="59" t="s">
        <v>764</v>
      </c>
      <c r="AF21" s="268">
        <f>VLOOKUP(AA21,'PLAN INDICATIVO ORIGINAL '!$C$13:$M$343,6,0)</f>
        <v>0.2</v>
      </c>
      <c r="AG21" s="269">
        <f>VLOOKUP(AA21,'PLAN INDICATIVO ORIGINAL '!$C$13:$M$343,7,0)</f>
        <v>0.4</v>
      </c>
      <c r="AH21" s="269">
        <f>VLOOKUP(AA21,'PLAN INDICATIVO ORIGINAL '!$C$13:$M$343,8,0)</f>
        <v>0.4</v>
      </c>
      <c r="AI21" s="269">
        <f>VLOOKUP(AA21,'PLAN INDICATIVO ORIGINAL '!$C$13:$M$343,9,0)</f>
        <v>0</v>
      </c>
      <c r="AJ21" s="269">
        <f>VLOOKUP(AA21,'PLAN INDICATIVO ORIGINAL '!$C$13:$M$343,10,0)</f>
        <v>1</v>
      </c>
      <c r="AK21" s="269" t="str">
        <f>VLOOKUP(AA21,'PLAN INDICATIVO ORIGINAL '!$C$13:$M$343,11,0)</f>
        <v>Porcentaje</v>
      </c>
      <c r="AL21" s="262" t="e">
        <f>VLOOKUP(AA21,'PLAN INDICATIVO ORIGINAL '!$C$13:$M$343,12,0)</f>
        <v>#REF!</v>
      </c>
      <c r="AM21" s="270">
        <f t="shared" ref="AM21:AR21" si="35">+AF21*100</f>
        <v>20</v>
      </c>
      <c r="AN21" s="270">
        <f t="shared" si="35"/>
        <v>40</v>
      </c>
      <c r="AO21" s="270">
        <f t="shared" si="35"/>
        <v>40</v>
      </c>
      <c r="AP21" s="270">
        <f t="shared" si="35"/>
        <v>0</v>
      </c>
      <c r="AQ21" s="270">
        <f t="shared" si="35"/>
        <v>100</v>
      </c>
      <c r="AR21" s="270" t="e">
        <f t="shared" si="35"/>
        <v>#VALUE!</v>
      </c>
      <c r="AS21" s="264" t="s">
        <v>765</v>
      </c>
      <c r="AV21" s="214" t="s">
        <v>153</v>
      </c>
      <c r="AW21" s="214" t="s">
        <v>31</v>
      </c>
      <c r="AX21" s="214" t="s">
        <v>764</v>
      </c>
      <c r="BI21" s="165">
        <v>97</v>
      </c>
      <c r="BJ21" s="59" t="s">
        <v>88</v>
      </c>
    </row>
    <row r="22" spans="1:62" ht="56.25" customHeight="1" x14ac:dyDescent="0.25">
      <c r="A22" s="165">
        <v>98</v>
      </c>
      <c r="B22" s="254" t="str">
        <f t="shared" si="34"/>
        <v>P98</v>
      </c>
      <c r="C22" s="136" t="s">
        <v>50</v>
      </c>
      <c r="D22" s="255" t="s">
        <v>19</v>
      </c>
      <c r="E22" s="74" t="str">
        <f>+'PLAN INDICATIVO ORIGINAL '!$D$12</f>
        <v>ATENCIÓN Y TRATAMIENTO PENITENCIARIO</v>
      </c>
      <c r="F22" s="256" t="str">
        <f>+'PLAN INDICATIVO ORIGINAL '!$D$13</f>
        <v>ATENCIÓN BASICA</v>
      </c>
      <c r="G22" s="256" t="s">
        <v>25</v>
      </c>
      <c r="H22" s="257" t="str">
        <f>+'PLAN INDICATIVO ORIGINAL '!$D$14</f>
        <v>Sostener la Atención Social a la PPL, que les otorgue condiciones dignas en la  Prisionalización.</v>
      </c>
      <c r="I22" s="256" t="s">
        <v>773</v>
      </c>
      <c r="J22" s="265" t="str">
        <f>+'PLAN INDICATIVO ORIGINAL '!$D$55</f>
        <v>TRATAMIENTO PENITENCIARIO</v>
      </c>
      <c r="K22" s="265" t="s">
        <v>767</v>
      </c>
      <c r="L22" s="142"/>
      <c r="M22" s="266"/>
      <c r="N22" s="259"/>
      <c r="O22" s="259"/>
      <c r="P22" s="259"/>
      <c r="Q22" s="259"/>
      <c r="R22" s="259"/>
      <c r="S22" s="259"/>
      <c r="T22" s="259"/>
      <c r="U22" s="259"/>
      <c r="V22" s="259"/>
      <c r="W22" s="259"/>
      <c r="X22" s="259"/>
      <c r="Y22" s="259"/>
      <c r="Z22" s="259" t="s">
        <v>774</v>
      </c>
      <c r="AA22" s="115" t="str">
        <f>+'PLAN INDICATIVO ORIGINAL '!C61</f>
        <v>P98</v>
      </c>
      <c r="AB22" s="165" t="str">
        <f>+'PLAN INDICATIVO ORIGINAL '!D61</f>
        <v xml:space="preserve"> Instrumento para la valoración de reincidencia diseñado e implementado</v>
      </c>
      <c r="AC22" s="59" t="str">
        <f>VLOOKUP(AB22,'PLAN INDICATIVO ORIGINAL '!$D$12:$F$313,3,0)</f>
        <v>DIRECCIÓN DE ATENCIÓN Y TRATAMIENTO</v>
      </c>
      <c r="AD22" s="59" t="str">
        <f>+'PLAN INDICATIVO ORIGINAL '!F31</f>
        <v>ESTABLECIMIENTO DE RECLUSIÓN DE CALI</v>
      </c>
      <c r="AE22" s="59" t="s">
        <v>764</v>
      </c>
      <c r="AF22" s="268">
        <f>VLOOKUP(AA22,'PLAN INDICATIVO ORIGINAL '!$C$13:$M$343,6,0)</f>
        <v>0.2</v>
      </c>
      <c r="AG22" s="269">
        <f>VLOOKUP(AA22,'PLAN INDICATIVO ORIGINAL '!$C$13:$M$343,7,0)</f>
        <v>0</v>
      </c>
      <c r="AH22" s="269">
        <f>VLOOKUP(AA22,'PLAN INDICATIVO ORIGINAL '!$C$13:$M$343,8,0)</f>
        <v>0.4</v>
      </c>
      <c r="AI22" s="269">
        <f>VLOOKUP(AA22,'PLAN INDICATIVO ORIGINAL '!$C$13:$M$343,9,0)</f>
        <v>0.4</v>
      </c>
      <c r="AJ22" s="269">
        <f>VLOOKUP(AA22,'PLAN INDICATIVO ORIGINAL '!$C$13:$M$343,10,0)</f>
        <v>1</v>
      </c>
      <c r="AK22" s="269" t="str">
        <f>VLOOKUP(AA22,'PLAN INDICATIVO ORIGINAL '!$C$13:$M$343,11,0)</f>
        <v>Porcentaje</v>
      </c>
      <c r="AL22" s="262" t="e">
        <f>VLOOKUP(AA22,'PLAN INDICATIVO ORIGINAL '!$C$13:$M$343,12,0)</f>
        <v>#REF!</v>
      </c>
      <c r="AM22" s="270">
        <f t="shared" ref="AM22:AR22" si="36">+AF22*100</f>
        <v>20</v>
      </c>
      <c r="AN22" s="270">
        <f t="shared" si="36"/>
        <v>0</v>
      </c>
      <c r="AO22" s="270">
        <f t="shared" si="36"/>
        <v>40</v>
      </c>
      <c r="AP22" s="270">
        <f t="shared" si="36"/>
        <v>40</v>
      </c>
      <c r="AQ22" s="270">
        <f t="shared" si="36"/>
        <v>100</v>
      </c>
      <c r="AR22" s="270" t="e">
        <f t="shared" si="36"/>
        <v>#VALUE!</v>
      </c>
      <c r="AS22" s="264" t="s">
        <v>765</v>
      </c>
      <c r="AV22" s="214" t="s">
        <v>155</v>
      </c>
      <c r="AW22" s="214" t="s">
        <v>31</v>
      </c>
      <c r="AX22" s="214" t="s">
        <v>764</v>
      </c>
      <c r="BI22" s="165">
        <v>98</v>
      </c>
      <c r="BJ22" s="59" t="s">
        <v>88</v>
      </c>
    </row>
    <row r="23" spans="1:62" ht="69" customHeight="1" x14ac:dyDescent="0.25">
      <c r="A23" s="254">
        <v>99</v>
      </c>
      <c r="B23" s="254" t="str">
        <f t="shared" si="34"/>
        <v>P99</v>
      </c>
      <c r="C23" s="121" t="s">
        <v>53</v>
      </c>
      <c r="D23" s="255" t="s">
        <v>19</v>
      </c>
      <c r="E23" s="74" t="str">
        <f>+'PLAN INDICATIVO ORIGINAL '!$D$12</f>
        <v>ATENCIÓN Y TRATAMIENTO PENITENCIARIO</v>
      </c>
      <c r="F23" s="256" t="str">
        <f>+'PLAN INDICATIVO ORIGINAL '!$D$13</f>
        <v>ATENCIÓN BASICA</v>
      </c>
      <c r="G23" s="256" t="s">
        <v>25</v>
      </c>
      <c r="H23" s="257" t="str">
        <f>+'PLAN INDICATIVO ORIGINAL '!$D$14</f>
        <v>Sostener la Atención Social a la PPL, que les otorgue condiciones dignas en la  Prisionalización.</v>
      </c>
      <c r="I23" s="256" t="s">
        <v>775</v>
      </c>
      <c r="J23" s="265" t="str">
        <f>+'PLAN INDICATIVO ORIGINAL '!$D$33</f>
        <v>ATENCIÓN PSICOSOCIAL</v>
      </c>
      <c r="K23" s="265" t="s">
        <v>767</v>
      </c>
      <c r="L23" s="142" t="s">
        <v>86</v>
      </c>
      <c r="M23" s="266" t="str">
        <f>+'PLAN INDICATIVO ORIGINAL '!$E$33</f>
        <v>Porcentaje de PPL con elementos de dotación de ingreso.</v>
      </c>
      <c r="N23" s="267">
        <f>VLOOKUP(L23,'PLAN INDICATIVO ORIGINAL '!$C$13:$M$343,6,0)</f>
        <v>0.97</v>
      </c>
      <c r="O23" s="267">
        <f>VLOOKUP(L23,'PLAN INDICATIVO ORIGINAL '!$C$13:$M$343,7,0)</f>
        <v>0.97</v>
      </c>
      <c r="P23" s="267">
        <f>VLOOKUP(L23,'PLAN INDICATIVO ORIGINAL '!$C$13:$M$343,8,0)</f>
        <v>0.98</v>
      </c>
      <c r="Q23" s="267">
        <f>VLOOKUP(L23,'PLAN INDICATIVO ORIGINAL '!$C$13:$M$343,9,0)</f>
        <v>0.98</v>
      </c>
      <c r="R23" s="267">
        <f>VLOOKUP(L23,'PLAN INDICATIVO ORIGINAL '!$C$13:$M$343,10,0)</f>
        <v>0.98</v>
      </c>
      <c r="S23" s="267" t="str">
        <f>VLOOKUP(L23,'PLAN INDICATIVO ORIGINAL '!$C$13:$M$343,11,0)</f>
        <v>Porcentaje</v>
      </c>
      <c r="T23" s="259" t="e">
        <f>VLOOKUP(L23,'PLAN INDICATIVO ORIGINAL '!$C$13:$M$343,12,0)</f>
        <v>#REF!</v>
      </c>
      <c r="U23" s="259">
        <f t="shared" ref="U23:Z23" si="37">+N23*100</f>
        <v>97</v>
      </c>
      <c r="V23" s="259">
        <f t="shared" si="37"/>
        <v>97</v>
      </c>
      <c r="W23" s="259">
        <f t="shared" si="37"/>
        <v>98</v>
      </c>
      <c r="X23" s="259">
        <f t="shared" si="37"/>
        <v>98</v>
      </c>
      <c r="Y23" s="259">
        <f t="shared" si="37"/>
        <v>98</v>
      </c>
      <c r="Z23" s="259" t="e">
        <f t="shared" si="37"/>
        <v>#VALUE!</v>
      </c>
      <c r="AA23" s="115" t="str">
        <f>+'PLAN INDICATIVO ORIGINAL '!C34</f>
        <v>P99</v>
      </c>
      <c r="AB23" s="254" t="str">
        <f>+'PLAN INDICATIVO ORIGINAL '!D34</f>
        <v>Curso virtual  para servidores penitenciarios como un proceso de formación frente a la problemática de tentativa de suicidio y casos suicidas para internos  diseñado y realizado.</v>
      </c>
      <c r="AC23" s="59" t="str">
        <f>VLOOKUP(AB23,'PLAN INDICATIVO ORIGINAL '!$D$12:$F$313,3,0)</f>
        <v>DIRECCIÓN DE ATENCIÓN Y TRATAMIENTO</v>
      </c>
      <c r="AD23" s="59" t="str">
        <f>+'PLAN INDICATIVO ORIGINAL '!F33</f>
        <v>SUBDIRECCIÓN DE ATENCIÓN PSICOSOCIAL</v>
      </c>
      <c r="AE23" s="59" t="s">
        <v>764</v>
      </c>
      <c r="AF23" s="268">
        <f>VLOOKUP(AA23,'PLAN INDICATIVO ORIGINAL '!$C$13:$M$343,6,0)</f>
        <v>0.5</v>
      </c>
      <c r="AG23" s="269">
        <f>VLOOKUP(AA23,'PLAN INDICATIVO ORIGINAL '!$C$13:$M$343,7,0)</f>
        <v>0.5</v>
      </c>
      <c r="AH23" s="269">
        <f>VLOOKUP(AA23,'PLAN INDICATIVO ORIGINAL '!$C$13:$M$343,8,0)</f>
        <v>0</v>
      </c>
      <c r="AI23" s="269">
        <f>VLOOKUP(AA23,'PLAN INDICATIVO ORIGINAL '!$C$13:$M$343,9,0)</f>
        <v>0</v>
      </c>
      <c r="AJ23" s="269">
        <f>VLOOKUP(AA23,'PLAN INDICATIVO ORIGINAL '!$C$13:$M$343,10,0)</f>
        <v>1</v>
      </c>
      <c r="AK23" s="269" t="str">
        <f>VLOOKUP(AA23,'PLAN INDICATIVO ORIGINAL '!$C$13:$M$343,11,0)</f>
        <v>Porcentaje</v>
      </c>
      <c r="AL23" s="262" t="e">
        <f>VLOOKUP(AA23,'PLAN INDICATIVO ORIGINAL '!$C$13:$M$343,12,0)</f>
        <v>#REF!</v>
      </c>
      <c r="AM23" s="270">
        <f t="shared" ref="AM23:AR23" si="38">+AF23*100</f>
        <v>50</v>
      </c>
      <c r="AN23" s="270">
        <f t="shared" si="38"/>
        <v>50</v>
      </c>
      <c r="AO23" s="270">
        <f t="shared" si="38"/>
        <v>0</v>
      </c>
      <c r="AP23" s="270">
        <f t="shared" si="38"/>
        <v>0</v>
      </c>
      <c r="AQ23" s="270">
        <f t="shared" si="38"/>
        <v>100</v>
      </c>
      <c r="AR23" s="270" t="e">
        <f t="shared" si="38"/>
        <v>#VALUE!</v>
      </c>
      <c r="AS23" s="264" t="s">
        <v>765</v>
      </c>
      <c r="AV23" s="214" t="s">
        <v>89</v>
      </c>
      <c r="AW23" s="214" t="s">
        <v>31</v>
      </c>
      <c r="AX23" s="214" t="s">
        <v>764</v>
      </c>
      <c r="BI23" s="254">
        <v>99</v>
      </c>
      <c r="BJ23" s="59" t="s">
        <v>88</v>
      </c>
    </row>
    <row r="24" spans="1:62" ht="56.25" customHeight="1" x14ac:dyDescent="0.25">
      <c r="A24" s="254">
        <v>100</v>
      </c>
      <c r="B24" s="254" t="str">
        <f t="shared" si="34"/>
        <v>P100</v>
      </c>
      <c r="C24" s="121" t="s">
        <v>56</v>
      </c>
      <c r="D24" s="255" t="s">
        <v>19</v>
      </c>
      <c r="E24" s="74" t="str">
        <f>+'PLAN INDICATIVO ORIGINAL '!$D$12</f>
        <v>ATENCIÓN Y TRATAMIENTO PENITENCIARIO</v>
      </c>
      <c r="F24" s="256" t="str">
        <f>+'PLAN INDICATIVO ORIGINAL '!$D$13</f>
        <v>ATENCIÓN BASICA</v>
      </c>
      <c r="G24" s="256" t="s">
        <v>25</v>
      </c>
      <c r="H24" s="257" t="str">
        <f>+'PLAN INDICATIVO ORIGINAL '!$D$14</f>
        <v>Sostener la Atención Social a la PPL, que les otorgue condiciones dignas en la  Prisionalización.</v>
      </c>
      <c r="I24" s="256" t="s">
        <v>775</v>
      </c>
      <c r="J24" s="265" t="str">
        <f>+'PLAN INDICATIVO ORIGINAL '!$D$33</f>
        <v>ATENCIÓN PSICOSOCIAL</v>
      </c>
      <c r="K24" s="265" t="s">
        <v>767</v>
      </c>
      <c r="L24" s="142" t="s">
        <v>86</v>
      </c>
      <c r="M24" s="266" t="str">
        <f>+'PLAN INDICATIVO ORIGINAL '!$E$33</f>
        <v>Porcentaje de PPL con elementos de dotación de ingreso.</v>
      </c>
      <c r="N24" s="267">
        <f>VLOOKUP(L24,'PLAN INDICATIVO ORIGINAL '!$C$13:$M$343,6,0)</f>
        <v>0.97</v>
      </c>
      <c r="O24" s="267">
        <f>VLOOKUP(L24,'PLAN INDICATIVO ORIGINAL '!$C$13:$M$343,7,0)</f>
        <v>0.97</v>
      </c>
      <c r="P24" s="267">
        <f>VLOOKUP(L24,'PLAN INDICATIVO ORIGINAL '!$C$13:$M$343,8,0)</f>
        <v>0.98</v>
      </c>
      <c r="Q24" s="267">
        <f>VLOOKUP(L24,'PLAN INDICATIVO ORIGINAL '!$C$13:$M$343,9,0)</f>
        <v>0.98</v>
      </c>
      <c r="R24" s="267">
        <f>VLOOKUP(L24,'PLAN INDICATIVO ORIGINAL '!$C$13:$M$343,10,0)</f>
        <v>0.98</v>
      </c>
      <c r="S24" s="267" t="str">
        <f>VLOOKUP(L24,'PLAN INDICATIVO ORIGINAL '!$C$13:$M$343,11,0)</f>
        <v>Porcentaje</v>
      </c>
      <c r="T24" s="259" t="e">
        <f>VLOOKUP(L24,'PLAN INDICATIVO ORIGINAL '!$C$13:$M$343,12,0)</f>
        <v>#REF!</v>
      </c>
      <c r="U24" s="259">
        <f t="shared" ref="U24:Z24" si="39">+N24*100</f>
        <v>97</v>
      </c>
      <c r="V24" s="259">
        <f t="shared" si="39"/>
        <v>97</v>
      </c>
      <c r="W24" s="259">
        <f t="shared" si="39"/>
        <v>98</v>
      </c>
      <c r="X24" s="259">
        <f t="shared" si="39"/>
        <v>98</v>
      </c>
      <c r="Y24" s="259">
        <f t="shared" si="39"/>
        <v>98</v>
      </c>
      <c r="Z24" s="259" t="e">
        <f t="shared" si="39"/>
        <v>#VALUE!</v>
      </c>
      <c r="AA24" s="115" t="str">
        <f>+'PLAN INDICATIVO ORIGINAL '!C35</f>
        <v>P100</v>
      </c>
      <c r="AB24" s="254" t="str">
        <f>+'PLAN INDICATIVO ORIGINAL '!D35</f>
        <v>Informes de seguimiento a los proyectos y programas tendientes a la atención psicosocial de la población de internos, elaborados.</v>
      </c>
      <c r="AC24" s="59" t="str">
        <f>VLOOKUP(AB24,'PLAN INDICATIVO ORIGINAL '!$D$12:$F$313,3,0)</f>
        <v>DIRECCIÓN DE ATENCIÓN Y TRATAMIENTO</v>
      </c>
      <c r="AD24" s="59" t="str">
        <f>+'PLAN INDICATIVO ORIGINAL '!F34</f>
        <v>DIRECCIÓN DE ATENCIÓN Y TRATAMIENTO</v>
      </c>
      <c r="AE24" s="59" t="s">
        <v>764</v>
      </c>
      <c r="AF24" s="260">
        <f>VLOOKUP(AA24,'PLAN INDICATIVO ORIGINAL '!$C$13:$M$343,6,0)</f>
        <v>6</v>
      </c>
      <c r="AG24" s="261">
        <f>VLOOKUP(AA24,'PLAN INDICATIVO ORIGINAL '!$C$13:$M$343,7,0)</f>
        <v>8</v>
      </c>
      <c r="AH24" s="261">
        <f>VLOOKUP(AA24,'PLAN INDICATIVO ORIGINAL '!$C$13:$M$343,8,0)</f>
        <v>8</v>
      </c>
      <c r="AI24" s="261">
        <f>VLOOKUP(AA24,'PLAN INDICATIVO ORIGINAL '!$C$13:$M$343,9,0)</f>
        <v>8</v>
      </c>
      <c r="AJ24" s="261">
        <f>VLOOKUP(AA24,'PLAN INDICATIVO ORIGINAL '!$C$13:$M$343,10,0)</f>
        <v>30</v>
      </c>
      <c r="AK24" s="261" t="str">
        <f>VLOOKUP(AA24,'PLAN INDICATIVO ORIGINAL '!$C$13:$M$343,11,0)</f>
        <v>Número</v>
      </c>
      <c r="AL24" s="262" t="e">
        <f>VLOOKUP(AA24,'PLAN INDICATIVO ORIGINAL '!$C$13:$M$343,12,0)</f>
        <v>#REF!</v>
      </c>
      <c r="AM24" s="263">
        <f t="shared" ref="AM24:AR24" si="40">+AF24</f>
        <v>6</v>
      </c>
      <c r="AN24" s="263">
        <f t="shared" si="40"/>
        <v>8</v>
      </c>
      <c r="AO24" s="263">
        <f t="shared" si="40"/>
        <v>8</v>
      </c>
      <c r="AP24" s="263">
        <f t="shared" si="40"/>
        <v>8</v>
      </c>
      <c r="AQ24" s="263">
        <f t="shared" si="40"/>
        <v>30</v>
      </c>
      <c r="AR24" s="263" t="str">
        <f t="shared" si="40"/>
        <v>Número</v>
      </c>
      <c r="AS24" s="264" t="s">
        <v>765</v>
      </c>
      <c r="AV24" s="214" t="s">
        <v>91</v>
      </c>
      <c r="AW24" s="214" t="s">
        <v>31</v>
      </c>
      <c r="AX24" s="214" t="s">
        <v>764</v>
      </c>
      <c r="BI24" s="254">
        <v>100</v>
      </c>
      <c r="BJ24" s="59" t="s">
        <v>88</v>
      </c>
    </row>
    <row r="25" spans="1:62" ht="56.25" customHeight="1" x14ac:dyDescent="0.25">
      <c r="A25" s="254">
        <v>101</v>
      </c>
      <c r="B25" s="254" t="str">
        <f t="shared" si="34"/>
        <v>P101</v>
      </c>
      <c r="C25" s="121" t="s">
        <v>59</v>
      </c>
      <c r="D25" s="255" t="s">
        <v>19</v>
      </c>
      <c r="E25" s="74" t="str">
        <f>+'PLAN INDICATIVO ORIGINAL '!$D$12</f>
        <v>ATENCIÓN Y TRATAMIENTO PENITENCIARIO</v>
      </c>
      <c r="F25" s="256" t="str">
        <f>+'PLAN INDICATIVO ORIGINAL '!$D$13</f>
        <v>ATENCIÓN BASICA</v>
      </c>
      <c r="G25" s="256" t="s">
        <v>25</v>
      </c>
      <c r="H25" s="257" t="str">
        <f>+'PLAN INDICATIVO ORIGINAL '!$D$14</f>
        <v>Sostener la Atención Social a la PPL, que les otorgue condiciones dignas en la  Prisionalización.</v>
      </c>
      <c r="I25" s="256" t="s">
        <v>775</v>
      </c>
      <c r="J25" s="265" t="str">
        <f>+'PLAN INDICATIVO ORIGINAL '!$D$33</f>
        <v>ATENCIÓN PSICOSOCIAL</v>
      </c>
      <c r="K25" s="265" t="s">
        <v>767</v>
      </c>
      <c r="L25" s="142" t="s">
        <v>86</v>
      </c>
      <c r="M25" s="266" t="str">
        <f>+'PLAN INDICATIVO ORIGINAL '!$E$33</f>
        <v>Porcentaje de PPL con elementos de dotación de ingreso.</v>
      </c>
      <c r="N25" s="267">
        <f>VLOOKUP(L25,'PLAN INDICATIVO ORIGINAL '!$C$13:$M$343,6,0)</f>
        <v>0.97</v>
      </c>
      <c r="O25" s="267">
        <f>VLOOKUP(L25,'PLAN INDICATIVO ORIGINAL '!$C$13:$M$343,7,0)</f>
        <v>0.97</v>
      </c>
      <c r="P25" s="267">
        <f>VLOOKUP(L25,'PLAN INDICATIVO ORIGINAL '!$C$13:$M$343,8,0)</f>
        <v>0.98</v>
      </c>
      <c r="Q25" s="267">
        <f>VLOOKUP(L25,'PLAN INDICATIVO ORIGINAL '!$C$13:$M$343,9,0)</f>
        <v>0.98</v>
      </c>
      <c r="R25" s="267">
        <f>VLOOKUP(L25,'PLAN INDICATIVO ORIGINAL '!$C$13:$M$343,10,0)</f>
        <v>0.98</v>
      </c>
      <c r="S25" s="267" t="str">
        <f>VLOOKUP(L25,'PLAN INDICATIVO ORIGINAL '!$C$13:$M$343,11,0)</f>
        <v>Porcentaje</v>
      </c>
      <c r="T25" s="259" t="e">
        <f>VLOOKUP(L25,'PLAN INDICATIVO ORIGINAL '!$C$13:$M$343,12,0)</f>
        <v>#REF!</v>
      </c>
      <c r="U25" s="259">
        <f t="shared" ref="U25:Z25" si="41">+N25*100</f>
        <v>97</v>
      </c>
      <c r="V25" s="259">
        <f t="shared" si="41"/>
        <v>97</v>
      </c>
      <c r="W25" s="259">
        <f t="shared" si="41"/>
        <v>98</v>
      </c>
      <c r="X25" s="259">
        <f t="shared" si="41"/>
        <v>98</v>
      </c>
      <c r="Y25" s="259">
        <f t="shared" si="41"/>
        <v>98</v>
      </c>
      <c r="Z25" s="259" t="e">
        <f t="shared" si="41"/>
        <v>#VALUE!</v>
      </c>
      <c r="AA25" s="115" t="str">
        <f>+'PLAN INDICATIVO ORIGINAL '!C36</f>
        <v>P101</v>
      </c>
      <c r="AB25" s="254" t="str">
        <f>+'PLAN INDICATIVO ORIGINAL '!D36</f>
        <v>Lineamientos para la atención e intervención sicológica de la población reclusa en los establecimientos de reclusión, diseñados</v>
      </c>
      <c r="AC25" s="59" t="str">
        <f>VLOOKUP(AB25,'PLAN INDICATIVO ORIGINAL '!$D$12:$F$313,3,0)</f>
        <v>DIRECCIÓN DE ATENCIÓN Y TRATAMIENTO</v>
      </c>
      <c r="AD25" s="59" t="str">
        <f>+'PLAN INDICATIVO ORIGINAL '!F35</f>
        <v>DIRECCIÓN DE ATENCIÓN Y TRATAMIENTO</v>
      </c>
      <c r="AE25" s="59" t="s">
        <v>764</v>
      </c>
      <c r="AF25" s="268">
        <f>VLOOKUP(AA25,'PLAN INDICATIVO ORIGINAL '!$C$13:$M$343,6,0)</f>
        <v>1</v>
      </c>
      <c r="AG25" s="269">
        <f>VLOOKUP(AA25,'PLAN INDICATIVO ORIGINAL '!$C$13:$M$343,7,0)</f>
        <v>1</v>
      </c>
      <c r="AH25" s="269">
        <f>VLOOKUP(AA25,'PLAN INDICATIVO ORIGINAL '!$C$13:$M$343,8,0)</f>
        <v>1</v>
      </c>
      <c r="AI25" s="269">
        <f>VLOOKUP(AA25,'PLAN INDICATIVO ORIGINAL '!$C$13:$M$343,9,0)</f>
        <v>1</v>
      </c>
      <c r="AJ25" s="269">
        <f>VLOOKUP(AA25,'PLAN INDICATIVO ORIGINAL '!$C$13:$M$343,10,0)</f>
        <v>1</v>
      </c>
      <c r="AK25" s="269" t="str">
        <f>VLOOKUP(AA25,'PLAN INDICATIVO ORIGINAL '!$C$13:$M$343,11,0)</f>
        <v>Porcentaje</v>
      </c>
      <c r="AL25" s="262" t="e">
        <f>VLOOKUP(AA25,'PLAN INDICATIVO ORIGINAL '!$C$13:$M$343,12,0)</f>
        <v>#REF!</v>
      </c>
      <c r="AM25" s="270">
        <f t="shared" ref="AM25:AR25" si="42">+AF25*100</f>
        <v>100</v>
      </c>
      <c r="AN25" s="270">
        <f t="shared" si="42"/>
        <v>100</v>
      </c>
      <c r="AO25" s="270">
        <f t="shared" si="42"/>
        <v>100</v>
      </c>
      <c r="AP25" s="270">
        <f t="shared" si="42"/>
        <v>100</v>
      </c>
      <c r="AQ25" s="270">
        <f t="shared" si="42"/>
        <v>100</v>
      </c>
      <c r="AR25" s="270" t="e">
        <f t="shared" si="42"/>
        <v>#VALUE!</v>
      </c>
      <c r="AS25" s="264" t="s">
        <v>765</v>
      </c>
      <c r="AV25" s="214" t="s">
        <v>93</v>
      </c>
      <c r="AW25" s="214" t="s">
        <v>31</v>
      </c>
      <c r="AX25" s="214" t="s">
        <v>764</v>
      </c>
      <c r="BI25" s="254">
        <v>101</v>
      </c>
      <c r="BJ25" s="59" t="s">
        <v>88</v>
      </c>
    </row>
    <row r="26" spans="1:62" ht="56.25" customHeight="1" x14ac:dyDescent="0.25">
      <c r="A26" s="254">
        <v>102</v>
      </c>
      <c r="B26" s="254" t="str">
        <f t="shared" si="34"/>
        <v>P102</v>
      </c>
      <c r="C26" s="121" t="s">
        <v>62</v>
      </c>
      <c r="D26" s="255" t="s">
        <v>19</v>
      </c>
      <c r="E26" s="74" t="str">
        <f>+'PLAN INDICATIVO ORIGINAL '!$D$12</f>
        <v>ATENCIÓN Y TRATAMIENTO PENITENCIARIO</v>
      </c>
      <c r="F26" s="256" t="str">
        <f>+'PLAN INDICATIVO ORIGINAL '!$D$13</f>
        <v>ATENCIÓN BASICA</v>
      </c>
      <c r="G26" s="256" t="s">
        <v>25</v>
      </c>
      <c r="H26" s="257" t="str">
        <f>+'PLAN INDICATIVO ORIGINAL '!$D$14</f>
        <v>Sostener la Atención Social a la PPL, que les otorgue condiciones dignas en la  Prisionalización.</v>
      </c>
      <c r="I26" s="256" t="s">
        <v>775</v>
      </c>
      <c r="J26" s="265" t="str">
        <f>+'PLAN INDICATIVO ORIGINAL '!$D$33</f>
        <v>ATENCIÓN PSICOSOCIAL</v>
      </c>
      <c r="K26" s="265" t="s">
        <v>767</v>
      </c>
      <c r="L26" s="142" t="s">
        <v>86</v>
      </c>
      <c r="M26" s="266" t="str">
        <f>+'PLAN INDICATIVO ORIGINAL '!$E$33</f>
        <v>Porcentaje de PPL con elementos de dotación de ingreso.</v>
      </c>
      <c r="N26" s="267">
        <f>VLOOKUP(L26,'PLAN INDICATIVO ORIGINAL '!$C$13:$M$343,6,0)</f>
        <v>0.97</v>
      </c>
      <c r="O26" s="267">
        <f>VLOOKUP(L26,'PLAN INDICATIVO ORIGINAL '!$C$13:$M$343,7,0)</f>
        <v>0.97</v>
      </c>
      <c r="P26" s="267">
        <f>VLOOKUP(L26,'PLAN INDICATIVO ORIGINAL '!$C$13:$M$343,8,0)</f>
        <v>0.98</v>
      </c>
      <c r="Q26" s="267">
        <f>VLOOKUP(L26,'PLAN INDICATIVO ORIGINAL '!$C$13:$M$343,9,0)</f>
        <v>0.98</v>
      </c>
      <c r="R26" s="267">
        <f>VLOOKUP(L26,'PLAN INDICATIVO ORIGINAL '!$C$13:$M$343,10,0)</f>
        <v>0.98</v>
      </c>
      <c r="S26" s="267" t="str">
        <f>VLOOKUP(L26,'PLAN INDICATIVO ORIGINAL '!$C$13:$M$343,11,0)</f>
        <v>Porcentaje</v>
      </c>
      <c r="T26" s="259" t="e">
        <f>VLOOKUP(L26,'PLAN INDICATIVO ORIGINAL '!$C$13:$M$343,12,0)</f>
        <v>#REF!</v>
      </c>
      <c r="U26" s="259">
        <f t="shared" ref="U26:Z26" si="43">+N26*100</f>
        <v>97</v>
      </c>
      <c r="V26" s="259">
        <f t="shared" si="43"/>
        <v>97</v>
      </c>
      <c r="W26" s="259">
        <f t="shared" si="43"/>
        <v>98</v>
      </c>
      <c r="X26" s="259">
        <f t="shared" si="43"/>
        <v>98</v>
      </c>
      <c r="Y26" s="259">
        <f t="shared" si="43"/>
        <v>98</v>
      </c>
      <c r="Z26" s="259" t="e">
        <f t="shared" si="43"/>
        <v>#VALUE!</v>
      </c>
      <c r="AA26" s="115" t="str">
        <f>+'PLAN INDICATIVO ORIGINAL '!C37</f>
        <v>P102</v>
      </c>
      <c r="AB26" s="254" t="str">
        <f>+'PLAN INDICATIVO ORIGINAL '!D37</f>
        <v xml:space="preserve">Convenio suscritos con  entidades externas, públicas o privadas, locales, regionales, nacionales o internacionales, para la ejecución de los programas y proyectos de atención psicosocial. </v>
      </c>
      <c r="AC26" s="59" t="str">
        <f>VLOOKUP(AB26,'PLAN INDICATIVO ORIGINAL '!$D$12:$F$313,3,0)</f>
        <v>DIRECCIÓN DE ATENCIÓN Y TRATAMIENTO</v>
      </c>
      <c r="AD26" s="59" t="str">
        <f>+'PLAN INDICATIVO ORIGINAL '!F36</f>
        <v>DIRECCIÓN DE ATENCIÓN Y TRATAMIENTO</v>
      </c>
      <c r="AE26" s="59" t="s">
        <v>764</v>
      </c>
      <c r="AF26" s="260">
        <f>VLOOKUP(AA26,'PLAN INDICATIVO ORIGINAL '!$C$13:$M$343,6,0)</f>
        <v>1</v>
      </c>
      <c r="AG26" s="261">
        <f>VLOOKUP(AA26,'PLAN INDICATIVO ORIGINAL '!$C$13:$M$343,7,0)</f>
        <v>1</v>
      </c>
      <c r="AH26" s="261">
        <f>VLOOKUP(AA26,'PLAN INDICATIVO ORIGINAL '!$C$13:$M$343,8,0)</f>
        <v>1</v>
      </c>
      <c r="AI26" s="261">
        <f>VLOOKUP(AA26,'PLAN INDICATIVO ORIGINAL '!$C$13:$M$343,9,0)</f>
        <v>1</v>
      </c>
      <c r="AJ26" s="261">
        <f>VLOOKUP(AA26,'PLAN INDICATIVO ORIGINAL '!$C$13:$M$343,10,0)</f>
        <v>4</v>
      </c>
      <c r="AK26" s="261" t="str">
        <f>VLOOKUP(AA26,'PLAN INDICATIVO ORIGINAL '!$C$13:$M$343,11,0)</f>
        <v>Número</v>
      </c>
      <c r="AL26" s="262" t="e">
        <f>VLOOKUP(AA26,'PLAN INDICATIVO ORIGINAL '!$C$13:$M$343,12,0)</f>
        <v>#REF!</v>
      </c>
      <c r="AM26" s="263">
        <f t="shared" ref="AM26:AR26" si="44">+AF26</f>
        <v>1</v>
      </c>
      <c r="AN26" s="263">
        <f t="shared" si="44"/>
        <v>1</v>
      </c>
      <c r="AO26" s="263">
        <f t="shared" si="44"/>
        <v>1</v>
      </c>
      <c r="AP26" s="263">
        <f t="shared" si="44"/>
        <v>1</v>
      </c>
      <c r="AQ26" s="263">
        <f t="shared" si="44"/>
        <v>4</v>
      </c>
      <c r="AR26" s="263" t="str">
        <f t="shared" si="44"/>
        <v>Número</v>
      </c>
      <c r="AS26" s="264" t="s">
        <v>765</v>
      </c>
      <c r="AV26" s="214" t="s">
        <v>95</v>
      </c>
      <c r="AW26" s="214" t="s">
        <v>31</v>
      </c>
      <c r="AX26" s="214" t="s">
        <v>764</v>
      </c>
      <c r="BI26" s="254">
        <v>102</v>
      </c>
      <c r="BJ26" s="59" t="s">
        <v>88</v>
      </c>
    </row>
    <row r="27" spans="1:62" ht="56.25" customHeight="1" x14ac:dyDescent="0.25">
      <c r="A27" s="254">
        <v>103</v>
      </c>
      <c r="B27" s="254" t="str">
        <f t="shared" si="34"/>
        <v>P103</v>
      </c>
      <c r="C27" s="121" t="s">
        <v>65</v>
      </c>
      <c r="D27" s="255" t="s">
        <v>19</v>
      </c>
      <c r="E27" s="74" t="str">
        <f>+'PLAN INDICATIVO ORIGINAL '!$D$12</f>
        <v>ATENCIÓN Y TRATAMIENTO PENITENCIARIO</v>
      </c>
      <c r="F27" s="256" t="str">
        <f>+'PLAN INDICATIVO ORIGINAL '!$D$13</f>
        <v>ATENCIÓN BASICA</v>
      </c>
      <c r="G27" s="256" t="s">
        <v>25</v>
      </c>
      <c r="H27" s="257" t="str">
        <f>+'PLAN INDICATIVO ORIGINAL '!$D$14</f>
        <v>Sostener la Atención Social a la PPL, que les otorgue condiciones dignas en la  Prisionalización.</v>
      </c>
      <c r="I27" s="256" t="s">
        <v>775</v>
      </c>
      <c r="J27" s="265" t="str">
        <f>+'PLAN INDICATIVO ORIGINAL '!$D$33</f>
        <v>ATENCIÓN PSICOSOCIAL</v>
      </c>
      <c r="K27" s="265" t="s">
        <v>767</v>
      </c>
      <c r="L27" s="142" t="s">
        <v>86</v>
      </c>
      <c r="M27" s="266" t="str">
        <f>+'PLAN INDICATIVO ORIGINAL '!$E$33</f>
        <v>Porcentaje de PPL con elementos de dotación de ingreso.</v>
      </c>
      <c r="N27" s="267">
        <f>VLOOKUP(L27,'PLAN INDICATIVO ORIGINAL '!$C$13:$M$343,6,0)</f>
        <v>0.97</v>
      </c>
      <c r="O27" s="267">
        <f>VLOOKUP(L27,'PLAN INDICATIVO ORIGINAL '!$C$13:$M$343,7,0)</f>
        <v>0.97</v>
      </c>
      <c r="P27" s="267">
        <f>VLOOKUP(L27,'PLAN INDICATIVO ORIGINAL '!$C$13:$M$343,8,0)</f>
        <v>0.98</v>
      </c>
      <c r="Q27" s="267">
        <f>VLOOKUP(L27,'PLAN INDICATIVO ORIGINAL '!$C$13:$M$343,9,0)</f>
        <v>0.98</v>
      </c>
      <c r="R27" s="267">
        <f>VLOOKUP(L27,'PLAN INDICATIVO ORIGINAL '!$C$13:$M$343,10,0)</f>
        <v>0.98</v>
      </c>
      <c r="S27" s="267" t="str">
        <f>VLOOKUP(L27,'PLAN INDICATIVO ORIGINAL '!$C$13:$M$343,11,0)</f>
        <v>Porcentaje</v>
      </c>
      <c r="T27" s="259" t="e">
        <f>VLOOKUP(L27,'PLAN INDICATIVO ORIGINAL '!$C$13:$M$343,12,0)</f>
        <v>#REF!</v>
      </c>
      <c r="U27" s="259">
        <f t="shared" ref="U27:Z27" si="45">+N27*100</f>
        <v>97</v>
      </c>
      <c r="V27" s="259">
        <f t="shared" si="45"/>
        <v>97</v>
      </c>
      <c r="W27" s="259">
        <f t="shared" si="45"/>
        <v>98</v>
      </c>
      <c r="X27" s="259">
        <f t="shared" si="45"/>
        <v>98</v>
      </c>
      <c r="Y27" s="259">
        <f t="shared" si="45"/>
        <v>98</v>
      </c>
      <c r="Z27" s="259" t="e">
        <f t="shared" si="45"/>
        <v>#VALUE!</v>
      </c>
      <c r="AA27" s="115" t="str">
        <f>+'PLAN INDICATIVO ORIGINAL '!C38</f>
        <v>P103</v>
      </c>
      <c r="AB27" s="254" t="str">
        <f>+'PLAN INDICATIVO ORIGINAL '!D38</f>
        <v xml:space="preserve">Lineamientos que garanticen la libertad de cultos de la población privada de la libertad, diseñados </v>
      </c>
      <c r="AC27" s="59" t="str">
        <f>VLOOKUP(AB27,'PLAN INDICATIVO ORIGINAL '!$D$12:$F$313,3,0)</f>
        <v>DIRECCIÓN DE ATENCIÓN Y TRATAMIENTO</v>
      </c>
      <c r="AD27" s="59" t="str">
        <f>+'PLAN INDICATIVO ORIGINAL '!F37</f>
        <v>DIRECCIÓN DE ATENCIÓN Y TRATAMIENTO</v>
      </c>
      <c r="AE27" s="59" t="s">
        <v>764</v>
      </c>
      <c r="AF27" s="268">
        <f>VLOOKUP(AA27,'PLAN INDICATIVO ORIGINAL '!$C$13:$M$343,6,0)</f>
        <v>1</v>
      </c>
      <c r="AG27" s="269">
        <f>VLOOKUP(AA27,'PLAN INDICATIVO ORIGINAL '!$C$13:$M$343,7,0)</f>
        <v>1</v>
      </c>
      <c r="AH27" s="269">
        <f>VLOOKUP(AA27,'PLAN INDICATIVO ORIGINAL '!$C$13:$M$343,8,0)</f>
        <v>1</v>
      </c>
      <c r="AI27" s="269">
        <f>VLOOKUP(AA27,'PLAN INDICATIVO ORIGINAL '!$C$13:$M$343,9,0)</f>
        <v>1</v>
      </c>
      <c r="AJ27" s="269">
        <f>VLOOKUP(AA27,'PLAN INDICATIVO ORIGINAL '!$C$13:$M$343,10,0)</f>
        <v>1</v>
      </c>
      <c r="AK27" s="269" t="str">
        <f>VLOOKUP(AA27,'PLAN INDICATIVO ORIGINAL '!$C$13:$M$343,11,0)</f>
        <v>Porcentaje</v>
      </c>
      <c r="AL27" s="262" t="e">
        <f>VLOOKUP(AA27,'PLAN INDICATIVO ORIGINAL '!$C$13:$M$343,12,0)</f>
        <v>#REF!</v>
      </c>
      <c r="AM27" s="270">
        <f t="shared" ref="AM27:AR27" si="46">+AF27*100</f>
        <v>100</v>
      </c>
      <c r="AN27" s="270">
        <f t="shared" si="46"/>
        <v>100</v>
      </c>
      <c r="AO27" s="270">
        <f t="shared" si="46"/>
        <v>100</v>
      </c>
      <c r="AP27" s="270">
        <f t="shared" si="46"/>
        <v>100</v>
      </c>
      <c r="AQ27" s="270">
        <f t="shared" si="46"/>
        <v>100</v>
      </c>
      <c r="AR27" s="270" t="e">
        <f t="shared" si="46"/>
        <v>#VALUE!</v>
      </c>
      <c r="AS27" s="264" t="s">
        <v>765</v>
      </c>
      <c r="AV27" s="214" t="s">
        <v>97</v>
      </c>
      <c r="AW27" s="214" t="s">
        <v>31</v>
      </c>
      <c r="AX27" s="214" t="s">
        <v>764</v>
      </c>
      <c r="BI27" s="254">
        <v>103</v>
      </c>
      <c r="BJ27" s="59" t="s">
        <v>88</v>
      </c>
    </row>
    <row r="28" spans="1:62" ht="56.25" customHeight="1" x14ac:dyDescent="0.25">
      <c r="A28" s="254">
        <v>104</v>
      </c>
      <c r="B28" s="254" t="str">
        <f t="shared" si="34"/>
        <v>P104</v>
      </c>
      <c r="C28" s="121" t="s">
        <v>99</v>
      </c>
      <c r="D28" s="255" t="s">
        <v>19</v>
      </c>
      <c r="E28" s="74" t="str">
        <f>+'PLAN INDICATIVO ORIGINAL '!$D$12</f>
        <v>ATENCIÓN Y TRATAMIENTO PENITENCIARIO</v>
      </c>
      <c r="F28" s="256" t="str">
        <f>+'PLAN INDICATIVO ORIGINAL '!$D$13</f>
        <v>ATENCIÓN BASICA</v>
      </c>
      <c r="G28" s="256" t="s">
        <v>25</v>
      </c>
      <c r="H28" s="257" t="str">
        <f>+'PLAN INDICATIVO ORIGINAL '!$D$14</f>
        <v>Sostener la Atención Social a la PPL, que les otorgue condiciones dignas en la  Prisionalización.</v>
      </c>
      <c r="I28" s="256" t="s">
        <v>775</v>
      </c>
      <c r="J28" s="265" t="str">
        <f>+'PLAN INDICATIVO ORIGINAL '!$D$33</f>
        <v>ATENCIÓN PSICOSOCIAL</v>
      </c>
      <c r="K28" s="265" t="s">
        <v>767</v>
      </c>
      <c r="L28" s="142" t="s">
        <v>86</v>
      </c>
      <c r="M28" s="266" t="str">
        <f>+'PLAN INDICATIVO ORIGINAL '!$E$33</f>
        <v>Porcentaje de PPL con elementos de dotación de ingreso.</v>
      </c>
      <c r="N28" s="267">
        <f>VLOOKUP(L28,'PLAN INDICATIVO ORIGINAL '!$C$13:$M$343,6,0)</f>
        <v>0.97</v>
      </c>
      <c r="O28" s="267">
        <f>VLOOKUP(L28,'PLAN INDICATIVO ORIGINAL '!$C$13:$M$343,7,0)</f>
        <v>0.97</v>
      </c>
      <c r="P28" s="267">
        <f>VLOOKUP(L28,'PLAN INDICATIVO ORIGINAL '!$C$13:$M$343,8,0)</f>
        <v>0.98</v>
      </c>
      <c r="Q28" s="267">
        <f>VLOOKUP(L28,'PLAN INDICATIVO ORIGINAL '!$C$13:$M$343,9,0)</f>
        <v>0.98</v>
      </c>
      <c r="R28" s="267">
        <f>VLOOKUP(L28,'PLAN INDICATIVO ORIGINAL '!$C$13:$M$343,10,0)</f>
        <v>0.98</v>
      </c>
      <c r="S28" s="267" t="str">
        <f>VLOOKUP(L28,'PLAN INDICATIVO ORIGINAL '!$C$13:$M$343,11,0)</f>
        <v>Porcentaje</v>
      </c>
      <c r="T28" s="259" t="e">
        <f>VLOOKUP(L28,'PLAN INDICATIVO ORIGINAL '!$C$13:$M$343,12,0)</f>
        <v>#REF!</v>
      </c>
      <c r="U28" s="259">
        <f t="shared" ref="U28:Z28" si="47">+N28*100</f>
        <v>97</v>
      </c>
      <c r="V28" s="259">
        <f t="shared" si="47"/>
        <v>97</v>
      </c>
      <c r="W28" s="259">
        <f t="shared" si="47"/>
        <v>98</v>
      </c>
      <c r="X28" s="259">
        <f t="shared" si="47"/>
        <v>98</v>
      </c>
      <c r="Y28" s="259">
        <f t="shared" si="47"/>
        <v>98</v>
      </c>
      <c r="Z28" s="259" t="e">
        <f t="shared" si="47"/>
        <v>#VALUE!</v>
      </c>
      <c r="AA28" s="115" t="str">
        <f>+'PLAN INDICATIVO ORIGINAL '!C39</f>
        <v>P104</v>
      </c>
      <c r="AB28" s="254" t="str">
        <f>+'PLAN INDICATIVO ORIGINAL '!D39</f>
        <v>Política para la atención de población excepcional  con enfoque diferencial elaborada.</v>
      </c>
      <c r="AC28" s="59" t="str">
        <f>VLOOKUP(AB28,'PLAN INDICATIVO ORIGINAL '!$D$12:$F$313,3,0)</f>
        <v>DIRECCIÓN DE ATENCIÓN Y TRATAMIENTO</v>
      </c>
      <c r="AD28" s="59" t="str">
        <f>+'PLAN INDICATIVO ORIGINAL '!F38</f>
        <v>DIRECCIÓN DE ATENCIÓN Y TRATAMIENTO</v>
      </c>
      <c r="AE28" s="59" t="s">
        <v>764</v>
      </c>
      <c r="AF28" s="268">
        <f>VLOOKUP(AA28,'PLAN INDICATIVO ORIGINAL '!$C$13:$M$343,6,0)</f>
        <v>1</v>
      </c>
      <c r="AG28" s="269">
        <f>VLOOKUP(AA28,'PLAN INDICATIVO ORIGINAL '!$C$13:$M$343,7,0)</f>
        <v>0</v>
      </c>
      <c r="AH28" s="269">
        <f>VLOOKUP(AA28,'PLAN INDICATIVO ORIGINAL '!$C$13:$M$343,8,0)</f>
        <v>0</v>
      </c>
      <c r="AI28" s="269">
        <f>VLOOKUP(AA28,'PLAN INDICATIVO ORIGINAL '!$C$13:$M$343,9,0)</f>
        <v>0</v>
      </c>
      <c r="AJ28" s="269">
        <f>VLOOKUP(AA28,'PLAN INDICATIVO ORIGINAL '!$C$13:$M$343,10,0)</f>
        <v>1</v>
      </c>
      <c r="AK28" s="269" t="str">
        <f>VLOOKUP(AA28,'PLAN INDICATIVO ORIGINAL '!$C$13:$M$343,11,0)</f>
        <v>Porcentaje</v>
      </c>
      <c r="AL28" s="262" t="e">
        <f>VLOOKUP(AA28,'PLAN INDICATIVO ORIGINAL '!$C$13:$M$343,12,0)</f>
        <v>#REF!</v>
      </c>
      <c r="AM28" s="270">
        <f t="shared" ref="AM28:AR28" si="48">+AF28*100</f>
        <v>100</v>
      </c>
      <c r="AN28" s="270">
        <f t="shared" si="48"/>
        <v>0</v>
      </c>
      <c r="AO28" s="270">
        <f t="shared" si="48"/>
        <v>0</v>
      </c>
      <c r="AP28" s="270">
        <f t="shared" si="48"/>
        <v>0</v>
      </c>
      <c r="AQ28" s="270">
        <f t="shared" si="48"/>
        <v>100</v>
      </c>
      <c r="AR28" s="270" t="e">
        <f t="shared" si="48"/>
        <v>#VALUE!</v>
      </c>
      <c r="AS28" s="264" t="s">
        <v>765</v>
      </c>
      <c r="AV28" s="214" t="s">
        <v>100</v>
      </c>
      <c r="AW28" s="214" t="s">
        <v>31</v>
      </c>
      <c r="AX28" s="214" t="s">
        <v>764</v>
      </c>
      <c r="BI28" s="254">
        <v>104</v>
      </c>
      <c r="BJ28" s="59" t="s">
        <v>88</v>
      </c>
    </row>
    <row r="29" spans="1:62" ht="56.25" customHeight="1" x14ac:dyDescent="0.25">
      <c r="A29" s="254">
        <v>105</v>
      </c>
      <c r="B29" s="254" t="str">
        <f t="shared" si="34"/>
        <v>P105</v>
      </c>
      <c r="C29" s="121" t="s">
        <v>66</v>
      </c>
      <c r="D29" s="255" t="s">
        <v>19</v>
      </c>
      <c r="E29" s="74" t="str">
        <f>+'PLAN INDICATIVO ORIGINAL '!$D$12</f>
        <v>ATENCIÓN Y TRATAMIENTO PENITENCIARIO</v>
      </c>
      <c r="F29" s="256" t="str">
        <f>+'PLAN INDICATIVO ORIGINAL '!$D$13</f>
        <v>ATENCIÓN BASICA</v>
      </c>
      <c r="G29" s="256" t="s">
        <v>25</v>
      </c>
      <c r="H29" s="257" t="str">
        <f>+'PLAN INDICATIVO ORIGINAL '!$D$14</f>
        <v>Sostener la Atención Social a la PPL, que les otorgue condiciones dignas en la  Prisionalización.</v>
      </c>
      <c r="I29" s="256" t="s">
        <v>775</v>
      </c>
      <c r="J29" s="265" t="str">
        <f>+'PLAN INDICATIVO ORIGINAL '!$D$33</f>
        <v>ATENCIÓN PSICOSOCIAL</v>
      </c>
      <c r="K29" s="265" t="s">
        <v>767</v>
      </c>
      <c r="L29" s="142" t="s">
        <v>86</v>
      </c>
      <c r="M29" s="266" t="str">
        <f>+'PLAN INDICATIVO ORIGINAL '!$E$33</f>
        <v>Porcentaje de PPL con elementos de dotación de ingreso.</v>
      </c>
      <c r="N29" s="267">
        <f>VLOOKUP(L29,'PLAN INDICATIVO ORIGINAL '!$C$13:$M$343,6,0)</f>
        <v>0.97</v>
      </c>
      <c r="O29" s="267">
        <f>VLOOKUP(L29,'PLAN INDICATIVO ORIGINAL '!$C$13:$M$343,7,0)</f>
        <v>0.97</v>
      </c>
      <c r="P29" s="267">
        <f>VLOOKUP(L29,'PLAN INDICATIVO ORIGINAL '!$C$13:$M$343,8,0)</f>
        <v>0.98</v>
      </c>
      <c r="Q29" s="267">
        <f>VLOOKUP(L29,'PLAN INDICATIVO ORIGINAL '!$C$13:$M$343,9,0)</f>
        <v>0.98</v>
      </c>
      <c r="R29" s="267">
        <f>VLOOKUP(L29,'PLAN INDICATIVO ORIGINAL '!$C$13:$M$343,10,0)</f>
        <v>0.98</v>
      </c>
      <c r="S29" s="267" t="str">
        <f>VLOOKUP(L29,'PLAN INDICATIVO ORIGINAL '!$C$13:$M$343,11,0)</f>
        <v>Porcentaje</v>
      </c>
      <c r="T29" s="259" t="e">
        <f>VLOOKUP(L29,'PLAN INDICATIVO ORIGINAL '!$C$13:$M$343,12,0)</f>
        <v>#REF!</v>
      </c>
      <c r="U29" s="259">
        <f t="shared" ref="U29:Z29" si="49">+N29*100</f>
        <v>97</v>
      </c>
      <c r="V29" s="259">
        <f t="shared" si="49"/>
        <v>97</v>
      </c>
      <c r="W29" s="259">
        <f t="shared" si="49"/>
        <v>98</v>
      </c>
      <c r="X29" s="259">
        <f t="shared" si="49"/>
        <v>98</v>
      </c>
      <c r="Y29" s="259">
        <f t="shared" si="49"/>
        <v>98</v>
      </c>
      <c r="Z29" s="259" t="e">
        <f t="shared" si="49"/>
        <v>#VALUE!</v>
      </c>
      <c r="AA29" s="115" t="str">
        <f>+'PLAN INDICATIVO ORIGINAL '!C40</f>
        <v>P105</v>
      </c>
      <c r="AB29" s="254" t="str">
        <f>+'PLAN INDICATIVO ORIGINAL '!D40</f>
        <v xml:space="preserve">Estrategias que fortalezcan los vínculos entre la población privada de la libertad y su familia definida </v>
      </c>
      <c r="AC29" s="59" t="str">
        <f>VLOOKUP(AB29,'PLAN INDICATIVO ORIGINAL '!$D$12:$F$313,3,0)</f>
        <v>DIRECCIÓN DE ATENCIÓN Y TRATAMIENTO</v>
      </c>
      <c r="AD29" s="59" t="str">
        <f>+'PLAN INDICATIVO ORIGINAL '!F39</f>
        <v>DIRECCIÓN DE ATENCIÓN Y TRATAMIENTO</v>
      </c>
      <c r="AE29" s="59" t="s">
        <v>764</v>
      </c>
      <c r="AF29" s="268">
        <f>VLOOKUP(AA29,'PLAN INDICATIVO ORIGINAL '!$C$13:$M$343,6,0)</f>
        <v>1</v>
      </c>
      <c r="AG29" s="269">
        <f>VLOOKUP(AA29,'PLAN INDICATIVO ORIGINAL '!$C$13:$M$343,7,0)</f>
        <v>1</v>
      </c>
      <c r="AH29" s="269">
        <f>VLOOKUP(AA29,'PLAN INDICATIVO ORIGINAL '!$C$13:$M$343,8,0)</f>
        <v>1</v>
      </c>
      <c r="AI29" s="269">
        <f>VLOOKUP(AA29,'PLAN INDICATIVO ORIGINAL '!$C$13:$M$343,9,0)</f>
        <v>1</v>
      </c>
      <c r="AJ29" s="269">
        <f>VLOOKUP(AA29,'PLAN INDICATIVO ORIGINAL '!$C$13:$M$343,10,0)</f>
        <v>1</v>
      </c>
      <c r="AK29" s="269" t="str">
        <f>VLOOKUP(AA29,'PLAN INDICATIVO ORIGINAL '!$C$13:$M$343,11,0)</f>
        <v>Porcentaje</v>
      </c>
      <c r="AL29" s="262" t="e">
        <f>VLOOKUP(AA29,'PLAN INDICATIVO ORIGINAL '!$C$13:$M$343,12,0)</f>
        <v>#REF!</v>
      </c>
      <c r="AM29" s="270">
        <f t="shared" ref="AM29:AR29" si="50">+AF29*100</f>
        <v>100</v>
      </c>
      <c r="AN29" s="270">
        <f t="shared" si="50"/>
        <v>100</v>
      </c>
      <c r="AO29" s="270">
        <f t="shared" si="50"/>
        <v>100</v>
      </c>
      <c r="AP29" s="270">
        <f t="shared" si="50"/>
        <v>100</v>
      </c>
      <c r="AQ29" s="270">
        <f t="shared" si="50"/>
        <v>100</v>
      </c>
      <c r="AR29" s="270" t="e">
        <f t="shared" si="50"/>
        <v>#VALUE!</v>
      </c>
      <c r="AS29" s="264" t="s">
        <v>765</v>
      </c>
      <c r="AV29" s="214" t="s">
        <v>102</v>
      </c>
      <c r="AW29" s="214" t="s">
        <v>31</v>
      </c>
      <c r="AX29" s="214" t="s">
        <v>764</v>
      </c>
      <c r="BI29" s="254">
        <v>105</v>
      </c>
      <c r="BJ29" s="59" t="s">
        <v>88</v>
      </c>
    </row>
    <row r="30" spans="1:62" ht="56.25" customHeight="1" x14ac:dyDescent="0.25">
      <c r="A30" s="254">
        <v>183</v>
      </c>
      <c r="B30" s="254" t="str">
        <f t="shared" si="34"/>
        <v>P183</v>
      </c>
      <c r="C30" s="121" t="s">
        <v>69</v>
      </c>
      <c r="D30" s="255" t="s">
        <v>19</v>
      </c>
      <c r="E30" s="74" t="str">
        <f>+'PLAN INDICATIVO ORIGINAL '!$D$12</f>
        <v>ATENCIÓN Y TRATAMIENTO PENITENCIARIO</v>
      </c>
      <c r="F30" s="256" t="str">
        <f>+'PLAN INDICATIVO ORIGINAL '!$D$13</f>
        <v>ATENCIÓN BASICA</v>
      </c>
      <c r="G30" s="256" t="s">
        <v>25</v>
      </c>
      <c r="H30" s="257" t="str">
        <f>+'PLAN INDICATIVO ORIGINAL '!$D$14</f>
        <v>Sostener la Atención Social a la PPL, que les otorgue condiciones dignas en la  Prisionalización.</v>
      </c>
      <c r="I30" s="256" t="s">
        <v>775</v>
      </c>
      <c r="J30" s="265" t="str">
        <f>+'PLAN INDICATIVO ORIGINAL '!$D$33</f>
        <v>ATENCIÓN PSICOSOCIAL</v>
      </c>
      <c r="K30" s="265" t="s">
        <v>767</v>
      </c>
      <c r="L30" s="142" t="s">
        <v>86</v>
      </c>
      <c r="M30" s="266" t="str">
        <f>+'PLAN INDICATIVO ORIGINAL '!$E$33</f>
        <v>Porcentaje de PPL con elementos de dotación de ingreso.</v>
      </c>
      <c r="N30" s="267">
        <f>VLOOKUP(L30,'PLAN INDICATIVO ORIGINAL '!$C$13:$M$343,6,0)</f>
        <v>0.97</v>
      </c>
      <c r="O30" s="267">
        <f>VLOOKUP(L30,'PLAN INDICATIVO ORIGINAL '!$C$13:$M$343,7,0)</f>
        <v>0.97</v>
      </c>
      <c r="P30" s="267">
        <f>VLOOKUP(L30,'PLAN INDICATIVO ORIGINAL '!$C$13:$M$343,8,0)</f>
        <v>0.98</v>
      </c>
      <c r="Q30" s="267">
        <f>VLOOKUP(L30,'PLAN INDICATIVO ORIGINAL '!$C$13:$M$343,9,0)</f>
        <v>0.98</v>
      </c>
      <c r="R30" s="267">
        <f>VLOOKUP(L30,'PLAN INDICATIVO ORIGINAL '!$C$13:$M$343,10,0)</f>
        <v>0.98</v>
      </c>
      <c r="S30" s="267" t="str">
        <f>VLOOKUP(L30,'PLAN INDICATIVO ORIGINAL '!$C$13:$M$343,11,0)</f>
        <v>Porcentaje</v>
      </c>
      <c r="T30" s="259" t="e">
        <f>VLOOKUP(L30,'PLAN INDICATIVO ORIGINAL '!$C$13:$M$343,12,0)</f>
        <v>#REF!</v>
      </c>
      <c r="U30" s="259">
        <f t="shared" ref="U30:Z30" si="51">+N30*100</f>
        <v>97</v>
      </c>
      <c r="V30" s="259">
        <f t="shared" si="51"/>
        <v>97</v>
      </c>
      <c r="W30" s="259">
        <f t="shared" si="51"/>
        <v>98</v>
      </c>
      <c r="X30" s="259">
        <f t="shared" si="51"/>
        <v>98</v>
      </c>
      <c r="Y30" s="259">
        <f t="shared" si="51"/>
        <v>98</v>
      </c>
      <c r="Z30" s="259" t="e">
        <f t="shared" si="51"/>
        <v>#VALUE!</v>
      </c>
      <c r="AA30" s="254" t="str">
        <f>+'PLAN INDICATIVO ORIGINAL '!C41</f>
        <v>P183</v>
      </c>
      <c r="AB30" s="254" t="str">
        <f>+'PLAN INDICATIVO ORIGINAL '!D41</f>
        <v xml:space="preserve">Cuerpos de voluntariados creados para atender las necesidades de internos y sus familias </v>
      </c>
      <c r="AC30" s="59" t="str">
        <f>VLOOKUP(AB30,'PLAN INDICATIVO ORIGINAL '!$D$12:$F$313,3,0)</f>
        <v>DIRECCIÓN DE ATENCIÓN Y TRATAMIENTO</v>
      </c>
      <c r="AD30" s="59" t="str">
        <f>+'PLAN INDICATIVO ORIGINAL '!F40</f>
        <v>DIRECCIÓN DE ATENCIÓN Y TRATAMIENTO</v>
      </c>
      <c r="AE30" s="59" t="s">
        <v>764</v>
      </c>
      <c r="AF30" s="260">
        <f>VLOOKUP(AA30,'PLAN INDICATIVO ORIGINAL '!$C$13:$M$343,6,0)</f>
        <v>0</v>
      </c>
      <c r="AG30" s="261">
        <f>VLOOKUP(AA30,'PLAN INDICATIVO ORIGINAL '!$C$13:$M$343,7,0)</f>
        <v>0</v>
      </c>
      <c r="AH30" s="261">
        <f>VLOOKUP(AA30,'PLAN INDICATIVO ORIGINAL '!$C$13:$M$343,8,0)</f>
        <v>1</v>
      </c>
      <c r="AI30" s="261">
        <f>VLOOKUP(AA30,'PLAN INDICATIVO ORIGINAL '!$C$13:$M$343,9,0)</f>
        <v>0</v>
      </c>
      <c r="AJ30" s="261">
        <f>VLOOKUP(AA30,'PLAN INDICATIVO ORIGINAL '!$C$13:$M$343,10,0)</f>
        <v>1</v>
      </c>
      <c r="AK30" s="261" t="str">
        <f>VLOOKUP(AA30,'PLAN INDICATIVO ORIGINAL '!$C$13:$M$343,11,0)</f>
        <v>Número</v>
      </c>
      <c r="AL30" s="262" t="e">
        <f>VLOOKUP(AA30,'PLAN INDICATIVO ORIGINAL '!$C$13:$M$343,12,0)</f>
        <v>#REF!</v>
      </c>
      <c r="AM30" s="263">
        <f t="shared" ref="AM30:AR30" si="52">+AF30</f>
        <v>0</v>
      </c>
      <c r="AN30" s="263">
        <f t="shared" si="52"/>
        <v>0</v>
      </c>
      <c r="AO30" s="263">
        <f t="shared" si="52"/>
        <v>1</v>
      </c>
      <c r="AP30" s="263">
        <f t="shared" si="52"/>
        <v>0</v>
      </c>
      <c r="AQ30" s="263">
        <f t="shared" si="52"/>
        <v>1</v>
      </c>
      <c r="AR30" s="263" t="str">
        <f t="shared" si="52"/>
        <v>Número</v>
      </c>
      <c r="AS30" s="264" t="s">
        <v>765</v>
      </c>
      <c r="AV30" s="214" t="s">
        <v>104</v>
      </c>
      <c r="AW30" s="214" t="s">
        <v>31</v>
      </c>
      <c r="AX30" s="214" t="s">
        <v>764</v>
      </c>
      <c r="BI30" s="254">
        <v>183</v>
      </c>
      <c r="BJ30" s="59" t="s">
        <v>88</v>
      </c>
    </row>
    <row r="31" spans="1:62" ht="54.75" customHeight="1" x14ac:dyDescent="0.25">
      <c r="A31" s="254">
        <v>69</v>
      </c>
      <c r="B31" s="254" t="str">
        <f t="shared" si="34"/>
        <v>P69</v>
      </c>
      <c r="C31" s="127" t="s">
        <v>72</v>
      </c>
      <c r="D31" s="255" t="s">
        <v>19</v>
      </c>
      <c r="E31" s="74" t="str">
        <f>+'PLAN INDICATIVO ORIGINAL '!$D$12</f>
        <v>ATENCIÓN Y TRATAMIENTO PENITENCIARIO</v>
      </c>
      <c r="F31" s="256" t="str">
        <f>+'PLAN INDICATIVO ORIGINAL '!$D$13</f>
        <v>ATENCIÓN BASICA</v>
      </c>
      <c r="G31" s="256" t="s">
        <v>25</v>
      </c>
      <c r="H31" s="257" t="str">
        <f>+'PLAN INDICATIVO ORIGINAL '!$D$14</f>
        <v>Sostener la Atención Social a la PPL, que les otorgue condiciones dignas en la  Prisionalización.</v>
      </c>
      <c r="I31" s="256" t="s">
        <v>775</v>
      </c>
      <c r="J31" s="265" t="str">
        <f>+'PLAN INDICATIVO ORIGINAL '!$D$33</f>
        <v>ATENCIÓN PSICOSOCIAL</v>
      </c>
      <c r="K31" s="265" t="s">
        <v>767</v>
      </c>
      <c r="L31" s="142" t="s">
        <v>86</v>
      </c>
      <c r="M31" s="266" t="str">
        <f>+'PLAN INDICATIVO ORIGINAL '!$E$33</f>
        <v>Porcentaje de PPL con elementos de dotación de ingreso.</v>
      </c>
      <c r="N31" s="267">
        <f>VLOOKUP(L31,'PLAN INDICATIVO ORIGINAL '!$C$13:$M$343,6,0)</f>
        <v>0.97</v>
      </c>
      <c r="O31" s="267">
        <f>VLOOKUP(L31,'PLAN INDICATIVO ORIGINAL '!$C$13:$M$343,7,0)</f>
        <v>0.97</v>
      </c>
      <c r="P31" s="267">
        <f>VLOOKUP(L31,'PLAN INDICATIVO ORIGINAL '!$C$13:$M$343,8,0)</f>
        <v>0.98</v>
      </c>
      <c r="Q31" s="267">
        <f>VLOOKUP(L31,'PLAN INDICATIVO ORIGINAL '!$C$13:$M$343,9,0)</f>
        <v>0.98</v>
      </c>
      <c r="R31" s="267">
        <f>VLOOKUP(L31,'PLAN INDICATIVO ORIGINAL '!$C$13:$M$343,10,0)</f>
        <v>0.98</v>
      </c>
      <c r="S31" s="267" t="str">
        <f>VLOOKUP(L31,'PLAN INDICATIVO ORIGINAL '!$C$13:$M$343,11,0)</f>
        <v>Porcentaje</v>
      </c>
      <c r="T31" s="259" t="e">
        <f>VLOOKUP(L31,'PLAN INDICATIVO ORIGINAL '!$C$13:$M$343,12,0)</f>
        <v>#REF!</v>
      </c>
      <c r="U31" s="259">
        <f t="shared" ref="U31:Z31" si="53">+N31*100</f>
        <v>97</v>
      </c>
      <c r="V31" s="259">
        <f t="shared" si="53"/>
        <v>97</v>
      </c>
      <c r="W31" s="259">
        <f t="shared" si="53"/>
        <v>98</v>
      </c>
      <c r="X31" s="259">
        <f t="shared" si="53"/>
        <v>98</v>
      </c>
      <c r="Y31" s="259">
        <f t="shared" si="53"/>
        <v>98</v>
      </c>
      <c r="Z31" s="259" t="e">
        <f t="shared" si="53"/>
        <v>#VALUE!</v>
      </c>
      <c r="AA31" s="254" t="str">
        <f>+'PLAN INDICATIVO ORIGINAL '!C42</f>
        <v>P69</v>
      </c>
      <c r="AB31" s="254" t="str">
        <f>+'PLAN INDICATIVO ORIGINAL '!D42</f>
        <v>Programa validado para mejoramiento de la convivencia y disminución de los efectos de prisionalización.</v>
      </c>
      <c r="AC31" s="59" t="str">
        <f>VLOOKUP(AB31,'PLAN INDICATIVO ORIGINAL '!$D$12:$F$313,3,0)</f>
        <v>DIRECCIÓN DE ATENCIÓN Y TRATAMIENTO</v>
      </c>
      <c r="AD31" s="59" t="str">
        <f>+'PLAN INDICATIVO ORIGINAL '!F41</f>
        <v>DIRECCIÓN DE ATENCIÓN Y TRATAMIENTO</v>
      </c>
      <c r="AE31" s="59" t="s">
        <v>764</v>
      </c>
      <c r="AF31" s="260">
        <f>VLOOKUP(AA31,'PLAN INDICATIVO ORIGINAL '!$C$13:$M$343,6,0)</f>
        <v>1</v>
      </c>
      <c r="AG31" s="261">
        <f>VLOOKUP(AA31,'PLAN INDICATIVO ORIGINAL '!$C$13:$M$343,7,0)</f>
        <v>0</v>
      </c>
      <c r="AH31" s="261">
        <f>VLOOKUP(AA31,'PLAN INDICATIVO ORIGINAL '!$C$13:$M$343,8,0)</f>
        <v>0</v>
      </c>
      <c r="AI31" s="261">
        <f>VLOOKUP(AA31,'PLAN INDICATIVO ORIGINAL '!$C$13:$M$343,9,0)</f>
        <v>0</v>
      </c>
      <c r="AJ31" s="261">
        <f>VLOOKUP(AA31,'PLAN INDICATIVO ORIGINAL '!$C$13:$M$343,10,0)</f>
        <v>1</v>
      </c>
      <c r="AK31" s="261" t="str">
        <f>VLOOKUP(AA31,'PLAN INDICATIVO ORIGINAL '!$C$13:$M$343,11,0)</f>
        <v>Número</v>
      </c>
      <c r="AL31" s="262" t="e">
        <f>VLOOKUP(AA31,'PLAN INDICATIVO ORIGINAL '!$C$13:$M$343,12,0)</f>
        <v>#REF!</v>
      </c>
      <c r="AM31" s="263">
        <f t="shared" ref="AM31:AR31" si="54">+AF31</f>
        <v>1</v>
      </c>
      <c r="AN31" s="263">
        <f t="shared" si="54"/>
        <v>0</v>
      </c>
      <c r="AO31" s="263">
        <f t="shared" si="54"/>
        <v>0</v>
      </c>
      <c r="AP31" s="263">
        <f t="shared" si="54"/>
        <v>0</v>
      </c>
      <c r="AQ31" s="263">
        <f t="shared" si="54"/>
        <v>1</v>
      </c>
      <c r="AR31" s="263" t="str">
        <f t="shared" si="54"/>
        <v>Número</v>
      </c>
      <c r="AS31" s="264" t="s">
        <v>765</v>
      </c>
      <c r="AV31" s="214" t="s">
        <v>106</v>
      </c>
      <c r="AW31" s="214" t="s">
        <v>31</v>
      </c>
      <c r="AX31" s="214" t="s">
        <v>764</v>
      </c>
      <c r="BI31" s="254">
        <v>69</v>
      </c>
      <c r="BJ31" s="59" t="s">
        <v>88</v>
      </c>
    </row>
    <row r="32" spans="1:62" ht="69" customHeight="1" x14ac:dyDescent="0.25">
      <c r="A32" s="165">
        <v>96</v>
      </c>
      <c r="B32" s="254" t="str">
        <f t="shared" si="34"/>
        <v>P96</v>
      </c>
      <c r="C32" s="136" t="s">
        <v>33</v>
      </c>
      <c r="D32" s="255" t="s">
        <v>19</v>
      </c>
      <c r="E32" s="74" t="str">
        <f>+'PLAN INDICATIVO ORIGINAL '!$D$12</f>
        <v>ATENCIÓN Y TRATAMIENTO PENITENCIARIO</v>
      </c>
      <c r="F32" s="256" t="str">
        <f>+'PLAN INDICATIVO ORIGINAL '!$D$13</f>
        <v>ATENCIÓN BASICA</v>
      </c>
      <c r="G32" s="256" t="s">
        <v>25</v>
      </c>
      <c r="H32" s="257" t="str">
        <f>+'PLAN INDICATIVO ORIGINAL '!$D$14</f>
        <v>Sostener la Atención Social a la PPL, que les otorgue condiciones dignas en la  Prisionalización.</v>
      </c>
      <c r="I32" s="256" t="s">
        <v>775</v>
      </c>
      <c r="J32" s="265" t="str">
        <f>+'PLAN INDICATIVO ORIGINAL '!$D$33</f>
        <v>ATENCIÓN PSICOSOCIAL</v>
      </c>
      <c r="K32" s="265" t="s">
        <v>767</v>
      </c>
      <c r="L32" s="142"/>
      <c r="M32" s="266"/>
      <c r="N32" s="259"/>
      <c r="O32" s="259"/>
      <c r="P32" s="259"/>
      <c r="Q32" s="259"/>
      <c r="R32" s="259"/>
      <c r="S32" s="259"/>
      <c r="T32" s="259"/>
      <c r="U32" s="259"/>
      <c r="V32" s="259"/>
      <c r="W32" s="259"/>
      <c r="X32" s="259"/>
      <c r="Y32" s="259"/>
      <c r="Z32" s="259" t="s">
        <v>774</v>
      </c>
      <c r="AA32" s="115" t="str">
        <f>+'PLAN INDICATIVO ORIGINAL '!C43</f>
        <v>P96</v>
      </c>
      <c r="AB32" s="165" t="str">
        <f>+'PLAN INDICATIVO ORIGINAL '!D43</f>
        <v xml:space="preserve">Programa de promoción de la relación y la vinculación entre los internos, la familia y la sociedad  diseñado e implementado </v>
      </c>
      <c r="AC32" s="59" t="str">
        <f>VLOOKUP(AB32,'PLAN INDICATIVO ORIGINAL '!$D$12:$F$313,3,0)</f>
        <v>DIRECCIÓN DE ATENCIÓN Y TRATAMIENTO</v>
      </c>
      <c r="AD32" s="59" t="str">
        <f>+'PLAN INDICATIVO ORIGINAL '!F42</f>
        <v>DIRECCIÓN DE ATENCIÓN Y TRATAMIENTO</v>
      </c>
      <c r="AE32" s="59" t="s">
        <v>764</v>
      </c>
      <c r="AF32" s="268">
        <f>VLOOKUP(AA32,'PLAN INDICATIVO ORIGINAL '!$C$13:$M$343,6,0)</f>
        <v>0.15</v>
      </c>
      <c r="AG32" s="269">
        <f>VLOOKUP(AA32,'PLAN INDICATIVO ORIGINAL '!$C$13:$M$343,7,0)</f>
        <v>0.3</v>
      </c>
      <c r="AH32" s="269">
        <f>VLOOKUP(AA32,'PLAN INDICATIVO ORIGINAL '!$C$13:$M$343,8,0)</f>
        <v>0.65</v>
      </c>
      <c r="AI32" s="269">
        <f>VLOOKUP(AA32,'PLAN INDICATIVO ORIGINAL '!$C$13:$M$343,9,0)</f>
        <v>1</v>
      </c>
      <c r="AJ32" s="269">
        <f>VLOOKUP(AA32,'PLAN INDICATIVO ORIGINAL '!$C$13:$M$343,10,0)</f>
        <v>1</v>
      </c>
      <c r="AK32" s="269" t="str">
        <f>VLOOKUP(AA32,'PLAN INDICATIVO ORIGINAL '!$C$13:$M$343,11,0)</f>
        <v>Porcentaje</v>
      </c>
      <c r="AL32" s="262" t="e">
        <f>VLOOKUP(AA32,'PLAN INDICATIVO ORIGINAL '!$C$13:$M$343,12,0)</f>
        <v>#REF!</v>
      </c>
      <c r="AM32" s="270">
        <f t="shared" ref="AM32:AR32" si="55">+AF32*100</f>
        <v>15</v>
      </c>
      <c r="AN32" s="270">
        <f t="shared" si="55"/>
        <v>30</v>
      </c>
      <c r="AO32" s="270">
        <f t="shared" si="55"/>
        <v>65</v>
      </c>
      <c r="AP32" s="270">
        <f t="shared" si="55"/>
        <v>100</v>
      </c>
      <c r="AQ32" s="270">
        <f t="shared" si="55"/>
        <v>100</v>
      </c>
      <c r="AR32" s="270" t="e">
        <f t="shared" si="55"/>
        <v>#VALUE!</v>
      </c>
      <c r="AS32" s="264" t="s">
        <v>765</v>
      </c>
      <c r="AV32" s="214" t="s">
        <v>108</v>
      </c>
      <c r="AW32" s="214" t="s">
        <v>31</v>
      </c>
      <c r="AX32" s="214" t="s">
        <v>764</v>
      </c>
      <c r="BI32" s="165">
        <v>96</v>
      </c>
      <c r="BJ32" s="59" t="s">
        <v>88</v>
      </c>
    </row>
    <row r="33" spans="1:62" ht="54.75" customHeight="1" x14ac:dyDescent="0.25">
      <c r="A33" s="254">
        <v>29</v>
      </c>
      <c r="B33" s="254" t="str">
        <f t="shared" si="34"/>
        <v>P29</v>
      </c>
      <c r="C33" s="127" t="s">
        <v>33</v>
      </c>
      <c r="D33" s="255" t="s">
        <v>19</v>
      </c>
      <c r="E33" s="74" t="str">
        <f>+'PLAN INDICATIVO ORIGINAL '!$D$12</f>
        <v>ATENCIÓN Y TRATAMIENTO PENITENCIARIO</v>
      </c>
      <c r="F33" s="256" t="str">
        <f>+'PLAN INDICATIVO ORIGINAL '!$D$13</f>
        <v>ATENCIÓN BASICA</v>
      </c>
      <c r="G33" s="256" t="s">
        <v>25</v>
      </c>
      <c r="H33" s="257" t="str">
        <f>+'PLAN INDICATIVO ORIGINAL '!$D$14</f>
        <v>Sostener la Atención Social a la PPL, que les otorgue condiciones dignas en la  Prisionalización.</v>
      </c>
      <c r="I33" s="256" t="s">
        <v>776</v>
      </c>
      <c r="J33" s="265" t="str">
        <f>+'PLAN INDICATIVO ORIGINAL '!$D$44</f>
        <v>DESARROLLO ESPIRITUAL</v>
      </c>
      <c r="K33" s="265" t="s">
        <v>767</v>
      </c>
      <c r="L33" s="142" t="s">
        <v>111</v>
      </c>
      <c r="M33" s="266" t="str">
        <f>+'PLAN INDICATIVO ORIGINAL '!$E$44</f>
        <v>Porcentaje de población objetivo beneficiada con programas de desarrollo espiritual</v>
      </c>
      <c r="N33" s="267">
        <f>VLOOKUP(L33,'PLAN INDICATIVO ORIGINAL '!$C$13:$M$343,6,0)</f>
        <v>1</v>
      </c>
      <c r="O33" s="267">
        <f>VLOOKUP(L33,'PLAN INDICATIVO ORIGINAL '!$C$13:$M$343,7,0)</f>
        <v>1</v>
      </c>
      <c r="P33" s="267">
        <f>VLOOKUP(L33,'PLAN INDICATIVO ORIGINAL '!$C$13:$M$343,8,0)</f>
        <v>1</v>
      </c>
      <c r="Q33" s="267">
        <f>VLOOKUP(L33,'PLAN INDICATIVO ORIGINAL '!$C$13:$M$343,9,0)</f>
        <v>1</v>
      </c>
      <c r="R33" s="267">
        <f>VLOOKUP(L33,'PLAN INDICATIVO ORIGINAL '!$C$13:$M$343,10,0)</f>
        <v>1</v>
      </c>
      <c r="S33" s="267" t="str">
        <f>VLOOKUP(L33,'PLAN INDICATIVO ORIGINAL '!$C$13:$M$343,11,0)</f>
        <v>Porcentaje</v>
      </c>
      <c r="T33" s="259" t="e">
        <f>VLOOKUP(L33,'PLAN INDICATIVO ORIGINAL '!$C$13:$M$343,12,0)</f>
        <v>#REF!</v>
      </c>
      <c r="U33" s="259">
        <f t="shared" ref="U33:Z33" si="56">+N33*100</f>
        <v>100</v>
      </c>
      <c r="V33" s="259">
        <f t="shared" si="56"/>
        <v>100</v>
      </c>
      <c r="W33" s="259">
        <f t="shared" si="56"/>
        <v>100</v>
      </c>
      <c r="X33" s="259">
        <f t="shared" si="56"/>
        <v>100</v>
      </c>
      <c r="Y33" s="259">
        <f t="shared" si="56"/>
        <v>100</v>
      </c>
      <c r="Z33" s="259" t="e">
        <f t="shared" si="56"/>
        <v>#VALUE!</v>
      </c>
      <c r="AA33" s="254" t="str">
        <f>+'PLAN INDICATIVO ORIGINAL '!C45</f>
        <v>P29</v>
      </c>
      <c r="AB33" s="254" t="str">
        <f>+'PLAN INDICATIVO ORIGINAL '!D45</f>
        <v>Establecimientos beneficiados con la campaña de fortalecimiento de la "UNIÓN FAMILIAR"</v>
      </c>
      <c r="AC33" s="59" t="str">
        <f>VLOOKUP(AB33,'PLAN INDICATIVO ORIGINAL '!$D$12:$F$313,3,0)</f>
        <v>GRUPO DE APOYO ESPIRITUAL</v>
      </c>
      <c r="AD33" s="59" t="str">
        <f>VLOOKUP(AB33,'PLAN INDICATIVO ORIGINAL '!$D$12:$F$313,3,0)</f>
        <v>GRUPO DE APOYO ESPIRITUAL</v>
      </c>
      <c r="AE33" s="59" t="s">
        <v>777</v>
      </c>
      <c r="AF33" s="260">
        <f>VLOOKUP(AA33,'PLAN INDICATIVO ORIGINAL '!$C$13:$M$343,6,0)</f>
        <v>50</v>
      </c>
      <c r="AG33" s="261">
        <f>VLOOKUP(AA33,'PLAN INDICATIVO ORIGINAL '!$C$13:$M$343,7,0)</f>
        <v>50</v>
      </c>
      <c r="AH33" s="261">
        <f>VLOOKUP(AA33,'PLAN INDICATIVO ORIGINAL '!$C$13:$M$343,8,0)</f>
        <v>50</v>
      </c>
      <c r="AI33" s="261">
        <f>VLOOKUP(AA33,'PLAN INDICATIVO ORIGINAL '!$C$13:$M$343,9,0)</f>
        <v>50</v>
      </c>
      <c r="AJ33" s="261">
        <f>VLOOKUP(AA33,'PLAN INDICATIVO ORIGINAL '!$C$13:$M$343,10,0)</f>
        <v>50</v>
      </c>
      <c r="AK33" s="261" t="str">
        <f>VLOOKUP(AA33,'PLAN INDICATIVO ORIGINAL '!$C$13:$M$343,11,0)</f>
        <v>Número</v>
      </c>
      <c r="AL33" s="262" t="e">
        <f>VLOOKUP(AA33,'PLAN INDICATIVO ORIGINAL '!$C$13:$M$343,12,0)</f>
        <v>#REF!</v>
      </c>
      <c r="AM33" s="263">
        <f t="shared" ref="AM33:AR33" si="57">+AF33</f>
        <v>50</v>
      </c>
      <c r="AN33" s="263">
        <f t="shared" si="57"/>
        <v>50</v>
      </c>
      <c r="AO33" s="263">
        <f t="shared" si="57"/>
        <v>50</v>
      </c>
      <c r="AP33" s="263">
        <f t="shared" si="57"/>
        <v>50</v>
      </c>
      <c r="AQ33" s="263">
        <f t="shared" si="57"/>
        <v>50</v>
      </c>
      <c r="AR33" s="263" t="str">
        <f t="shared" si="57"/>
        <v>Número</v>
      </c>
      <c r="AS33" s="264" t="s">
        <v>765</v>
      </c>
      <c r="AV33" s="214" t="s">
        <v>115</v>
      </c>
      <c r="AW33" s="214" t="s">
        <v>114</v>
      </c>
      <c r="AX33" s="214" t="s">
        <v>777</v>
      </c>
      <c r="BI33" s="254">
        <v>29</v>
      </c>
      <c r="BJ33" s="59" t="s">
        <v>114</v>
      </c>
    </row>
    <row r="34" spans="1:62" ht="54.75" customHeight="1" x14ac:dyDescent="0.25">
      <c r="A34" s="254">
        <v>30</v>
      </c>
      <c r="B34" s="254" t="str">
        <f t="shared" si="34"/>
        <v>P30</v>
      </c>
      <c r="C34" s="127" t="s">
        <v>36</v>
      </c>
      <c r="D34" s="255" t="s">
        <v>19</v>
      </c>
      <c r="E34" s="74" t="str">
        <f>+'PLAN INDICATIVO ORIGINAL '!$D$12</f>
        <v>ATENCIÓN Y TRATAMIENTO PENITENCIARIO</v>
      </c>
      <c r="F34" s="256" t="str">
        <f>+'PLAN INDICATIVO ORIGINAL '!$D$13</f>
        <v>ATENCIÓN BASICA</v>
      </c>
      <c r="G34" s="256" t="s">
        <v>25</v>
      </c>
      <c r="H34" s="257" t="str">
        <f>+'PLAN INDICATIVO ORIGINAL '!$D$14</f>
        <v>Sostener la Atención Social a la PPL, que les otorgue condiciones dignas en la  Prisionalización.</v>
      </c>
      <c r="I34" s="256" t="s">
        <v>776</v>
      </c>
      <c r="J34" s="265" t="str">
        <f>+'PLAN INDICATIVO ORIGINAL '!$D$44</f>
        <v>DESARROLLO ESPIRITUAL</v>
      </c>
      <c r="K34" s="265" t="s">
        <v>767</v>
      </c>
      <c r="L34" s="142" t="s">
        <v>111</v>
      </c>
      <c r="M34" s="266" t="str">
        <f>+'PLAN INDICATIVO ORIGINAL '!$E$44</f>
        <v>Porcentaje de población objetivo beneficiada con programas de desarrollo espiritual</v>
      </c>
      <c r="N34" s="267">
        <f>VLOOKUP(L34,'PLAN INDICATIVO ORIGINAL '!$C$13:$M$343,6,0)</f>
        <v>1</v>
      </c>
      <c r="O34" s="267">
        <f>VLOOKUP(L34,'PLAN INDICATIVO ORIGINAL '!$C$13:$M$343,7,0)</f>
        <v>1</v>
      </c>
      <c r="P34" s="267">
        <f>VLOOKUP(L34,'PLAN INDICATIVO ORIGINAL '!$C$13:$M$343,8,0)</f>
        <v>1</v>
      </c>
      <c r="Q34" s="267">
        <f>VLOOKUP(L34,'PLAN INDICATIVO ORIGINAL '!$C$13:$M$343,9,0)</f>
        <v>1</v>
      </c>
      <c r="R34" s="267">
        <f>VLOOKUP(L34,'PLAN INDICATIVO ORIGINAL '!$C$13:$M$343,10,0)</f>
        <v>1</v>
      </c>
      <c r="S34" s="267" t="str">
        <f>VLOOKUP(L34,'PLAN INDICATIVO ORIGINAL '!$C$13:$M$343,11,0)</f>
        <v>Porcentaje</v>
      </c>
      <c r="T34" s="259" t="e">
        <f>VLOOKUP(L34,'PLAN INDICATIVO ORIGINAL '!$C$13:$M$343,12,0)</f>
        <v>#REF!</v>
      </c>
      <c r="U34" s="259">
        <f t="shared" ref="U34:Z34" si="58">+N34*100</f>
        <v>100</v>
      </c>
      <c r="V34" s="259">
        <f t="shared" si="58"/>
        <v>100</v>
      </c>
      <c r="W34" s="259">
        <f t="shared" si="58"/>
        <v>100</v>
      </c>
      <c r="X34" s="259">
        <f t="shared" si="58"/>
        <v>100</v>
      </c>
      <c r="Y34" s="259">
        <f t="shared" si="58"/>
        <v>100</v>
      </c>
      <c r="Z34" s="259" t="e">
        <f t="shared" si="58"/>
        <v>#VALUE!</v>
      </c>
      <c r="AA34" s="254" t="str">
        <f>+'PLAN INDICATIVO ORIGINAL '!C46</f>
        <v>P30</v>
      </c>
      <c r="AB34" s="254" t="str">
        <f>+'PLAN INDICATIVO ORIGINAL '!D46</f>
        <v>Establecimientos con seguimiento realizado a los sacerdotes que desarrollaran la asistencia espiritual a raves de contratación</v>
      </c>
      <c r="AC34" s="59" t="str">
        <f>VLOOKUP(AB34,'PLAN INDICATIVO ORIGINAL '!$D$12:$F$313,3,0)</f>
        <v>GRUPO DE APOYO ESPIRITUAL</v>
      </c>
      <c r="AD34" s="59" t="str">
        <f>VLOOKUP(AB34,'PLAN INDICATIVO ORIGINAL '!$D$12:$F$313,3,0)</f>
        <v>GRUPO DE APOYO ESPIRITUAL</v>
      </c>
      <c r="AE34" s="59" t="s">
        <v>777</v>
      </c>
      <c r="AF34" s="268">
        <f>VLOOKUP(AA34,'PLAN INDICATIVO ORIGINAL '!$C$13:$M$343,6,0)</f>
        <v>1</v>
      </c>
      <c r="AG34" s="269">
        <f>VLOOKUP(AA34,'PLAN INDICATIVO ORIGINAL '!$C$13:$M$343,7,0)</f>
        <v>1</v>
      </c>
      <c r="AH34" s="269">
        <f>VLOOKUP(AA34,'PLAN INDICATIVO ORIGINAL '!$C$13:$M$343,8,0)</f>
        <v>1</v>
      </c>
      <c r="AI34" s="269">
        <f>VLOOKUP(AA34,'PLAN INDICATIVO ORIGINAL '!$C$13:$M$343,9,0)</f>
        <v>1</v>
      </c>
      <c r="AJ34" s="269">
        <f>VLOOKUP(AA34,'PLAN INDICATIVO ORIGINAL '!$C$13:$M$343,10,0)</f>
        <v>1</v>
      </c>
      <c r="AK34" s="269" t="str">
        <f>VLOOKUP(AA34,'PLAN INDICATIVO ORIGINAL '!$C$13:$M$343,11,0)</f>
        <v>Porcentaje</v>
      </c>
      <c r="AL34" s="262" t="e">
        <f>VLOOKUP(AA34,'PLAN INDICATIVO ORIGINAL '!$C$13:$M$343,12,0)</f>
        <v>#REF!</v>
      </c>
      <c r="AM34" s="270">
        <f t="shared" ref="AM34:AR34" si="59">+AF34*100</f>
        <v>100</v>
      </c>
      <c r="AN34" s="270">
        <f t="shared" si="59"/>
        <v>100</v>
      </c>
      <c r="AO34" s="270">
        <f t="shared" si="59"/>
        <v>100</v>
      </c>
      <c r="AP34" s="270">
        <f t="shared" si="59"/>
        <v>100</v>
      </c>
      <c r="AQ34" s="270">
        <f t="shared" si="59"/>
        <v>100</v>
      </c>
      <c r="AR34" s="270" t="e">
        <f t="shared" si="59"/>
        <v>#VALUE!</v>
      </c>
      <c r="AS34" s="264" t="s">
        <v>765</v>
      </c>
      <c r="AV34" s="214" t="s">
        <v>117</v>
      </c>
      <c r="AW34" s="214" t="s">
        <v>114</v>
      </c>
      <c r="AX34" s="214" t="s">
        <v>777</v>
      </c>
      <c r="BI34" s="254">
        <v>30</v>
      </c>
      <c r="BJ34" s="59" t="s">
        <v>114</v>
      </c>
    </row>
    <row r="35" spans="1:62" ht="56.25" customHeight="1" x14ac:dyDescent="0.25">
      <c r="A35" s="254">
        <v>106</v>
      </c>
      <c r="B35" s="254" t="str">
        <f t="shared" si="34"/>
        <v>P106</v>
      </c>
      <c r="C35" s="121" t="s">
        <v>50</v>
      </c>
      <c r="D35" s="255" t="s">
        <v>19</v>
      </c>
      <c r="E35" s="74" t="str">
        <f>+'PLAN INDICATIVO ORIGINAL '!$D$12</f>
        <v>ATENCIÓN Y TRATAMIENTO PENITENCIARIO</v>
      </c>
      <c r="F35" s="256" t="str">
        <f>+'PLAN INDICATIVO ORIGINAL '!$D$13</f>
        <v>ATENCIÓN BASICA</v>
      </c>
      <c r="G35" s="256" t="s">
        <v>25</v>
      </c>
      <c r="H35" s="257" t="str">
        <f>+'PLAN INDICATIVO ORIGINAL '!$D$14</f>
        <v>Sostener la Atención Social a la PPL, que les otorgue condiciones dignas en la  Prisionalización.</v>
      </c>
      <c r="I35" s="256" t="s">
        <v>776</v>
      </c>
      <c r="J35" s="265" t="str">
        <f>+'PLAN INDICATIVO ORIGINAL '!$D$44</f>
        <v>DESARROLLO ESPIRITUAL</v>
      </c>
      <c r="K35" s="265" t="s">
        <v>767</v>
      </c>
      <c r="L35" s="142" t="s">
        <v>111</v>
      </c>
      <c r="M35" s="266" t="str">
        <f>+'PLAN INDICATIVO ORIGINAL '!$E$44</f>
        <v>Porcentaje de población objetivo beneficiada con programas de desarrollo espiritual</v>
      </c>
      <c r="N35" s="267">
        <f>VLOOKUP(L35,'PLAN INDICATIVO ORIGINAL '!$C$13:$M$343,6,0)</f>
        <v>1</v>
      </c>
      <c r="O35" s="267">
        <f>VLOOKUP(L35,'PLAN INDICATIVO ORIGINAL '!$C$13:$M$343,7,0)</f>
        <v>1</v>
      </c>
      <c r="P35" s="267">
        <f>VLOOKUP(L35,'PLAN INDICATIVO ORIGINAL '!$C$13:$M$343,8,0)</f>
        <v>1</v>
      </c>
      <c r="Q35" s="267">
        <f>VLOOKUP(L35,'PLAN INDICATIVO ORIGINAL '!$C$13:$M$343,9,0)</f>
        <v>1</v>
      </c>
      <c r="R35" s="267">
        <f>VLOOKUP(L35,'PLAN INDICATIVO ORIGINAL '!$C$13:$M$343,10,0)</f>
        <v>1</v>
      </c>
      <c r="S35" s="267" t="str">
        <f>VLOOKUP(L35,'PLAN INDICATIVO ORIGINAL '!$C$13:$M$343,11,0)</f>
        <v>Porcentaje</v>
      </c>
      <c r="T35" s="259" t="e">
        <f>VLOOKUP(L35,'PLAN INDICATIVO ORIGINAL '!$C$13:$M$343,12,0)</f>
        <v>#REF!</v>
      </c>
      <c r="U35" s="259">
        <f t="shared" ref="U35:Z35" si="60">+N35*100</f>
        <v>100</v>
      </c>
      <c r="V35" s="259">
        <f t="shared" si="60"/>
        <v>100</v>
      </c>
      <c r="W35" s="259">
        <f t="shared" si="60"/>
        <v>100</v>
      </c>
      <c r="X35" s="259">
        <f t="shared" si="60"/>
        <v>100</v>
      </c>
      <c r="Y35" s="259">
        <f t="shared" si="60"/>
        <v>100</v>
      </c>
      <c r="Z35" s="259" t="e">
        <f t="shared" si="60"/>
        <v>#VALUE!</v>
      </c>
      <c r="AA35" s="115" t="str">
        <f>+'PLAN INDICATIVO ORIGINAL '!C47</f>
        <v>P106</v>
      </c>
      <c r="AB35" s="254" t="str">
        <f>+'PLAN INDICATIVO ORIGINAL '!D47</f>
        <v>Programa de asistencia espiritual y religiosa desarrollado con los funcionarios del Instituto y a los internos, velando por el respeto a la libertad de cultos y el cumplimiento de la normativa vigente.</v>
      </c>
      <c r="AC35" s="59" t="str">
        <f>VLOOKUP(AB35,'PLAN INDICATIVO ORIGINAL '!$D$12:$F$313,3,0)</f>
        <v>GRUPO DE APOYO ESPIRITUAL</v>
      </c>
      <c r="AD35" s="59" t="str">
        <f>VLOOKUP(AB35,'PLAN INDICATIVO ORIGINAL '!$D$12:$F$313,3,0)</f>
        <v>GRUPO DE APOYO ESPIRITUAL</v>
      </c>
      <c r="AE35" s="59" t="s">
        <v>777</v>
      </c>
      <c r="AF35" s="260">
        <f>VLOOKUP(AA35,'PLAN INDICATIVO ORIGINAL '!$C$13:$M$343,6,0)</f>
        <v>1</v>
      </c>
      <c r="AG35" s="261">
        <f>VLOOKUP(AA35,'PLAN INDICATIVO ORIGINAL '!$C$13:$M$343,7,0)</f>
        <v>1</v>
      </c>
      <c r="AH35" s="261">
        <f>VLOOKUP(AA35,'PLAN INDICATIVO ORIGINAL '!$C$13:$M$343,8,0)</f>
        <v>1</v>
      </c>
      <c r="AI35" s="261">
        <f>VLOOKUP(AA35,'PLAN INDICATIVO ORIGINAL '!$C$13:$M$343,9,0)</f>
        <v>1</v>
      </c>
      <c r="AJ35" s="261">
        <f>VLOOKUP(AA35,'PLAN INDICATIVO ORIGINAL '!$C$13:$M$343,10,0)</f>
        <v>4</v>
      </c>
      <c r="AK35" s="261" t="str">
        <f>VLOOKUP(AA35,'PLAN INDICATIVO ORIGINAL '!$C$13:$M$343,11,0)</f>
        <v>Número</v>
      </c>
      <c r="AL35" s="262" t="e">
        <f>VLOOKUP(AA35,'PLAN INDICATIVO ORIGINAL '!$C$13:$M$343,12,0)</f>
        <v>#REF!</v>
      </c>
      <c r="AM35" s="263">
        <f t="shared" ref="AM35:AR35" si="61">+AF35</f>
        <v>1</v>
      </c>
      <c r="AN35" s="263">
        <f t="shared" si="61"/>
        <v>1</v>
      </c>
      <c r="AO35" s="263">
        <f t="shared" si="61"/>
        <v>1</v>
      </c>
      <c r="AP35" s="263">
        <f t="shared" si="61"/>
        <v>1</v>
      </c>
      <c r="AQ35" s="263">
        <f t="shared" si="61"/>
        <v>4</v>
      </c>
      <c r="AR35" s="263" t="str">
        <f t="shared" si="61"/>
        <v>Número</v>
      </c>
      <c r="AS35" s="264" t="s">
        <v>765</v>
      </c>
      <c r="AV35" s="214" t="s">
        <v>119</v>
      </c>
      <c r="AW35" s="214" t="s">
        <v>114</v>
      </c>
      <c r="AX35" s="214" t="s">
        <v>777</v>
      </c>
      <c r="BI35" s="254">
        <v>106</v>
      </c>
      <c r="BJ35" s="59" t="s">
        <v>114</v>
      </c>
    </row>
    <row r="36" spans="1:62" ht="54.75" customHeight="1" x14ac:dyDescent="0.25">
      <c r="A36" s="254">
        <v>76</v>
      </c>
      <c r="B36" s="254" t="str">
        <f t="shared" si="34"/>
        <v>P76</v>
      </c>
      <c r="C36" s="127" t="s">
        <v>53</v>
      </c>
      <c r="D36" s="255" t="s">
        <v>19</v>
      </c>
      <c r="E36" s="74" t="str">
        <f>+'PLAN INDICATIVO ORIGINAL '!$D$12</f>
        <v>ATENCIÓN Y TRATAMIENTO PENITENCIARIO</v>
      </c>
      <c r="F36" s="256" t="str">
        <f>+'PLAN INDICATIVO ORIGINAL '!$D$13</f>
        <v>ATENCIÓN BASICA</v>
      </c>
      <c r="G36" s="256" t="s">
        <v>25</v>
      </c>
      <c r="H36" s="257" t="str">
        <f>+'PLAN INDICATIVO ORIGINAL '!$D$14</f>
        <v>Sostener la Atención Social a la PPL, que les otorgue condiciones dignas en la  Prisionalización.</v>
      </c>
      <c r="I36" s="256" t="s">
        <v>776</v>
      </c>
      <c r="J36" s="265" t="str">
        <f>+'PLAN INDICATIVO ORIGINAL '!$D$44</f>
        <v>DESARROLLO ESPIRITUAL</v>
      </c>
      <c r="K36" s="265" t="s">
        <v>767</v>
      </c>
      <c r="L36" s="142" t="s">
        <v>111</v>
      </c>
      <c r="M36" s="266" t="str">
        <f>+'PLAN INDICATIVO ORIGINAL '!$E$44</f>
        <v>Porcentaje de población objetivo beneficiada con programas de desarrollo espiritual</v>
      </c>
      <c r="N36" s="267">
        <f>VLOOKUP(L36,'PLAN INDICATIVO ORIGINAL '!$C$13:$M$343,6,0)</f>
        <v>1</v>
      </c>
      <c r="O36" s="267">
        <f>VLOOKUP(L36,'PLAN INDICATIVO ORIGINAL '!$C$13:$M$343,7,0)</f>
        <v>1</v>
      </c>
      <c r="P36" s="267">
        <f>VLOOKUP(L36,'PLAN INDICATIVO ORIGINAL '!$C$13:$M$343,8,0)</f>
        <v>1</v>
      </c>
      <c r="Q36" s="267">
        <f>VLOOKUP(L36,'PLAN INDICATIVO ORIGINAL '!$C$13:$M$343,9,0)</f>
        <v>1</v>
      </c>
      <c r="R36" s="267">
        <f>VLOOKUP(L36,'PLAN INDICATIVO ORIGINAL '!$C$13:$M$343,10,0)</f>
        <v>1</v>
      </c>
      <c r="S36" s="267" t="str">
        <f>VLOOKUP(L36,'PLAN INDICATIVO ORIGINAL '!$C$13:$M$343,11,0)</f>
        <v>Porcentaje</v>
      </c>
      <c r="T36" s="259" t="e">
        <f>VLOOKUP(L36,'PLAN INDICATIVO ORIGINAL '!$C$13:$M$343,12,0)</f>
        <v>#REF!</v>
      </c>
      <c r="U36" s="259">
        <f t="shared" ref="U36:Z36" si="62">+N36*100</f>
        <v>100</v>
      </c>
      <c r="V36" s="259">
        <f t="shared" si="62"/>
        <v>100</v>
      </c>
      <c r="W36" s="259">
        <f t="shared" si="62"/>
        <v>100</v>
      </c>
      <c r="X36" s="259">
        <f t="shared" si="62"/>
        <v>100</v>
      </c>
      <c r="Y36" s="259">
        <f t="shared" si="62"/>
        <v>100</v>
      </c>
      <c r="Z36" s="259" t="e">
        <f t="shared" si="62"/>
        <v>#VALUE!</v>
      </c>
      <c r="AA36" s="254" t="str">
        <f>+'PLAN INDICATIVO ORIGINAL '!C48</f>
        <v>P76</v>
      </c>
      <c r="AB36" s="254" t="str">
        <f>+'PLAN INDICATIVO ORIGINAL '!D48</f>
        <v>Sacerdotes y coordinadores de la asistencia espiritual, capacitados en el tema de paz y reconciliación</v>
      </c>
      <c r="AC36" s="59" t="str">
        <f>VLOOKUP(AB36,'PLAN INDICATIVO ORIGINAL '!$D$12:$F$313,3,0)</f>
        <v>GRUPO DE APOYO ESPIRITUAL</v>
      </c>
      <c r="AD36" s="59" t="str">
        <f>VLOOKUP(AB36,'PLAN INDICATIVO ORIGINAL '!$D$12:$F$313,3,0)</f>
        <v>GRUPO DE APOYO ESPIRITUAL</v>
      </c>
      <c r="AE36" s="59" t="s">
        <v>777</v>
      </c>
      <c r="AF36" s="260">
        <f>VLOOKUP(AA36,'PLAN INDICATIVO ORIGINAL '!$C$13:$M$343,6,0)</f>
        <v>50</v>
      </c>
      <c r="AG36" s="261">
        <f>VLOOKUP(AA36,'PLAN INDICATIVO ORIGINAL '!$C$13:$M$343,7,0)</f>
        <v>50</v>
      </c>
      <c r="AH36" s="261">
        <f>VLOOKUP(AA36,'PLAN INDICATIVO ORIGINAL '!$C$13:$M$343,8,0)</f>
        <v>50</v>
      </c>
      <c r="AI36" s="261">
        <f>VLOOKUP(AA36,'PLAN INDICATIVO ORIGINAL '!$C$13:$M$343,9,0)</f>
        <v>50</v>
      </c>
      <c r="AJ36" s="261">
        <f>VLOOKUP(AA36,'PLAN INDICATIVO ORIGINAL '!$C$13:$M$343,10,0)</f>
        <v>50</v>
      </c>
      <c r="AK36" s="261" t="str">
        <f>VLOOKUP(AA36,'PLAN INDICATIVO ORIGINAL '!$C$13:$M$343,11,0)</f>
        <v>Número</v>
      </c>
      <c r="AL36" s="262" t="e">
        <f>VLOOKUP(AA36,'PLAN INDICATIVO ORIGINAL '!$C$13:$M$343,12,0)</f>
        <v>#REF!</v>
      </c>
      <c r="AM36" s="263">
        <f t="shared" ref="AM36:AR36" si="63">+AF36</f>
        <v>50</v>
      </c>
      <c r="AN36" s="263">
        <f t="shared" si="63"/>
        <v>50</v>
      </c>
      <c r="AO36" s="263">
        <f t="shared" si="63"/>
        <v>50</v>
      </c>
      <c r="AP36" s="263">
        <f t="shared" si="63"/>
        <v>50</v>
      </c>
      <c r="AQ36" s="263">
        <f t="shared" si="63"/>
        <v>50</v>
      </c>
      <c r="AR36" s="263" t="str">
        <f t="shared" si="63"/>
        <v>Número</v>
      </c>
      <c r="AS36" s="264" t="s">
        <v>765</v>
      </c>
      <c r="AV36" s="214" t="s">
        <v>121</v>
      </c>
      <c r="AW36" s="214" t="s">
        <v>114</v>
      </c>
      <c r="AX36" s="214" t="s">
        <v>777</v>
      </c>
      <c r="BI36" s="254">
        <v>76</v>
      </c>
      <c r="BJ36" s="59" t="s">
        <v>114</v>
      </c>
    </row>
    <row r="37" spans="1:62" ht="54.75" customHeight="1" x14ac:dyDescent="0.25">
      <c r="A37" s="254">
        <v>36</v>
      </c>
      <c r="B37" s="254" t="str">
        <f t="shared" si="34"/>
        <v>P36</v>
      </c>
      <c r="C37" s="127" t="s">
        <v>36</v>
      </c>
      <c r="D37" s="255" t="s">
        <v>19</v>
      </c>
      <c r="E37" s="74" t="str">
        <f>+'PLAN INDICATIVO ORIGINAL '!$D$12</f>
        <v>ATENCIÓN Y TRATAMIENTO PENITENCIARIO</v>
      </c>
      <c r="F37" s="256" t="str">
        <f>+'PLAN INDICATIVO ORIGINAL '!$D$13</f>
        <v>ATENCIÓN BASICA</v>
      </c>
      <c r="G37" s="256" t="s">
        <v>25</v>
      </c>
      <c r="H37" s="257" t="str">
        <f>+'PLAN INDICATIVO ORIGINAL '!$D$14</f>
        <v>Sostener la Atención Social a la PPL, que les otorgue condiciones dignas en la  Prisionalización.</v>
      </c>
      <c r="I37" s="256" t="s">
        <v>778</v>
      </c>
      <c r="J37" s="265" t="str">
        <f>+'PLAN INDICATIVO ORIGINAL '!$D$49</f>
        <v>ASISTENCIA JURIDICA</v>
      </c>
      <c r="K37" s="142" t="s">
        <v>763</v>
      </c>
      <c r="L37" s="142" t="str">
        <f>+'PLAN INDICATIVO ORIGINAL '!$C$49</f>
        <v>I5</v>
      </c>
      <c r="M37" s="280" t="str">
        <f>+'PLAN INDICATIVO ORIGINAL '!$E$49</f>
        <v>Porcentaje de demanda atendida con asistencia jurídica</v>
      </c>
      <c r="N37" s="267">
        <f>VLOOKUP(L37,'PLAN INDICATIVO ORIGINAL '!$C$13:$M$343,6,0)</f>
        <v>1</v>
      </c>
      <c r="O37" s="267">
        <f>VLOOKUP(L37,'PLAN INDICATIVO ORIGINAL '!$C$13:$M$343,7,0)</f>
        <v>1</v>
      </c>
      <c r="P37" s="267">
        <f>VLOOKUP(L37,'PLAN INDICATIVO ORIGINAL '!$C$13:$M$343,8,0)</f>
        <v>1</v>
      </c>
      <c r="Q37" s="267">
        <f>VLOOKUP(L37,'PLAN INDICATIVO ORIGINAL '!$C$13:$M$343,9,0)</f>
        <v>1</v>
      </c>
      <c r="R37" s="267">
        <f>VLOOKUP(L37,'PLAN INDICATIVO ORIGINAL '!$C$13:$M$343,10,0)</f>
        <v>1</v>
      </c>
      <c r="S37" s="267" t="str">
        <f>VLOOKUP(L37,'PLAN INDICATIVO ORIGINAL '!$C$13:$M$343,11,0)</f>
        <v>Porcentaje</v>
      </c>
      <c r="T37" s="259" t="e">
        <f>VLOOKUP(L37,'PLAN INDICATIVO ORIGINAL '!$C$13:$M$343,12,0)</f>
        <v>#REF!</v>
      </c>
      <c r="U37" s="259">
        <f>+N37</f>
        <v>1</v>
      </c>
      <c r="V37" s="259">
        <f t="shared" ref="V37:Z39" si="64">+O37*100</f>
        <v>100</v>
      </c>
      <c r="W37" s="259">
        <f t="shared" si="64"/>
        <v>100</v>
      </c>
      <c r="X37" s="259">
        <f t="shared" si="64"/>
        <v>100</v>
      </c>
      <c r="Y37" s="259">
        <f t="shared" si="64"/>
        <v>100</v>
      </c>
      <c r="Z37" s="259" t="e">
        <f t="shared" si="64"/>
        <v>#VALUE!</v>
      </c>
      <c r="AA37" s="254" t="str">
        <f>+'PLAN INDICATIVO ORIGINAL '!C50</f>
        <v>P36</v>
      </c>
      <c r="AB37" s="254" t="str">
        <f>+'PLAN INDICATIVO ORIGINAL '!D50</f>
        <v>Establecimientos y Regional Noroeste utilizando el modulo para crear solicitudes de traslado del SISIPEC</v>
      </c>
      <c r="AC37" s="59" t="str">
        <f>VLOOKUP(AB37,'PLAN INDICATIVO ORIGINAL '!$D$12:$F$313,3,0)</f>
        <v>GRUPO DE ASUNTOS PENITENCIARIOS</v>
      </c>
      <c r="AD37" s="59" t="str">
        <f>VLOOKUP(AB37,'PLAN INDICATIVO ORIGINAL '!$D$12:$F$313,3,0)</f>
        <v>GRUPO DE ASUNTOS PENITENCIARIOS</v>
      </c>
      <c r="AE37" s="59" t="s">
        <v>779</v>
      </c>
      <c r="AF37" s="260">
        <f>VLOOKUP(AA37,'PLAN INDICATIVO ORIGINAL '!$C$13:$M$343,6,0)</f>
        <v>0</v>
      </c>
      <c r="AG37" s="261">
        <f>VLOOKUP(AA37,'PLAN INDICATIVO ORIGINAL '!$C$13:$M$343,7,0)</f>
        <v>6</v>
      </c>
      <c r="AH37" s="261">
        <f>VLOOKUP(AA37,'PLAN INDICATIVO ORIGINAL '!$C$13:$M$343,8,0)</f>
        <v>0</v>
      </c>
      <c r="AI37" s="261">
        <f>VLOOKUP(AA37,'PLAN INDICATIVO ORIGINAL '!$C$13:$M$343,9,0)</f>
        <v>0</v>
      </c>
      <c r="AJ37" s="261">
        <f>VLOOKUP(AA37,'PLAN INDICATIVO ORIGINAL '!$C$13:$M$343,10,0)</f>
        <v>6</v>
      </c>
      <c r="AK37" s="261" t="str">
        <f>VLOOKUP(AA37,'PLAN INDICATIVO ORIGINAL '!$C$13:$M$343,11,0)</f>
        <v>Número</v>
      </c>
      <c r="AL37" s="262" t="e">
        <f>VLOOKUP(AA37,'PLAN INDICATIVO ORIGINAL '!$C$13:$M$343,12,0)</f>
        <v>#REF!</v>
      </c>
      <c r="AM37" s="263">
        <f t="shared" ref="AM37:AR37" si="65">+AF37</f>
        <v>0</v>
      </c>
      <c r="AN37" s="263">
        <f t="shared" si="65"/>
        <v>6</v>
      </c>
      <c r="AO37" s="263">
        <f t="shared" si="65"/>
        <v>0</v>
      </c>
      <c r="AP37" s="263">
        <f t="shared" si="65"/>
        <v>0</v>
      </c>
      <c r="AQ37" s="263">
        <f t="shared" si="65"/>
        <v>6</v>
      </c>
      <c r="AR37" s="263" t="str">
        <f t="shared" si="65"/>
        <v>Número</v>
      </c>
      <c r="AS37" s="264" t="s">
        <v>765</v>
      </c>
      <c r="AV37" s="214" t="s">
        <v>129</v>
      </c>
      <c r="AW37" s="214" t="s">
        <v>131</v>
      </c>
      <c r="AX37" s="214" t="s">
        <v>779</v>
      </c>
      <c r="BI37" s="254">
        <v>36</v>
      </c>
      <c r="BJ37" s="59" t="s">
        <v>131</v>
      </c>
    </row>
    <row r="38" spans="1:62" ht="78.75" customHeight="1" x14ac:dyDescent="0.25">
      <c r="A38" s="254">
        <v>246</v>
      </c>
      <c r="B38" s="254" t="str">
        <f t="shared" si="34"/>
        <v>P246</v>
      </c>
      <c r="C38" s="127" t="s">
        <v>36</v>
      </c>
      <c r="D38" s="255" t="s">
        <v>19</v>
      </c>
      <c r="E38" s="74" t="str">
        <f>+'PLAN INDICATIVO ORIGINAL '!$D$12</f>
        <v>ATENCIÓN Y TRATAMIENTO PENITENCIARIO</v>
      </c>
      <c r="F38" s="256" t="str">
        <f>+'PLAN INDICATIVO ORIGINAL '!$D$13</f>
        <v>ATENCIÓN BASICA</v>
      </c>
      <c r="G38" s="256" t="s">
        <v>25</v>
      </c>
      <c r="H38" s="257" t="str">
        <f>+'PLAN INDICATIVO ORIGINAL '!$D$14</f>
        <v>Sostener la Atención Social a la PPL, que les otorgue condiciones dignas en la  Prisionalización.</v>
      </c>
      <c r="I38" s="256" t="s">
        <v>778</v>
      </c>
      <c r="J38" s="265" t="str">
        <f>+'PLAN INDICATIVO ORIGINAL '!$D$49</f>
        <v>ASISTENCIA JURIDICA</v>
      </c>
      <c r="K38" s="142" t="s">
        <v>763</v>
      </c>
      <c r="L38" s="142" t="str">
        <f>+'PLAN INDICATIVO ORIGINAL '!$C$49</f>
        <v>I5</v>
      </c>
      <c r="M38" s="280" t="str">
        <f>+'PLAN INDICATIVO ORIGINAL '!$E$49</f>
        <v>Porcentaje de demanda atendida con asistencia jurídica</v>
      </c>
      <c r="N38" s="267">
        <f>VLOOKUP(L38,'PLAN INDICATIVO ORIGINAL '!$C$13:$M$343,6,0)</f>
        <v>1</v>
      </c>
      <c r="O38" s="267">
        <f>VLOOKUP(L38,'PLAN INDICATIVO ORIGINAL '!$C$13:$M$343,7,0)</f>
        <v>1</v>
      </c>
      <c r="P38" s="267">
        <f>VLOOKUP(L38,'PLAN INDICATIVO ORIGINAL '!$C$13:$M$343,8,0)</f>
        <v>1</v>
      </c>
      <c r="Q38" s="267">
        <f>VLOOKUP(L38,'PLAN INDICATIVO ORIGINAL '!$C$13:$M$343,9,0)</f>
        <v>1</v>
      </c>
      <c r="R38" s="267">
        <f>VLOOKUP(L38,'PLAN INDICATIVO ORIGINAL '!$C$13:$M$343,10,0)</f>
        <v>1</v>
      </c>
      <c r="S38" s="267" t="str">
        <f>VLOOKUP(L38,'PLAN INDICATIVO ORIGINAL '!$C$13:$M$343,11,0)</f>
        <v>Porcentaje</v>
      </c>
      <c r="T38" s="259" t="e">
        <f>VLOOKUP(L38,'PLAN INDICATIVO ORIGINAL '!$C$13:$M$343,12,0)</f>
        <v>#REF!</v>
      </c>
      <c r="U38" s="259">
        <f>+N38</f>
        <v>1</v>
      </c>
      <c r="V38" s="259">
        <f t="shared" si="64"/>
        <v>100</v>
      </c>
      <c r="W38" s="259">
        <f t="shared" si="64"/>
        <v>100</v>
      </c>
      <c r="X38" s="259">
        <f t="shared" si="64"/>
        <v>100</v>
      </c>
      <c r="Y38" s="259">
        <f t="shared" si="64"/>
        <v>100</v>
      </c>
      <c r="Z38" s="259" t="e">
        <f t="shared" si="64"/>
        <v>#VALUE!</v>
      </c>
      <c r="AA38" s="254" t="str">
        <f>+'PLAN INDICATIVO ORIGINAL '!C51</f>
        <v>P246</v>
      </c>
      <c r="AB38" s="254"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9" t="str">
        <f>VLOOKUP(AA38,'PLAN INDICATIVO ORIGINAL '!$C$12:$F$313,4,0)</f>
        <v>GRUPO DE ASUNTOS PENITENCIARIOS</v>
      </c>
      <c r="AD38" s="59" t="str">
        <f>VLOOKUP(AA38,'PLAN INDICATIVO ORIGINAL '!$C$12:$F$313,4,0)</f>
        <v>GRUPO DE ASUNTOS PENITENCIARIOS</v>
      </c>
      <c r="AE38" s="59" t="s">
        <v>779</v>
      </c>
      <c r="AF38" s="268">
        <f>VLOOKUP(AA38,'PLAN INDICATIVO ORIGINAL '!$C$13:$M$343,6,0)</f>
        <v>0</v>
      </c>
      <c r="AG38" s="269">
        <f>VLOOKUP(AA38,'PLAN INDICATIVO ORIGINAL '!$C$13:$M$343,7,0)</f>
        <v>0.9</v>
      </c>
      <c r="AH38" s="269">
        <f>VLOOKUP(AA38,'PLAN INDICATIVO ORIGINAL '!$C$13:$M$343,8,0)</f>
        <v>0</v>
      </c>
      <c r="AI38" s="269">
        <f>VLOOKUP(AA38,'PLAN INDICATIVO ORIGINAL '!$C$13:$M$343,9,0)</f>
        <v>0</v>
      </c>
      <c r="AJ38" s="269">
        <f>VLOOKUP(AA38,'PLAN INDICATIVO ORIGINAL '!$C$13:$M$343,10,0)</f>
        <v>0.9</v>
      </c>
      <c r="AK38" s="269" t="str">
        <f>VLOOKUP(AA38,'PLAN INDICATIVO ORIGINAL '!$C$13:$M$343,11,0)</f>
        <v>Porcentaje</v>
      </c>
      <c r="AL38" s="262" t="e">
        <f>VLOOKUP(AA38,'PLAN INDICATIVO ORIGINAL '!$C$13:$M$343,12,0)</f>
        <v>#REF!</v>
      </c>
      <c r="AM38" s="263">
        <f t="shared" ref="AM38:AR38" si="66">+AF38</f>
        <v>0</v>
      </c>
      <c r="AN38" s="263">
        <f t="shared" si="66"/>
        <v>0.9</v>
      </c>
      <c r="AO38" s="273">
        <f t="shared" si="66"/>
        <v>0</v>
      </c>
      <c r="AP38" s="263">
        <f t="shared" si="66"/>
        <v>0</v>
      </c>
      <c r="AQ38" s="263">
        <f t="shared" si="66"/>
        <v>0.9</v>
      </c>
      <c r="AR38" s="273" t="str">
        <f t="shared" si="66"/>
        <v>Porcentaje</v>
      </c>
      <c r="AS38" s="264" t="s">
        <v>765</v>
      </c>
      <c r="AV38" s="214" t="s">
        <v>132</v>
      </c>
      <c r="AW38" s="214" t="s">
        <v>131</v>
      </c>
      <c r="AX38" s="214" t="s">
        <v>779</v>
      </c>
      <c r="BI38" s="254">
        <v>246</v>
      </c>
      <c r="BJ38" s="59" t="s">
        <v>131</v>
      </c>
    </row>
    <row r="39" spans="1:62" ht="71.25" customHeight="1" x14ac:dyDescent="0.25">
      <c r="A39" s="254">
        <v>108</v>
      </c>
      <c r="B39" s="254" t="str">
        <f t="shared" si="34"/>
        <v>P108</v>
      </c>
      <c r="C39" s="121" t="s">
        <v>53</v>
      </c>
      <c r="D39" s="255" t="s">
        <v>19</v>
      </c>
      <c r="E39" s="74" t="str">
        <f>+'PLAN INDICATIVO ORIGINAL '!$D$12</f>
        <v>ATENCIÓN Y TRATAMIENTO PENITENCIARIO</v>
      </c>
      <c r="F39" s="256" t="str">
        <f>+'PLAN INDICATIVO ORIGINAL '!$D$13</f>
        <v>ATENCIÓN BASICA</v>
      </c>
      <c r="G39" s="256" t="s">
        <v>25</v>
      </c>
      <c r="H39" s="257" t="str">
        <f>+'PLAN INDICATIVO ORIGINAL '!$D$14</f>
        <v>Sostener la Atención Social a la PPL, que les otorgue condiciones dignas en la  Prisionalización.</v>
      </c>
      <c r="I39" s="256" t="s">
        <v>778</v>
      </c>
      <c r="J39" s="265" t="str">
        <f>+'PLAN INDICATIVO ORIGINAL '!$D$49</f>
        <v>ASISTENCIA JURIDICA</v>
      </c>
      <c r="K39" s="142" t="s">
        <v>763</v>
      </c>
      <c r="L39" s="142" t="str">
        <f>+'PLAN INDICATIVO ORIGINAL '!$C$49</f>
        <v>I5</v>
      </c>
      <c r="M39" s="280" t="str">
        <f>+'PLAN INDICATIVO ORIGINAL '!$E$49</f>
        <v>Porcentaje de demanda atendida con asistencia jurídica</v>
      </c>
      <c r="N39" s="267">
        <f>VLOOKUP(L39,'PLAN INDICATIVO ORIGINAL '!$C$13:$M$343,6,0)</f>
        <v>1</v>
      </c>
      <c r="O39" s="267">
        <f>VLOOKUP(L39,'PLAN INDICATIVO ORIGINAL '!$C$13:$M$343,7,0)</f>
        <v>1</v>
      </c>
      <c r="P39" s="267">
        <f>VLOOKUP(L39,'PLAN INDICATIVO ORIGINAL '!$C$13:$M$343,8,0)</f>
        <v>1</v>
      </c>
      <c r="Q39" s="267">
        <f>VLOOKUP(L39,'PLAN INDICATIVO ORIGINAL '!$C$13:$M$343,9,0)</f>
        <v>1</v>
      </c>
      <c r="R39" s="267">
        <f>VLOOKUP(L39,'PLAN INDICATIVO ORIGINAL '!$C$13:$M$343,10,0)</f>
        <v>1</v>
      </c>
      <c r="S39" s="267" t="str">
        <f>VLOOKUP(L39,'PLAN INDICATIVO ORIGINAL '!$C$13:$M$343,11,0)</f>
        <v>Porcentaje</v>
      </c>
      <c r="T39" s="259" t="e">
        <f>VLOOKUP(L39,'PLAN INDICATIVO ORIGINAL '!$C$13:$M$343,12,0)</f>
        <v>#REF!</v>
      </c>
      <c r="U39" s="259">
        <f>+N39</f>
        <v>1</v>
      </c>
      <c r="V39" s="259">
        <f t="shared" si="64"/>
        <v>100</v>
      </c>
      <c r="W39" s="259">
        <f t="shared" si="64"/>
        <v>100</v>
      </c>
      <c r="X39" s="259">
        <f t="shared" si="64"/>
        <v>100</v>
      </c>
      <c r="Y39" s="259">
        <f t="shared" si="64"/>
        <v>100</v>
      </c>
      <c r="Z39" s="259" t="e">
        <f t="shared" si="64"/>
        <v>#VALUE!</v>
      </c>
      <c r="AA39" s="115" t="str">
        <f>+'PLAN INDICATIVO ORIGINAL '!C52</f>
        <v>P108</v>
      </c>
      <c r="AB39" s="254" t="str">
        <f>+'PLAN INDICATIVO ORIGINAL '!D52</f>
        <v>Formato de registro de solicitudes atendidas de asistencia jurídica elaborado e implementado.</v>
      </c>
      <c r="AC39" s="59" t="str">
        <f>VLOOKUP(AB39,'PLAN INDICATIVO ORIGINAL '!$D$12:$F$313,3,0)</f>
        <v>OFICINA ASESORA JURIDICA</v>
      </c>
      <c r="AD39" s="59" t="str">
        <f>VLOOKUP(AB39,'PLAN INDICATIVO ORIGINAL '!$D$12:$F$313,3,0)</f>
        <v>OFICINA ASESORA JURIDICA</v>
      </c>
      <c r="AE39" s="59" t="s">
        <v>780</v>
      </c>
      <c r="AF39" s="260">
        <f>VLOOKUP(AA39,'PLAN INDICATIVO ORIGINAL '!$C$13:$M$343,6,0)</f>
        <v>1</v>
      </c>
      <c r="AG39" s="261">
        <f>VLOOKUP(AA39,'PLAN INDICATIVO ORIGINAL '!$C$13:$M$343,7,0)</f>
        <v>0</v>
      </c>
      <c r="AH39" s="261">
        <f>VLOOKUP(AA39,'PLAN INDICATIVO ORIGINAL '!$C$13:$M$343,8,0)</f>
        <v>0</v>
      </c>
      <c r="AI39" s="261">
        <f>VLOOKUP(AA39,'PLAN INDICATIVO ORIGINAL '!$C$13:$M$343,9,0)</f>
        <v>0</v>
      </c>
      <c r="AJ39" s="261">
        <f>VLOOKUP(AA39,'PLAN INDICATIVO ORIGINAL '!$C$13:$M$343,10,0)</f>
        <v>1</v>
      </c>
      <c r="AK39" s="261" t="str">
        <f>VLOOKUP(AA39,'PLAN INDICATIVO ORIGINAL '!$C$13:$M$343,11,0)</f>
        <v>Número</v>
      </c>
      <c r="AL39" s="262" t="e">
        <f>VLOOKUP(AA39,'PLAN INDICATIVO ORIGINAL '!$C$13:$M$343,12,0)</f>
        <v>#REF!</v>
      </c>
      <c r="AM39" s="263">
        <f t="shared" ref="AM39:AR39" si="67">+AF39</f>
        <v>1</v>
      </c>
      <c r="AN39" s="263">
        <f t="shared" si="67"/>
        <v>0</v>
      </c>
      <c r="AO39" s="263">
        <f t="shared" si="67"/>
        <v>0</v>
      </c>
      <c r="AP39" s="263">
        <f t="shared" si="67"/>
        <v>0</v>
      </c>
      <c r="AQ39" s="263">
        <f t="shared" si="67"/>
        <v>1</v>
      </c>
      <c r="AR39" s="263" t="str">
        <f t="shared" si="67"/>
        <v>Número</v>
      </c>
      <c r="AS39" s="264" t="s">
        <v>765</v>
      </c>
      <c r="AV39" s="214" t="s">
        <v>134</v>
      </c>
      <c r="AW39" s="214" t="s">
        <v>127</v>
      </c>
      <c r="AX39" s="214" t="s">
        <v>780</v>
      </c>
      <c r="BI39" s="254">
        <v>108</v>
      </c>
      <c r="BJ39" s="59" t="s">
        <v>127</v>
      </c>
    </row>
    <row r="40" spans="1:62" ht="71.25" customHeight="1" x14ac:dyDescent="0.25">
      <c r="A40" s="254">
        <v>109</v>
      </c>
      <c r="B40" s="254" t="str">
        <f t="shared" si="34"/>
        <v>P109</v>
      </c>
      <c r="C40" s="281"/>
      <c r="D40" s="255" t="s">
        <v>19</v>
      </c>
      <c r="E40" s="74" t="str">
        <f>+'PLAN INDICATIVO ORIGINAL '!$D$12</f>
        <v>ATENCIÓN Y TRATAMIENTO PENITENCIARIO</v>
      </c>
      <c r="F40" s="256" t="str">
        <f>+'PLAN INDICATIVO ORIGINAL '!$D$53</f>
        <v>ATENCIÓN Y TRATAMIENTO PENITENCIARIO</v>
      </c>
      <c r="G40" s="256" t="s">
        <v>139</v>
      </c>
      <c r="H40" s="257" t="str">
        <f>+'PLAN INDICATIVO ORIGINAL '!$D$54</f>
        <v>Brindar programas pertinentes de tratamiento penitenciario orientados a la PPL que les permita su resocialización para la vida en libertad.</v>
      </c>
      <c r="I40" s="257" t="s">
        <v>773</v>
      </c>
      <c r="J40" s="265" t="str">
        <f>+'PLAN INDICATIVO ORIGINAL '!$D$55</f>
        <v>TRATAMIENTO PENITENCIARIO</v>
      </c>
      <c r="K40" s="265" t="s">
        <v>767</v>
      </c>
      <c r="L40" s="142" t="s">
        <v>142</v>
      </c>
      <c r="M40" s="266" t="str">
        <f>+'PLAN INDICATIVO ORIGINAL '!$E$55</f>
        <v xml:space="preserve">Personas que acceden a programas de tratamiento penitenciario para su resocialización (clasificados fase de tratamiento de minima y confianza) </v>
      </c>
      <c r="N40" s="259">
        <f>VLOOKUP(L40,'PLAN INDICATIVO ORIGINAL '!$C$13:$M$343,6,0)</f>
        <v>1390</v>
      </c>
      <c r="O40" s="259">
        <f>VLOOKUP(L40,'PLAN INDICATIVO ORIGINAL '!$C$13:$M$343,7,0)</f>
        <v>1387</v>
      </c>
      <c r="P40" s="259">
        <f>VLOOKUP(L40,'PLAN INDICATIVO ORIGINAL '!$C$13:$M$343,8,0)</f>
        <v>1387</v>
      </c>
      <c r="Q40" s="259">
        <f>VLOOKUP(L40,'PLAN INDICATIVO ORIGINAL '!$C$13:$M$343,9,0)</f>
        <v>1387</v>
      </c>
      <c r="R40" s="259">
        <f>VLOOKUP(L40,'PLAN INDICATIVO ORIGINAL '!$C$13:$M$343,10,0)</f>
        <v>5551</v>
      </c>
      <c r="S40" s="259" t="str">
        <f>VLOOKUP(L40,'PLAN INDICATIVO ORIGINAL '!$C$13:$M$343,11,0)</f>
        <v>Número</v>
      </c>
      <c r="T40" s="259" t="e">
        <f>VLOOKUP(L40,'PLAN INDICATIVO ORIGINAL '!$C$13:$M$343,12,0)</f>
        <v>#REF!</v>
      </c>
      <c r="U40" s="259">
        <f>+N40</f>
        <v>1390</v>
      </c>
      <c r="V40" s="259">
        <f t="shared" ref="V40:Z41" si="68">+O40</f>
        <v>1387</v>
      </c>
      <c r="W40" s="259">
        <f t="shared" si="68"/>
        <v>1387</v>
      </c>
      <c r="X40" s="259">
        <f t="shared" si="68"/>
        <v>1387</v>
      </c>
      <c r="Y40" s="259">
        <f t="shared" si="68"/>
        <v>5551</v>
      </c>
      <c r="Z40" s="259" t="str">
        <f t="shared" si="68"/>
        <v>Número</v>
      </c>
      <c r="AA40" s="115" t="str">
        <f>+'PLAN INDICATIVO ORIGINAL '!C57</f>
        <v>P109</v>
      </c>
      <c r="AB40" s="254" t="str">
        <f>+'PLAN INDICATIVO ORIGINAL '!D57</f>
        <v xml:space="preserve">Seguimiento y retroalimentación trimestralmente a la clasificación en fase de tratamiento penitenciario de los ERON </v>
      </c>
      <c r="AC40" s="59" t="str">
        <f>VLOOKUP(AB40,'PLAN INDICATIVO ORIGINAL '!$D$12:$F$313,3,0)</f>
        <v>DIRECCIÓN DE ATENCIÓN Y TRATAMIENTO</v>
      </c>
      <c r="AD40" s="59" t="str">
        <f>+'PLAN INDICATIVO ORIGINAL '!F50</f>
        <v>GRUPO DE ASUNTOS PENITENCIARIOS</v>
      </c>
      <c r="AE40" s="59" t="s">
        <v>764</v>
      </c>
      <c r="AF40" s="260">
        <f>VLOOKUP(AA40,'PLAN INDICATIVO ORIGINAL '!$C$13:$M$343,6,0)</f>
        <v>4</v>
      </c>
      <c r="AG40" s="261">
        <f>VLOOKUP(AA40,'PLAN INDICATIVO ORIGINAL '!$C$13:$M$343,7,0)</f>
        <v>4</v>
      </c>
      <c r="AH40" s="261">
        <f>VLOOKUP(AA40,'PLAN INDICATIVO ORIGINAL '!$C$13:$M$343,8,0)</f>
        <v>4</v>
      </c>
      <c r="AI40" s="261">
        <f>VLOOKUP(AA40,'PLAN INDICATIVO ORIGINAL '!$C$13:$M$343,9,0)</f>
        <v>4</v>
      </c>
      <c r="AJ40" s="261">
        <f>VLOOKUP(AA40,'PLAN INDICATIVO ORIGINAL '!$C$13:$M$343,10,0)</f>
        <v>16</v>
      </c>
      <c r="AK40" s="261" t="str">
        <f>VLOOKUP(AA40,'PLAN INDICATIVO ORIGINAL '!$C$13:$M$343,11,0)</f>
        <v>Número</v>
      </c>
      <c r="AL40" s="262" t="e">
        <f>VLOOKUP(AA40,'PLAN INDICATIVO ORIGINAL '!$C$13:$M$343,12,0)</f>
        <v>#REF!</v>
      </c>
      <c r="AM40" s="263">
        <f t="shared" ref="AM40:AR40" si="69">+AF40</f>
        <v>4</v>
      </c>
      <c r="AN40" s="263">
        <f t="shared" si="69"/>
        <v>4</v>
      </c>
      <c r="AO40" s="263">
        <f t="shared" si="69"/>
        <v>4</v>
      </c>
      <c r="AP40" s="263">
        <f t="shared" si="69"/>
        <v>4</v>
      </c>
      <c r="AQ40" s="263">
        <f t="shared" si="69"/>
        <v>16</v>
      </c>
      <c r="AR40" s="263" t="str">
        <f t="shared" si="69"/>
        <v>Número</v>
      </c>
      <c r="AS40" s="264" t="s">
        <v>765</v>
      </c>
      <c r="AV40" s="214" t="s">
        <v>147</v>
      </c>
      <c r="AW40" s="214" t="s">
        <v>31</v>
      </c>
      <c r="AX40" s="214" t="s">
        <v>764</v>
      </c>
      <c r="BI40" s="254">
        <v>109</v>
      </c>
      <c r="BJ40" s="59" t="s">
        <v>145</v>
      </c>
    </row>
    <row r="41" spans="1:62" ht="71.25" customHeight="1" x14ac:dyDescent="0.25">
      <c r="A41" s="254">
        <v>33</v>
      </c>
      <c r="B41" s="254" t="str">
        <f t="shared" si="34"/>
        <v>P33</v>
      </c>
      <c r="C41" s="281"/>
      <c r="D41" s="255" t="s">
        <v>19</v>
      </c>
      <c r="E41" s="74" t="str">
        <f>+'PLAN INDICATIVO ORIGINAL '!$D$12</f>
        <v>ATENCIÓN Y TRATAMIENTO PENITENCIARIO</v>
      </c>
      <c r="F41" s="256" t="str">
        <f>+'PLAN INDICATIVO ORIGINAL '!$D$53</f>
        <v>ATENCIÓN Y TRATAMIENTO PENITENCIARIO</v>
      </c>
      <c r="G41" s="256" t="s">
        <v>139</v>
      </c>
      <c r="H41" s="257" t="str">
        <f>+'PLAN INDICATIVO ORIGINAL '!$D$54</f>
        <v>Brindar programas pertinentes de tratamiento penitenciario orientados a la PPL que les permita su resocialización para la vida en libertad.</v>
      </c>
      <c r="I41" s="257" t="s">
        <v>773</v>
      </c>
      <c r="J41" s="265" t="str">
        <f>+'PLAN INDICATIVO ORIGINAL '!$D$55</f>
        <v>TRATAMIENTO PENITENCIARIO</v>
      </c>
      <c r="K41" s="265" t="s">
        <v>767</v>
      </c>
      <c r="L41" s="142" t="s">
        <v>142</v>
      </c>
      <c r="M41" s="266" t="str">
        <f>+'PLAN INDICATIVO ORIGINAL '!$E$55</f>
        <v xml:space="preserve">Personas que acceden a programas de tratamiento penitenciario para su resocialización (clasificados fase de tratamiento de minima y confianza) </v>
      </c>
      <c r="N41" s="259">
        <f>VLOOKUP(L41,'PLAN INDICATIVO ORIGINAL '!$C$13:$M$343,6,0)</f>
        <v>1390</v>
      </c>
      <c r="O41" s="259">
        <f>VLOOKUP(L41,'PLAN INDICATIVO ORIGINAL '!$C$13:$M$343,7,0)</f>
        <v>1387</v>
      </c>
      <c r="P41" s="259">
        <f>VLOOKUP(L41,'PLAN INDICATIVO ORIGINAL '!$C$13:$M$343,8,0)</f>
        <v>1387</v>
      </c>
      <c r="Q41" s="259">
        <f>VLOOKUP(L41,'PLAN INDICATIVO ORIGINAL '!$C$13:$M$343,9,0)</f>
        <v>1387</v>
      </c>
      <c r="R41" s="259">
        <f>VLOOKUP(L41,'PLAN INDICATIVO ORIGINAL '!$C$13:$M$343,10,0)</f>
        <v>5551</v>
      </c>
      <c r="S41" s="259" t="str">
        <f>VLOOKUP(L41,'PLAN INDICATIVO ORIGINAL '!$C$13:$M$343,11,0)</f>
        <v>Número</v>
      </c>
      <c r="T41" s="259" t="e">
        <f>VLOOKUP(L41,'PLAN INDICATIVO ORIGINAL '!$C$13:$M$343,12,0)</f>
        <v>#REF!</v>
      </c>
      <c r="U41" s="259">
        <f>+N41</f>
        <v>1390</v>
      </c>
      <c r="V41" s="259">
        <f t="shared" si="68"/>
        <v>1387</v>
      </c>
      <c r="W41" s="259">
        <f t="shared" si="68"/>
        <v>1387</v>
      </c>
      <c r="X41" s="259">
        <f t="shared" si="68"/>
        <v>1387</v>
      </c>
      <c r="Y41" s="259">
        <f t="shared" si="68"/>
        <v>5551</v>
      </c>
      <c r="Z41" s="259" t="str">
        <f t="shared" si="68"/>
        <v>Número</v>
      </c>
      <c r="AA41" s="254" t="str">
        <f>+'PLAN INDICATIVO ORIGINAL '!C58</f>
        <v>P33</v>
      </c>
      <c r="AB41" s="254" t="str">
        <f>+'PLAN INDICATIVO ORIGINAL '!D58</f>
        <v>Establecimientos de reclusión del orden nacional cubiertos con programas psicosociales de Tratamiento Penitenciario implementado a los internos clasificados en fase de tratamiento</v>
      </c>
      <c r="AC41" s="59" t="str">
        <f>VLOOKUP(AB41,'PLAN INDICATIVO ORIGINAL '!$D$12:$F$313,3,0)</f>
        <v>DIRECCIÓN DE ATENCIÓN Y TRATAMIENTO</v>
      </c>
      <c r="AD41" s="59" t="str">
        <f>+'PLAN INDICATIVO ORIGINAL '!F51</f>
        <v>GRUPO DE ASUNTOS PENITENCIARIOS</v>
      </c>
      <c r="AE41" s="59" t="s">
        <v>764</v>
      </c>
      <c r="AF41" s="260">
        <f>VLOOKUP(AA41,'PLAN INDICATIVO ORIGINAL '!$C$13:$M$343,6,0)</f>
        <v>60</v>
      </c>
      <c r="AG41" s="261">
        <f>VLOOKUP(AA41,'PLAN INDICATIVO ORIGINAL '!$C$13:$M$343,7,0)</f>
        <v>25</v>
      </c>
      <c r="AH41" s="261">
        <f>VLOOKUP(AA41,'PLAN INDICATIVO ORIGINAL '!$C$13:$M$343,8,0)</f>
        <v>25</v>
      </c>
      <c r="AI41" s="261">
        <f>VLOOKUP(AA41,'PLAN INDICATIVO ORIGINAL '!$C$13:$M$343,9,0)</f>
        <v>27</v>
      </c>
      <c r="AJ41" s="261">
        <f>VLOOKUP(AA41,'PLAN INDICATIVO ORIGINAL '!$C$13:$M$343,10,0)</f>
        <v>137</v>
      </c>
      <c r="AK41" s="261" t="str">
        <f>VLOOKUP(AA41,'PLAN INDICATIVO ORIGINAL '!$C$13:$M$343,11,0)</f>
        <v>Número</v>
      </c>
      <c r="AL41" s="262" t="e">
        <f>VLOOKUP(AA41,'PLAN INDICATIVO ORIGINAL '!$C$13:$M$343,12,0)</f>
        <v>#REF!</v>
      </c>
      <c r="AM41" s="263">
        <f t="shared" ref="AM41:AR41" si="70">+AF41</f>
        <v>60</v>
      </c>
      <c r="AN41" s="263">
        <f t="shared" si="70"/>
        <v>25</v>
      </c>
      <c r="AO41" s="263">
        <f t="shared" si="70"/>
        <v>25</v>
      </c>
      <c r="AP41" s="263">
        <f t="shared" si="70"/>
        <v>27</v>
      </c>
      <c r="AQ41" s="263">
        <f t="shared" si="70"/>
        <v>137</v>
      </c>
      <c r="AR41" s="263" t="str">
        <f t="shared" si="70"/>
        <v>Número</v>
      </c>
      <c r="AS41" s="264" t="s">
        <v>765</v>
      </c>
      <c r="AV41" s="214" t="s">
        <v>149</v>
      </c>
      <c r="AW41" s="214" t="s">
        <v>31</v>
      </c>
      <c r="AX41" s="214" t="s">
        <v>764</v>
      </c>
      <c r="BI41" s="254">
        <v>33</v>
      </c>
      <c r="BJ41" s="59" t="s">
        <v>145</v>
      </c>
    </row>
    <row r="42" spans="1:62" ht="71.25" customHeight="1" x14ac:dyDescent="0.25">
      <c r="A42" s="254">
        <v>110</v>
      </c>
      <c r="B42" s="254" t="str">
        <f t="shared" si="34"/>
        <v>P110</v>
      </c>
      <c r="C42" s="281"/>
      <c r="D42" s="255" t="s">
        <v>19</v>
      </c>
      <c r="E42" s="74" t="str">
        <f>+'PLAN INDICATIVO ORIGINAL '!$D$12</f>
        <v>ATENCIÓN Y TRATAMIENTO PENITENCIARIO</v>
      </c>
      <c r="F42" s="256" t="str">
        <f>+'PLAN INDICATIVO ORIGINAL '!$D$53</f>
        <v>ATENCIÓN Y TRATAMIENTO PENITENCIARIO</v>
      </c>
      <c r="G42" s="256" t="s">
        <v>139</v>
      </c>
      <c r="H42" s="257" t="str">
        <f>+'PLAN INDICATIVO ORIGINAL '!$D$54</f>
        <v>Brindar programas pertinentes de tratamiento penitenciario orientados a la PPL que les permita su resocialización para la vida en libertad.</v>
      </c>
      <c r="I42" s="257" t="s">
        <v>773</v>
      </c>
      <c r="J42" s="265" t="str">
        <f>+'PLAN INDICATIVO ORIGINAL '!$D$55</f>
        <v>TRATAMIENTO PENITENCIARIO</v>
      </c>
      <c r="K42" s="265" t="s">
        <v>767</v>
      </c>
      <c r="L42" s="142" t="str">
        <f>+'PLAN INDICATIVO ORIGINAL '!C56</f>
        <v>I42</v>
      </c>
      <c r="M42" s="266" t="str">
        <f>+'PLAN INDICATIVO ORIGINAL '!D59</f>
        <v>Seguimiento y retroalimentación trimestral a la asignación a programas  ocupacionales de trabajo, estudio y enseñanza a las Regionales y ERON.</v>
      </c>
      <c r="N42" s="267">
        <f>VLOOKUP(L42,'PLAN INDICATIVO ORIGINAL '!$C$13:$M$343,6,0)</f>
        <v>0.8</v>
      </c>
      <c r="O42" s="267">
        <f>VLOOKUP(L42,'PLAN INDICATIVO ORIGINAL '!$C$13:$M$343,7,0)</f>
        <v>0.83</v>
      </c>
      <c r="P42" s="267">
        <f>VLOOKUP(L42,'PLAN INDICATIVO ORIGINAL '!$C$13:$M$343,8,0)</f>
        <v>0.86</v>
      </c>
      <c r="Q42" s="267">
        <f>VLOOKUP(L42,'PLAN INDICATIVO ORIGINAL '!$C$13:$M$343,9,0)</f>
        <v>0.89</v>
      </c>
      <c r="R42" s="267">
        <f>VLOOKUP(L42,'PLAN INDICATIVO ORIGINAL '!$C$13:$M$343,10,0)</f>
        <v>0.89</v>
      </c>
      <c r="S42" s="267" t="str">
        <f>VLOOKUP(L42,'PLAN INDICATIVO ORIGINAL '!$C$13:$M$343,11,0)</f>
        <v>Porcentaje</v>
      </c>
      <c r="T42" s="259" t="e">
        <f>VLOOKUP(L42,'PLAN INDICATIVO ORIGINAL '!$C$13:$M$343,12,0)</f>
        <v>#REF!</v>
      </c>
      <c r="U42" s="259">
        <f t="shared" ref="U42:Z42" si="71">+N42*100</f>
        <v>80</v>
      </c>
      <c r="V42" s="259">
        <f t="shared" si="71"/>
        <v>83</v>
      </c>
      <c r="W42" s="259">
        <f t="shared" si="71"/>
        <v>86</v>
      </c>
      <c r="X42" s="259">
        <f t="shared" si="71"/>
        <v>89</v>
      </c>
      <c r="Y42" s="259">
        <f t="shared" si="71"/>
        <v>89</v>
      </c>
      <c r="Z42" s="259" t="e">
        <f t="shared" si="71"/>
        <v>#VALUE!</v>
      </c>
      <c r="AA42" s="115" t="str">
        <f>+'PLAN INDICATIVO ORIGINAL '!C59</f>
        <v>P110</v>
      </c>
      <c r="AB42" s="254" t="str">
        <f>+'PLAN INDICATIVO ORIGINAL '!D59</f>
        <v>Seguimiento y retroalimentación trimestral a la asignación a programas  ocupacionales de trabajo, estudio y enseñanza a las Regionales y ERON.</v>
      </c>
      <c r="AC42" s="59" t="str">
        <f>VLOOKUP(AB42,'PLAN INDICATIVO ORIGINAL '!$D$12:$F$313,3,0)</f>
        <v>DIRECCIÓN DE ATENCIÓN Y TRATAMIENTO</v>
      </c>
      <c r="AD42" s="59" t="str">
        <f>+'PLAN INDICATIVO ORIGINAL '!F52</f>
        <v>OFICINA ASESORA JURIDICA</v>
      </c>
      <c r="AE42" s="59" t="s">
        <v>764</v>
      </c>
      <c r="AF42" s="260">
        <f>VLOOKUP(AA42,'PLAN INDICATIVO ORIGINAL '!$C$13:$M$343,6,0)</f>
        <v>4</v>
      </c>
      <c r="AG42" s="261">
        <f>VLOOKUP(AA42,'PLAN INDICATIVO ORIGINAL '!$C$13:$M$343,7,0)</f>
        <v>4</v>
      </c>
      <c r="AH42" s="261">
        <f>VLOOKUP(AA42,'PLAN INDICATIVO ORIGINAL '!$C$13:$M$343,8,0)</f>
        <v>4</v>
      </c>
      <c r="AI42" s="261">
        <f>VLOOKUP(AA42,'PLAN INDICATIVO ORIGINAL '!$C$13:$M$343,9,0)</f>
        <v>4</v>
      </c>
      <c r="AJ42" s="261">
        <f>VLOOKUP(AA42,'PLAN INDICATIVO ORIGINAL '!$C$13:$M$343,10,0)</f>
        <v>16</v>
      </c>
      <c r="AK42" s="261" t="str">
        <f>VLOOKUP(AA42,'PLAN INDICATIVO ORIGINAL '!$C$13:$M$343,11,0)</f>
        <v>Número</v>
      </c>
      <c r="AL42" s="262" t="e">
        <f>VLOOKUP(AA42,'PLAN INDICATIVO ORIGINAL '!$C$13:$M$343,12,0)</f>
        <v>#REF!</v>
      </c>
      <c r="AM42" s="263">
        <f t="shared" ref="AM42:AR42" si="72">+AF42</f>
        <v>4</v>
      </c>
      <c r="AN42" s="263">
        <f t="shared" si="72"/>
        <v>4</v>
      </c>
      <c r="AO42" s="263">
        <f t="shared" si="72"/>
        <v>4</v>
      </c>
      <c r="AP42" s="263">
        <f t="shared" si="72"/>
        <v>4</v>
      </c>
      <c r="AQ42" s="263">
        <f t="shared" si="72"/>
        <v>16</v>
      </c>
      <c r="AR42" s="263" t="str">
        <f t="shared" si="72"/>
        <v>Número</v>
      </c>
      <c r="AS42" s="264" t="s">
        <v>765</v>
      </c>
      <c r="AV42" s="214" t="s">
        <v>151</v>
      </c>
      <c r="AW42" s="214" t="s">
        <v>31</v>
      </c>
      <c r="AX42" s="214" t="s">
        <v>764</v>
      </c>
      <c r="BI42" s="254">
        <v>110</v>
      </c>
      <c r="BJ42" s="59" t="s">
        <v>145</v>
      </c>
    </row>
    <row r="43" spans="1:62" ht="84.75" customHeight="1" x14ac:dyDescent="0.25">
      <c r="A43" s="165">
        <v>184</v>
      </c>
      <c r="B43" s="254" t="str">
        <f t="shared" si="34"/>
        <v>P184</v>
      </c>
      <c r="C43" s="282"/>
      <c r="D43" s="255" t="s">
        <v>19</v>
      </c>
      <c r="E43" s="74" t="str">
        <f>+'PLAN INDICATIVO ORIGINAL '!$D$12</f>
        <v>ATENCIÓN Y TRATAMIENTO PENITENCIARIO</v>
      </c>
      <c r="F43" s="256" t="str">
        <f>+'PLAN INDICATIVO ORIGINAL '!$D$53</f>
        <v>ATENCIÓN Y TRATAMIENTO PENITENCIARIO</v>
      </c>
      <c r="G43" s="256" t="s">
        <v>139</v>
      </c>
      <c r="H43" s="257" t="str">
        <f>+'PLAN INDICATIVO ORIGINAL '!$D$54</f>
        <v>Brindar programas pertinentes de tratamiento penitenciario orientados a la PPL que les permita su resocialización para la vida en libertad.</v>
      </c>
      <c r="I43" s="257" t="s">
        <v>781</v>
      </c>
      <c r="J43" s="265" t="str">
        <f>+'PLAN INDICATIVO ORIGINAL '!$D$62</f>
        <v>EDUCACIÓN, DEPORTE, RECREACIÓN Y CULTURA</v>
      </c>
      <c r="K43" s="265" t="s">
        <v>767</v>
      </c>
      <c r="L43" s="142" t="s">
        <v>158</v>
      </c>
      <c r="M43" s="266" t="str">
        <f>+'PLAN INDICATIVO ORIGINAL '!$E$62</f>
        <v>Cobertura en el programa de educación</v>
      </c>
      <c r="N43" s="267">
        <f>VLOOKUP(L43,'PLAN INDICATIVO ORIGINAL '!$C$13:$M$343,6,0)</f>
        <v>0.32</v>
      </c>
      <c r="O43" s="267">
        <f>VLOOKUP(L43,'PLAN INDICATIVO ORIGINAL '!$C$13:$M$343,7,0)</f>
        <v>0.36</v>
      </c>
      <c r="P43" s="267">
        <f>VLOOKUP(L43,'PLAN INDICATIVO ORIGINAL '!$C$13:$M$343,8,0)</f>
        <v>0.4</v>
      </c>
      <c r="Q43" s="267">
        <f>VLOOKUP(L43,'PLAN INDICATIVO ORIGINAL '!$C$13:$M$343,9,0)</f>
        <v>0.45</v>
      </c>
      <c r="R43" s="267">
        <f>VLOOKUP(L43,'PLAN INDICATIVO ORIGINAL '!$C$13:$M$343,10,0)</f>
        <v>0.45</v>
      </c>
      <c r="S43" s="267" t="str">
        <f>VLOOKUP(L43,'PLAN INDICATIVO ORIGINAL '!$C$13:$M$343,11,0)</f>
        <v>Porcentaje</v>
      </c>
      <c r="T43" s="259" t="e">
        <f>VLOOKUP(L43,'PLAN INDICATIVO ORIGINAL '!$C$13:$M$343,12,0)</f>
        <v>#REF!</v>
      </c>
      <c r="U43" s="259">
        <f t="shared" ref="U43:Z43" si="73">+N43*100</f>
        <v>32</v>
      </c>
      <c r="V43" s="259">
        <f t="shared" si="73"/>
        <v>36</v>
      </c>
      <c r="W43" s="259">
        <f t="shared" si="73"/>
        <v>40</v>
      </c>
      <c r="X43" s="259">
        <f t="shared" si="73"/>
        <v>45</v>
      </c>
      <c r="Y43" s="259">
        <f t="shared" si="73"/>
        <v>45</v>
      </c>
      <c r="Z43" s="259" t="e">
        <f t="shared" si="73"/>
        <v>#VALUE!</v>
      </c>
      <c r="AA43" s="165" t="str">
        <f>+'PLAN INDICATIVO ORIGINAL '!C64</f>
        <v>P184</v>
      </c>
      <c r="AB43" s="165" t="str">
        <f>+'PLAN INDICATIVO ORIGINAL '!D64</f>
        <v>Modelo educativo institucional del Instituto Penitenciario y Carcelario actualizado</v>
      </c>
      <c r="AC43" s="59" t="str">
        <f>VLOOKUP(AB43,'PLAN INDICATIVO ORIGINAL '!$D$12:$F$313,3,0)</f>
        <v>DIRECCIÓN DE ATENCIÓN Y TRATAMIENTO</v>
      </c>
      <c r="AD43" s="59" t="str">
        <f>+'PLAN INDICATIVO ORIGINAL '!F53</f>
        <v>DIRECCIÓN DE ATENCIÓN Y TRATAMIENTO</v>
      </c>
      <c r="AE43" s="59" t="s">
        <v>764</v>
      </c>
      <c r="AF43" s="268">
        <f>VLOOKUP(AA43,'PLAN INDICATIVO ORIGINAL '!$C$13:$M$343,6,0)</f>
        <v>0</v>
      </c>
      <c r="AG43" s="269">
        <f>VLOOKUP(AA43,'PLAN INDICATIVO ORIGINAL '!$C$13:$M$343,7,0)</f>
        <v>0.1</v>
      </c>
      <c r="AH43" s="269">
        <f>VLOOKUP(AA43,'PLAN INDICATIVO ORIGINAL '!$C$13:$M$343,8,0)</f>
        <v>0.3</v>
      </c>
      <c r="AI43" s="269">
        <f>VLOOKUP(AA43,'PLAN INDICATIVO ORIGINAL '!$C$13:$M$343,9,0)</f>
        <v>0.3</v>
      </c>
      <c r="AJ43" s="269">
        <f>VLOOKUP(AA43,'PLAN INDICATIVO ORIGINAL '!$C$13:$M$343,10,0)</f>
        <v>0.7</v>
      </c>
      <c r="AK43" s="269" t="str">
        <f>VLOOKUP(AA43,'PLAN INDICATIVO ORIGINAL '!$C$13:$M$343,11,0)</f>
        <v>Porcentaje</v>
      </c>
      <c r="AL43" s="262" t="e">
        <f>VLOOKUP(AA43,'PLAN INDICATIVO ORIGINAL '!$C$13:$M$343,12,0)</f>
        <v>#REF!</v>
      </c>
      <c r="AM43" s="270">
        <f t="shared" ref="AM43:AR43" si="74">+AF43*100</f>
        <v>0</v>
      </c>
      <c r="AN43" s="270">
        <f t="shared" si="74"/>
        <v>10</v>
      </c>
      <c r="AO43" s="270">
        <f t="shared" si="74"/>
        <v>30</v>
      </c>
      <c r="AP43" s="270">
        <f t="shared" si="74"/>
        <v>30</v>
      </c>
      <c r="AQ43" s="270">
        <f t="shared" si="74"/>
        <v>70</v>
      </c>
      <c r="AR43" s="270" t="e">
        <f t="shared" si="74"/>
        <v>#VALUE!</v>
      </c>
      <c r="AS43" s="264" t="s">
        <v>765</v>
      </c>
      <c r="AV43" s="214" t="s">
        <v>164</v>
      </c>
      <c r="AW43" s="214" t="s">
        <v>31</v>
      </c>
      <c r="AX43" s="214" t="s">
        <v>764</v>
      </c>
      <c r="BI43" s="165">
        <v>184</v>
      </c>
      <c r="BJ43" s="59" t="s">
        <v>161</v>
      </c>
    </row>
    <row r="44" spans="1:62" ht="60.75" customHeight="1" x14ac:dyDescent="0.25">
      <c r="A44" s="165">
        <v>111</v>
      </c>
      <c r="B44" s="254" t="str">
        <f t="shared" si="34"/>
        <v>P111</v>
      </c>
      <c r="C44" s="136" t="s">
        <v>33</v>
      </c>
      <c r="D44" s="255" t="s">
        <v>19</v>
      </c>
      <c r="E44" s="74" t="str">
        <f>+'PLAN INDICATIVO ORIGINAL '!$D$12</f>
        <v>ATENCIÓN Y TRATAMIENTO PENITENCIARIO</v>
      </c>
      <c r="F44" s="256" t="str">
        <f>+'PLAN INDICATIVO ORIGINAL '!$D$53</f>
        <v>ATENCIÓN Y TRATAMIENTO PENITENCIARIO</v>
      </c>
      <c r="G44" s="256" t="s">
        <v>139</v>
      </c>
      <c r="H44" s="257" t="str">
        <f>+'PLAN INDICATIVO ORIGINAL '!$D$54</f>
        <v>Brindar programas pertinentes de tratamiento penitenciario orientados a la PPL que les permita su resocialización para la vida en libertad.</v>
      </c>
      <c r="I44" s="257" t="s">
        <v>781</v>
      </c>
      <c r="J44" s="265" t="str">
        <f>+'PLAN INDICATIVO ORIGINAL '!$D$62</f>
        <v>EDUCACIÓN, DEPORTE, RECREACIÓN Y CULTURA</v>
      </c>
      <c r="K44" s="265" t="s">
        <v>767</v>
      </c>
      <c r="L44" s="142" t="s">
        <v>158</v>
      </c>
      <c r="M44" s="266" t="str">
        <f>+'PLAN INDICATIVO ORIGINAL '!$E$62</f>
        <v>Cobertura en el programa de educación</v>
      </c>
      <c r="N44" s="267">
        <f>VLOOKUP(L44,'PLAN INDICATIVO ORIGINAL '!$C$13:$M$343,6,0)</f>
        <v>0.32</v>
      </c>
      <c r="O44" s="267">
        <f>VLOOKUP(L44,'PLAN INDICATIVO ORIGINAL '!$C$13:$M$343,7,0)</f>
        <v>0.36</v>
      </c>
      <c r="P44" s="267">
        <f>VLOOKUP(L44,'PLAN INDICATIVO ORIGINAL '!$C$13:$M$343,8,0)</f>
        <v>0.4</v>
      </c>
      <c r="Q44" s="267">
        <f>VLOOKUP(L44,'PLAN INDICATIVO ORIGINAL '!$C$13:$M$343,9,0)</f>
        <v>0.45</v>
      </c>
      <c r="R44" s="267">
        <f>VLOOKUP(L44,'PLAN INDICATIVO ORIGINAL '!$C$13:$M$343,10,0)</f>
        <v>0.45</v>
      </c>
      <c r="S44" s="267" t="str">
        <f>VLOOKUP(L44,'PLAN INDICATIVO ORIGINAL '!$C$13:$M$343,11,0)</f>
        <v>Porcentaje</v>
      </c>
      <c r="T44" s="259" t="e">
        <f>VLOOKUP(L44,'PLAN INDICATIVO ORIGINAL '!$C$13:$M$343,12,0)</f>
        <v>#REF!</v>
      </c>
      <c r="U44" s="259">
        <f t="shared" ref="U44:Z44" si="75">+N44*100</f>
        <v>32</v>
      </c>
      <c r="V44" s="259">
        <f t="shared" si="75"/>
        <v>36</v>
      </c>
      <c r="W44" s="259">
        <f t="shared" si="75"/>
        <v>40</v>
      </c>
      <c r="X44" s="259">
        <f t="shared" si="75"/>
        <v>45</v>
      </c>
      <c r="Y44" s="259">
        <f t="shared" si="75"/>
        <v>45</v>
      </c>
      <c r="Z44" s="259" t="e">
        <f t="shared" si="75"/>
        <v>#VALUE!</v>
      </c>
      <c r="AA44" s="115" t="str">
        <f>+'PLAN INDICATIVO ORIGINAL '!C65</f>
        <v>P111</v>
      </c>
      <c r="AB44" s="254" t="str">
        <f>+'PLAN INDICATIVO ORIGINAL '!D65</f>
        <v>Fortalecer la ruta de coordinación entre el SENA y el INPEC para llevar a cabo la atención a la Población Privada de la Libertad, en el marco de la aprobación de un Convenio Interinstitucional entre las dos entidades.</v>
      </c>
      <c r="AC44" s="59" t="str">
        <f>VLOOKUP(AB44,'PLAN INDICATIVO ORIGINAL '!$D$12:$F$313,3,0)</f>
        <v>DIRECCIÓN DE ATENCIÓN Y TRATAMIENTO</v>
      </c>
      <c r="AD44" s="59" t="str">
        <f>+'PLAN INDICATIVO ORIGINAL '!F54</f>
        <v>DIRECCIÓN DE ATENCIÓN Y TRATAMIENTO</v>
      </c>
      <c r="AE44" s="59" t="s">
        <v>764</v>
      </c>
      <c r="AF44" s="260">
        <f>VLOOKUP(AA44,'PLAN INDICATIVO ORIGINAL '!$C$13:$M$343,6,0)</f>
        <v>1</v>
      </c>
      <c r="AG44" s="261">
        <f>VLOOKUP(AA44,'PLAN INDICATIVO ORIGINAL '!$C$13:$M$343,7,0)</f>
        <v>0</v>
      </c>
      <c r="AH44" s="261">
        <f>VLOOKUP(AA44,'PLAN INDICATIVO ORIGINAL '!$C$13:$M$343,8,0)</f>
        <v>0</v>
      </c>
      <c r="AI44" s="261">
        <f>VLOOKUP(AA44,'PLAN INDICATIVO ORIGINAL '!$C$13:$M$343,9,0)</f>
        <v>0</v>
      </c>
      <c r="AJ44" s="261">
        <f>VLOOKUP(AA44,'PLAN INDICATIVO ORIGINAL '!$C$13:$M$343,10,0)</f>
        <v>1</v>
      </c>
      <c r="AK44" s="261" t="str">
        <f>VLOOKUP(AA44,'PLAN INDICATIVO ORIGINAL '!$C$13:$M$343,11,0)</f>
        <v>Número</v>
      </c>
      <c r="AL44" s="262" t="e">
        <f>VLOOKUP(AA44,'PLAN INDICATIVO ORIGINAL '!$C$13:$M$343,12,0)</f>
        <v>#REF!</v>
      </c>
      <c r="AM44" s="263">
        <f t="shared" ref="AM44:AR44" si="76">+AF44</f>
        <v>1</v>
      </c>
      <c r="AN44" s="263">
        <f t="shared" si="76"/>
        <v>0</v>
      </c>
      <c r="AO44" s="263">
        <f t="shared" si="76"/>
        <v>0</v>
      </c>
      <c r="AP44" s="263">
        <f t="shared" si="76"/>
        <v>0</v>
      </c>
      <c r="AQ44" s="263">
        <f t="shared" si="76"/>
        <v>1</v>
      </c>
      <c r="AR44" s="263" t="str">
        <f t="shared" si="76"/>
        <v>Número</v>
      </c>
      <c r="AS44" s="264" t="s">
        <v>765</v>
      </c>
      <c r="AV44" s="214" t="s">
        <v>166</v>
      </c>
      <c r="AW44" s="214" t="s">
        <v>31</v>
      </c>
      <c r="AX44" s="214" t="s">
        <v>764</v>
      </c>
      <c r="BI44" s="165">
        <v>111</v>
      </c>
      <c r="BJ44" s="59" t="s">
        <v>161</v>
      </c>
    </row>
    <row r="45" spans="1:62" ht="60.75" customHeight="1" x14ac:dyDescent="0.25">
      <c r="A45" s="254">
        <v>112</v>
      </c>
      <c r="B45" s="254" t="str">
        <f t="shared" si="34"/>
        <v>P112</v>
      </c>
      <c r="C45" s="121" t="s">
        <v>36</v>
      </c>
      <c r="D45" s="255" t="s">
        <v>19</v>
      </c>
      <c r="E45" s="74" t="str">
        <f>+'PLAN INDICATIVO ORIGINAL '!$D$12</f>
        <v>ATENCIÓN Y TRATAMIENTO PENITENCIARIO</v>
      </c>
      <c r="F45" s="256" t="str">
        <f>+'PLAN INDICATIVO ORIGINAL '!$D$53</f>
        <v>ATENCIÓN Y TRATAMIENTO PENITENCIARIO</v>
      </c>
      <c r="G45" s="256" t="s">
        <v>139</v>
      </c>
      <c r="H45" s="257" t="str">
        <f>+'PLAN INDICATIVO ORIGINAL '!$D$54</f>
        <v>Brindar programas pertinentes de tratamiento penitenciario orientados a la PPL que les permita su resocialización para la vida en libertad.</v>
      </c>
      <c r="I45" s="257" t="s">
        <v>781</v>
      </c>
      <c r="J45" s="265" t="str">
        <f>+'PLAN INDICATIVO ORIGINAL '!$D$62</f>
        <v>EDUCACIÓN, DEPORTE, RECREACIÓN Y CULTURA</v>
      </c>
      <c r="K45" s="265" t="s">
        <v>767</v>
      </c>
      <c r="L45" s="142" t="s">
        <v>158</v>
      </c>
      <c r="M45" s="266" t="str">
        <f>+'PLAN INDICATIVO ORIGINAL '!$E$62</f>
        <v>Cobertura en el programa de educación</v>
      </c>
      <c r="N45" s="267">
        <f>VLOOKUP(L45,'PLAN INDICATIVO ORIGINAL '!$C$13:$M$343,6,0)</f>
        <v>0.32</v>
      </c>
      <c r="O45" s="267">
        <f>VLOOKUP(L45,'PLAN INDICATIVO ORIGINAL '!$C$13:$M$343,7,0)</f>
        <v>0.36</v>
      </c>
      <c r="P45" s="267">
        <f>VLOOKUP(L45,'PLAN INDICATIVO ORIGINAL '!$C$13:$M$343,8,0)</f>
        <v>0.4</v>
      </c>
      <c r="Q45" s="267">
        <f>VLOOKUP(L45,'PLAN INDICATIVO ORIGINAL '!$C$13:$M$343,9,0)</f>
        <v>0.45</v>
      </c>
      <c r="R45" s="267">
        <f>VLOOKUP(L45,'PLAN INDICATIVO ORIGINAL '!$C$13:$M$343,10,0)</f>
        <v>0.45</v>
      </c>
      <c r="S45" s="267" t="str">
        <f>VLOOKUP(L45,'PLAN INDICATIVO ORIGINAL '!$C$13:$M$343,11,0)</f>
        <v>Porcentaje</v>
      </c>
      <c r="T45" s="259" t="e">
        <f>VLOOKUP(L45,'PLAN INDICATIVO ORIGINAL '!$C$13:$M$343,12,0)</f>
        <v>#REF!</v>
      </c>
      <c r="U45" s="259">
        <f t="shared" ref="U45:Z45" si="77">+N45*100</f>
        <v>32</v>
      </c>
      <c r="V45" s="259">
        <f t="shared" si="77"/>
        <v>36</v>
      </c>
      <c r="W45" s="259">
        <f t="shared" si="77"/>
        <v>40</v>
      </c>
      <c r="X45" s="259">
        <f t="shared" si="77"/>
        <v>45</v>
      </c>
      <c r="Y45" s="259">
        <f t="shared" si="77"/>
        <v>45</v>
      </c>
      <c r="Z45" s="259" t="e">
        <f t="shared" si="77"/>
        <v>#VALUE!</v>
      </c>
      <c r="AA45" s="115" t="str">
        <f>+'PLAN INDICATIVO ORIGINAL '!C66</f>
        <v>P112</v>
      </c>
      <c r="AB45" s="254" t="str">
        <f>+'PLAN INDICATIVO ORIGINAL '!D66</f>
        <v xml:space="preserve">ERON fortalecidos con elementos  para el desarrollo del modelo educativo  </v>
      </c>
      <c r="AC45" s="59" t="str">
        <f>VLOOKUP(AB45,'PLAN INDICATIVO ORIGINAL '!$D$12:$F$313,3,0)</f>
        <v>DIRECCIÓN DE ATENCIÓN Y TRATAMIENTO</v>
      </c>
      <c r="AD45" s="59" t="str">
        <f>+'PLAN INDICATIVO ORIGINAL '!F55</f>
        <v>SUBDIRECCIÓN ATENCIÓN PSICOSOCIAL</v>
      </c>
      <c r="AE45" s="59" t="s">
        <v>764</v>
      </c>
      <c r="AF45" s="260">
        <f>VLOOKUP(AA45,'PLAN INDICATIVO ORIGINAL '!$C$13:$M$343,6,0)</f>
        <v>34</v>
      </c>
      <c r="AG45" s="261">
        <f>VLOOKUP(AA45,'PLAN INDICATIVO ORIGINAL '!$C$13:$M$343,7,0)</f>
        <v>34</v>
      </c>
      <c r="AH45" s="261">
        <f>VLOOKUP(AA45,'PLAN INDICATIVO ORIGINAL '!$C$13:$M$343,8,0)</f>
        <v>34</v>
      </c>
      <c r="AI45" s="261">
        <f>VLOOKUP(AA45,'PLAN INDICATIVO ORIGINAL '!$C$13:$M$343,9,0)</f>
        <v>35</v>
      </c>
      <c r="AJ45" s="261">
        <f>VLOOKUP(AA45,'PLAN INDICATIVO ORIGINAL '!$C$13:$M$343,10,0)</f>
        <v>137</v>
      </c>
      <c r="AK45" s="261" t="str">
        <f>VLOOKUP(AA45,'PLAN INDICATIVO ORIGINAL '!$C$13:$M$343,11,0)</f>
        <v>Número</v>
      </c>
      <c r="AL45" s="262" t="e">
        <f>VLOOKUP(AA45,'PLAN INDICATIVO ORIGINAL '!$C$13:$M$343,12,0)</f>
        <v>#REF!</v>
      </c>
      <c r="AM45" s="263">
        <f t="shared" ref="AM45:AR45" si="78">+AF45</f>
        <v>34</v>
      </c>
      <c r="AN45" s="263">
        <f t="shared" si="78"/>
        <v>34</v>
      </c>
      <c r="AO45" s="263">
        <f t="shared" si="78"/>
        <v>34</v>
      </c>
      <c r="AP45" s="263">
        <f t="shared" si="78"/>
        <v>35</v>
      </c>
      <c r="AQ45" s="263">
        <f t="shared" si="78"/>
        <v>137</v>
      </c>
      <c r="AR45" s="263" t="str">
        <f t="shared" si="78"/>
        <v>Número</v>
      </c>
      <c r="AS45" s="264" t="s">
        <v>765</v>
      </c>
      <c r="AV45" s="214" t="s">
        <v>168</v>
      </c>
      <c r="AW45" s="214" t="s">
        <v>31</v>
      </c>
      <c r="AX45" s="214" t="s">
        <v>764</v>
      </c>
      <c r="BI45" s="254">
        <v>112</v>
      </c>
      <c r="BJ45" s="59" t="s">
        <v>161</v>
      </c>
    </row>
    <row r="46" spans="1:62" ht="104.25" customHeight="1" x14ac:dyDescent="0.25">
      <c r="A46" s="254">
        <v>113</v>
      </c>
      <c r="B46" s="254" t="str">
        <f t="shared" si="34"/>
        <v>P113</v>
      </c>
      <c r="C46" s="121" t="s">
        <v>50</v>
      </c>
      <c r="D46" s="255" t="s">
        <v>19</v>
      </c>
      <c r="E46" s="74" t="str">
        <f>+'PLAN INDICATIVO ORIGINAL '!$D$12</f>
        <v>ATENCIÓN Y TRATAMIENTO PENITENCIARIO</v>
      </c>
      <c r="F46" s="256" t="str">
        <f>+'PLAN INDICATIVO ORIGINAL '!$D$53</f>
        <v>ATENCIÓN Y TRATAMIENTO PENITENCIARIO</v>
      </c>
      <c r="G46" s="256" t="s">
        <v>139</v>
      </c>
      <c r="H46" s="257" t="str">
        <f>+'PLAN INDICATIVO ORIGINAL '!$D$54</f>
        <v>Brindar programas pertinentes de tratamiento penitenciario orientados a la PPL que les permita su resocialización para la vida en libertad.</v>
      </c>
      <c r="I46" s="257" t="s">
        <v>781</v>
      </c>
      <c r="J46" s="265" t="str">
        <f>+'PLAN INDICATIVO ORIGINAL '!$D$62</f>
        <v>EDUCACIÓN, DEPORTE, RECREACIÓN Y CULTURA</v>
      </c>
      <c r="K46" s="265" t="s">
        <v>767</v>
      </c>
      <c r="L46" s="142" t="s">
        <v>158</v>
      </c>
      <c r="M46" s="266" t="str">
        <f>+'PLAN INDICATIVO ORIGINAL '!$E$62</f>
        <v>Cobertura en el programa de educación</v>
      </c>
      <c r="N46" s="267">
        <f>VLOOKUP(L46,'PLAN INDICATIVO ORIGINAL '!$C$13:$M$343,6,0)</f>
        <v>0.32</v>
      </c>
      <c r="O46" s="267">
        <f>VLOOKUP(L46,'PLAN INDICATIVO ORIGINAL '!$C$13:$M$343,7,0)</f>
        <v>0.36</v>
      </c>
      <c r="P46" s="267">
        <f>VLOOKUP(L46,'PLAN INDICATIVO ORIGINAL '!$C$13:$M$343,8,0)</f>
        <v>0.4</v>
      </c>
      <c r="Q46" s="267">
        <f>VLOOKUP(L46,'PLAN INDICATIVO ORIGINAL '!$C$13:$M$343,9,0)</f>
        <v>0.45</v>
      </c>
      <c r="R46" s="267">
        <f>VLOOKUP(L46,'PLAN INDICATIVO ORIGINAL '!$C$13:$M$343,10,0)</f>
        <v>0.45</v>
      </c>
      <c r="S46" s="267" t="str">
        <f>VLOOKUP(L46,'PLAN INDICATIVO ORIGINAL '!$C$13:$M$343,11,0)</f>
        <v>Porcentaje</v>
      </c>
      <c r="T46" s="259" t="e">
        <f>VLOOKUP(L46,'PLAN INDICATIVO ORIGINAL '!$C$13:$M$343,12,0)</f>
        <v>#REF!</v>
      </c>
      <c r="U46" s="259">
        <f t="shared" ref="U46:Z46" si="79">+N46*100</f>
        <v>32</v>
      </c>
      <c r="V46" s="259">
        <f t="shared" si="79"/>
        <v>36</v>
      </c>
      <c r="W46" s="259">
        <f t="shared" si="79"/>
        <v>40</v>
      </c>
      <c r="X46" s="259">
        <f t="shared" si="79"/>
        <v>45</v>
      </c>
      <c r="Y46" s="259">
        <f t="shared" si="79"/>
        <v>45</v>
      </c>
      <c r="Z46" s="259" t="e">
        <f t="shared" si="79"/>
        <v>#VALUE!</v>
      </c>
      <c r="AA46" s="115" t="str">
        <f>+'PLAN INDICATIVO ORIGINAL '!C67</f>
        <v>P113</v>
      </c>
      <c r="AB46" s="254" t="str">
        <f>+'PLAN INDICATIVO ORIGINAL '!D67</f>
        <v>Aumentar en 5% los cupos en el programa de educación superior, en relación con el año inmediatamente anterior,</v>
      </c>
      <c r="AC46" s="59" t="str">
        <f>VLOOKUP(AB46,'PLAN INDICATIVO ORIGINAL '!$D$12:$F$313,3,0)</f>
        <v>DIRECCIÓN DE ATENCIÓN Y TRATAMIENTO</v>
      </c>
      <c r="AD46" s="59" t="str">
        <f>+'PLAN INDICATIVO ORIGINAL '!F56</f>
        <v>SUBDIRECCIÓN ATENCIÓN PSICOSOCIAL</v>
      </c>
      <c r="AE46" s="59" t="s">
        <v>764</v>
      </c>
      <c r="AF46" s="260">
        <f>VLOOKUP(AA46,'PLAN INDICATIVO ORIGINAL '!$C$13:$M$343,6,0)</f>
        <v>589</v>
      </c>
      <c r="AG46" s="261">
        <f>VLOOKUP(AA46,'PLAN INDICATIVO ORIGINAL '!$C$13:$M$343,7,0)</f>
        <v>617</v>
      </c>
      <c r="AH46" s="261">
        <f>VLOOKUP(AA46,'PLAN INDICATIVO ORIGINAL '!$C$13:$M$343,8,0)</f>
        <v>645</v>
      </c>
      <c r="AI46" s="261">
        <f>VLOOKUP(AA46,'PLAN INDICATIVO ORIGINAL '!$C$13:$M$343,9,0)</f>
        <v>673</v>
      </c>
      <c r="AJ46" s="261">
        <f>VLOOKUP(AA46,'PLAN INDICATIVO ORIGINAL '!$C$13:$M$343,10,0)</f>
        <v>673</v>
      </c>
      <c r="AK46" s="261" t="str">
        <f>VLOOKUP(AA46,'PLAN INDICATIVO ORIGINAL '!$C$13:$M$343,11,0)</f>
        <v>Número</v>
      </c>
      <c r="AL46" s="262" t="e">
        <f>VLOOKUP(AA46,'PLAN INDICATIVO ORIGINAL '!$C$13:$M$343,12,0)</f>
        <v>#REF!</v>
      </c>
      <c r="AM46" s="263">
        <f t="shared" ref="AM46:AR46" si="80">+AF46</f>
        <v>589</v>
      </c>
      <c r="AN46" s="263">
        <f t="shared" si="80"/>
        <v>617</v>
      </c>
      <c r="AO46" s="263">
        <f t="shared" si="80"/>
        <v>645</v>
      </c>
      <c r="AP46" s="263">
        <f t="shared" si="80"/>
        <v>673</v>
      </c>
      <c r="AQ46" s="263">
        <f t="shared" si="80"/>
        <v>673</v>
      </c>
      <c r="AR46" s="263" t="str">
        <f t="shared" si="80"/>
        <v>Número</v>
      </c>
      <c r="AS46" s="264" t="s">
        <v>765</v>
      </c>
      <c r="AV46" s="214" t="s">
        <v>170</v>
      </c>
      <c r="AW46" s="214" t="s">
        <v>31</v>
      </c>
      <c r="AX46" s="214" t="s">
        <v>764</v>
      </c>
      <c r="BI46" s="254">
        <v>113</v>
      </c>
      <c r="BJ46" s="59" t="s">
        <v>161</v>
      </c>
    </row>
    <row r="47" spans="1:62" ht="57.75" customHeight="1" x14ac:dyDescent="0.25">
      <c r="A47" s="254">
        <v>32</v>
      </c>
      <c r="B47" s="254" t="str">
        <f t="shared" si="34"/>
        <v>P32</v>
      </c>
      <c r="C47" s="127" t="s">
        <v>56</v>
      </c>
      <c r="D47" s="255" t="s">
        <v>19</v>
      </c>
      <c r="E47" s="74" t="str">
        <f>+'PLAN INDICATIVO ORIGINAL '!$D$12</f>
        <v>ATENCIÓN Y TRATAMIENTO PENITENCIARIO</v>
      </c>
      <c r="F47" s="256" t="str">
        <f>+'PLAN INDICATIVO ORIGINAL '!$D$53</f>
        <v>ATENCIÓN Y TRATAMIENTO PENITENCIARIO</v>
      </c>
      <c r="G47" s="256" t="s">
        <v>139</v>
      </c>
      <c r="H47" s="257" t="str">
        <f>+'PLAN INDICATIVO ORIGINAL '!$D$54</f>
        <v>Brindar programas pertinentes de tratamiento penitenciario orientados a la PPL que les permita su resocialización para la vida en libertad.</v>
      </c>
      <c r="I47" s="257" t="s">
        <v>781</v>
      </c>
      <c r="J47" s="265" t="str">
        <f>+'PLAN INDICATIVO ORIGINAL '!$D$62</f>
        <v>EDUCACIÓN, DEPORTE, RECREACIÓN Y CULTURA</v>
      </c>
      <c r="K47" s="265" t="s">
        <v>767</v>
      </c>
      <c r="L47" s="142" t="s">
        <v>158</v>
      </c>
      <c r="M47" s="266" t="str">
        <f>+'PLAN INDICATIVO ORIGINAL '!$E$62</f>
        <v>Cobertura en el programa de educación</v>
      </c>
      <c r="N47" s="267">
        <f>VLOOKUP(L47,'PLAN INDICATIVO ORIGINAL '!$C$13:$M$343,6,0)</f>
        <v>0.32</v>
      </c>
      <c r="O47" s="267">
        <f>VLOOKUP(L47,'PLAN INDICATIVO ORIGINAL '!$C$13:$M$343,7,0)</f>
        <v>0.36</v>
      </c>
      <c r="P47" s="267">
        <f>VLOOKUP(L47,'PLAN INDICATIVO ORIGINAL '!$C$13:$M$343,8,0)</f>
        <v>0.4</v>
      </c>
      <c r="Q47" s="267">
        <f>VLOOKUP(L47,'PLAN INDICATIVO ORIGINAL '!$C$13:$M$343,9,0)</f>
        <v>0.45</v>
      </c>
      <c r="R47" s="267">
        <f>VLOOKUP(L47,'PLAN INDICATIVO ORIGINAL '!$C$13:$M$343,10,0)</f>
        <v>0.45</v>
      </c>
      <c r="S47" s="267" t="str">
        <f>VLOOKUP(L47,'PLAN INDICATIVO ORIGINAL '!$C$13:$M$343,11,0)</f>
        <v>Porcentaje</v>
      </c>
      <c r="T47" s="259" t="e">
        <f>VLOOKUP(L47,'PLAN INDICATIVO ORIGINAL '!$C$13:$M$343,12,0)</f>
        <v>#REF!</v>
      </c>
      <c r="U47" s="259">
        <f t="shared" ref="U47:Z47" si="81">+N47*100</f>
        <v>32</v>
      </c>
      <c r="V47" s="259">
        <f t="shared" si="81"/>
        <v>36</v>
      </c>
      <c r="W47" s="259">
        <f t="shared" si="81"/>
        <v>40</v>
      </c>
      <c r="X47" s="259">
        <f t="shared" si="81"/>
        <v>45</v>
      </c>
      <c r="Y47" s="259">
        <f t="shared" si="81"/>
        <v>45</v>
      </c>
      <c r="Z47" s="259" t="e">
        <f t="shared" si="81"/>
        <v>#VALUE!</v>
      </c>
      <c r="AA47" s="254" t="str">
        <f>+'PLAN INDICATIVO ORIGINAL '!C68</f>
        <v>P32</v>
      </c>
      <c r="AB47" s="254" t="str">
        <f>+'PLAN INDICATIVO ORIGINAL '!D68</f>
        <v>Establecimientos de Reclusión cubiertos con programas  de Educación formal, para el trabajo y desarrollo humano o informal de acuerdo con las necesidades y posibilidades de cada uno.</v>
      </c>
      <c r="AC47" s="59" t="str">
        <f>VLOOKUP(AB47,'PLAN INDICATIVO ORIGINAL '!$D$12:$F$313,3,0)</f>
        <v>DIRECCIÓN DE ATENCIÓN Y TRATAMIENTO</v>
      </c>
      <c r="AD47" s="59" t="str">
        <f>+'PLAN INDICATIVO ORIGINAL '!F57</f>
        <v>DIRECCIÓN DE ATENCIÓN Y TRATAMIENTO</v>
      </c>
      <c r="AE47" s="59" t="s">
        <v>764</v>
      </c>
      <c r="AF47" s="268">
        <f>VLOOKUP(AA47,'PLAN INDICATIVO ORIGINAL '!$C$13:$M$343,6,0)</f>
        <v>1</v>
      </c>
      <c r="AG47" s="269">
        <f>VLOOKUP(AA47,'PLAN INDICATIVO ORIGINAL '!$C$13:$M$343,7,0)</f>
        <v>1</v>
      </c>
      <c r="AH47" s="269">
        <f>VLOOKUP(AA47,'PLAN INDICATIVO ORIGINAL '!$C$13:$M$343,8,0)</f>
        <v>1</v>
      </c>
      <c r="AI47" s="269">
        <f>VLOOKUP(AA47,'PLAN INDICATIVO ORIGINAL '!$C$13:$M$343,9,0)</f>
        <v>1</v>
      </c>
      <c r="AJ47" s="269">
        <f>VLOOKUP(AA47,'PLAN INDICATIVO ORIGINAL '!$C$13:$M$343,10,0)</f>
        <v>1</v>
      </c>
      <c r="AK47" s="269" t="str">
        <f>VLOOKUP(AA47,'PLAN INDICATIVO ORIGINAL '!$C$13:$M$343,11,0)</f>
        <v>Porcentaje</v>
      </c>
      <c r="AL47" s="262" t="e">
        <f>VLOOKUP(AA47,'PLAN INDICATIVO ORIGINAL '!$C$13:$M$343,12,0)</f>
        <v>#REF!</v>
      </c>
      <c r="AM47" s="270">
        <f t="shared" ref="AM47:AR47" si="82">+AF47*100</f>
        <v>100</v>
      </c>
      <c r="AN47" s="270">
        <f t="shared" si="82"/>
        <v>100</v>
      </c>
      <c r="AO47" s="270">
        <f t="shared" si="82"/>
        <v>100</v>
      </c>
      <c r="AP47" s="270">
        <f t="shared" si="82"/>
        <v>100</v>
      </c>
      <c r="AQ47" s="270">
        <f t="shared" si="82"/>
        <v>100</v>
      </c>
      <c r="AR47" s="270" t="e">
        <f t="shared" si="82"/>
        <v>#VALUE!</v>
      </c>
      <c r="AS47" s="264" t="s">
        <v>765</v>
      </c>
      <c r="AV47" s="214" t="s">
        <v>172</v>
      </c>
      <c r="AW47" s="214" t="s">
        <v>31</v>
      </c>
      <c r="AX47" s="214" t="s">
        <v>764</v>
      </c>
      <c r="BI47" s="254">
        <v>32</v>
      </c>
      <c r="BJ47" s="59" t="s">
        <v>161</v>
      </c>
    </row>
    <row r="48" spans="1:62" ht="88.5" customHeight="1" x14ac:dyDescent="0.25">
      <c r="A48" s="254">
        <v>115</v>
      </c>
      <c r="B48" s="254" t="str">
        <f t="shared" si="34"/>
        <v>P115</v>
      </c>
      <c r="C48" s="127" t="s">
        <v>33</v>
      </c>
      <c r="D48" s="255" t="s">
        <v>19</v>
      </c>
      <c r="E48" s="74" t="str">
        <f>+'PLAN INDICATIVO ORIGINAL '!$D$12</f>
        <v>ATENCIÓN Y TRATAMIENTO PENITENCIARIO</v>
      </c>
      <c r="F48" s="256" t="str">
        <f>+'PLAN INDICATIVO ORIGINAL '!$D$53</f>
        <v>ATENCIÓN Y TRATAMIENTO PENITENCIARIO</v>
      </c>
      <c r="G48" s="256" t="s">
        <v>139</v>
      </c>
      <c r="H48" s="257" t="str">
        <f>+'PLAN INDICATIVO ORIGINAL '!$D$54</f>
        <v>Brindar programas pertinentes de tratamiento penitenciario orientados a la PPL que les permita su resocialización para la vida en libertad.</v>
      </c>
      <c r="I48" s="257" t="s">
        <v>781</v>
      </c>
      <c r="J48" s="265" t="str">
        <f>+'PLAN INDICATIVO ORIGINAL '!$D$62</f>
        <v>EDUCACIÓN, DEPORTE, RECREACIÓN Y CULTURA</v>
      </c>
      <c r="K48" s="265" t="s">
        <v>767</v>
      </c>
      <c r="L48" s="142" t="s">
        <v>158</v>
      </c>
      <c r="M48" s="266" t="str">
        <f>+'PLAN INDICATIVO ORIGINAL '!$E$62</f>
        <v>Cobertura en el programa de educación</v>
      </c>
      <c r="N48" s="267">
        <f>VLOOKUP(L48,'PLAN INDICATIVO ORIGINAL '!$C$13:$M$343,6,0)</f>
        <v>0.32</v>
      </c>
      <c r="O48" s="267">
        <f>VLOOKUP(L48,'PLAN INDICATIVO ORIGINAL '!$C$13:$M$343,7,0)</f>
        <v>0.36</v>
      </c>
      <c r="P48" s="267">
        <f>VLOOKUP(L48,'PLAN INDICATIVO ORIGINAL '!$C$13:$M$343,8,0)</f>
        <v>0.4</v>
      </c>
      <c r="Q48" s="267">
        <f>VLOOKUP(L48,'PLAN INDICATIVO ORIGINAL '!$C$13:$M$343,9,0)</f>
        <v>0.45</v>
      </c>
      <c r="R48" s="267">
        <f>VLOOKUP(L48,'PLAN INDICATIVO ORIGINAL '!$C$13:$M$343,10,0)</f>
        <v>0.45</v>
      </c>
      <c r="S48" s="267" t="str">
        <f>VLOOKUP(L48,'PLAN INDICATIVO ORIGINAL '!$C$13:$M$343,11,0)</f>
        <v>Porcentaje</v>
      </c>
      <c r="T48" s="259" t="e">
        <f>VLOOKUP(L48,'PLAN INDICATIVO ORIGINAL '!$C$13:$M$343,12,0)</f>
        <v>#REF!</v>
      </c>
      <c r="U48" s="259">
        <f t="shared" ref="U48:Z48" si="83">+N48*100</f>
        <v>32</v>
      </c>
      <c r="V48" s="259">
        <f t="shared" si="83"/>
        <v>36</v>
      </c>
      <c r="W48" s="259">
        <f t="shared" si="83"/>
        <v>40</v>
      </c>
      <c r="X48" s="259">
        <f t="shared" si="83"/>
        <v>45</v>
      </c>
      <c r="Y48" s="259">
        <f t="shared" si="83"/>
        <v>45</v>
      </c>
      <c r="Z48" s="259" t="e">
        <f t="shared" si="83"/>
        <v>#VALUE!</v>
      </c>
      <c r="AA48" s="115" t="str">
        <f>+'PLAN INDICATIVO ORIGINAL '!C69</f>
        <v>P115</v>
      </c>
      <c r="AB48" s="254" t="str">
        <f>+'PLAN INDICATIVO ORIGINAL '!D69</f>
        <v>Pruebas de estado realizadas (SABER 11, VALIDACION GENERAL Y SABER PRO)</v>
      </c>
      <c r="AC48" s="59" t="str">
        <f>VLOOKUP(AB48,'PLAN INDICATIVO ORIGINAL '!$D$12:$F$313,3,0)</f>
        <v>DIRECCIÓN DE ATENCIÓN Y TRATAMIENTO</v>
      </c>
      <c r="AD48" s="59" t="str">
        <f>+'PLAN INDICATIVO ORIGINAL '!F58</f>
        <v>DIRECCIÓN DE ATENCIÓN Y TRATAMIENTO</v>
      </c>
      <c r="AE48" s="59" t="s">
        <v>764</v>
      </c>
      <c r="AF48" s="260">
        <f>VLOOKUP(AA48,'PLAN INDICATIVO ORIGINAL '!$C$13:$M$343,6,0)</f>
        <v>3</v>
      </c>
      <c r="AG48" s="261">
        <f>VLOOKUP(AA48,'PLAN INDICATIVO ORIGINAL '!$C$13:$M$343,7,0)</f>
        <v>3</v>
      </c>
      <c r="AH48" s="261">
        <f>VLOOKUP(AA48,'PLAN INDICATIVO ORIGINAL '!$C$13:$M$343,8,0)</f>
        <v>3</v>
      </c>
      <c r="AI48" s="261">
        <f>VLOOKUP(AA48,'PLAN INDICATIVO ORIGINAL '!$C$13:$M$343,9,0)</f>
        <v>3</v>
      </c>
      <c r="AJ48" s="261">
        <f>VLOOKUP(AA48,'PLAN INDICATIVO ORIGINAL '!$C$13:$M$343,10,0)</f>
        <v>3</v>
      </c>
      <c r="AK48" s="261" t="str">
        <f>VLOOKUP(AA48,'PLAN INDICATIVO ORIGINAL '!$C$13:$M$343,11,0)</f>
        <v>Número</v>
      </c>
      <c r="AL48" s="262" t="e">
        <f>VLOOKUP(AA48,'PLAN INDICATIVO ORIGINAL '!$C$13:$M$343,12,0)</f>
        <v>#REF!</v>
      </c>
      <c r="AM48" s="263">
        <f t="shared" ref="AM48:AR48" si="84">+AF48</f>
        <v>3</v>
      </c>
      <c r="AN48" s="263">
        <f t="shared" si="84"/>
        <v>3</v>
      </c>
      <c r="AO48" s="263">
        <f t="shared" si="84"/>
        <v>3</v>
      </c>
      <c r="AP48" s="263">
        <f t="shared" si="84"/>
        <v>3</v>
      </c>
      <c r="AQ48" s="263">
        <f t="shared" si="84"/>
        <v>3</v>
      </c>
      <c r="AR48" s="263" t="str">
        <f t="shared" si="84"/>
        <v>Número</v>
      </c>
      <c r="AS48" s="264" t="s">
        <v>765</v>
      </c>
      <c r="AV48" s="214" t="s">
        <v>174</v>
      </c>
      <c r="AW48" s="214" t="s">
        <v>31</v>
      </c>
      <c r="AX48" s="214" t="s">
        <v>764</v>
      </c>
      <c r="BI48" s="254">
        <v>115</v>
      </c>
      <c r="BJ48" s="59" t="s">
        <v>161</v>
      </c>
    </row>
    <row r="49" spans="1:62" ht="63.75" customHeight="1" x14ac:dyDescent="0.25">
      <c r="A49" s="254">
        <v>116</v>
      </c>
      <c r="B49" s="254" t="str">
        <f t="shared" si="34"/>
        <v>P116</v>
      </c>
      <c r="C49" s="127" t="s">
        <v>36</v>
      </c>
      <c r="D49" s="255" t="s">
        <v>19</v>
      </c>
      <c r="E49" s="74" t="str">
        <f>+'PLAN INDICATIVO ORIGINAL '!$D$12</f>
        <v>ATENCIÓN Y TRATAMIENTO PENITENCIARIO</v>
      </c>
      <c r="F49" s="256" t="str">
        <f>+'PLAN INDICATIVO ORIGINAL '!$D$53</f>
        <v>ATENCIÓN Y TRATAMIENTO PENITENCIARIO</v>
      </c>
      <c r="G49" s="256" t="s">
        <v>139</v>
      </c>
      <c r="H49" s="257" t="str">
        <f>+'PLAN INDICATIVO ORIGINAL '!$D$54</f>
        <v>Brindar programas pertinentes de tratamiento penitenciario orientados a la PPL que les permita su resocialización para la vida en libertad.</v>
      </c>
      <c r="I49" s="257" t="s">
        <v>781</v>
      </c>
      <c r="J49" s="265" t="str">
        <f>+'PLAN INDICATIVO ORIGINAL '!$D$62</f>
        <v>EDUCACIÓN, DEPORTE, RECREACIÓN Y CULTURA</v>
      </c>
      <c r="K49" s="265" t="s">
        <v>767</v>
      </c>
      <c r="L49" s="142" t="s">
        <v>158</v>
      </c>
      <c r="M49" s="266" t="str">
        <f>+'PLAN INDICATIVO ORIGINAL '!$E$62</f>
        <v>Cobertura en el programa de educación</v>
      </c>
      <c r="N49" s="267">
        <f>VLOOKUP(L49,'PLAN INDICATIVO ORIGINAL '!$C$13:$M$343,6,0)</f>
        <v>0.32</v>
      </c>
      <c r="O49" s="267">
        <f>VLOOKUP(L49,'PLAN INDICATIVO ORIGINAL '!$C$13:$M$343,7,0)</f>
        <v>0.36</v>
      </c>
      <c r="P49" s="267">
        <f>VLOOKUP(L49,'PLAN INDICATIVO ORIGINAL '!$C$13:$M$343,8,0)</f>
        <v>0.4</v>
      </c>
      <c r="Q49" s="267">
        <f>VLOOKUP(L49,'PLAN INDICATIVO ORIGINAL '!$C$13:$M$343,9,0)</f>
        <v>0.45</v>
      </c>
      <c r="R49" s="267">
        <f>VLOOKUP(L49,'PLAN INDICATIVO ORIGINAL '!$C$13:$M$343,10,0)</f>
        <v>0.45</v>
      </c>
      <c r="S49" s="267" t="str">
        <f>VLOOKUP(L49,'PLAN INDICATIVO ORIGINAL '!$C$13:$M$343,11,0)</f>
        <v>Porcentaje</v>
      </c>
      <c r="T49" s="259" t="e">
        <f>VLOOKUP(L49,'PLAN INDICATIVO ORIGINAL '!$C$13:$M$343,12,0)</f>
        <v>#REF!</v>
      </c>
      <c r="U49" s="259">
        <f t="shared" ref="U49:Z49" si="85">+N49*100</f>
        <v>32</v>
      </c>
      <c r="V49" s="259">
        <f t="shared" si="85"/>
        <v>36</v>
      </c>
      <c r="W49" s="259">
        <f t="shared" si="85"/>
        <v>40</v>
      </c>
      <c r="X49" s="259">
        <f t="shared" si="85"/>
        <v>45</v>
      </c>
      <c r="Y49" s="259">
        <f t="shared" si="85"/>
        <v>45</v>
      </c>
      <c r="Z49" s="259" t="e">
        <f t="shared" si="85"/>
        <v>#VALUE!</v>
      </c>
      <c r="AA49" s="115" t="str">
        <f>+'PLAN INDICATIVO ORIGINAL '!C70</f>
        <v>P116</v>
      </c>
      <c r="AB49" s="254" t="str">
        <f>+'PLAN INDICATIVO ORIGINAL '!D70</f>
        <v>Convenios para el fortalecimiento de los programas de educación con diferentes entidades gestionados</v>
      </c>
      <c r="AC49" s="59" t="str">
        <f>VLOOKUP(AB49,'PLAN INDICATIVO ORIGINAL '!$D$12:$F$313,3,0)</f>
        <v>DIRECCIÓN DE ATENCIÓN Y TRATAMIENTO</v>
      </c>
      <c r="AD49" s="59" t="str">
        <f>+'PLAN INDICATIVO ORIGINAL '!F59</f>
        <v>DIRECCIÓN DE ATENCIÓN Y TRATAMIENTO</v>
      </c>
      <c r="AE49" s="59" t="s">
        <v>764</v>
      </c>
      <c r="AF49" s="260">
        <f>VLOOKUP(AA49,'PLAN INDICATIVO ORIGINAL '!$C$13:$M$343,6,0)</f>
        <v>1</v>
      </c>
      <c r="AG49" s="261">
        <f>VLOOKUP(AA49,'PLAN INDICATIVO ORIGINAL '!$C$13:$M$343,7,0)</f>
        <v>1</v>
      </c>
      <c r="AH49" s="261">
        <f>VLOOKUP(AA49,'PLAN INDICATIVO ORIGINAL '!$C$13:$M$343,8,0)</f>
        <v>1</v>
      </c>
      <c r="AI49" s="261">
        <f>VLOOKUP(AA49,'PLAN INDICATIVO ORIGINAL '!$C$13:$M$343,9,0)</f>
        <v>1</v>
      </c>
      <c r="AJ49" s="261">
        <f>VLOOKUP(AA49,'PLAN INDICATIVO ORIGINAL '!$C$13:$M$343,10,0)</f>
        <v>4</v>
      </c>
      <c r="AK49" s="261" t="str">
        <f>VLOOKUP(AA49,'PLAN INDICATIVO ORIGINAL '!$C$13:$M$343,11,0)</f>
        <v>Número</v>
      </c>
      <c r="AL49" s="262" t="e">
        <f>VLOOKUP(AA49,'PLAN INDICATIVO ORIGINAL '!$C$13:$M$343,12,0)</f>
        <v>#REF!</v>
      </c>
      <c r="AM49" s="263">
        <f t="shared" ref="AM49:AR49" si="86">+AF49</f>
        <v>1</v>
      </c>
      <c r="AN49" s="263">
        <f t="shared" si="86"/>
        <v>1</v>
      </c>
      <c r="AO49" s="263">
        <f t="shared" si="86"/>
        <v>1</v>
      </c>
      <c r="AP49" s="263">
        <f t="shared" si="86"/>
        <v>1</v>
      </c>
      <c r="AQ49" s="263">
        <f t="shared" si="86"/>
        <v>4</v>
      </c>
      <c r="AR49" s="263" t="str">
        <f t="shared" si="86"/>
        <v>Número</v>
      </c>
      <c r="AS49" s="264" t="s">
        <v>765</v>
      </c>
      <c r="AV49" s="214" t="s">
        <v>176</v>
      </c>
      <c r="AW49" s="214" t="s">
        <v>31</v>
      </c>
      <c r="AX49" s="214" t="s">
        <v>764</v>
      </c>
      <c r="BI49" s="254">
        <v>116</v>
      </c>
      <c r="BJ49" s="59" t="s">
        <v>161</v>
      </c>
    </row>
    <row r="50" spans="1:62" ht="65.25" customHeight="1" x14ac:dyDescent="0.25">
      <c r="A50" s="254">
        <v>186</v>
      </c>
      <c r="B50" s="254" t="str">
        <f t="shared" si="34"/>
        <v>P186</v>
      </c>
      <c r="C50" s="121" t="s">
        <v>59</v>
      </c>
      <c r="D50" s="255" t="s">
        <v>19</v>
      </c>
      <c r="E50" s="74" t="str">
        <f>+'PLAN INDICATIVO ORIGINAL '!$D$12</f>
        <v>ATENCIÓN Y TRATAMIENTO PENITENCIARIO</v>
      </c>
      <c r="F50" s="256" t="str">
        <f>+'PLAN INDICATIVO ORIGINAL '!$D$53</f>
        <v>ATENCIÓN Y TRATAMIENTO PENITENCIARIO</v>
      </c>
      <c r="G50" s="256" t="s">
        <v>139</v>
      </c>
      <c r="H50" s="257" t="str">
        <f>+'PLAN INDICATIVO ORIGINAL '!$D$54</f>
        <v>Brindar programas pertinentes de tratamiento penitenciario orientados a la PPL que les permita su resocialización para la vida en libertad.</v>
      </c>
      <c r="I50" s="257" t="s">
        <v>781</v>
      </c>
      <c r="J50" s="265" t="str">
        <f>+'PLAN INDICATIVO ORIGINAL '!$D$62</f>
        <v>EDUCACIÓN, DEPORTE, RECREACIÓN Y CULTURA</v>
      </c>
      <c r="K50" s="265" t="s">
        <v>767</v>
      </c>
      <c r="L50" s="142" t="str">
        <f>+'PLAN INDICATIVO ORIGINAL '!$C$63</f>
        <v>I8</v>
      </c>
      <c r="M50" s="266" t="str">
        <f>+'PLAN INDICATIVO ORIGINAL '!$E$63</f>
        <v>Porcentaje de ERON con programas de deporte, recreación y cultura planeados en SISIPEC implementados.</v>
      </c>
      <c r="N50" s="267">
        <f>VLOOKUP(L50,'PLAN INDICATIVO ORIGINAL '!$C$13:$M$343,6,0)</f>
        <v>0.25</v>
      </c>
      <c r="O50" s="267">
        <f>VLOOKUP(L50,'PLAN INDICATIVO ORIGINAL '!$C$13:$M$343,7,0)</f>
        <v>0.5</v>
      </c>
      <c r="P50" s="267">
        <f>VLOOKUP(L50,'PLAN INDICATIVO ORIGINAL '!$C$13:$M$343,8,0)</f>
        <v>0.75</v>
      </c>
      <c r="Q50" s="267">
        <f>VLOOKUP(L50,'PLAN INDICATIVO ORIGINAL '!$C$13:$M$343,9,0)</f>
        <v>1</v>
      </c>
      <c r="R50" s="267">
        <f>VLOOKUP(L50,'PLAN INDICATIVO ORIGINAL '!$C$13:$M$343,10,0)</f>
        <v>1</v>
      </c>
      <c r="S50" s="267" t="str">
        <f>VLOOKUP(L50,'PLAN INDICATIVO ORIGINAL '!$C$13:$M$343,11,0)</f>
        <v>Porcentaje</v>
      </c>
      <c r="T50" s="259" t="e">
        <f>VLOOKUP(L50,'PLAN INDICATIVO ORIGINAL '!$C$13:$M$343,12,0)</f>
        <v>#REF!</v>
      </c>
      <c r="U50" s="259">
        <f>+N50</f>
        <v>0.25</v>
      </c>
      <c r="V50" s="259">
        <f t="shared" ref="V50:Z52" si="87">+O50*100</f>
        <v>50</v>
      </c>
      <c r="W50" s="259">
        <f t="shared" si="87"/>
        <v>75</v>
      </c>
      <c r="X50" s="259">
        <f t="shared" si="87"/>
        <v>100</v>
      </c>
      <c r="Y50" s="259">
        <f t="shared" si="87"/>
        <v>100</v>
      </c>
      <c r="Z50" s="259" t="e">
        <f t="shared" si="87"/>
        <v>#VALUE!</v>
      </c>
      <c r="AA50" s="254" t="str">
        <f>+'PLAN INDICATIVO ORIGINAL '!C71</f>
        <v>P186</v>
      </c>
      <c r="AB50" s="254" t="str">
        <f>+'PLAN INDICATIVO ORIGINAL '!D71</f>
        <v xml:space="preserve">ERON dotados con elementos para recreación deportiva y cultural  </v>
      </c>
      <c r="AC50" s="59" t="str">
        <f>VLOOKUP(AB50,'PLAN INDICATIVO ORIGINAL '!$D$12:$F$313,3,0)</f>
        <v>DIRECCIÓN DE ATENCIÓN Y TRATAMIENTO</v>
      </c>
      <c r="AD50" s="59" t="str">
        <f>+'PLAN INDICATIVO ORIGINAL '!F60</f>
        <v>DIRECCIÓN DE ATENCIÓN Y TRATAMIENTO</v>
      </c>
      <c r="AE50" s="59" t="s">
        <v>764</v>
      </c>
      <c r="AF50" s="268">
        <f>VLOOKUP(AA50,'PLAN INDICATIVO ORIGINAL '!$C$13:$M$343,6,0)</f>
        <v>0</v>
      </c>
      <c r="AG50" s="269">
        <f>VLOOKUP(AA50,'PLAN INDICATIVO ORIGINAL '!$C$13:$M$343,7,0)</f>
        <v>0.3</v>
      </c>
      <c r="AH50" s="269">
        <f>VLOOKUP(AA50,'PLAN INDICATIVO ORIGINAL '!$C$13:$M$343,8,0)</f>
        <v>0.7</v>
      </c>
      <c r="AI50" s="269">
        <f>VLOOKUP(AA50,'PLAN INDICATIVO ORIGINAL '!$C$13:$M$343,9,0)</f>
        <v>1</v>
      </c>
      <c r="AJ50" s="269">
        <f>VLOOKUP(AA50,'PLAN INDICATIVO ORIGINAL '!$C$13:$M$343,10,0)</f>
        <v>1</v>
      </c>
      <c r="AK50" s="269" t="str">
        <f>VLOOKUP(AA50,'PLAN INDICATIVO ORIGINAL '!$C$13:$M$343,11,0)</f>
        <v>Porcentaje</v>
      </c>
      <c r="AL50" s="262" t="e">
        <f>VLOOKUP(AA50,'PLAN INDICATIVO ORIGINAL '!$C$13:$M$343,12,0)</f>
        <v>#REF!</v>
      </c>
      <c r="AM50" s="270">
        <f t="shared" ref="AM50:AR50" si="88">+AF50*100</f>
        <v>0</v>
      </c>
      <c r="AN50" s="270">
        <f t="shared" si="88"/>
        <v>30</v>
      </c>
      <c r="AO50" s="270">
        <f t="shared" si="88"/>
        <v>70</v>
      </c>
      <c r="AP50" s="270">
        <f t="shared" si="88"/>
        <v>100</v>
      </c>
      <c r="AQ50" s="270">
        <f t="shared" si="88"/>
        <v>100</v>
      </c>
      <c r="AR50" s="270" t="e">
        <f t="shared" si="88"/>
        <v>#VALUE!</v>
      </c>
      <c r="AS50" s="264" t="s">
        <v>765</v>
      </c>
      <c r="AV50" s="214" t="s">
        <v>178</v>
      </c>
      <c r="AW50" s="214" t="s">
        <v>31</v>
      </c>
      <c r="AX50" s="214" t="s">
        <v>764</v>
      </c>
      <c r="BI50" s="254">
        <v>186</v>
      </c>
      <c r="BJ50" s="59" t="s">
        <v>161</v>
      </c>
    </row>
    <row r="51" spans="1:62" ht="57.75" customHeight="1" x14ac:dyDescent="0.25">
      <c r="A51" s="254">
        <v>31</v>
      </c>
      <c r="B51" s="254" t="str">
        <f t="shared" si="34"/>
        <v>P31</v>
      </c>
      <c r="C51" s="127" t="s">
        <v>53</v>
      </c>
      <c r="D51" s="255" t="s">
        <v>19</v>
      </c>
      <c r="E51" s="74" t="str">
        <f>+'PLAN INDICATIVO ORIGINAL '!$D$12</f>
        <v>ATENCIÓN Y TRATAMIENTO PENITENCIARIO</v>
      </c>
      <c r="F51" s="256" t="str">
        <f>+'PLAN INDICATIVO ORIGINAL '!$D$53</f>
        <v>ATENCIÓN Y TRATAMIENTO PENITENCIARIO</v>
      </c>
      <c r="G51" s="256" t="s">
        <v>139</v>
      </c>
      <c r="H51" s="257" t="str">
        <f>+'PLAN INDICATIVO ORIGINAL '!$D$54</f>
        <v>Brindar programas pertinentes de tratamiento penitenciario orientados a la PPL que les permita su resocialización para la vida en libertad.</v>
      </c>
      <c r="I51" s="257" t="s">
        <v>781</v>
      </c>
      <c r="J51" s="265" t="str">
        <f>+'PLAN INDICATIVO ORIGINAL '!$D$62</f>
        <v>EDUCACIÓN, DEPORTE, RECREACIÓN Y CULTURA</v>
      </c>
      <c r="K51" s="265" t="s">
        <v>767</v>
      </c>
      <c r="L51" s="142" t="str">
        <f>+'PLAN INDICATIVO ORIGINAL '!$C$63</f>
        <v>I8</v>
      </c>
      <c r="M51" s="266" t="str">
        <f>+'PLAN INDICATIVO ORIGINAL '!$E$63</f>
        <v>Porcentaje de ERON con programas de deporte, recreación y cultura planeados en SISIPEC implementados.</v>
      </c>
      <c r="N51" s="267">
        <f>VLOOKUP(L51,'PLAN INDICATIVO ORIGINAL '!$C$13:$M$343,6,0)</f>
        <v>0.25</v>
      </c>
      <c r="O51" s="267">
        <f>VLOOKUP(L51,'PLAN INDICATIVO ORIGINAL '!$C$13:$M$343,7,0)</f>
        <v>0.5</v>
      </c>
      <c r="P51" s="267">
        <f>VLOOKUP(L51,'PLAN INDICATIVO ORIGINAL '!$C$13:$M$343,8,0)</f>
        <v>0.75</v>
      </c>
      <c r="Q51" s="267">
        <f>VLOOKUP(L51,'PLAN INDICATIVO ORIGINAL '!$C$13:$M$343,9,0)</f>
        <v>1</v>
      </c>
      <c r="R51" s="267">
        <f>VLOOKUP(L51,'PLAN INDICATIVO ORIGINAL '!$C$13:$M$343,10,0)</f>
        <v>1</v>
      </c>
      <c r="S51" s="267" t="str">
        <f>VLOOKUP(L51,'PLAN INDICATIVO ORIGINAL '!$C$13:$M$343,11,0)</f>
        <v>Porcentaje</v>
      </c>
      <c r="T51" s="259" t="e">
        <f>VLOOKUP(L51,'PLAN INDICATIVO ORIGINAL '!$C$13:$M$343,12,0)</f>
        <v>#REF!</v>
      </c>
      <c r="U51" s="259">
        <f>+N51</f>
        <v>0.25</v>
      </c>
      <c r="V51" s="259">
        <f t="shared" si="87"/>
        <v>50</v>
      </c>
      <c r="W51" s="259">
        <f t="shared" si="87"/>
        <v>75</v>
      </c>
      <c r="X51" s="259">
        <f t="shared" si="87"/>
        <v>100</v>
      </c>
      <c r="Y51" s="259">
        <f t="shared" si="87"/>
        <v>100</v>
      </c>
      <c r="Z51" s="259" t="e">
        <f t="shared" si="87"/>
        <v>#VALUE!</v>
      </c>
      <c r="AA51" s="254" t="str">
        <f>+'PLAN INDICATIVO ORIGINAL '!C72</f>
        <v>P31</v>
      </c>
      <c r="AB51" s="254" t="str">
        <f>+'PLAN INDICATIVO ORIGINAL '!D72</f>
        <v>Establecimientos de Reclusión cubiertos con programas de cultura, deporte o recreación.</v>
      </c>
      <c r="AC51" s="59" t="str">
        <f>VLOOKUP(AB51,'PLAN INDICATIVO ORIGINAL '!$D$12:$F$313,3,0)</f>
        <v>DIRECCIÓN DE ATENCIÓN Y TRATAMIENTO</v>
      </c>
      <c r="AD51" s="59" t="str">
        <f>+'PLAN INDICATIVO ORIGINAL '!F61</f>
        <v>DIRECCIÓN DE ATENCIÓN Y TRATAMIENTO</v>
      </c>
      <c r="AE51" s="59" t="s">
        <v>764</v>
      </c>
      <c r="AF51" s="268">
        <f>VLOOKUP(AA51,'PLAN INDICATIVO ORIGINAL '!$C$13:$M$343,6,0)</f>
        <v>1</v>
      </c>
      <c r="AG51" s="269">
        <f>VLOOKUP(AA51,'PLAN INDICATIVO ORIGINAL '!$C$13:$M$343,7,0)</f>
        <v>1</v>
      </c>
      <c r="AH51" s="269">
        <f>VLOOKUP(AA51,'PLAN INDICATIVO ORIGINAL '!$C$13:$M$343,8,0)</f>
        <v>1</v>
      </c>
      <c r="AI51" s="269">
        <f>VLOOKUP(AA51,'PLAN INDICATIVO ORIGINAL '!$C$13:$M$343,9,0)</f>
        <v>1</v>
      </c>
      <c r="AJ51" s="269">
        <f>VLOOKUP(AA51,'PLAN INDICATIVO ORIGINAL '!$C$13:$M$343,10,0)</f>
        <v>1</v>
      </c>
      <c r="AK51" s="269" t="str">
        <f>VLOOKUP(AA51,'PLAN INDICATIVO ORIGINAL '!$C$13:$M$343,11,0)</f>
        <v>Porcentaje</v>
      </c>
      <c r="AL51" s="262" t="e">
        <f>VLOOKUP(AA51,'PLAN INDICATIVO ORIGINAL '!$C$13:$M$343,12,0)</f>
        <v>#REF!</v>
      </c>
      <c r="AM51" s="270">
        <f t="shared" ref="AM51:AR51" si="89">+AF51*100</f>
        <v>100</v>
      </c>
      <c r="AN51" s="270">
        <f t="shared" si="89"/>
        <v>100</v>
      </c>
      <c r="AO51" s="270">
        <f t="shared" si="89"/>
        <v>100</v>
      </c>
      <c r="AP51" s="270">
        <f t="shared" si="89"/>
        <v>100</v>
      </c>
      <c r="AQ51" s="270">
        <f t="shared" si="89"/>
        <v>100</v>
      </c>
      <c r="AR51" s="270" t="e">
        <f t="shared" si="89"/>
        <v>#VALUE!</v>
      </c>
      <c r="AS51" s="264" t="s">
        <v>765</v>
      </c>
      <c r="AV51" s="214" t="s">
        <v>180</v>
      </c>
      <c r="AW51" s="214" t="s">
        <v>31</v>
      </c>
      <c r="AX51" s="214" t="s">
        <v>764</v>
      </c>
      <c r="BI51" s="254">
        <v>31</v>
      </c>
      <c r="BJ51" s="59" t="s">
        <v>161</v>
      </c>
    </row>
    <row r="52" spans="1:62" ht="109.5" customHeight="1" x14ac:dyDescent="0.25">
      <c r="A52" s="254">
        <v>199</v>
      </c>
      <c r="B52" s="254" t="str">
        <f t="shared" si="34"/>
        <v>P199</v>
      </c>
      <c r="C52" s="136" t="s">
        <v>36</v>
      </c>
      <c r="D52" s="255" t="s">
        <v>19</v>
      </c>
      <c r="E52" s="74" t="str">
        <f>+'PLAN INDICATIVO ORIGINAL '!$D$12</f>
        <v>ATENCIÓN Y TRATAMIENTO PENITENCIARIO</v>
      </c>
      <c r="F52" s="256" t="str">
        <f>+'PLAN INDICATIVO ORIGINAL '!$D$53</f>
        <v>ATENCIÓN Y TRATAMIENTO PENITENCIARIO</v>
      </c>
      <c r="G52" s="256" t="s">
        <v>139</v>
      </c>
      <c r="H52" s="257" t="str">
        <f>+'PLAN INDICATIVO ORIGINAL '!$D$54</f>
        <v>Brindar programas pertinentes de tratamiento penitenciario orientados a la PPL que les permita su resocialización para la vida en libertad.</v>
      </c>
      <c r="I52" s="257" t="s">
        <v>781</v>
      </c>
      <c r="J52" s="265" t="str">
        <f>+'PLAN INDICATIVO ORIGINAL '!$D$62</f>
        <v>EDUCACIÓN, DEPORTE, RECREACIÓN Y CULTURA</v>
      </c>
      <c r="K52" s="265" t="s">
        <v>767</v>
      </c>
      <c r="L52" s="142" t="str">
        <f>+'PLAN INDICATIVO ORIGINAL '!$C$63</f>
        <v>I8</v>
      </c>
      <c r="M52" s="266" t="str">
        <f>+'PLAN INDICATIVO ORIGINAL '!$E$63</f>
        <v>Porcentaje de ERON con programas de deporte, recreación y cultura planeados en SISIPEC implementados.</v>
      </c>
      <c r="N52" s="267">
        <f>VLOOKUP(L52,'PLAN INDICATIVO ORIGINAL '!$C$13:$M$343,6,0)</f>
        <v>0.25</v>
      </c>
      <c r="O52" s="267">
        <f>VLOOKUP(L52,'PLAN INDICATIVO ORIGINAL '!$C$13:$M$343,7,0)</f>
        <v>0.5</v>
      </c>
      <c r="P52" s="267">
        <f>VLOOKUP(L52,'PLAN INDICATIVO ORIGINAL '!$C$13:$M$343,8,0)</f>
        <v>0.75</v>
      </c>
      <c r="Q52" s="267">
        <f>VLOOKUP(L52,'PLAN INDICATIVO ORIGINAL '!$C$13:$M$343,9,0)</f>
        <v>1</v>
      </c>
      <c r="R52" s="267">
        <f>VLOOKUP(L52,'PLAN INDICATIVO ORIGINAL '!$C$13:$M$343,10,0)</f>
        <v>1</v>
      </c>
      <c r="S52" s="267" t="str">
        <f>VLOOKUP(L52,'PLAN INDICATIVO ORIGINAL '!$C$13:$M$343,11,0)</f>
        <v>Porcentaje</v>
      </c>
      <c r="T52" s="259" t="e">
        <f>VLOOKUP(L52,'PLAN INDICATIVO ORIGINAL '!$C$13:$M$343,12,0)</f>
        <v>#REF!</v>
      </c>
      <c r="U52" s="259">
        <f>+N52</f>
        <v>0.25</v>
      </c>
      <c r="V52" s="259">
        <f t="shared" si="87"/>
        <v>50</v>
      </c>
      <c r="W52" s="259">
        <f t="shared" si="87"/>
        <v>75</v>
      </c>
      <c r="X52" s="259">
        <f t="shared" si="87"/>
        <v>100</v>
      </c>
      <c r="Y52" s="259">
        <f t="shared" si="87"/>
        <v>100</v>
      </c>
      <c r="Z52" s="259" t="e">
        <f t="shared" si="87"/>
        <v>#VALUE!</v>
      </c>
      <c r="AA52" s="254" t="str">
        <f>+'PLAN INDICATIVO ORIGINAL '!C73</f>
        <v>P199</v>
      </c>
      <c r="AB52" s="254" t="str">
        <f>+'PLAN INDICATIVO ORIGINAL '!D73</f>
        <v>ERON con Bibliotecas en funcionamiento (espacio físico, mobiliario, equipo de computo con software, material bibliográfico actualizado y personal capacitado)</v>
      </c>
      <c r="AC52" s="59" t="str">
        <f>VLOOKUP(AB52,'PLAN INDICATIVO ORIGINAL '!$D$12:$F$313,3,0)</f>
        <v>DIRECCIÓN DE ATENCIÓN Y TRATAMIENTO</v>
      </c>
      <c r="AD52" s="59" t="str">
        <f>+'PLAN INDICATIVO ORIGINAL '!F62</f>
        <v>SUBDIRECCIÓN DE EDUCACIÓN</v>
      </c>
      <c r="AE52" s="59" t="s">
        <v>764</v>
      </c>
      <c r="AF52" s="268">
        <f>VLOOKUP(AA52,'PLAN INDICATIVO ORIGINAL '!$C$13:$M$343,6,0)</f>
        <v>0</v>
      </c>
      <c r="AG52" s="269">
        <f>VLOOKUP(AA52,'PLAN INDICATIVO ORIGINAL '!$C$13:$M$343,7,0)</f>
        <v>0.1</v>
      </c>
      <c r="AH52" s="269">
        <f>VLOOKUP(AA52,'PLAN INDICATIVO ORIGINAL '!$C$13:$M$343,8,0)</f>
        <v>0.3</v>
      </c>
      <c r="AI52" s="269">
        <f>VLOOKUP(AA52,'PLAN INDICATIVO ORIGINAL '!$C$13:$M$343,9,0)</f>
        <v>0.5</v>
      </c>
      <c r="AJ52" s="269">
        <f>VLOOKUP(AA52,'PLAN INDICATIVO ORIGINAL '!$C$13:$M$343,10,0)</f>
        <v>0.5</v>
      </c>
      <c r="AK52" s="269" t="str">
        <f>VLOOKUP(AA52,'PLAN INDICATIVO ORIGINAL '!$C$13:$M$343,11,0)</f>
        <v>Porcentaje</v>
      </c>
      <c r="AL52" s="262" t="e">
        <f>VLOOKUP(AA52,'PLAN INDICATIVO ORIGINAL '!$C$13:$M$343,12,0)</f>
        <v>#REF!</v>
      </c>
      <c r="AM52" s="270">
        <f t="shared" ref="AM52:AR52" si="90">+AF52*100</f>
        <v>0</v>
      </c>
      <c r="AN52" s="270">
        <f t="shared" si="90"/>
        <v>10</v>
      </c>
      <c r="AO52" s="270">
        <f t="shared" si="90"/>
        <v>30</v>
      </c>
      <c r="AP52" s="270">
        <f t="shared" si="90"/>
        <v>50</v>
      </c>
      <c r="AQ52" s="270">
        <f t="shared" si="90"/>
        <v>50</v>
      </c>
      <c r="AR52" s="270" t="e">
        <f t="shared" si="90"/>
        <v>#VALUE!</v>
      </c>
      <c r="AS52" s="264" t="s">
        <v>765</v>
      </c>
      <c r="AV52" s="214" t="s">
        <v>182</v>
      </c>
      <c r="AW52" s="214" t="s">
        <v>31</v>
      </c>
      <c r="AX52" s="214" t="s">
        <v>764</v>
      </c>
      <c r="BI52" s="254">
        <v>199</v>
      </c>
      <c r="BJ52" s="59" t="s">
        <v>161</v>
      </c>
    </row>
    <row r="53" spans="1:62" ht="65.25" customHeight="1" x14ac:dyDescent="0.25">
      <c r="A53" s="254">
        <v>8</v>
      </c>
      <c r="B53" s="254" t="str">
        <f t="shared" si="34"/>
        <v>P8</v>
      </c>
      <c r="C53" s="121" t="s">
        <v>62</v>
      </c>
      <c r="D53" s="255" t="s">
        <v>19</v>
      </c>
      <c r="E53" s="74" t="str">
        <f>+'PLAN INDICATIVO ORIGINAL '!$D$12</f>
        <v>ATENCIÓN Y TRATAMIENTO PENITENCIARIO</v>
      </c>
      <c r="F53" s="256" t="str">
        <f>+'PLAN INDICATIVO ORIGINAL '!$D$53</f>
        <v>ATENCIÓN Y TRATAMIENTO PENITENCIARIO</v>
      </c>
      <c r="G53" s="256" t="s">
        <v>139</v>
      </c>
      <c r="H53" s="257" t="str">
        <f>+'PLAN INDICATIVO ORIGINAL '!$D$54</f>
        <v>Brindar programas pertinentes de tratamiento penitenciario orientados a la PPL que les permita su resocialización para la vida en libertad.</v>
      </c>
      <c r="I53" s="257" t="s">
        <v>782</v>
      </c>
      <c r="J53" s="265" t="str">
        <f>+'PLAN INDICATIVO ORIGINAL '!$D$74</f>
        <v>LABORAL Y PRODUCTIVO</v>
      </c>
      <c r="K53" s="265" t="s">
        <v>767</v>
      </c>
      <c r="L53" s="142" t="s">
        <v>185</v>
      </c>
      <c r="M53" s="266" t="str">
        <f>+'PLAN INDICATIVO ORIGINAL '!$E$74</f>
        <v>Porcentaje de Población privada de la libertad que redime pena por trabajo.</v>
      </c>
      <c r="N53" s="267">
        <f>VLOOKUP(L53,'PLAN INDICATIVO ORIGINAL '!$C$13:$M$343,6,0)</f>
        <v>2.5000000000000001E-2</v>
      </c>
      <c r="O53" s="267">
        <f>VLOOKUP(L53,'PLAN INDICATIVO ORIGINAL '!$C$13:$M$343,7,0)</f>
        <v>0.05</v>
      </c>
      <c r="P53" s="267">
        <f>VLOOKUP(L53,'PLAN INDICATIVO ORIGINAL '!$C$13:$M$343,8,0)</f>
        <v>7.4999999999999997E-2</v>
      </c>
      <c r="Q53" s="267">
        <f>VLOOKUP(L53,'PLAN INDICATIVO ORIGINAL '!$C$13:$M$343,9,0)</f>
        <v>0.1</v>
      </c>
      <c r="R53" s="267">
        <f>VLOOKUP(L53,'PLAN INDICATIVO ORIGINAL '!$C$13:$M$343,10,0)</f>
        <v>0.1</v>
      </c>
      <c r="S53" s="267" t="str">
        <f>VLOOKUP(L53,'PLAN INDICATIVO ORIGINAL '!$C$13:$M$343,11,0)</f>
        <v>Porcentaje</v>
      </c>
      <c r="T53" s="259" t="e">
        <f>VLOOKUP(L53,'PLAN INDICATIVO ORIGINAL '!$C$13:$M$343,12,0)</f>
        <v>#REF!</v>
      </c>
      <c r="U53" s="259">
        <f t="shared" ref="U53:Z53" si="91">+N53*100</f>
        <v>2.5</v>
      </c>
      <c r="V53" s="259">
        <f t="shared" si="91"/>
        <v>5</v>
      </c>
      <c r="W53" s="259">
        <f t="shared" si="91"/>
        <v>7.5</v>
      </c>
      <c r="X53" s="259">
        <f t="shared" si="91"/>
        <v>10</v>
      </c>
      <c r="Y53" s="259">
        <f t="shared" si="91"/>
        <v>10</v>
      </c>
      <c r="Z53" s="259" t="e">
        <f t="shared" si="91"/>
        <v>#VALUE!</v>
      </c>
      <c r="AA53" s="254" t="str">
        <f>+'PLAN INDICATIVO ORIGINAL '!C75</f>
        <v>P8</v>
      </c>
      <c r="AB53" s="254"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9" t="str">
        <f>+'PLAN INDICATIVO ORIGINAL '!F75</f>
        <v>DIRECCIÓN DE ATENCIÓN Y TRATAMIENTO</v>
      </c>
      <c r="AD53" s="59" t="str">
        <f>+'PLAN INDICATIVO ORIGINAL '!F63</f>
        <v>SUBDIRECCIÓN DE EDUCACIÓN</v>
      </c>
      <c r="AE53" s="59" t="s">
        <v>764</v>
      </c>
      <c r="AF53" s="260">
        <f>VLOOKUP(AA53,'PLAN INDICATIVO ORIGINAL '!$C$13:$M$343,6,0)</f>
        <v>40</v>
      </c>
      <c r="AG53" s="261">
        <f>VLOOKUP(AA53,'PLAN INDICATIVO ORIGINAL '!$C$13:$M$343,7,0)</f>
        <v>40</v>
      </c>
      <c r="AH53" s="261">
        <f>VLOOKUP(AA53,'PLAN INDICATIVO ORIGINAL '!$C$13:$M$343,8,0)</f>
        <v>40</v>
      </c>
      <c r="AI53" s="261">
        <f>VLOOKUP(AA53,'PLAN INDICATIVO ORIGINAL '!$C$13:$M$343,9,0)</f>
        <v>40</v>
      </c>
      <c r="AJ53" s="261">
        <f>VLOOKUP(AA53,'PLAN INDICATIVO ORIGINAL '!$C$13:$M$343,10,0)</f>
        <v>160</v>
      </c>
      <c r="AK53" s="261" t="str">
        <f>VLOOKUP(AA53,'PLAN INDICATIVO ORIGINAL '!$C$13:$M$343,11,0)</f>
        <v>Número</v>
      </c>
      <c r="AL53" s="262" t="e">
        <f>VLOOKUP(AA53,'PLAN INDICATIVO ORIGINAL '!$C$13:$M$343,12,0)</f>
        <v>#REF!</v>
      </c>
      <c r="AM53" s="263">
        <f t="shared" ref="AM53:AR53" si="92">+AF53</f>
        <v>40</v>
      </c>
      <c r="AN53" s="263">
        <f t="shared" si="92"/>
        <v>40</v>
      </c>
      <c r="AO53" s="263">
        <f t="shared" si="92"/>
        <v>40</v>
      </c>
      <c r="AP53" s="263">
        <f t="shared" si="92"/>
        <v>40</v>
      </c>
      <c r="AQ53" s="263">
        <f t="shared" si="92"/>
        <v>160</v>
      </c>
      <c r="AR53" s="263" t="str">
        <f t="shared" si="92"/>
        <v>Número</v>
      </c>
      <c r="AS53" s="264" t="s">
        <v>765</v>
      </c>
      <c r="AV53" s="214" t="s">
        <v>188</v>
      </c>
      <c r="AW53" s="214" t="s">
        <v>31</v>
      </c>
      <c r="AX53" s="214" t="s">
        <v>764</v>
      </c>
      <c r="BI53" s="254">
        <v>8</v>
      </c>
      <c r="BJ53" s="59" t="s">
        <v>187</v>
      </c>
    </row>
    <row r="54" spans="1:62" ht="65.25" customHeight="1" x14ac:dyDescent="0.25">
      <c r="A54" s="254">
        <v>58</v>
      </c>
      <c r="B54" s="254" t="str">
        <f t="shared" si="34"/>
        <v>P58</v>
      </c>
      <c r="C54" s="121" t="s">
        <v>65</v>
      </c>
      <c r="D54" s="255" t="s">
        <v>19</v>
      </c>
      <c r="E54" s="74" t="str">
        <f>+'PLAN INDICATIVO ORIGINAL '!$D$12</f>
        <v>ATENCIÓN Y TRATAMIENTO PENITENCIARIO</v>
      </c>
      <c r="F54" s="256" t="str">
        <f>+'PLAN INDICATIVO ORIGINAL '!$D$53</f>
        <v>ATENCIÓN Y TRATAMIENTO PENITENCIARIO</v>
      </c>
      <c r="G54" s="256" t="s">
        <v>139</v>
      </c>
      <c r="H54" s="257" t="str">
        <f>+'PLAN INDICATIVO ORIGINAL '!$D$54</f>
        <v>Brindar programas pertinentes de tratamiento penitenciario orientados a la PPL que les permita su resocialización para la vida en libertad.</v>
      </c>
      <c r="I54" s="257" t="s">
        <v>782</v>
      </c>
      <c r="J54" s="265" t="str">
        <f>+'PLAN INDICATIVO ORIGINAL '!$D$74</f>
        <v>LABORAL Y PRODUCTIVO</v>
      </c>
      <c r="K54" s="265" t="s">
        <v>767</v>
      </c>
      <c r="L54" s="142" t="s">
        <v>185</v>
      </c>
      <c r="M54" s="266" t="str">
        <f>+'PLAN INDICATIVO ORIGINAL '!$E$74</f>
        <v>Porcentaje de Población privada de la libertad que redime pena por trabajo.</v>
      </c>
      <c r="N54" s="267">
        <f>VLOOKUP(L54,'PLAN INDICATIVO ORIGINAL '!$C$13:$M$343,6,0)</f>
        <v>2.5000000000000001E-2</v>
      </c>
      <c r="O54" s="267">
        <f>VLOOKUP(L54,'PLAN INDICATIVO ORIGINAL '!$C$13:$M$343,7,0)</f>
        <v>0.05</v>
      </c>
      <c r="P54" s="267">
        <f>VLOOKUP(L54,'PLAN INDICATIVO ORIGINAL '!$C$13:$M$343,8,0)</f>
        <v>7.4999999999999997E-2</v>
      </c>
      <c r="Q54" s="267">
        <f>VLOOKUP(L54,'PLAN INDICATIVO ORIGINAL '!$C$13:$M$343,9,0)</f>
        <v>0.1</v>
      </c>
      <c r="R54" s="267">
        <f>VLOOKUP(L54,'PLAN INDICATIVO ORIGINAL '!$C$13:$M$343,10,0)</f>
        <v>0.1</v>
      </c>
      <c r="S54" s="267" t="str">
        <f>VLOOKUP(L54,'PLAN INDICATIVO ORIGINAL '!$C$13:$M$343,11,0)</f>
        <v>Porcentaje</v>
      </c>
      <c r="T54" s="259" t="e">
        <f>VLOOKUP(L54,'PLAN INDICATIVO ORIGINAL '!$C$13:$M$343,12,0)</f>
        <v>#REF!</v>
      </c>
      <c r="U54" s="259">
        <f t="shared" ref="U54:Z54" si="93">+N54*100</f>
        <v>2.5</v>
      </c>
      <c r="V54" s="259">
        <f t="shared" si="93"/>
        <v>5</v>
      </c>
      <c r="W54" s="259">
        <f t="shared" si="93"/>
        <v>7.5</v>
      </c>
      <c r="X54" s="259">
        <f t="shared" si="93"/>
        <v>10</v>
      </c>
      <c r="Y54" s="259">
        <f t="shared" si="93"/>
        <v>10</v>
      </c>
      <c r="Z54" s="259" t="e">
        <f t="shared" si="93"/>
        <v>#VALUE!</v>
      </c>
      <c r="AA54" s="254" t="str">
        <f>+'PLAN INDICATIVO ORIGINAL '!C76</f>
        <v>P58</v>
      </c>
      <c r="AB54" s="254"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9" t="str">
        <f>VLOOKUP(AB54,'PLAN INDICATIVO ORIGINAL '!$D$12:$F$313,3,0)</f>
        <v>DIRECCIÓN DE ATENCIÓN Y TRATAMIENTO</v>
      </c>
      <c r="AD54" s="59" t="str">
        <f>+'PLAN INDICATIVO ORIGINAL '!F64</f>
        <v>DIRECCIÓN DE ATENCIÓN Y TRATAMIENTO</v>
      </c>
      <c r="AE54" s="59" t="s">
        <v>764</v>
      </c>
      <c r="AF54" s="260">
        <f>VLOOKUP(AA54,'PLAN INDICATIVO ORIGINAL '!$C$13:$M$343,6,0)</f>
        <v>1</v>
      </c>
      <c r="AG54" s="261">
        <f>VLOOKUP(AA54,'PLAN INDICATIVO ORIGINAL '!$C$13:$M$343,7,0)</f>
        <v>0</v>
      </c>
      <c r="AH54" s="261">
        <f>VLOOKUP(AA54,'PLAN INDICATIVO ORIGINAL '!$C$13:$M$343,8,0)</f>
        <v>0</v>
      </c>
      <c r="AI54" s="261">
        <f>VLOOKUP(AA54,'PLAN INDICATIVO ORIGINAL '!$C$13:$M$343,9,0)</f>
        <v>0</v>
      </c>
      <c r="AJ54" s="261">
        <f>VLOOKUP(AA54,'PLAN INDICATIVO ORIGINAL '!$C$13:$M$343,10,0)</f>
        <v>1</v>
      </c>
      <c r="AK54" s="261" t="str">
        <f>VLOOKUP(AA54,'PLAN INDICATIVO ORIGINAL '!$C$13:$M$343,11,0)</f>
        <v>Número</v>
      </c>
      <c r="AL54" s="262" t="e">
        <f>VLOOKUP(AA54,'PLAN INDICATIVO ORIGINAL '!$C$13:$M$343,12,0)</f>
        <v>#REF!</v>
      </c>
      <c r="AM54" s="263">
        <f t="shared" ref="AM54:AR54" si="94">+AF54</f>
        <v>1</v>
      </c>
      <c r="AN54" s="263">
        <f t="shared" si="94"/>
        <v>0</v>
      </c>
      <c r="AO54" s="263">
        <f t="shared" si="94"/>
        <v>0</v>
      </c>
      <c r="AP54" s="263">
        <f t="shared" si="94"/>
        <v>0</v>
      </c>
      <c r="AQ54" s="263">
        <f t="shared" si="94"/>
        <v>1</v>
      </c>
      <c r="AR54" s="263" t="str">
        <f t="shared" si="94"/>
        <v>Número</v>
      </c>
      <c r="AS54" s="264" t="s">
        <v>765</v>
      </c>
      <c r="AV54" s="214" t="s">
        <v>190</v>
      </c>
      <c r="AW54" s="214" t="s">
        <v>31</v>
      </c>
      <c r="AX54" s="214" t="s">
        <v>764</v>
      </c>
      <c r="BI54" s="254">
        <v>58</v>
      </c>
      <c r="BJ54" s="59" t="s">
        <v>187</v>
      </c>
    </row>
    <row r="55" spans="1:62" ht="65.25" customHeight="1" x14ac:dyDescent="0.25">
      <c r="A55" s="254">
        <v>120</v>
      </c>
      <c r="B55" s="254" t="str">
        <f t="shared" si="34"/>
        <v>P120</v>
      </c>
      <c r="C55" s="121"/>
      <c r="D55" s="255" t="s">
        <v>19</v>
      </c>
      <c r="E55" s="74" t="str">
        <f>+'PLAN INDICATIVO ORIGINAL '!$D$12</f>
        <v>ATENCIÓN Y TRATAMIENTO PENITENCIARIO</v>
      </c>
      <c r="F55" s="256" t="str">
        <f>+'PLAN INDICATIVO ORIGINAL '!$D$53</f>
        <v>ATENCIÓN Y TRATAMIENTO PENITENCIARIO</v>
      </c>
      <c r="G55" s="256" t="s">
        <v>139</v>
      </c>
      <c r="H55" s="257" t="str">
        <f>+'PLAN INDICATIVO ORIGINAL '!$D$54</f>
        <v>Brindar programas pertinentes de tratamiento penitenciario orientados a la PPL que les permita su resocialización para la vida en libertad.</v>
      </c>
      <c r="I55" s="257" t="s">
        <v>782</v>
      </c>
      <c r="J55" s="265" t="str">
        <f>+'PLAN INDICATIVO ORIGINAL '!$D$74</f>
        <v>LABORAL Y PRODUCTIVO</v>
      </c>
      <c r="K55" s="265" t="s">
        <v>767</v>
      </c>
      <c r="L55" s="142" t="s">
        <v>185</v>
      </c>
      <c r="M55" s="266" t="str">
        <f>+'PLAN INDICATIVO ORIGINAL '!$E$74</f>
        <v>Porcentaje de Población privada de la libertad que redime pena por trabajo.</v>
      </c>
      <c r="N55" s="267">
        <f>VLOOKUP(L55,'PLAN INDICATIVO ORIGINAL '!$C$13:$M$343,6,0)</f>
        <v>2.5000000000000001E-2</v>
      </c>
      <c r="O55" s="267">
        <f>VLOOKUP(L55,'PLAN INDICATIVO ORIGINAL '!$C$13:$M$343,7,0)</f>
        <v>0.05</v>
      </c>
      <c r="P55" s="267">
        <f>VLOOKUP(L55,'PLAN INDICATIVO ORIGINAL '!$C$13:$M$343,8,0)</f>
        <v>7.4999999999999997E-2</v>
      </c>
      <c r="Q55" s="267">
        <f>VLOOKUP(L55,'PLAN INDICATIVO ORIGINAL '!$C$13:$M$343,9,0)</f>
        <v>0.1</v>
      </c>
      <c r="R55" s="267">
        <f>VLOOKUP(L55,'PLAN INDICATIVO ORIGINAL '!$C$13:$M$343,10,0)</f>
        <v>0.1</v>
      </c>
      <c r="S55" s="267" t="str">
        <f>VLOOKUP(L55,'PLAN INDICATIVO ORIGINAL '!$C$13:$M$343,11,0)</f>
        <v>Porcentaje</v>
      </c>
      <c r="T55" s="259" t="e">
        <f>VLOOKUP(L55,'PLAN INDICATIVO ORIGINAL '!$C$13:$M$343,12,0)</f>
        <v>#REF!</v>
      </c>
      <c r="U55" s="259">
        <f t="shared" ref="U55:Z55" si="95">+N55*100</f>
        <v>2.5</v>
      </c>
      <c r="V55" s="259">
        <f t="shared" si="95"/>
        <v>5</v>
      </c>
      <c r="W55" s="259">
        <f t="shared" si="95"/>
        <v>7.5</v>
      </c>
      <c r="X55" s="259">
        <f t="shared" si="95"/>
        <v>10</v>
      </c>
      <c r="Y55" s="259">
        <f t="shared" si="95"/>
        <v>10</v>
      </c>
      <c r="Z55" s="259" t="e">
        <f t="shared" si="95"/>
        <v>#VALUE!</v>
      </c>
      <c r="AA55" s="115" t="str">
        <f>+'PLAN INDICATIVO ORIGINAL '!C77</f>
        <v>P120</v>
      </c>
      <c r="AB55" s="254" t="str">
        <f>+'PLAN INDICATIVO ORIGINAL '!D77</f>
        <v>Uniforme de vestir para las internas condenadas fabricados y distribuidos</v>
      </c>
      <c r="AC55" s="59" t="str">
        <f>VLOOKUP(AB55,'PLAN INDICATIVO ORIGINAL '!$D$12:$F$313,3,0)</f>
        <v>DIRECCIÓN DE ATENCIÓN Y TRATAMIENTO</v>
      </c>
      <c r="AD55" s="59" t="str">
        <f>+'PLAN INDICATIVO ORIGINAL '!F65</f>
        <v>DIRECCIÓN DE ATENCIÓN Y TRATAMIENTO</v>
      </c>
      <c r="AE55" s="59" t="s">
        <v>764</v>
      </c>
      <c r="AF55" s="268">
        <f>VLOOKUP(AA55,'PLAN INDICATIVO ORIGINAL '!$C$13:$M$343,6,0)</f>
        <v>1</v>
      </c>
      <c r="AG55" s="269">
        <f>VLOOKUP(AA55,'PLAN INDICATIVO ORIGINAL '!$C$13:$M$343,7,0)</f>
        <v>1</v>
      </c>
      <c r="AH55" s="269">
        <f>VLOOKUP(AA55,'PLAN INDICATIVO ORIGINAL '!$C$13:$M$343,8,0)</f>
        <v>1</v>
      </c>
      <c r="AI55" s="269">
        <f>VLOOKUP(AA55,'PLAN INDICATIVO ORIGINAL '!$C$13:$M$343,9,0)</f>
        <v>1</v>
      </c>
      <c r="AJ55" s="269">
        <f>VLOOKUP(AA55,'PLAN INDICATIVO ORIGINAL '!$C$13:$M$343,10,0)</f>
        <v>1</v>
      </c>
      <c r="AK55" s="269" t="str">
        <f>VLOOKUP(AA55,'PLAN INDICATIVO ORIGINAL '!$C$13:$M$343,11,0)</f>
        <v>Porcentaje</v>
      </c>
      <c r="AL55" s="262" t="e">
        <f>VLOOKUP(AA55,'PLAN INDICATIVO ORIGINAL '!$C$13:$M$343,12,0)</f>
        <v>#REF!</v>
      </c>
      <c r="AM55" s="270">
        <f t="shared" ref="AM55:AR55" si="96">+AF55*100</f>
        <v>100</v>
      </c>
      <c r="AN55" s="270">
        <f t="shared" si="96"/>
        <v>100</v>
      </c>
      <c r="AO55" s="270">
        <f t="shared" si="96"/>
        <v>100</v>
      </c>
      <c r="AP55" s="270">
        <f t="shared" si="96"/>
        <v>100</v>
      </c>
      <c r="AQ55" s="270">
        <f t="shared" si="96"/>
        <v>100</v>
      </c>
      <c r="AR55" s="270" t="e">
        <f t="shared" si="96"/>
        <v>#VALUE!</v>
      </c>
      <c r="AS55" s="264" t="s">
        <v>765</v>
      </c>
      <c r="AV55" s="214" t="s">
        <v>192</v>
      </c>
      <c r="AW55" s="214" t="s">
        <v>31</v>
      </c>
      <c r="AX55" s="214" t="s">
        <v>764</v>
      </c>
      <c r="BI55" s="254">
        <v>120</v>
      </c>
      <c r="BJ55" s="59" t="s">
        <v>187</v>
      </c>
    </row>
    <row r="56" spans="1:62" ht="65.25" customHeight="1" x14ac:dyDescent="0.25">
      <c r="A56" s="254">
        <v>26</v>
      </c>
      <c r="B56" s="254" t="str">
        <f t="shared" si="34"/>
        <v>P26</v>
      </c>
      <c r="C56" s="121"/>
      <c r="D56" s="255" t="s">
        <v>19</v>
      </c>
      <c r="E56" s="74" t="str">
        <f>+'PLAN INDICATIVO ORIGINAL '!$D$12</f>
        <v>ATENCIÓN Y TRATAMIENTO PENITENCIARIO</v>
      </c>
      <c r="F56" s="256" t="str">
        <f>+'PLAN INDICATIVO ORIGINAL '!$D$53</f>
        <v>ATENCIÓN Y TRATAMIENTO PENITENCIARIO</v>
      </c>
      <c r="G56" s="256" t="s">
        <v>139</v>
      </c>
      <c r="H56" s="257" t="str">
        <f>+'PLAN INDICATIVO ORIGINAL '!$D$54</f>
        <v>Brindar programas pertinentes de tratamiento penitenciario orientados a la PPL que les permita su resocialización para la vida en libertad.</v>
      </c>
      <c r="I56" s="257" t="s">
        <v>782</v>
      </c>
      <c r="J56" s="265" t="str">
        <f>+'PLAN INDICATIVO ORIGINAL '!$D$74</f>
        <v>LABORAL Y PRODUCTIVO</v>
      </c>
      <c r="K56" s="265" t="s">
        <v>767</v>
      </c>
      <c r="L56" s="142" t="s">
        <v>185</v>
      </c>
      <c r="M56" s="266" t="str">
        <f>+'PLAN INDICATIVO ORIGINAL '!$E$74</f>
        <v>Porcentaje de Población privada de la libertad que redime pena por trabajo.</v>
      </c>
      <c r="N56" s="267">
        <f>VLOOKUP(L56,'PLAN INDICATIVO ORIGINAL '!$C$13:$M$343,6,0)</f>
        <v>2.5000000000000001E-2</v>
      </c>
      <c r="O56" s="267">
        <f>VLOOKUP(L56,'PLAN INDICATIVO ORIGINAL '!$C$13:$M$343,7,0)</f>
        <v>0.05</v>
      </c>
      <c r="P56" s="267">
        <f>VLOOKUP(L56,'PLAN INDICATIVO ORIGINAL '!$C$13:$M$343,8,0)</f>
        <v>7.4999999999999997E-2</v>
      </c>
      <c r="Q56" s="267">
        <f>VLOOKUP(L56,'PLAN INDICATIVO ORIGINAL '!$C$13:$M$343,9,0)</f>
        <v>0.1</v>
      </c>
      <c r="R56" s="267">
        <f>VLOOKUP(L56,'PLAN INDICATIVO ORIGINAL '!$C$13:$M$343,10,0)</f>
        <v>0.1</v>
      </c>
      <c r="S56" s="267" t="str">
        <f>VLOOKUP(L56,'PLAN INDICATIVO ORIGINAL '!$C$13:$M$343,11,0)</f>
        <v>Porcentaje</v>
      </c>
      <c r="T56" s="259" t="e">
        <f>VLOOKUP(L56,'PLAN INDICATIVO ORIGINAL '!$C$13:$M$343,12,0)</f>
        <v>#REF!</v>
      </c>
      <c r="U56" s="259">
        <f t="shared" ref="U56:Z56" si="97">+N56*100</f>
        <v>2.5</v>
      </c>
      <c r="V56" s="259">
        <f t="shared" si="97"/>
        <v>5</v>
      </c>
      <c r="W56" s="259">
        <f t="shared" si="97"/>
        <v>7.5</v>
      </c>
      <c r="X56" s="259">
        <f t="shared" si="97"/>
        <v>10</v>
      </c>
      <c r="Y56" s="259">
        <f t="shared" si="97"/>
        <v>10</v>
      </c>
      <c r="Z56" s="259" t="e">
        <f t="shared" si="97"/>
        <v>#VALUE!</v>
      </c>
      <c r="AA56" s="254" t="str">
        <f>+'PLAN INDICATIVO ORIGINAL '!C78</f>
        <v>P26</v>
      </c>
      <c r="AB56" s="254" t="str">
        <f>+'PLAN INDICATIVO ORIGINAL '!D78</f>
        <v xml:space="preserve">Escuela taller dirigida a la población pos penada en la regional viejo caldas como prueba piloto con apoyo de una institución de educación,, implementada </v>
      </c>
      <c r="AC56" s="59" t="str">
        <f>VLOOKUP(AB56,'PLAN INDICATIVO ORIGINAL '!$D$12:$F$313,3,0)</f>
        <v>DIRECCIÓN DE ATENCIÓN Y TRATAMIENTO</v>
      </c>
      <c r="AD56" s="59" t="str">
        <f>+'PLAN INDICATIVO ORIGINAL '!F66</f>
        <v>DIRECCIÓN DE ATENCIÓN Y TRATAMIENTO</v>
      </c>
      <c r="AE56" s="59" t="s">
        <v>764</v>
      </c>
      <c r="AF56" s="260">
        <f>VLOOKUP(AA56,'PLAN INDICATIVO ORIGINAL '!$C$13:$M$343,6,0)</f>
        <v>1</v>
      </c>
      <c r="AG56" s="261">
        <f>VLOOKUP(AA56,'PLAN INDICATIVO ORIGINAL '!$C$13:$M$343,7,0)</f>
        <v>0</v>
      </c>
      <c r="AH56" s="261">
        <f>VLOOKUP(AA56,'PLAN INDICATIVO ORIGINAL '!$C$13:$M$343,8,0)</f>
        <v>0</v>
      </c>
      <c r="AI56" s="261">
        <f>VLOOKUP(AA56,'PLAN INDICATIVO ORIGINAL '!$C$13:$M$343,9,0)</f>
        <v>0</v>
      </c>
      <c r="AJ56" s="261">
        <f>VLOOKUP(AA56,'PLAN INDICATIVO ORIGINAL '!$C$13:$M$343,10,0)</f>
        <v>1</v>
      </c>
      <c r="AK56" s="261" t="str">
        <f>VLOOKUP(AA56,'PLAN INDICATIVO ORIGINAL '!$C$13:$M$343,11,0)</f>
        <v>Número</v>
      </c>
      <c r="AL56" s="262" t="e">
        <f>VLOOKUP(AA56,'PLAN INDICATIVO ORIGINAL '!$C$13:$M$343,12,0)</f>
        <v>#REF!</v>
      </c>
      <c r="AM56" s="263">
        <f t="shared" ref="AM56:AR56" si="98">+AF56</f>
        <v>1</v>
      </c>
      <c r="AN56" s="263">
        <f t="shared" si="98"/>
        <v>0</v>
      </c>
      <c r="AO56" s="263">
        <f t="shared" si="98"/>
        <v>0</v>
      </c>
      <c r="AP56" s="263">
        <f t="shared" si="98"/>
        <v>0</v>
      </c>
      <c r="AQ56" s="263">
        <f t="shared" si="98"/>
        <v>1</v>
      </c>
      <c r="AR56" s="263" t="str">
        <f t="shared" si="98"/>
        <v>Número</v>
      </c>
      <c r="AS56" s="264" t="s">
        <v>765</v>
      </c>
      <c r="AV56" s="214" t="s">
        <v>194</v>
      </c>
      <c r="AW56" s="214" t="s">
        <v>31</v>
      </c>
      <c r="AX56" s="214" t="s">
        <v>764</v>
      </c>
      <c r="BI56" s="254">
        <v>26</v>
      </c>
      <c r="BJ56" s="59" t="s">
        <v>187</v>
      </c>
    </row>
    <row r="57" spans="1:62" ht="65.25" customHeight="1" x14ac:dyDescent="0.25">
      <c r="A57" s="254">
        <v>187</v>
      </c>
      <c r="B57" s="254" t="str">
        <f t="shared" si="34"/>
        <v>P187</v>
      </c>
      <c r="C57" s="121"/>
      <c r="D57" s="255" t="s">
        <v>19</v>
      </c>
      <c r="E57" s="74" t="str">
        <f>+'PLAN INDICATIVO ORIGINAL '!$D$12</f>
        <v>ATENCIÓN Y TRATAMIENTO PENITENCIARIO</v>
      </c>
      <c r="F57" s="256" t="str">
        <f>+'PLAN INDICATIVO ORIGINAL '!$D$53</f>
        <v>ATENCIÓN Y TRATAMIENTO PENITENCIARIO</v>
      </c>
      <c r="G57" s="256" t="s">
        <v>139</v>
      </c>
      <c r="H57" s="257" t="str">
        <f>+'PLAN INDICATIVO ORIGINAL '!$D$54</f>
        <v>Brindar programas pertinentes de tratamiento penitenciario orientados a la PPL que les permita su resocialización para la vida en libertad.</v>
      </c>
      <c r="I57" s="257" t="s">
        <v>782</v>
      </c>
      <c r="J57" s="265" t="str">
        <f>+'PLAN INDICATIVO ORIGINAL '!$D$74</f>
        <v>LABORAL Y PRODUCTIVO</v>
      </c>
      <c r="K57" s="265" t="s">
        <v>767</v>
      </c>
      <c r="L57" s="142" t="s">
        <v>185</v>
      </c>
      <c r="M57" s="266" t="str">
        <f>+'PLAN INDICATIVO ORIGINAL '!$E$74</f>
        <v>Porcentaje de Población privada de la libertad que redime pena por trabajo.</v>
      </c>
      <c r="N57" s="267">
        <f>VLOOKUP(L57,'PLAN INDICATIVO ORIGINAL '!$C$13:$M$343,6,0)</f>
        <v>2.5000000000000001E-2</v>
      </c>
      <c r="O57" s="267">
        <f>VLOOKUP(L57,'PLAN INDICATIVO ORIGINAL '!$C$13:$M$343,7,0)</f>
        <v>0.05</v>
      </c>
      <c r="P57" s="267">
        <f>VLOOKUP(L57,'PLAN INDICATIVO ORIGINAL '!$C$13:$M$343,8,0)</f>
        <v>7.4999999999999997E-2</v>
      </c>
      <c r="Q57" s="267">
        <f>VLOOKUP(L57,'PLAN INDICATIVO ORIGINAL '!$C$13:$M$343,9,0)</f>
        <v>0.1</v>
      </c>
      <c r="R57" s="267">
        <f>VLOOKUP(L57,'PLAN INDICATIVO ORIGINAL '!$C$13:$M$343,10,0)</f>
        <v>0.1</v>
      </c>
      <c r="S57" s="267" t="str">
        <f>VLOOKUP(L57,'PLAN INDICATIVO ORIGINAL '!$C$13:$M$343,11,0)</f>
        <v>Porcentaje</v>
      </c>
      <c r="T57" s="259" t="e">
        <f>VLOOKUP(L57,'PLAN INDICATIVO ORIGINAL '!$C$13:$M$343,12,0)</f>
        <v>#REF!</v>
      </c>
      <c r="U57" s="259">
        <f t="shared" ref="U57:Z57" si="99">+N57*100</f>
        <v>2.5</v>
      </c>
      <c r="V57" s="259">
        <f t="shared" si="99"/>
        <v>5</v>
      </c>
      <c r="W57" s="259">
        <f t="shared" si="99"/>
        <v>7.5</v>
      </c>
      <c r="X57" s="259">
        <f t="shared" si="99"/>
        <v>10</v>
      </c>
      <c r="Y57" s="259">
        <f t="shared" si="99"/>
        <v>10</v>
      </c>
      <c r="Z57" s="259" t="e">
        <f t="shared" si="99"/>
        <v>#VALUE!</v>
      </c>
      <c r="AA57" s="254" t="str">
        <f>+'PLAN INDICATIVO ORIGINAL '!C79</f>
        <v>P187</v>
      </c>
      <c r="AB57" s="254" t="str">
        <f>+'PLAN INDICATIVO ORIGINAL '!D79</f>
        <v>Actividades ocupacionales del área laboral en los nuevos establecimientos (Espinal, Buga y Tuluá) implementadas</v>
      </c>
      <c r="AC57" s="59" t="str">
        <f>VLOOKUP(AB57,'PLAN INDICATIVO ORIGINAL '!$D$12:$F$313,3,0)</f>
        <v>DIRECCIÓN DE ATENCIÓN Y TRATAMIENTO</v>
      </c>
      <c r="AD57" s="59" t="str">
        <f>+'PLAN INDICATIVO ORIGINAL '!F67</f>
        <v>DIRECCIÓN DE ATENCIÓN Y TRATAMIENTO</v>
      </c>
      <c r="AE57" s="59" t="s">
        <v>764</v>
      </c>
      <c r="AF57" s="260">
        <f>VLOOKUP(AA57,'PLAN INDICATIVO ORIGINAL '!$C$13:$M$343,6,0)</f>
        <v>0</v>
      </c>
      <c r="AG57" s="261">
        <f>VLOOKUP(AA57,'PLAN INDICATIVO ORIGINAL '!$C$13:$M$343,7,0)</f>
        <v>1</v>
      </c>
      <c r="AH57" s="261">
        <f>VLOOKUP(AA57,'PLAN INDICATIVO ORIGINAL '!$C$13:$M$343,8,0)</f>
        <v>2</v>
      </c>
      <c r="AI57" s="261">
        <f>VLOOKUP(AA57,'PLAN INDICATIVO ORIGINAL '!$C$13:$M$343,9,0)</f>
        <v>0</v>
      </c>
      <c r="AJ57" s="261">
        <f>VLOOKUP(AA57,'PLAN INDICATIVO ORIGINAL '!$C$13:$M$343,10,0)</f>
        <v>3</v>
      </c>
      <c r="AK57" s="261" t="str">
        <f>VLOOKUP(AA57,'PLAN INDICATIVO ORIGINAL '!$C$13:$M$343,11,0)</f>
        <v>Número</v>
      </c>
      <c r="AL57" s="262" t="e">
        <f>VLOOKUP(AA57,'PLAN INDICATIVO ORIGINAL '!$C$13:$M$343,12,0)</f>
        <v>#REF!</v>
      </c>
      <c r="AM57" s="263">
        <f t="shared" ref="AM57:AR57" si="100">+AF57</f>
        <v>0</v>
      </c>
      <c r="AN57" s="263">
        <f t="shared" si="100"/>
        <v>1</v>
      </c>
      <c r="AO57" s="263">
        <f t="shared" si="100"/>
        <v>2</v>
      </c>
      <c r="AP57" s="263">
        <f t="shared" si="100"/>
        <v>0</v>
      </c>
      <c r="AQ57" s="263">
        <f t="shared" si="100"/>
        <v>3</v>
      </c>
      <c r="AR57" s="263" t="str">
        <f t="shared" si="100"/>
        <v>Número</v>
      </c>
      <c r="AS57" s="264" t="s">
        <v>765</v>
      </c>
      <c r="AV57" s="214" t="s">
        <v>196</v>
      </c>
      <c r="AW57" s="214" t="s">
        <v>31</v>
      </c>
      <c r="AX57" s="214" t="s">
        <v>764</v>
      </c>
      <c r="BI57" s="254">
        <v>26</v>
      </c>
      <c r="BJ57" s="59" t="s">
        <v>187</v>
      </c>
    </row>
    <row r="58" spans="1:62" ht="65.25" customHeight="1" x14ac:dyDescent="0.25">
      <c r="A58" s="254">
        <v>121</v>
      </c>
      <c r="B58" s="254" t="str">
        <f t="shared" si="34"/>
        <v>P121</v>
      </c>
      <c r="C58" s="121"/>
      <c r="D58" s="255" t="s">
        <v>19</v>
      </c>
      <c r="E58" s="74" t="str">
        <f>+'PLAN INDICATIVO ORIGINAL '!$D$12</f>
        <v>ATENCIÓN Y TRATAMIENTO PENITENCIARIO</v>
      </c>
      <c r="F58" s="256" t="str">
        <f>+'PLAN INDICATIVO ORIGINAL '!$D$53</f>
        <v>ATENCIÓN Y TRATAMIENTO PENITENCIARIO</v>
      </c>
      <c r="G58" s="256" t="s">
        <v>139</v>
      </c>
      <c r="H58" s="257" t="str">
        <f>+'PLAN INDICATIVO ORIGINAL '!$D$54</f>
        <v>Brindar programas pertinentes de tratamiento penitenciario orientados a la PPL que les permita su resocialización para la vida en libertad.</v>
      </c>
      <c r="I58" s="257" t="s">
        <v>782</v>
      </c>
      <c r="J58" s="265" t="str">
        <f>+'PLAN INDICATIVO ORIGINAL '!$D$74</f>
        <v>LABORAL Y PRODUCTIVO</v>
      </c>
      <c r="K58" s="265" t="s">
        <v>767</v>
      </c>
      <c r="L58" s="142" t="s">
        <v>185</v>
      </c>
      <c r="M58" s="266" t="str">
        <f>+'PLAN INDICATIVO ORIGINAL '!$E$74</f>
        <v>Porcentaje de Población privada de la libertad que redime pena por trabajo.</v>
      </c>
      <c r="N58" s="267">
        <f>VLOOKUP(L58,'PLAN INDICATIVO ORIGINAL '!$C$13:$M$343,6,0)</f>
        <v>2.5000000000000001E-2</v>
      </c>
      <c r="O58" s="267">
        <f>VLOOKUP(L58,'PLAN INDICATIVO ORIGINAL '!$C$13:$M$343,7,0)</f>
        <v>0.05</v>
      </c>
      <c r="P58" s="267">
        <f>VLOOKUP(L58,'PLAN INDICATIVO ORIGINAL '!$C$13:$M$343,8,0)</f>
        <v>7.4999999999999997E-2</v>
      </c>
      <c r="Q58" s="267">
        <f>VLOOKUP(L58,'PLAN INDICATIVO ORIGINAL '!$C$13:$M$343,9,0)</f>
        <v>0.1</v>
      </c>
      <c r="R58" s="267">
        <f>VLOOKUP(L58,'PLAN INDICATIVO ORIGINAL '!$C$13:$M$343,10,0)</f>
        <v>0.1</v>
      </c>
      <c r="S58" s="267" t="str">
        <f>VLOOKUP(L58,'PLAN INDICATIVO ORIGINAL '!$C$13:$M$343,11,0)</f>
        <v>Porcentaje</v>
      </c>
      <c r="T58" s="259" t="e">
        <f>VLOOKUP(L58,'PLAN INDICATIVO ORIGINAL '!$C$13:$M$343,12,0)</f>
        <v>#REF!</v>
      </c>
      <c r="U58" s="259">
        <f t="shared" ref="U58:Z58" si="101">+N58*100</f>
        <v>2.5</v>
      </c>
      <c r="V58" s="259">
        <f t="shared" si="101"/>
        <v>5</v>
      </c>
      <c r="W58" s="259">
        <f t="shared" si="101"/>
        <v>7.5</v>
      </c>
      <c r="X58" s="259">
        <f t="shared" si="101"/>
        <v>10</v>
      </c>
      <c r="Y58" s="259">
        <f t="shared" si="101"/>
        <v>10</v>
      </c>
      <c r="Z58" s="259" t="e">
        <f t="shared" si="101"/>
        <v>#VALUE!</v>
      </c>
      <c r="AA58" s="115" t="str">
        <f>+'PLAN INDICATIVO ORIGINAL '!C80</f>
        <v>P121</v>
      </c>
      <c r="AB58" s="254" t="str">
        <f>+'PLAN INDICATIVO ORIGINAL '!D80</f>
        <v>Planes ocupacionales del área laboral revisados y analizados en los 137 ERON</v>
      </c>
      <c r="AC58" s="59" t="str">
        <f>VLOOKUP(AB58,'PLAN INDICATIVO ORIGINAL '!$D$12:$F$313,3,0)</f>
        <v>DIRECCIÓN DE ATENCIÓN Y TRATAMIENTO</v>
      </c>
      <c r="AD58" s="59" t="str">
        <f>+'PLAN INDICATIVO ORIGINAL '!F68</f>
        <v>DIRECCIÓN DE ATENCIÓN Y TRATAMIENTO</v>
      </c>
      <c r="AE58" s="59" t="s">
        <v>764</v>
      </c>
      <c r="AF58" s="268">
        <f>VLOOKUP(AA58,'PLAN INDICATIVO ORIGINAL '!$C$13:$M$343,6,0)</f>
        <v>0.25</v>
      </c>
      <c r="AG58" s="269">
        <f>VLOOKUP(AA58,'PLAN INDICATIVO ORIGINAL '!$C$13:$M$343,7,0)</f>
        <v>0.5</v>
      </c>
      <c r="AH58" s="269">
        <f>VLOOKUP(AA58,'PLAN INDICATIVO ORIGINAL '!$C$13:$M$343,8,0)</f>
        <v>0.75</v>
      </c>
      <c r="AI58" s="269">
        <f>VLOOKUP(AA58,'PLAN INDICATIVO ORIGINAL '!$C$13:$M$343,9,0)</f>
        <v>1</v>
      </c>
      <c r="AJ58" s="269">
        <f>VLOOKUP(AA58,'PLAN INDICATIVO ORIGINAL '!$C$13:$M$343,10,0)</f>
        <v>1</v>
      </c>
      <c r="AK58" s="269" t="str">
        <f>VLOOKUP(AA58,'PLAN INDICATIVO ORIGINAL '!$C$13:$M$343,11,0)</f>
        <v>Porcentaje</v>
      </c>
      <c r="AL58" s="262" t="e">
        <f>VLOOKUP(AA58,'PLAN INDICATIVO ORIGINAL '!$C$13:$M$343,12,0)</f>
        <v>#REF!</v>
      </c>
      <c r="AM58" s="270">
        <f t="shared" ref="AM58:AR58" si="102">+AF58*100</f>
        <v>25</v>
      </c>
      <c r="AN58" s="270">
        <f t="shared" si="102"/>
        <v>50</v>
      </c>
      <c r="AO58" s="270">
        <f t="shared" si="102"/>
        <v>75</v>
      </c>
      <c r="AP58" s="270">
        <f t="shared" si="102"/>
        <v>100</v>
      </c>
      <c r="AQ58" s="270">
        <f t="shared" si="102"/>
        <v>100</v>
      </c>
      <c r="AR58" s="270" t="e">
        <f t="shared" si="102"/>
        <v>#VALUE!</v>
      </c>
      <c r="AS58" s="264" t="s">
        <v>765</v>
      </c>
      <c r="AV58" s="214" t="s">
        <v>198</v>
      </c>
      <c r="AW58" s="214" t="s">
        <v>31</v>
      </c>
      <c r="AX58" s="214" t="s">
        <v>764</v>
      </c>
      <c r="BI58" s="254">
        <v>121</v>
      </c>
      <c r="BJ58" s="59" t="s">
        <v>187</v>
      </c>
    </row>
    <row r="59" spans="1:62" ht="65.25" customHeight="1" x14ac:dyDescent="0.25">
      <c r="A59" s="254">
        <v>122</v>
      </c>
      <c r="B59" s="254" t="str">
        <f t="shared" si="34"/>
        <v>P122</v>
      </c>
      <c r="C59" s="121"/>
      <c r="D59" s="255" t="s">
        <v>19</v>
      </c>
      <c r="E59" s="74" t="str">
        <f>+'PLAN INDICATIVO ORIGINAL '!$D$12</f>
        <v>ATENCIÓN Y TRATAMIENTO PENITENCIARIO</v>
      </c>
      <c r="F59" s="256" t="str">
        <f>+'PLAN INDICATIVO ORIGINAL '!$D$53</f>
        <v>ATENCIÓN Y TRATAMIENTO PENITENCIARIO</v>
      </c>
      <c r="G59" s="256" t="s">
        <v>139</v>
      </c>
      <c r="H59" s="257" t="str">
        <f>+'PLAN INDICATIVO ORIGINAL '!$D$54</f>
        <v>Brindar programas pertinentes de tratamiento penitenciario orientados a la PPL que les permita su resocialización para la vida en libertad.</v>
      </c>
      <c r="I59" s="257" t="s">
        <v>782</v>
      </c>
      <c r="J59" s="265" t="str">
        <f>+'PLAN INDICATIVO ORIGINAL '!$D$74</f>
        <v>LABORAL Y PRODUCTIVO</v>
      </c>
      <c r="K59" s="265" t="s">
        <v>767</v>
      </c>
      <c r="L59" s="142" t="s">
        <v>185</v>
      </c>
      <c r="M59" s="266" t="str">
        <f>+'PLAN INDICATIVO ORIGINAL '!$E$74</f>
        <v>Porcentaje de Población privada de la libertad que redime pena por trabajo.</v>
      </c>
      <c r="N59" s="267">
        <f>VLOOKUP(L59,'PLAN INDICATIVO ORIGINAL '!$C$13:$M$343,6,0)</f>
        <v>2.5000000000000001E-2</v>
      </c>
      <c r="O59" s="267">
        <f>VLOOKUP(L59,'PLAN INDICATIVO ORIGINAL '!$C$13:$M$343,7,0)</f>
        <v>0.05</v>
      </c>
      <c r="P59" s="267">
        <f>VLOOKUP(L59,'PLAN INDICATIVO ORIGINAL '!$C$13:$M$343,8,0)</f>
        <v>7.4999999999999997E-2</v>
      </c>
      <c r="Q59" s="267">
        <f>VLOOKUP(L59,'PLAN INDICATIVO ORIGINAL '!$C$13:$M$343,9,0)</f>
        <v>0.1</v>
      </c>
      <c r="R59" s="267">
        <f>VLOOKUP(L59,'PLAN INDICATIVO ORIGINAL '!$C$13:$M$343,10,0)</f>
        <v>0.1</v>
      </c>
      <c r="S59" s="267" t="str">
        <f>VLOOKUP(L59,'PLAN INDICATIVO ORIGINAL '!$C$13:$M$343,11,0)</f>
        <v>Porcentaje</v>
      </c>
      <c r="T59" s="259" t="e">
        <f>VLOOKUP(L59,'PLAN INDICATIVO ORIGINAL '!$C$13:$M$343,12,0)</f>
        <v>#REF!</v>
      </c>
      <c r="U59" s="259">
        <f t="shared" ref="U59:Z59" si="103">+N59*100</f>
        <v>2.5</v>
      </c>
      <c r="V59" s="259">
        <f t="shared" si="103"/>
        <v>5</v>
      </c>
      <c r="W59" s="259">
        <f t="shared" si="103"/>
        <v>7.5</v>
      </c>
      <c r="X59" s="259">
        <f t="shared" si="103"/>
        <v>10</v>
      </c>
      <c r="Y59" s="259">
        <f t="shared" si="103"/>
        <v>10</v>
      </c>
      <c r="Z59" s="259" t="e">
        <f t="shared" si="103"/>
        <v>#VALUE!</v>
      </c>
      <c r="AA59" s="115" t="str">
        <f>+'PLAN INDICATIVO ORIGINAL '!C81</f>
        <v>P122</v>
      </c>
      <c r="AB59" s="254" t="str">
        <f>+'PLAN INDICATIVO ORIGINAL '!D81</f>
        <v>ERON que solicitan fortalecimiento en mantenimiento, reposición, compra de maquinaria y áreas locativas apoyados</v>
      </c>
      <c r="AC59" s="59" t="str">
        <f>VLOOKUP(AB59,'PLAN INDICATIVO ORIGINAL '!$D$12:$F$313,3,0)</f>
        <v>DIRECCIÓN DE ATENCIÓN Y TRATAMIENTO</v>
      </c>
      <c r="AD59" s="59" t="str">
        <f>+'PLAN INDICATIVO ORIGINAL '!F69</f>
        <v>DIRECCIÓN DE ATENCIÓN Y TRATAMIENTO</v>
      </c>
      <c r="AE59" s="59" t="s">
        <v>764</v>
      </c>
      <c r="AF59" s="268">
        <f>VLOOKUP(AA59,'PLAN INDICATIVO ORIGINAL '!$C$13:$M$343,6,0)</f>
        <v>1</v>
      </c>
      <c r="AG59" s="269">
        <f>VLOOKUP(AA59,'PLAN INDICATIVO ORIGINAL '!$C$13:$M$343,7,0)</f>
        <v>1</v>
      </c>
      <c r="AH59" s="269">
        <f>VLOOKUP(AA59,'PLAN INDICATIVO ORIGINAL '!$C$13:$M$343,8,0)</f>
        <v>1</v>
      </c>
      <c r="AI59" s="269">
        <f>VLOOKUP(AA59,'PLAN INDICATIVO ORIGINAL '!$C$13:$M$343,9,0)</f>
        <v>1</v>
      </c>
      <c r="AJ59" s="269">
        <f>VLOOKUP(AA59,'PLAN INDICATIVO ORIGINAL '!$C$13:$M$343,10,0)</f>
        <v>1</v>
      </c>
      <c r="AK59" s="269" t="str">
        <f>VLOOKUP(AA59,'PLAN INDICATIVO ORIGINAL '!$C$13:$M$343,11,0)</f>
        <v>Porcentaje</v>
      </c>
      <c r="AL59" s="262" t="e">
        <f>VLOOKUP(AA59,'PLAN INDICATIVO ORIGINAL '!$C$13:$M$343,12,0)</f>
        <v>#REF!</v>
      </c>
      <c r="AM59" s="270">
        <f t="shared" ref="AM59:AR59" si="104">+AF59*100</f>
        <v>100</v>
      </c>
      <c r="AN59" s="270">
        <f t="shared" si="104"/>
        <v>100</v>
      </c>
      <c r="AO59" s="270">
        <f t="shared" si="104"/>
        <v>100</v>
      </c>
      <c r="AP59" s="270">
        <f t="shared" si="104"/>
        <v>100</v>
      </c>
      <c r="AQ59" s="270">
        <f t="shared" si="104"/>
        <v>100</v>
      </c>
      <c r="AR59" s="270" t="e">
        <f t="shared" si="104"/>
        <v>#VALUE!</v>
      </c>
      <c r="AS59" s="264" t="s">
        <v>765</v>
      </c>
      <c r="AV59" s="214" t="s">
        <v>200</v>
      </c>
      <c r="AW59" s="214" t="s">
        <v>31</v>
      </c>
      <c r="AX59" s="214" t="s">
        <v>764</v>
      </c>
      <c r="BI59" s="254">
        <v>122</v>
      </c>
      <c r="BJ59" s="59" t="s">
        <v>187</v>
      </c>
    </row>
    <row r="60" spans="1:62" ht="65.25" customHeight="1" x14ac:dyDescent="0.25">
      <c r="A60" s="254">
        <v>123</v>
      </c>
      <c r="B60" s="254" t="str">
        <f t="shared" si="34"/>
        <v>P123</v>
      </c>
      <c r="C60" s="121"/>
      <c r="D60" s="255" t="s">
        <v>19</v>
      </c>
      <c r="E60" s="74" t="str">
        <f>+'PLAN INDICATIVO ORIGINAL '!$D$12</f>
        <v>ATENCIÓN Y TRATAMIENTO PENITENCIARIO</v>
      </c>
      <c r="F60" s="256" t="str">
        <f>+'PLAN INDICATIVO ORIGINAL '!$D$53</f>
        <v>ATENCIÓN Y TRATAMIENTO PENITENCIARIO</v>
      </c>
      <c r="G60" s="256" t="s">
        <v>139</v>
      </c>
      <c r="H60" s="257" t="str">
        <f>+'PLAN INDICATIVO ORIGINAL '!$D$54</f>
        <v>Brindar programas pertinentes de tratamiento penitenciario orientados a la PPL que les permita su resocialización para la vida en libertad.</v>
      </c>
      <c r="I60" s="257" t="s">
        <v>782</v>
      </c>
      <c r="J60" s="265" t="str">
        <f>+'PLAN INDICATIVO ORIGINAL '!$D$74</f>
        <v>LABORAL Y PRODUCTIVO</v>
      </c>
      <c r="K60" s="265" t="s">
        <v>767</v>
      </c>
      <c r="L60" s="142" t="s">
        <v>185</v>
      </c>
      <c r="M60" s="266" t="str">
        <f>+'PLAN INDICATIVO ORIGINAL '!$E$74</f>
        <v>Porcentaje de Población privada de la libertad que redime pena por trabajo.</v>
      </c>
      <c r="N60" s="267">
        <f>VLOOKUP(L60,'PLAN INDICATIVO ORIGINAL '!$C$13:$M$343,6,0)</f>
        <v>2.5000000000000001E-2</v>
      </c>
      <c r="O60" s="267">
        <f>VLOOKUP(L60,'PLAN INDICATIVO ORIGINAL '!$C$13:$M$343,7,0)</f>
        <v>0.05</v>
      </c>
      <c r="P60" s="267">
        <f>VLOOKUP(L60,'PLAN INDICATIVO ORIGINAL '!$C$13:$M$343,8,0)</f>
        <v>7.4999999999999997E-2</v>
      </c>
      <c r="Q60" s="267">
        <f>VLOOKUP(L60,'PLAN INDICATIVO ORIGINAL '!$C$13:$M$343,9,0)</f>
        <v>0.1</v>
      </c>
      <c r="R60" s="267">
        <f>VLOOKUP(L60,'PLAN INDICATIVO ORIGINAL '!$C$13:$M$343,10,0)</f>
        <v>0.1</v>
      </c>
      <c r="S60" s="267" t="str">
        <f>VLOOKUP(L60,'PLAN INDICATIVO ORIGINAL '!$C$13:$M$343,11,0)</f>
        <v>Porcentaje</v>
      </c>
      <c r="T60" s="267" t="e">
        <f>VLOOKUP(L60,'PLAN INDICATIVO ORIGINAL '!$C$13:$M$343,12,0)</f>
        <v>#REF!</v>
      </c>
      <c r="U60" s="259">
        <f t="shared" ref="U60:Z60" si="105">+N60*100</f>
        <v>2.5</v>
      </c>
      <c r="V60" s="259">
        <f t="shared" si="105"/>
        <v>5</v>
      </c>
      <c r="W60" s="259">
        <f t="shared" si="105"/>
        <v>7.5</v>
      </c>
      <c r="X60" s="259">
        <f t="shared" si="105"/>
        <v>10</v>
      </c>
      <c r="Y60" s="259">
        <f t="shared" si="105"/>
        <v>10</v>
      </c>
      <c r="Z60" s="259" t="e">
        <f t="shared" si="105"/>
        <v>#VALUE!</v>
      </c>
      <c r="AA60" s="115" t="str">
        <f>+'PLAN INDICATIVO ORIGINAL '!C82</f>
        <v>P123</v>
      </c>
      <c r="AB60" s="254" t="str">
        <f>+'PLAN INDICATIVO ORIGINAL '!D82</f>
        <v xml:space="preserve">Implementación y /o mejoramiento de los puntos de venta identificados con la marca institucional Libera Colombia ®. </v>
      </c>
      <c r="AC60" s="59" t="str">
        <f>VLOOKUP(AB60,'PLAN INDICATIVO ORIGINAL '!$D$12:$F$313,3,0)</f>
        <v>DIRECCIÓN DE ATENCIÓN Y TRATAMIENTO</v>
      </c>
      <c r="AD60" s="59" t="str">
        <f>+'PLAN INDICATIVO ORIGINAL '!F70</f>
        <v>DIRECCIÓN DE ATENCIÓN Y TRATAMIENTO</v>
      </c>
      <c r="AE60" s="59" t="s">
        <v>764</v>
      </c>
      <c r="AF60" s="268">
        <f>VLOOKUP(AA60,'PLAN INDICATIVO ORIGINAL '!$C$13:$M$343,6,0)</f>
        <v>0.25</v>
      </c>
      <c r="AG60" s="269">
        <f>VLOOKUP(AA60,'PLAN INDICATIVO ORIGINAL '!$C$13:$M$343,7,0)</f>
        <v>0.25</v>
      </c>
      <c r="AH60" s="269">
        <f>VLOOKUP(AA60,'PLAN INDICATIVO ORIGINAL '!$C$13:$M$343,8,0)</f>
        <v>0.25</v>
      </c>
      <c r="AI60" s="269">
        <f>VLOOKUP(AA60,'PLAN INDICATIVO ORIGINAL '!$C$13:$M$343,9,0)</f>
        <v>0.25</v>
      </c>
      <c r="AJ60" s="269">
        <f>VLOOKUP(AA60,'PLAN INDICATIVO ORIGINAL '!$C$13:$M$343,10,0)</f>
        <v>1</v>
      </c>
      <c r="AK60" s="269" t="str">
        <f>VLOOKUP(AA60,'PLAN INDICATIVO ORIGINAL '!$C$13:$M$343,11,0)</f>
        <v>Porcentaje</v>
      </c>
      <c r="AL60" s="262" t="e">
        <f>VLOOKUP(AA60,'PLAN INDICATIVO ORIGINAL '!$C$13:$M$343,12,0)</f>
        <v>#REF!</v>
      </c>
      <c r="AM60" s="270">
        <f t="shared" ref="AM60:AR60" si="106">+AF60*100</f>
        <v>25</v>
      </c>
      <c r="AN60" s="270">
        <f t="shared" si="106"/>
        <v>25</v>
      </c>
      <c r="AO60" s="270">
        <f t="shared" si="106"/>
        <v>25</v>
      </c>
      <c r="AP60" s="270">
        <f t="shared" si="106"/>
        <v>25</v>
      </c>
      <c r="AQ60" s="270">
        <f t="shared" si="106"/>
        <v>100</v>
      </c>
      <c r="AR60" s="270" t="e">
        <f t="shared" si="106"/>
        <v>#VALUE!</v>
      </c>
      <c r="AS60" s="264" t="s">
        <v>765</v>
      </c>
      <c r="AV60" s="214" t="s">
        <v>202</v>
      </c>
      <c r="AW60" s="214" t="s">
        <v>31</v>
      </c>
      <c r="AX60" s="214" t="s">
        <v>764</v>
      </c>
      <c r="BI60" s="254">
        <v>122</v>
      </c>
      <c r="BJ60" s="59" t="s">
        <v>187</v>
      </c>
    </row>
    <row r="61" spans="1:62" ht="65.25" customHeight="1" x14ac:dyDescent="0.25">
      <c r="A61" s="254">
        <v>124</v>
      </c>
      <c r="B61" s="254" t="str">
        <f t="shared" si="34"/>
        <v>P124</v>
      </c>
      <c r="C61" s="121"/>
      <c r="D61" s="255" t="s">
        <v>19</v>
      </c>
      <c r="E61" s="74" t="str">
        <f>+'PLAN INDICATIVO ORIGINAL '!$D$12</f>
        <v>ATENCIÓN Y TRATAMIENTO PENITENCIARIO</v>
      </c>
      <c r="F61" s="256" t="str">
        <f>+'PLAN INDICATIVO ORIGINAL '!$D$53</f>
        <v>ATENCIÓN Y TRATAMIENTO PENITENCIARIO</v>
      </c>
      <c r="G61" s="256" t="s">
        <v>139</v>
      </c>
      <c r="H61" s="257" t="str">
        <f>+'PLAN INDICATIVO ORIGINAL '!$D$54</f>
        <v>Brindar programas pertinentes de tratamiento penitenciario orientados a la PPL que les permita su resocialización para la vida en libertad.</v>
      </c>
      <c r="I61" s="257" t="s">
        <v>782</v>
      </c>
      <c r="J61" s="265" t="str">
        <f>+'PLAN INDICATIVO ORIGINAL '!$D$74</f>
        <v>LABORAL Y PRODUCTIVO</v>
      </c>
      <c r="K61" s="265" t="s">
        <v>767</v>
      </c>
      <c r="L61" s="142" t="s">
        <v>185</v>
      </c>
      <c r="M61" s="266" t="str">
        <f>+'PLAN INDICATIVO ORIGINAL '!$E$74</f>
        <v>Porcentaje de Población privada de la libertad que redime pena por trabajo.</v>
      </c>
      <c r="N61" s="267">
        <f>VLOOKUP(L61,'PLAN INDICATIVO ORIGINAL '!$C$13:$M$343,6,0)</f>
        <v>2.5000000000000001E-2</v>
      </c>
      <c r="O61" s="267">
        <f>VLOOKUP(L61,'PLAN INDICATIVO ORIGINAL '!$C$13:$M$343,7,0)</f>
        <v>0.05</v>
      </c>
      <c r="P61" s="267">
        <f>VLOOKUP(L61,'PLAN INDICATIVO ORIGINAL '!$C$13:$M$343,8,0)</f>
        <v>7.4999999999999997E-2</v>
      </c>
      <c r="Q61" s="267">
        <f>VLOOKUP(L61,'PLAN INDICATIVO ORIGINAL '!$C$13:$M$343,9,0)</f>
        <v>0.1</v>
      </c>
      <c r="R61" s="267">
        <f>VLOOKUP(L61,'PLAN INDICATIVO ORIGINAL '!$C$13:$M$343,10,0)</f>
        <v>0.1</v>
      </c>
      <c r="S61" s="267" t="str">
        <f>VLOOKUP(L61,'PLAN INDICATIVO ORIGINAL '!$C$13:$M$343,11,0)</f>
        <v>Porcentaje</v>
      </c>
      <c r="T61" s="259" t="e">
        <f>VLOOKUP(L61,'PLAN INDICATIVO ORIGINAL '!$C$13:$M$343,12,0)</f>
        <v>#REF!</v>
      </c>
      <c r="U61" s="259">
        <f t="shared" ref="U61:Z61" si="107">+N61*100</f>
        <v>2.5</v>
      </c>
      <c r="V61" s="259">
        <f t="shared" si="107"/>
        <v>5</v>
      </c>
      <c r="W61" s="259">
        <f t="shared" si="107"/>
        <v>7.5</v>
      </c>
      <c r="X61" s="259">
        <f t="shared" si="107"/>
        <v>10</v>
      </c>
      <c r="Y61" s="259">
        <f t="shared" si="107"/>
        <v>10</v>
      </c>
      <c r="Z61" s="259" t="e">
        <f t="shared" si="107"/>
        <v>#VALUE!</v>
      </c>
      <c r="AA61" s="115" t="str">
        <f>+'PLAN INDICATIVO ORIGINAL '!C83</f>
        <v>P124</v>
      </c>
      <c r="AB61" s="254" t="str">
        <f>+'PLAN INDICATIVO ORIGINAL '!D83</f>
        <v xml:space="preserve">Instituto participando en (2) ferias de exposición  regional, propendiendo por la comercialización de bienes y servicios elaborados por la población de internos.  </v>
      </c>
      <c r="AC61" s="59" t="str">
        <f>VLOOKUP(AB61,'PLAN INDICATIVO ORIGINAL '!$D$12:$F$313,3,0)</f>
        <v>DIRECCIÓN DE ATENCIÓN Y TRATAMIENTO</v>
      </c>
      <c r="AD61" s="59" t="str">
        <f>+'PLAN INDICATIVO ORIGINAL '!F71</f>
        <v>DIRECCIÓN DE ATENCIÓN Y TRATAMIENTO</v>
      </c>
      <c r="AE61" s="59" t="s">
        <v>764</v>
      </c>
      <c r="AF61" s="260">
        <f>VLOOKUP(AA61,'PLAN INDICATIVO ORIGINAL '!$C$13:$M$343,6,0)</f>
        <v>2</v>
      </c>
      <c r="AG61" s="261">
        <f>VLOOKUP(AA61,'PLAN INDICATIVO ORIGINAL '!$C$13:$M$343,7,0)</f>
        <v>2</v>
      </c>
      <c r="AH61" s="261">
        <f>VLOOKUP(AA61,'PLAN INDICATIVO ORIGINAL '!$C$13:$M$343,8,0)</f>
        <v>2</v>
      </c>
      <c r="AI61" s="261">
        <f>VLOOKUP(AA61,'PLAN INDICATIVO ORIGINAL '!$C$13:$M$343,9,0)</f>
        <v>2</v>
      </c>
      <c r="AJ61" s="261">
        <f>VLOOKUP(AA61,'PLAN INDICATIVO ORIGINAL '!$C$13:$M$343,10,0)</f>
        <v>2</v>
      </c>
      <c r="AK61" s="261" t="str">
        <f>VLOOKUP(AA61,'PLAN INDICATIVO ORIGINAL '!$C$13:$M$343,11,0)</f>
        <v>Número</v>
      </c>
      <c r="AL61" s="262" t="e">
        <f>VLOOKUP(AA61,'PLAN INDICATIVO ORIGINAL '!$C$13:$M$343,12,0)</f>
        <v>#REF!</v>
      </c>
      <c r="AM61" s="263">
        <f t="shared" ref="AM61:AR61" si="108">+AF61</f>
        <v>2</v>
      </c>
      <c r="AN61" s="263">
        <f t="shared" si="108"/>
        <v>2</v>
      </c>
      <c r="AO61" s="263">
        <f t="shared" si="108"/>
        <v>2</v>
      </c>
      <c r="AP61" s="263">
        <f t="shared" si="108"/>
        <v>2</v>
      </c>
      <c r="AQ61" s="263">
        <f t="shared" si="108"/>
        <v>2</v>
      </c>
      <c r="AR61" s="263" t="str">
        <f t="shared" si="108"/>
        <v>Número</v>
      </c>
      <c r="AS61" s="264" t="s">
        <v>765</v>
      </c>
      <c r="AV61" s="214" t="s">
        <v>204</v>
      </c>
      <c r="AW61" s="214" t="s">
        <v>31</v>
      </c>
      <c r="AX61" s="214" t="s">
        <v>764</v>
      </c>
      <c r="BI61" s="254">
        <v>124</v>
      </c>
      <c r="BJ61" s="59" t="s">
        <v>187</v>
      </c>
    </row>
    <row r="62" spans="1:62" ht="65.25" customHeight="1" x14ac:dyDescent="0.25">
      <c r="A62" s="254">
        <v>125</v>
      </c>
      <c r="B62" s="254" t="str">
        <f t="shared" si="34"/>
        <v>P125</v>
      </c>
      <c r="C62" s="121"/>
      <c r="D62" s="255" t="s">
        <v>19</v>
      </c>
      <c r="E62" s="74" t="str">
        <f>+'PLAN INDICATIVO ORIGINAL '!$D$12</f>
        <v>ATENCIÓN Y TRATAMIENTO PENITENCIARIO</v>
      </c>
      <c r="F62" s="256" t="str">
        <f>+'PLAN INDICATIVO ORIGINAL '!$D$53</f>
        <v>ATENCIÓN Y TRATAMIENTO PENITENCIARIO</v>
      </c>
      <c r="G62" s="256" t="s">
        <v>139</v>
      </c>
      <c r="H62" s="257" t="str">
        <f>+'PLAN INDICATIVO ORIGINAL '!$D$54</f>
        <v>Brindar programas pertinentes de tratamiento penitenciario orientados a la PPL que les permita su resocialización para la vida en libertad.</v>
      </c>
      <c r="I62" s="257" t="s">
        <v>782</v>
      </c>
      <c r="J62" s="265" t="str">
        <f>+'PLAN INDICATIVO ORIGINAL '!$D$74</f>
        <v>LABORAL Y PRODUCTIVO</v>
      </c>
      <c r="K62" s="265" t="s">
        <v>767</v>
      </c>
      <c r="L62" s="142" t="s">
        <v>185</v>
      </c>
      <c r="M62" s="266" t="str">
        <f>+'PLAN INDICATIVO ORIGINAL '!$E$74</f>
        <v>Porcentaje de Población privada de la libertad que redime pena por trabajo.</v>
      </c>
      <c r="N62" s="267">
        <f>VLOOKUP(L62,'PLAN INDICATIVO ORIGINAL '!$C$13:$M$343,6,0)</f>
        <v>2.5000000000000001E-2</v>
      </c>
      <c r="O62" s="267">
        <f>VLOOKUP(L62,'PLAN INDICATIVO ORIGINAL '!$C$13:$M$343,7,0)</f>
        <v>0.05</v>
      </c>
      <c r="P62" s="267">
        <f>VLOOKUP(L62,'PLAN INDICATIVO ORIGINAL '!$C$13:$M$343,8,0)</f>
        <v>7.4999999999999997E-2</v>
      </c>
      <c r="Q62" s="267">
        <f>VLOOKUP(L62,'PLAN INDICATIVO ORIGINAL '!$C$13:$M$343,9,0)</f>
        <v>0.1</v>
      </c>
      <c r="R62" s="267">
        <f>VLOOKUP(L62,'PLAN INDICATIVO ORIGINAL '!$C$13:$M$343,10,0)</f>
        <v>0.1</v>
      </c>
      <c r="S62" s="267" t="str">
        <f>VLOOKUP(L62,'PLAN INDICATIVO ORIGINAL '!$C$13:$M$343,11,0)</f>
        <v>Porcentaje</v>
      </c>
      <c r="T62" s="259" t="e">
        <f>VLOOKUP(L62,'PLAN INDICATIVO ORIGINAL '!$C$13:$M$343,12,0)</f>
        <v>#REF!</v>
      </c>
      <c r="U62" s="259">
        <f t="shared" ref="U62:Z62" si="109">+N62*100</f>
        <v>2.5</v>
      </c>
      <c r="V62" s="259">
        <f t="shared" si="109"/>
        <v>5</v>
      </c>
      <c r="W62" s="259">
        <f t="shared" si="109"/>
        <v>7.5</v>
      </c>
      <c r="X62" s="259">
        <f t="shared" si="109"/>
        <v>10</v>
      </c>
      <c r="Y62" s="259">
        <f t="shared" si="109"/>
        <v>10</v>
      </c>
      <c r="Z62" s="259" t="e">
        <f t="shared" si="109"/>
        <v>#VALUE!</v>
      </c>
      <c r="AA62" s="115" t="str">
        <f>+'PLAN INDICATIVO ORIGINAL '!C84</f>
        <v>P125</v>
      </c>
      <c r="AB62" s="254" t="str">
        <f>+'PLAN INDICATIVO ORIGINAL '!D84</f>
        <v xml:space="preserve">Instituto participando en (3) ferias de carácter nacional,  donde se incluya la vinculación de las (6) regionales y eron del país. </v>
      </c>
      <c r="AC62" s="59" t="str">
        <f>VLOOKUP(AB62,'PLAN INDICATIVO ORIGINAL '!$D$12:$F$313,3,0)</f>
        <v>DIRECCIÓN DE ATENCIÓN Y TRATAMIENTO</v>
      </c>
      <c r="AD62" s="59" t="str">
        <f>+'PLAN INDICATIVO ORIGINAL '!F72</f>
        <v>DIRECCIÓN DE ATENCIÓN Y TRATAMIENTO</v>
      </c>
      <c r="AE62" s="59" t="s">
        <v>764</v>
      </c>
      <c r="AF62" s="260">
        <f>VLOOKUP(AA62,'PLAN INDICATIVO ORIGINAL '!$C$13:$M$343,6,0)</f>
        <v>3</v>
      </c>
      <c r="AG62" s="261">
        <f>VLOOKUP(AA62,'PLAN INDICATIVO ORIGINAL '!$C$13:$M$343,7,0)</f>
        <v>3</v>
      </c>
      <c r="AH62" s="261">
        <f>VLOOKUP(AA62,'PLAN INDICATIVO ORIGINAL '!$C$13:$M$343,8,0)</f>
        <v>3</v>
      </c>
      <c r="AI62" s="261">
        <f>VLOOKUP(AA62,'PLAN INDICATIVO ORIGINAL '!$C$13:$M$343,9,0)</f>
        <v>3</v>
      </c>
      <c r="AJ62" s="261">
        <f>VLOOKUP(AA62,'PLAN INDICATIVO ORIGINAL '!$C$13:$M$343,10,0)</f>
        <v>12</v>
      </c>
      <c r="AK62" s="261" t="str">
        <f>VLOOKUP(AA62,'PLAN INDICATIVO ORIGINAL '!$C$13:$M$343,11,0)</f>
        <v>Número</v>
      </c>
      <c r="AL62" s="262" t="e">
        <f>VLOOKUP(AA62,'PLAN INDICATIVO ORIGINAL '!$C$13:$M$343,12,0)</f>
        <v>#REF!</v>
      </c>
      <c r="AM62" s="263">
        <f t="shared" ref="AM62:AR62" si="110">+AF62</f>
        <v>3</v>
      </c>
      <c r="AN62" s="263">
        <f t="shared" si="110"/>
        <v>3</v>
      </c>
      <c r="AO62" s="263">
        <f t="shared" si="110"/>
        <v>3</v>
      </c>
      <c r="AP62" s="263">
        <f t="shared" si="110"/>
        <v>3</v>
      </c>
      <c r="AQ62" s="263">
        <f t="shared" si="110"/>
        <v>12</v>
      </c>
      <c r="AR62" s="263" t="str">
        <f t="shared" si="110"/>
        <v>Número</v>
      </c>
      <c r="AS62" s="264" t="s">
        <v>765</v>
      </c>
      <c r="AV62" s="214" t="s">
        <v>206</v>
      </c>
      <c r="AW62" s="214" t="s">
        <v>31</v>
      </c>
      <c r="AX62" s="214" t="s">
        <v>764</v>
      </c>
      <c r="BI62" s="254">
        <v>125</v>
      </c>
      <c r="BJ62" s="59" t="s">
        <v>187</v>
      </c>
    </row>
    <row r="63" spans="1:62" ht="68.25" customHeight="1" x14ac:dyDescent="0.25">
      <c r="A63" s="254">
        <v>4</v>
      </c>
      <c r="B63" s="254" t="str">
        <f t="shared" si="34"/>
        <v>P4</v>
      </c>
      <c r="C63" s="127" t="s">
        <v>33</v>
      </c>
      <c r="D63" s="255" t="s">
        <v>19</v>
      </c>
      <c r="E63" s="74" t="str">
        <f>+'PLAN INDICATIVO ORIGINAL '!$D$12</f>
        <v>ATENCIÓN Y TRATAMIENTO PENITENCIARIO</v>
      </c>
      <c r="F63" s="256" t="str">
        <f>+'PLAN INDICATIVO ORIGINAL '!$D$53</f>
        <v>ATENCIÓN Y TRATAMIENTO PENITENCIARIO</v>
      </c>
      <c r="G63" s="256" t="s">
        <v>139</v>
      </c>
      <c r="H63" s="257" t="str">
        <f>+'PLAN INDICATIVO ORIGINAL '!$D$54</f>
        <v>Brindar programas pertinentes de tratamiento penitenciario orientados a la PPL que les permita su resocialización para la vida en libertad.</v>
      </c>
      <c r="I63" s="257" t="s">
        <v>783</v>
      </c>
      <c r="J63" s="265" t="str">
        <f>+'PLAN INDICATIVO ORIGINAL '!$D$85</f>
        <v>PAZ Y RESOCIALIZACIÓN</v>
      </c>
      <c r="K63" s="265" t="s">
        <v>767</v>
      </c>
      <c r="L63" s="142" t="s">
        <v>209</v>
      </c>
      <c r="M63" s="266" t="str">
        <f>+'PLAN INDICATIVO ORIGINAL '!E85</f>
        <v>Porcentaje de población beneficiada con los programas de tratamiento especial  para internos de justicia y paz (Ley 975 del 2005).</v>
      </c>
      <c r="N63" s="267">
        <f>VLOOKUP(L63,'PLAN INDICATIVO ORIGINAL '!$C$13:$M$343,6,0)</f>
        <v>0.35</v>
      </c>
      <c r="O63" s="267">
        <f>VLOOKUP(L63,'PLAN INDICATIVO ORIGINAL '!$C$13:$M$343,7,0)</f>
        <v>0.65</v>
      </c>
      <c r="P63" s="267">
        <f>VLOOKUP(L63,'PLAN INDICATIVO ORIGINAL '!$C$13:$M$343,8,0)</f>
        <v>0.8</v>
      </c>
      <c r="Q63" s="267">
        <f>VLOOKUP(L63,'PLAN INDICATIVO ORIGINAL '!$C$13:$M$343,9,0)</f>
        <v>1</v>
      </c>
      <c r="R63" s="267">
        <f>VLOOKUP(L63,'PLAN INDICATIVO ORIGINAL '!$C$13:$M$343,10,0)</f>
        <v>1</v>
      </c>
      <c r="S63" s="267" t="str">
        <f>VLOOKUP(L63,'PLAN INDICATIVO ORIGINAL '!$C$13:$M$343,11,0)</f>
        <v>Porcentaje</v>
      </c>
      <c r="T63" s="259" t="e">
        <f>VLOOKUP(L63,'PLAN INDICATIVO ORIGINAL '!$C$13:$M$343,12,0)</f>
        <v>#REF!</v>
      </c>
      <c r="U63" s="259">
        <f>+N63</f>
        <v>0.35</v>
      </c>
      <c r="V63" s="259">
        <f>+O63*100</f>
        <v>65</v>
      </c>
      <c r="W63" s="259">
        <f>+P63*100</f>
        <v>80</v>
      </c>
      <c r="X63" s="259">
        <f>+Q63*100</f>
        <v>100</v>
      </c>
      <c r="Y63" s="259">
        <f>+R63*100</f>
        <v>100</v>
      </c>
      <c r="Z63" s="259" t="e">
        <f>+S63*100</f>
        <v>#VALUE!</v>
      </c>
      <c r="AA63" s="254" t="str">
        <f>+'PLAN INDICATIVO ORIGINAL '!C86</f>
        <v>P4</v>
      </c>
      <c r="AB63" s="254" t="str">
        <f>+'PLAN INDICATIVO ORIGINAL '!D86</f>
        <v xml:space="preserve">ERON  de Justicia y Paz (nombrados como Justicia y Paz mediante  resolución)  fortalecidos con la implementación del  Modelo de Atención e Intervención Integral para los Internos de Justicia y Paz – MAIJUP. </v>
      </c>
      <c r="AC63" s="59" t="str">
        <f>VLOOKUP(AB63,'PLAN INDICATIVO ORIGINAL '!$D$12:$F$313,3,0)</f>
        <v>DIRECCIÓN DE ATENCIÓN Y TRATAMIENTO</v>
      </c>
      <c r="AD63" s="59" t="str">
        <f>+'PLAN INDICATIVO ORIGINAL '!F73</f>
        <v>DIRECCIÓN DE ATENCIÓN Y TRATAMIENTO</v>
      </c>
      <c r="AE63" s="59" t="s">
        <v>764</v>
      </c>
      <c r="AF63" s="260">
        <f>VLOOKUP(AA63,'PLAN INDICATIVO ORIGINAL '!$C$13:$M$343,6,0)</f>
        <v>10</v>
      </c>
      <c r="AG63" s="261">
        <f>VLOOKUP(AA63,'PLAN INDICATIVO ORIGINAL '!$C$13:$M$343,7,0)</f>
        <v>10</v>
      </c>
      <c r="AH63" s="261">
        <f>VLOOKUP(AA63,'PLAN INDICATIVO ORIGINAL '!$C$13:$M$343,8,0)</f>
        <v>10</v>
      </c>
      <c r="AI63" s="261">
        <f>VLOOKUP(AA63,'PLAN INDICATIVO ORIGINAL '!$C$13:$M$343,9,0)</f>
        <v>10</v>
      </c>
      <c r="AJ63" s="261">
        <f>VLOOKUP(AA63,'PLAN INDICATIVO ORIGINAL '!$C$13:$M$343,10,0)</f>
        <v>10</v>
      </c>
      <c r="AK63" s="261" t="str">
        <f>VLOOKUP(AA63,'PLAN INDICATIVO ORIGINAL '!$C$13:$M$343,11,0)</f>
        <v>Número</v>
      </c>
      <c r="AL63" s="262" t="e">
        <f>VLOOKUP(AA63,'PLAN INDICATIVO ORIGINAL '!$C$13:$M$343,12,0)</f>
        <v>#REF!</v>
      </c>
      <c r="AM63" s="263">
        <f t="shared" ref="AM63:AR63" si="111">+AF63</f>
        <v>10</v>
      </c>
      <c r="AN63" s="263">
        <f t="shared" si="111"/>
        <v>10</v>
      </c>
      <c r="AO63" s="263">
        <f t="shared" si="111"/>
        <v>10</v>
      </c>
      <c r="AP63" s="263">
        <f t="shared" si="111"/>
        <v>10</v>
      </c>
      <c r="AQ63" s="263">
        <f t="shared" si="111"/>
        <v>10</v>
      </c>
      <c r="AR63" s="263" t="str">
        <f t="shared" si="111"/>
        <v>Número</v>
      </c>
      <c r="AS63" s="264" t="s">
        <v>765</v>
      </c>
      <c r="AV63" s="214" t="s">
        <v>213</v>
      </c>
      <c r="AW63" s="214" t="s">
        <v>31</v>
      </c>
      <c r="AX63" s="214" t="s">
        <v>764</v>
      </c>
      <c r="BI63" s="254">
        <v>4</v>
      </c>
      <c r="BJ63" s="59" t="s">
        <v>212</v>
      </c>
    </row>
    <row r="64" spans="1:62" ht="58.5" customHeight="1" x14ac:dyDescent="0.25">
      <c r="A64" s="254">
        <v>126</v>
      </c>
      <c r="B64" s="254" t="str">
        <f t="shared" si="34"/>
        <v>P126</v>
      </c>
      <c r="C64" s="121" t="s">
        <v>33</v>
      </c>
      <c r="D64" s="255" t="s">
        <v>19</v>
      </c>
      <c r="E64" s="74" t="str">
        <f>+'PLAN INDICATIVO ORIGINAL '!$D$12</f>
        <v>ATENCIÓN Y TRATAMIENTO PENITENCIARIO</v>
      </c>
      <c r="F64" s="256" t="str">
        <f>+'PLAN INDICATIVO ORIGINAL '!$D$53</f>
        <v>ATENCIÓN Y TRATAMIENTO PENITENCIARIO</v>
      </c>
      <c r="G64" s="256" t="s">
        <v>139</v>
      </c>
      <c r="H64" s="257" t="str">
        <f>+'PLAN INDICATIVO ORIGINAL '!$D$54</f>
        <v>Brindar programas pertinentes de tratamiento penitenciario orientados a la PPL que les permita su resocialización para la vida en libertad.</v>
      </c>
      <c r="I64" s="257" t="s">
        <v>784</v>
      </c>
      <c r="J64" s="265" t="str">
        <f>+'PLAN INDICATIVO ORIGINAL '!$D$87</f>
        <v>POSPENADOS</v>
      </c>
      <c r="K64" s="142" t="s">
        <v>763</v>
      </c>
      <c r="L64" s="142" t="s">
        <v>216</v>
      </c>
      <c r="M64" s="258" t="str">
        <f>+'PLAN INDICATIVO ORIGINAL '!$E$87</f>
        <v>Porcentaje de población beneficiada con el programa de pos penados.</v>
      </c>
      <c r="N64" s="267">
        <f>VLOOKUP(L64,'PLAN INDICATIVO ORIGINAL '!$C$13:$M$343,6,0)</f>
        <v>0</v>
      </c>
      <c r="O64" s="267">
        <f>VLOOKUP(L64,'PLAN INDICATIVO ORIGINAL '!$C$13:$M$343,7,0)</f>
        <v>1</v>
      </c>
      <c r="P64" s="267">
        <f>VLOOKUP(L64,'PLAN INDICATIVO ORIGINAL '!$C$13:$M$343,8,0)</f>
        <v>1</v>
      </c>
      <c r="Q64" s="267">
        <f>VLOOKUP(L64,'PLAN INDICATIVO ORIGINAL '!$C$13:$M$343,9,0)</f>
        <v>1</v>
      </c>
      <c r="R64" s="267">
        <f>VLOOKUP(L64,'PLAN INDICATIVO ORIGINAL '!$C$13:$M$343,10,0)</f>
        <v>1</v>
      </c>
      <c r="S64" s="267" t="str">
        <f>VLOOKUP(L64,'PLAN INDICATIVO ORIGINAL '!$C$13:$M$343,11,0)</f>
        <v>Porcentaje</v>
      </c>
      <c r="T64" s="259" t="e">
        <f>VLOOKUP(L64,'PLAN INDICATIVO ORIGINAL '!$C$13:$M$343,12,0)</f>
        <v>#REF!</v>
      </c>
      <c r="U64" s="259">
        <f t="shared" ref="U64:Z64" si="112">+N64*100</f>
        <v>0</v>
      </c>
      <c r="V64" s="259">
        <f t="shared" si="112"/>
        <v>100</v>
      </c>
      <c r="W64" s="259">
        <f t="shared" si="112"/>
        <v>100</v>
      </c>
      <c r="X64" s="259">
        <f t="shared" si="112"/>
        <v>100</v>
      </c>
      <c r="Y64" s="259">
        <f t="shared" si="112"/>
        <v>100</v>
      </c>
      <c r="Z64" s="259" t="e">
        <f t="shared" si="112"/>
        <v>#VALUE!</v>
      </c>
      <c r="AA64" s="115" t="str">
        <f>+'PLAN INDICATIVO ORIGINAL '!C88</f>
        <v>P126</v>
      </c>
      <c r="AB64" s="254" t="str">
        <f>+'PLAN INDICATIVO ORIGINAL '!D88</f>
        <v>Casa Libertad creada como primer centro de atención, orientación y apoyo, en coordinación con el Minjsticia, Colsubsidio y Fundación Teatro Interno.</v>
      </c>
      <c r="AC64" s="59" t="str">
        <f>VLOOKUP(AB64,'PLAN INDICATIVO ORIGINAL '!$D$12:$F$313,3,0)</f>
        <v>DIRECCIÓN DE ATENCIÓN Y TRATAMIENTO</v>
      </c>
      <c r="AD64" s="59" t="str">
        <f>+'PLAN INDICATIVO ORIGINAL '!F74</f>
        <v>SUBDIRECCIÓN DE ACTIVIDADES PRODUCTIVAS</v>
      </c>
      <c r="AE64" s="59" t="s">
        <v>764</v>
      </c>
      <c r="AF64" s="260">
        <f>VLOOKUP(AA64,'PLAN INDICATIVO ORIGINAL '!$C$13:$M$343,6,0)</f>
        <v>1</v>
      </c>
      <c r="AG64" s="261">
        <f>VLOOKUP(AA64,'PLAN INDICATIVO ORIGINAL '!$C$13:$M$343,7,0)</f>
        <v>1</v>
      </c>
      <c r="AH64" s="261">
        <f>VLOOKUP(AA64,'PLAN INDICATIVO ORIGINAL '!$C$13:$M$343,8,0)</f>
        <v>0</v>
      </c>
      <c r="AI64" s="261">
        <f>VLOOKUP(AA64,'PLAN INDICATIVO ORIGINAL '!$C$13:$M$343,9,0)</f>
        <v>0</v>
      </c>
      <c r="AJ64" s="261">
        <f>VLOOKUP(AA64,'PLAN INDICATIVO ORIGINAL '!$C$13:$M$343,10,0)</f>
        <v>1</v>
      </c>
      <c r="AK64" s="261" t="str">
        <f>VLOOKUP(AA64,'PLAN INDICATIVO ORIGINAL '!$C$13:$M$343,11,0)</f>
        <v>Número</v>
      </c>
      <c r="AL64" s="262" t="e">
        <f>VLOOKUP(AA64,'PLAN INDICATIVO ORIGINAL '!$C$13:$M$343,12,0)</f>
        <v>#REF!</v>
      </c>
      <c r="AM64" s="263">
        <f t="shared" ref="AM64:AR64" si="113">+AF64</f>
        <v>1</v>
      </c>
      <c r="AN64" s="263">
        <f t="shared" si="113"/>
        <v>1</v>
      </c>
      <c r="AO64" s="263">
        <f t="shared" si="113"/>
        <v>0</v>
      </c>
      <c r="AP64" s="263">
        <f t="shared" si="113"/>
        <v>0</v>
      </c>
      <c r="AQ64" s="263">
        <f t="shared" si="113"/>
        <v>1</v>
      </c>
      <c r="AR64" s="263" t="str">
        <f t="shared" si="113"/>
        <v>Número</v>
      </c>
      <c r="AS64" s="264" t="s">
        <v>765</v>
      </c>
      <c r="AV64" s="214" t="s">
        <v>219</v>
      </c>
      <c r="AW64" s="214" t="s">
        <v>31</v>
      </c>
      <c r="AX64" s="214" t="s">
        <v>764</v>
      </c>
      <c r="BI64" s="254">
        <v>126</v>
      </c>
      <c r="BJ64" s="59" t="s">
        <v>187</v>
      </c>
    </row>
    <row r="65" spans="1:62" ht="68.25" customHeight="1" x14ac:dyDescent="0.25">
      <c r="A65" s="165">
        <v>188</v>
      </c>
      <c r="B65" s="254" t="str">
        <f t="shared" si="34"/>
        <v>P188</v>
      </c>
      <c r="C65" s="136" t="s">
        <v>36</v>
      </c>
      <c r="D65" s="255" t="s">
        <v>19</v>
      </c>
      <c r="E65" s="74" t="str">
        <f>+'PLAN INDICATIVO ORIGINAL '!$D$12</f>
        <v>ATENCIÓN Y TRATAMIENTO PENITENCIARIO</v>
      </c>
      <c r="F65" s="256" t="str">
        <f>+'PLAN INDICATIVO ORIGINAL '!$D$53</f>
        <v>ATENCIÓN Y TRATAMIENTO PENITENCIARIO</v>
      </c>
      <c r="G65" s="256" t="s">
        <v>139</v>
      </c>
      <c r="H65" s="257" t="str">
        <f>+'PLAN INDICATIVO ORIGINAL '!$D$54</f>
        <v>Brindar programas pertinentes de tratamiento penitenciario orientados a la PPL que les permita su resocialización para la vida en libertad.</v>
      </c>
      <c r="I65" s="257" t="s">
        <v>784</v>
      </c>
      <c r="J65" s="265" t="str">
        <f>+'PLAN INDICATIVO ORIGINAL '!$D$87</f>
        <v>POSPENADOS</v>
      </c>
      <c r="K65" s="142" t="s">
        <v>763</v>
      </c>
      <c r="L65" s="142" t="s">
        <v>216</v>
      </c>
      <c r="M65" s="258" t="str">
        <f>+'PLAN INDICATIVO ORIGINAL '!$E$87</f>
        <v>Porcentaje de población beneficiada con el programa de pos penados.</v>
      </c>
      <c r="N65" s="267">
        <f>VLOOKUP(L65,'PLAN INDICATIVO ORIGINAL '!$C$13:$M$343,6,0)</f>
        <v>0</v>
      </c>
      <c r="O65" s="267">
        <f>VLOOKUP(L65,'PLAN INDICATIVO ORIGINAL '!$C$13:$M$343,7,0)</f>
        <v>1</v>
      </c>
      <c r="P65" s="267">
        <f>VLOOKUP(L65,'PLAN INDICATIVO ORIGINAL '!$C$13:$M$343,8,0)</f>
        <v>1</v>
      </c>
      <c r="Q65" s="267">
        <f>VLOOKUP(L65,'PLAN INDICATIVO ORIGINAL '!$C$13:$M$343,9,0)</f>
        <v>1</v>
      </c>
      <c r="R65" s="267">
        <f>VLOOKUP(L65,'PLAN INDICATIVO ORIGINAL '!$C$13:$M$343,10,0)</f>
        <v>1</v>
      </c>
      <c r="S65" s="267" t="str">
        <f>VLOOKUP(L65,'PLAN INDICATIVO ORIGINAL '!$C$13:$M$343,11,0)</f>
        <v>Porcentaje</v>
      </c>
      <c r="T65" s="259" t="e">
        <f>VLOOKUP(L65,'PLAN INDICATIVO ORIGINAL '!$C$13:$M$343,12,0)</f>
        <v>#REF!</v>
      </c>
      <c r="U65" s="259">
        <f t="shared" ref="U65:Z65" si="114">+N65*100</f>
        <v>0</v>
      </c>
      <c r="V65" s="259">
        <f t="shared" si="114"/>
        <v>100</v>
      </c>
      <c r="W65" s="259">
        <f t="shared" si="114"/>
        <v>100</v>
      </c>
      <c r="X65" s="259">
        <f t="shared" si="114"/>
        <v>100</v>
      </c>
      <c r="Y65" s="259">
        <f t="shared" si="114"/>
        <v>100</v>
      </c>
      <c r="Z65" s="259" t="e">
        <f t="shared" si="114"/>
        <v>#VALUE!</v>
      </c>
      <c r="AA65" s="165" t="str">
        <f>+'PLAN INDICATIVO ORIGINAL '!C89</f>
        <v>P188</v>
      </c>
      <c r="AB65" s="165" t="str">
        <f>+'PLAN INDICATIVO ORIGINAL '!D89</f>
        <v xml:space="preserve">Presentación de un proyecto para la caracterización y diagnóstico ocupacional de la PPL, que incluya posibilidades productivas  para pos penados </v>
      </c>
      <c r="AC65" s="59" t="str">
        <f>VLOOKUP(AB65,'PLAN INDICATIVO ORIGINAL '!$D$12:$F$313,3,0)</f>
        <v>DIRECCIÓN DE ATENCIÓN Y TRATAMIENTO</v>
      </c>
      <c r="AD65" s="59" t="str">
        <f>+'PLAN INDICATIVO ORIGINAL '!F75</f>
        <v>DIRECCIÓN DE ATENCIÓN Y TRATAMIENTO</v>
      </c>
      <c r="AE65" s="59" t="s">
        <v>764</v>
      </c>
      <c r="AF65" s="260">
        <f>VLOOKUP(AA65,'PLAN INDICATIVO ORIGINAL '!$C$13:$M$343,6,0)</f>
        <v>0</v>
      </c>
      <c r="AG65" s="261">
        <f>VLOOKUP(AA65,'PLAN INDICATIVO ORIGINAL '!$C$13:$M$343,7,0)</f>
        <v>1</v>
      </c>
      <c r="AH65" s="261">
        <f>VLOOKUP(AA65,'PLAN INDICATIVO ORIGINAL '!$C$13:$M$343,8,0)</f>
        <v>0</v>
      </c>
      <c r="AI65" s="261">
        <f>VLOOKUP(AA65,'PLAN INDICATIVO ORIGINAL '!$C$13:$M$343,9,0)</f>
        <v>0</v>
      </c>
      <c r="AJ65" s="261">
        <f>VLOOKUP(AA65,'PLAN INDICATIVO ORIGINAL '!$C$13:$M$343,10,0)</f>
        <v>1</v>
      </c>
      <c r="AK65" s="261" t="str">
        <f>VLOOKUP(AA65,'PLAN INDICATIVO ORIGINAL '!$C$13:$M$343,11,0)</f>
        <v>Número</v>
      </c>
      <c r="AL65" s="262" t="e">
        <f>VLOOKUP(AA65,'PLAN INDICATIVO ORIGINAL '!$C$13:$M$343,12,0)</f>
        <v>#REF!</v>
      </c>
      <c r="AM65" s="263">
        <f t="shared" ref="AM65:AR65" si="115">+AF65</f>
        <v>0</v>
      </c>
      <c r="AN65" s="263">
        <f t="shared" si="115"/>
        <v>1</v>
      </c>
      <c r="AO65" s="263">
        <f t="shared" si="115"/>
        <v>0</v>
      </c>
      <c r="AP65" s="263">
        <f t="shared" si="115"/>
        <v>0</v>
      </c>
      <c r="AQ65" s="263">
        <f t="shared" si="115"/>
        <v>1</v>
      </c>
      <c r="AR65" s="263" t="str">
        <f t="shared" si="115"/>
        <v>Número</v>
      </c>
      <c r="AS65" s="264" t="s">
        <v>765</v>
      </c>
      <c r="AV65" s="214" t="s">
        <v>221</v>
      </c>
      <c r="AW65" s="214" t="s">
        <v>31</v>
      </c>
      <c r="AX65" s="214" t="s">
        <v>764</v>
      </c>
      <c r="BI65" s="165">
        <v>188</v>
      </c>
      <c r="BJ65" s="59" t="s">
        <v>161</v>
      </c>
    </row>
    <row r="66" spans="1:62" ht="72.75" customHeight="1" x14ac:dyDescent="0.25">
      <c r="A66" s="254">
        <v>1</v>
      </c>
      <c r="B66" s="254" t="str">
        <f t="shared" si="34"/>
        <v>P1</v>
      </c>
      <c r="C66" s="282"/>
      <c r="D66" s="283" t="s">
        <v>224</v>
      </c>
      <c r="E66" s="284" t="str">
        <f>+'PLAN INDICATIVO ORIGINAL '!$D$90</f>
        <v xml:space="preserve">SEGURIDAD PENITENCIARIA Y CARCELARIA </v>
      </c>
      <c r="F66" s="256" t="str">
        <f>+'PLAN INDICATIVO ORIGINAL '!$D$91</f>
        <v>SEGURIDAD Y CUSTODIA</v>
      </c>
      <c r="G66" s="256" t="s">
        <v>231</v>
      </c>
      <c r="H66" s="257" t="s">
        <v>232</v>
      </c>
      <c r="I66" s="257" t="s">
        <v>785</v>
      </c>
      <c r="J66" s="265" t="str">
        <f>+'PLAN INDICATIVO ORIGINAL '!$D$93</f>
        <v xml:space="preserve">SEGURIDAD Y VIGILANCIA </v>
      </c>
      <c r="K66" s="265" t="s">
        <v>767</v>
      </c>
      <c r="L66" s="142" t="s">
        <v>234</v>
      </c>
      <c r="M66" s="266" t="str">
        <f>+'PLAN INDICATIVO ORIGINAL '!$E$93</f>
        <v>Porcentaje de ERON clasificados según Ley 1709 de 2014.</v>
      </c>
      <c r="N66" s="267">
        <f>VLOOKUP(L66,'PLAN INDICATIVO ORIGINAL '!$C$13:$M$343,6,0)</f>
        <v>0</v>
      </c>
      <c r="O66" s="267">
        <f>VLOOKUP(L66,'PLAN INDICATIVO ORIGINAL '!$C$13:$M$343,7,0)</f>
        <v>0</v>
      </c>
      <c r="P66" s="267">
        <f>VLOOKUP(L66,'PLAN INDICATIVO ORIGINAL '!$C$13:$M$343,8,0)</f>
        <v>0.1</v>
      </c>
      <c r="Q66" s="267">
        <f>VLOOKUP(L66,'PLAN INDICATIVO ORIGINAL '!$C$13:$M$343,9,0)</f>
        <v>0.12</v>
      </c>
      <c r="R66" s="267">
        <f>VLOOKUP(L66,'PLAN INDICATIVO ORIGINAL '!$C$13:$M$343,10,0)</f>
        <v>0.22</v>
      </c>
      <c r="S66" s="267" t="str">
        <f>VLOOKUP(L66,'PLAN INDICATIVO ORIGINAL '!$C$13:$M$343,11,0)</f>
        <v>Porcentaje</v>
      </c>
      <c r="T66" s="259" t="e">
        <f>VLOOKUP(L66,'PLAN INDICATIVO ORIGINAL '!$C$13:$M$343,12,0)</f>
        <v>#REF!</v>
      </c>
      <c r="U66" s="259">
        <f t="shared" ref="U66:Z66" si="116">+N66*100</f>
        <v>0</v>
      </c>
      <c r="V66" s="259">
        <f t="shared" si="116"/>
        <v>0</v>
      </c>
      <c r="W66" s="259">
        <f t="shared" si="116"/>
        <v>10</v>
      </c>
      <c r="X66" s="259">
        <f t="shared" si="116"/>
        <v>12</v>
      </c>
      <c r="Y66" s="259">
        <f t="shared" si="116"/>
        <v>22</v>
      </c>
      <c r="Z66" s="259" t="e">
        <f t="shared" si="116"/>
        <v>#VALUE!</v>
      </c>
      <c r="AA66" s="254" t="str">
        <f>+'PLAN INDICATIVO ORIGINAL '!C95</f>
        <v>P1</v>
      </c>
      <c r="AB66" s="254" t="str">
        <f>+'PLAN INDICATIVO ORIGINAL '!D95</f>
        <v>Proyecto de inversión formulado para implementación del CERVI</v>
      </c>
      <c r="AC66" s="59" t="str">
        <f>VLOOKUP(AB66,'PLAN INDICATIVO ORIGINAL '!$D$12:$F$313,3,0)</f>
        <v xml:space="preserve">SUBDIRECCIÓN DE SEGURIDAD Y VIGILANCIA </v>
      </c>
      <c r="AD66" s="59" t="str">
        <f>VLOOKUP(AB66,'PLAN INDICATIVO ORIGINAL '!$D$12:$F$313,3,0)</f>
        <v xml:space="preserve">SUBDIRECCIÓN DE SEGURIDAD Y VIGILANCIA </v>
      </c>
      <c r="AE66" s="59" t="s">
        <v>786</v>
      </c>
      <c r="AF66" s="260">
        <f>VLOOKUP(AA66,'PLAN INDICATIVO ORIGINAL '!$C$13:$M$343,6,0)</f>
        <v>1</v>
      </c>
      <c r="AG66" s="261">
        <f>VLOOKUP(AA66,'PLAN INDICATIVO ORIGINAL '!$C$13:$M$343,7,0)</f>
        <v>0</v>
      </c>
      <c r="AH66" s="261">
        <f>VLOOKUP(AA66,'PLAN INDICATIVO ORIGINAL '!$C$13:$M$343,8,0)</f>
        <v>0</v>
      </c>
      <c r="AI66" s="261">
        <f>VLOOKUP(AA66,'PLAN INDICATIVO ORIGINAL '!$C$13:$M$343,9,0)</f>
        <v>0</v>
      </c>
      <c r="AJ66" s="261">
        <f>VLOOKUP(AA66,'PLAN INDICATIVO ORIGINAL '!$C$13:$M$343,10,0)</f>
        <v>1</v>
      </c>
      <c r="AK66" s="261" t="str">
        <f>VLOOKUP(AA66,'PLAN INDICATIVO ORIGINAL '!$C$13:$M$343,11,0)</f>
        <v>Número</v>
      </c>
      <c r="AL66" s="262" t="e">
        <f>VLOOKUP(AA66,'PLAN INDICATIVO ORIGINAL '!$C$13:$M$343,12,0)</f>
        <v>#REF!</v>
      </c>
      <c r="AM66" s="263">
        <f t="shared" ref="AM66:AR66" si="117">+AF66</f>
        <v>1</v>
      </c>
      <c r="AN66" s="263">
        <f t="shared" si="117"/>
        <v>0</v>
      </c>
      <c r="AO66" s="263">
        <f t="shared" si="117"/>
        <v>0</v>
      </c>
      <c r="AP66" s="263">
        <f t="shared" si="117"/>
        <v>0</v>
      </c>
      <c r="AQ66" s="263">
        <f t="shared" si="117"/>
        <v>1</v>
      </c>
      <c r="AR66" s="263" t="str">
        <f t="shared" si="117"/>
        <v>Número</v>
      </c>
      <c r="AS66" s="264" t="s">
        <v>765</v>
      </c>
      <c r="AV66" s="214" t="s">
        <v>240</v>
      </c>
      <c r="AW66" s="214" t="s">
        <v>237</v>
      </c>
      <c r="AX66" s="214" t="s">
        <v>786</v>
      </c>
      <c r="BI66" s="254">
        <v>1</v>
      </c>
      <c r="BJ66" s="59" t="s">
        <v>237</v>
      </c>
    </row>
    <row r="67" spans="1:62" ht="56.25" customHeight="1" x14ac:dyDescent="0.25">
      <c r="A67" s="254">
        <v>19</v>
      </c>
      <c r="B67" s="254" t="str">
        <f t="shared" si="34"/>
        <v>P19</v>
      </c>
      <c r="C67" s="127" t="s">
        <v>33</v>
      </c>
      <c r="D67" s="283" t="s">
        <v>224</v>
      </c>
      <c r="E67" s="284" t="str">
        <f>+'PLAN INDICATIVO ORIGINAL '!$D$90</f>
        <v xml:space="preserve">SEGURIDAD PENITENCIARIA Y CARCELARIA </v>
      </c>
      <c r="F67" s="256" t="str">
        <f>+'PLAN INDICATIVO ORIGINAL '!$D$91</f>
        <v>SEGURIDAD Y CUSTODIA</v>
      </c>
      <c r="G67" s="256" t="s">
        <v>231</v>
      </c>
      <c r="H67" s="257" t="s">
        <v>232</v>
      </c>
      <c r="I67" s="257" t="s">
        <v>785</v>
      </c>
      <c r="J67" s="265" t="str">
        <f>+'PLAN INDICATIVO ORIGINAL '!$D$93</f>
        <v xml:space="preserve">SEGURIDAD Y VIGILANCIA </v>
      </c>
      <c r="K67" s="265" t="s">
        <v>767</v>
      </c>
      <c r="L67" s="142" t="s">
        <v>234</v>
      </c>
      <c r="M67" s="266" t="str">
        <f>+'PLAN INDICATIVO ORIGINAL '!$E$93</f>
        <v>Porcentaje de ERON clasificados según Ley 1709 de 2014.</v>
      </c>
      <c r="N67" s="267">
        <f>VLOOKUP(L67,'PLAN INDICATIVO ORIGINAL '!$C$13:$M$343,6,0)</f>
        <v>0</v>
      </c>
      <c r="O67" s="267">
        <f>VLOOKUP(L67,'PLAN INDICATIVO ORIGINAL '!$C$13:$M$343,7,0)</f>
        <v>0</v>
      </c>
      <c r="P67" s="267">
        <f>VLOOKUP(L67,'PLAN INDICATIVO ORIGINAL '!$C$13:$M$343,8,0)</f>
        <v>0.1</v>
      </c>
      <c r="Q67" s="267">
        <f>VLOOKUP(L67,'PLAN INDICATIVO ORIGINAL '!$C$13:$M$343,9,0)</f>
        <v>0.12</v>
      </c>
      <c r="R67" s="267">
        <f>VLOOKUP(L67,'PLAN INDICATIVO ORIGINAL '!$C$13:$M$343,10,0)</f>
        <v>0.22</v>
      </c>
      <c r="S67" s="267" t="str">
        <f>VLOOKUP(L67,'PLAN INDICATIVO ORIGINAL '!$C$13:$M$343,11,0)</f>
        <v>Porcentaje</v>
      </c>
      <c r="T67" s="259" t="e">
        <f>VLOOKUP(L67,'PLAN INDICATIVO ORIGINAL '!$C$13:$M$343,12,0)</f>
        <v>#REF!</v>
      </c>
      <c r="U67" s="259">
        <f t="shared" ref="U67:Z67" si="118">+N67*100</f>
        <v>0</v>
      </c>
      <c r="V67" s="259">
        <f t="shared" si="118"/>
        <v>0</v>
      </c>
      <c r="W67" s="259">
        <f t="shared" si="118"/>
        <v>10</v>
      </c>
      <c r="X67" s="259">
        <f t="shared" si="118"/>
        <v>12</v>
      </c>
      <c r="Y67" s="259">
        <f t="shared" si="118"/>
        <v>22</v>
      </c>
      <c r="Z67" s="259" t="e">
        <f t="shared" si="118"/>
        <v>#VALUE!</v>
      </c>
      <c r="AA67" s="254" t="str">
        <f>+'PLAN INDICATIVO ORIGINAL '!C96</f>
        <v>P19</v>
      </c>
      <c r="AB67" s="254" t="str">
        <f>+'PLAN INDICATIVO ORIGINAL '!D96</f>
        <v>Documento de Actividades del CEDIP proyectado y presentado a la Oficina Asesora de planeación</v>
      </c>
      <c r="AC67" s="59" t="str">
        <f>VLOOKUP(AB67,'PLAN INDICATIVO ORIGINAL '!$D$12:$F$313,3,0)</f>
        <v xml:space="preserve">SUBDIRECCIÓN DE SEGURIDAD Y VIGILANCIA </v>
      </c>
      <c r="AD67" s="59" t="str">
        <f>VLOOKUP(AB67,'PLAN INDICATIVO ORIGINAL '!$D$12:$F$313,3,0)</f>
        <v xml:space="preserve">SUBDIRECCIÓN DE SEGURIDAD Y VIGILANCIA </v>
      </c>
      <c r="AE67" s="59" t="s">
        <v>786</v>
      </c>
      <c r="AF67" s="260">
        <f>VLOOKUP(AA67,'PLAN INDICATIVO ORIGINAL '!$C$13:$M$343,6,0)</f>
        <v>1</v>
      </c>
      <c r="AG67" s="261">
        <f>VLOOKUP(AA67,'PLAN INDICATIVO ORIGINAL '!$C$13:$M$343,7,0)</f>
        <v>0</v>
      </c>
      <c r="AH67" s="261">
        <f>VLOOKUP(AA67,'PLAN INDICATIVO ORIGINAL '!$C$13:$M$343,8,0)</f>
        <v>0</v>
      </c>
      <c r="AI67" s="261">
        <f>VLOOKUP(AA67,'PLAN INDICATIVO ORIGINAL '!$C$13:$M$343,9,0)</f>
        <v>0</v>
      </c>
      <c r="AJ67" s="261">
        <f>VLOOKUP(AA67,'PLAN INDICATIVO ORIGINAL '!$C$13:$M$343,10,0)</f>
        <v>1</v>
      </c>
      <c r="AK67" s="261" t="str">
        <f>VLOOKUP(AA67,'PLAN INDICATIVO ORIGINAL '!$C$13:$M$343,11,0)</f>
        <v>Número</v>
      </c>
      <c r="AL67" s="262" t="e">
        <f>VLOOKUP(AA67,'PLAN INDICATIVO ORIGINAL '!$C$13:$M$343,12,0)</f>
        <v>#REF!</v>
      </c>
      <c r="AM67" s="263">
        <f t="shared" ref="AM67:AR67" si="119">+AF67</f>
        <v>1</v>
      </c>
      <c r="AN67" s="263">
        <f t="shared" si="119"/>
        <v>0</v>
      </c>
      <c r="AO67" s="263">
        <f t="shared" si="119"/>
        <v>0</v>
      </c>
      <c r="AP67" s="263">
        <f t="shared" si="119"/>
        <v>0</v>
      </c>
      <c r="AQ67" s="263">
        <f t="shared" si="119"/>
        <v>1</v>
      </c>
      <c r="AR67" s="263" t="str">
        <f t="shared" si="119"/>
        <v>Número</v>
      </c>
      <c r="AS67" s="264" t="s">
        <v>765</v>
      </c>
      <c r="AV67" s="214" t="s">
        <v>242</v>
      </c>
      <c r="AW67" s="214" t="s">
        <v>237</v>
      </c>
      <c r="AX67" s="214" t="s">
        <v>786</v>
      </c>
      <c r="BI67" s="254">
        <v>19</v>
      </c>
      <c r="BJ67" s="59" t="s">
        <v>237</v>
      </c>
    </row>
    <row r="68" spans="1:62" ht="56.25" customHeight="1" x14ac:dyDescent="0.25">
      <c r="A68" s="254">
        <v>20</v>
      </c>
      <c r="B68" s="254" t="str">
        <f t="shared" si="34"/>
        <v>P20</v>
      </c>
      <c r="C68" s="127" t="s">
        <v>36</v>
      </c>
      <c r="D68" s="283" t="s">
        <v>224</v>
      </c>
      <c r="E68" s="284" t="str">
        <f>+'PLAN INDICATIVO ORIGINAL '!$D$90</f>
        <v xml:space="preserve">SEGURIDAD PENITENCIARIA Y CARCELARIA </v>
      </c>
      <c r="F68" s="256" t="str">
        <f>+'PLAN INDICATIVO ORIGINAL '!$D$91</f>
        <v>SEGURIDAD Y CUSTODIA</v>
      </c>
      <c r="G68" s="256" t="s">
        <v>231</v>
      </c>
      <c r="H68" s="257" t="s">
        <v>232</v>
      </c>
      <c r="I68" s="257" t="s">
        <v>785</v>
      </c>
      <c r="J68" s="265" t="str">
        <f>+'PLAN INDICATIVO ORIGINAL '!$D$93</f>
        <v xml:space="preserve">SEGURIDAD Y VIGILANCIA </v>
      </c>
      <c r="K68" s="265" t="s">
        <v>767</v>
      </c>
      <c r="L68" s="142" t="s">
        <v>234</v>
      </c>
      <c r="M68" s="266" t="str">
        <f>+'PLAN INDICATIVO ORIGINAL '!$E$93</f>
        <v>Porcentaje de ERON clasificados según Ley 1709 de 2014.</v>
      </c>
      <c r="N68" s="267">
        <f>VLOOKUP(L68,'PLAN INDICATIVO ORIGINAL '!$C$13:$M$343,6,0)</f>
        <v>0</v>
      </c>
      <c r="O68" s="267">
        <f>VLOOKUP(L68,'PLAN INDICATIVO ORIGINAL '!$C$13:$M$343,7,0)</f>
        <v>0</v>
      </c>
      <c r="P68" s="267">
        <f>VLOOKUP(L68,'PLAN INDICATIVO ORIGINAL '!$C$13:$M$343,8,0)</f>
        <v>0.1</v>
      </c>
      <c r="Q68" s="267">
        <f>VLOOKUP(L68,'PLAN INDICATIVO ORIGINAL '!$C$13:$M$343,9,0)</f>
        <v>0.12</v>
      </c>
      <c r="R68" s="267">
        <f>VLOOKUP(L68,'PLAN INDICATIVO ORIGINAL '!$C$13:$M$343,10,0)</f>
        <v>0.22</v>
      </c>
      <c r="S68" s="267" t="str">
        <f>VLOOKUP(L68,'PLAN INDICATIVO ORIGINAL '!$C$13:$M$343,11,0)</f>
        <v>Porcentaje</v>
      </c>
      <c r="T68" s="259" t="e">
        <f>VLOOKUP(L68,'PLAN INDICATIVO ORIGINAL '!$C$13:$M$343,12,0)</f>
        <v>#REF!</v>
      </c>
      <c r="U68" s="259">
        <f t="shared" ref="U68:Z68" si="120">+N68*100</f>
        <v>0</v>
      </c>
      <c r="V68" s="259">
        <f t="shared" si="120"/>
        <v>0</v>
      </c>
      <c r="W68" s="259">
        <f t="shared" si="120"/>
        <v>10</v>
      </c>
      <c r="X68" s="259">
        <f t="shared" si="120"/>
        <v>12</v>
      </c>
      <c r="Y68" s="259">
        <f t="shared" si="120"/>
        <v>22</v>
      </c>
      <c r="Z68" s="259" t="e">
        <f t="shared" si="120"/>
        <v>#VALUE!</v>
      </c>
      <c r="AA68" s="254" t="str">
        <f>+'PLAN INDICATIVO ORIGINAL '!C97</f>
        <v>P20</v>
      </c>
      <c r="AB68" s="254" t="str">
        <f>+'PLAN INDICATIVO ORIGINAL '!D97</f>
        <v>Documento de Adiestramiento Canino "MERC" remitido a la Oficina Asesora de Planeación</v>
      </c>
      <c r="AC68" s="59" t="str">
        <f>VLOOKUP(AB68,'PLAN INDICATIVO ORIGINAL '!$D$12:$F$313,3,0)</f>
        <v xml:space="preserve">SUBDIRECCIÓN DE SEGURIDAD Y VIGILANCIA </v>
      </c>
      <c r="AD68" s="59" t="str">
        <f>VLOOKUP(AB68,'PLAN INDICATIVO ORIGINAL '!$D$12:$F$313,3,0)</f>
        <v xml:space="preserve">SUBDIRECCIÓN DE SEGURIDAD Y VIGILANCIA </v>
      </c>
      <c r="AE68" s="59" t="s">
        <v>786</v>
      </c>
      <c r="AF68" s="260">
        <f>VLOOKUP(AA68,'PLAN INDICATIVO ORIGINAL '!$C$13:$M$343,6,0)</f>
        <v>1</v>
      </c>
      <c r="AG68" s="261">
        <f>VLOOKUP(AA68,'PLAN INDICATIVO ORIGINAL '!$C$13:$M$343,7,0)</f>
        <v>0</v>
      </c>
      <c r="AH68" s="261">
        <f>VLOOKUP(AA68,'PLAN INDICATIVO ORIGINAL '!$C$13:$M$343,8,0)</f>
        <v>0</v>
      </c>
      <c r="AI68" s="261">
        <f>VLOOKUP(AA68,'PLAN INDICATIVO ORIGINAL '!$C$13:$M$343,9,0)</f>
        <v>0</v>
      </c>
      <c r="AJ68" s="261">
        <f>VLOOKUP(AA68,'PLAN INDICATIVO ORIGINAL '!$C$13:$M$343,10,0)</f>
        <v>1</v>
      </c>
      <c r="AK68" s="261" t="str">
        <f>VLOOKUP(AA68,'PLAN INDICATIVO ORIGINAL '!$C$13:$M$343,11,0)</f>
        <v>Número</v>
      </c>
      <c r="AL68" s="262" t="e">
        <f>VLOOKUP(AA68,'PLAN INDICATIVO ORIGINAL '!$C$13:$M$343,12,0)</f>
        <v>#REF!</v>
      </c>
      <c r="AM68" s="263">
        <f t="shared" ref="AM68:AR68" si="121">+AF68</f>
        <v>1</v>
      </c>
      <c r="AN68" s="263">
        <f t="shared" si="121"/>
        <v>0</v>
      </c>
      <c r="AO68" s="263">
        <f t="shared" si="121"/>
        <v>0</v>
      </c>
      <c r="AP68" s="263">
        <f t="shared" si="121"/>
        <v>0</v>
      </c>
      <c r="AQ68" s="263">
        <f t="shared" si="121"/>
        <v>1</v>
      </c>
      <c r="AR68" s="263" t="str">
        <f t="shared" si="121"/>
        <v>Número</v>
      </c>
      <c r="AS68" s="264" t="s">
        <v>765</v>
      </c>
      <c r="AV68" s="214" t="s">
        <v>244</v>
      </c>
      <c r="AW68" s="214" t="s">
        <v>237</v>
      </c>
      <c r="AX68" s="214" t="s">
        <v>786</v>
      </c>
      <c r="BI68" s="254">
        <v>20</v>
      </c>
      <c r="BJ68" s="59" t="s">
        <v>237</v>
      </c>
    </row>
    <row r="69" spans="1:62" ht="56.25" customHeight="1" x14ac:dyDescent="0.25">
      <c r="A69" s="254">
        <v>247</v>
      </c>
      <c r="B69" s="254" t="str">
        <f t="shared" si="34"/>
        <v>P247</v>
      </c>
      <c r="C69" s="127" t="s">
        <v>36</v>
      </c>
      <c r="D69" s="283" t="s">
        <v>224</v>
      </c>
      <c r="E69" s="284" t="str">
        <f>+'PLAN INDICATIVO ORIGINAL '!$D$90</f>
        <v xml:space="preserve">SEGURIDAD PENITENCIARIA Y CARCELARIA </v>
      </c>
      <c r="F69" s="256" t="str">
        <f>+'PLAN INDICATIVO ORIGINAL '!$D$91</f>
        <v>SEGURIDAD Y CUSTODIA</v>
      </c>
      <c r="G69" s="256" t="s">
        <v>231</v>
      </c>
      <c r="H69" s="257" t="s">
        <v>232</v>
      </c>
      <c r="I69" s="257" t="s">
        <v>785</v>
      </c>
      <c r="J69" s="265" t="str">
        <f>+'PLAN INDICATIVO ORIGINAL '!$D$93</f>
        <v xml:space="preserve">SEGURIDAD Y VIGILANCIA </v>
      </c>
      <c r="K69" s="265" t="s">
        <v>767</v>
      </c>
      <c r="L69" s="142" t="s">
        <v>234</v>
      </c>
      <c r="M69" s="266" t="str">
        <f>+'PLAN INDICATIVO ORIGINAL '!$E$93</f>
        <v>Porcentaje de ERON clasificados según Ley 1709 de 2014.</v>
      </c>
      <c r="N69" s="267">
        <f>VLOOKUP(L69,'PLAN INDICATIVO ORIGINAL '!$C$13:$M$343,6,0)</f>
        <v>0</v>
      </c>
      <c r="O69" s="267">
        <f>VLOOKUP(L69,'PLAN INDICATIVO ORIGINAL '!$C$13:$M$343,7,0)</f>
        <v>0</v>
      </c>
      <c r="P69" s="267">
        <f>VLOOKUP(L69,'PLAN INDICATIVO ORIGINAL '!$C$13:$M$343,8,0)</f>
        <v>0.1</v>
      </c>
      <c r="Q69" s="267">
        <f>VLOOKUP(L69,'PLAN INDICATIVO ORIGINAL '!$C$13:$M$343,9,0)</f>
        <v>0.12</v>
      </c>
      <c r="R69" s="267">
        <f>VLOOKUP(L69,'PLAN INDICATIVO ORIGINAL '!$C$13:$M$343,10,0)</f>
        <v>0.22</v>
      </c>
      <c r="S69" s="267" t="str">
        <f>VLOOKUP(L69,'PLAN INDICATIVO ORIGINAL '!$C$13:$M$343,11,0)</f>
        <v>Porcentaje</v>
      </c>
      <c r="T69" s="259" t="e">
        <f>VLOOKUP(L69,'PLAN INDICATIVO ORIGINAL '!$C$13:$M$343,12,0)</f>
        <v>#REF!</v>
      </c>
      <c r="U69" s="259">
        <f t="shared" ref="U69:Z69" si="122">+N69*100</f>
        <v>0</v>
      </c>
      <c r="V69" s="259">
        <f t="shared" si="122"/>
        <v>0</v>
      </c>
      <c r="W69" s="259">
        <f t="shared" si="122"/>
        <v>10</v>
      </c>
      <c r="X69" s="259">
        <f t="shared" si="122"/>
        <v>12</v>
      </c>
      <c r="Y69" s="259">
        <f t="shared" si="122"/>
        <v>22</v>
      </c>
      <c r="Z69" s="259" t="e">
        <f t="shared" si="122"/>
        <v>#VALUE!</v>
      </c>
      <c r="AA69" s="254" t="str">
        <f>+'PLAN INDICATIVO ORIGINAL '!C98</f>
        <v>P247</v>
      </c>
      <c r="AB69" s="254" t="str">
        <f>+'PLAN INDICATIVO ORIGINAL '!D98</f>
        <v xml:space="preserve">Seminario de reentrenamiento del método "MERC" programado en compañía de la Escuela Penitenciaria Nacional. </v>
      </c>
      <c r="AC69" s="59" t="str">
        <f>VLOOKUP(AB69,'PLAN INDICATIVO ORIGINAL '!$D$12:$F$313,3,0)</f>
        <v xml:space="preserve">SUBDIRECCIÓN DE SEGURIDAD Y VIGILANCIA </v>
      </c>
      <c r="AD69" s="59" t="str">
        <f>VLOOKUP(AB69,'PLAN INDICATIVO ORIGINAL '!$D$12:$F$313,3,0)</f>
        <v xml:space="preserve">SUBDIRECCIÓN DE SEGURIDAD Y VIGILANCIA </v>
      </c>
      <c r="AE69" s="59" t="s">
        <v>786</v>
      </c>
      <c r="AF69" s="260">
        <f>VLOOKUP(AA69,'PLAN INDICATIVO ORIGINAL '!$C$13:$M$343,6,0)</f>
        <v>0</v>
      </c>
      <c r="AG69" s="261">
        <f>VLOOKUP(AA69,'PLAN INDICATIVO ORIGINAL '!$C$13:$M$343,7,0)</f>
        <v>1</v>
      </c>
      <c r="AH69" s="261">
        <f>VLOOKUP(AA69,'PLAN INDICATIVO ORIGINAL '!$C$13:$M$343,8,0)</f>
        <v>0</v>
      </c>
      <c r="AI69" s="261">
        <f>VLOOKUP(AA69,'PLAN INDICATIVO ORIGINAL '!$C$13:$M$343,9,0)</f>
        <v>0</v>
      </c>
      <c r="AJ69" s="261">
        <f>VLOOKUP(AA69,'PLAN INDICATIVO ORIGINAL '!$C$13:$M$343,10,0)</f>
        <v>0</v>
      </c>
      <c r="AK69" s="261" t="str">
        <f>VLOOKUP(AA69,'PLAN INDICATIVO ORIGINAL '!$C$13:$M$343,11,0)</f>
        <v>Número</v>
      </c>
      <c r="AL69" s="262" t="e">
        <f>VLOOKUP(AA69,'PLAN INDICATIVO ORIGINAL '!$C$13:$M$343,12,0)</f>
        <v>#REF!</v>
      </c>
      <c r="AM69" s="263">
        <f t="shared" ref="AM69:AR69" si="123">+AF69</f>
        <v>0</v>
      </c>
      <c r="AN69" s="263">
        <f t="shared" si="123"/>
        <v>1</v>
      </c>
      <c r="AO69" s="263">
        <f t="shared" si="123"/>
        <v>0</v>
      </c>
      <c r="AP69" s="263">
        <f t="shared" si="123"/>
        <v>0</v>
      </c>
      <c r="AQ69" s="263">
        <f t="shared" si="123"/>
        <v>0</v>
      </c>
      <c r="AR69" s="263" t="str">
        <f t="shared" si="123"/>
        <v>Número</v>
      </c>
      <c r="AS69" s="264" t="s">
        <v>765</v>
      </c>
      <c r="AV69" s="214" t="s">
        <v>246</v>
      </c>
      <c r="AW69" s="214" t="s">
        <v>237</v>
      </c>
      <c r="AX69" s="214" t="s">
        <v>786</v>
      </c>
      <c r="BI69" s="254">
        <v>21</v>
      </c>
      <c r="BJ69" s="59" t="s">
        <v>237</v>
      </c>
    </row>
    <row r="70" spans="1:62" ht="56.25" customHeight="1" x14ac:dyDescent="0.25">
      <c r="A70" s="254">
        <v>248</v>
      </c>
      <c r="B70" s="254" t="str">
        <f t="shared" si="34"/>
        <v>P248</v>
      </c>
      <c r="C70" s="127" t="s">
        <v>36</v>
      </c>
      <c r="D70" s="283" t="s">
        <v>224</v>
      </c>
      <c r="E70" s="284" t="str">
        <f>+'PLAN INDICATIVO ORIGINAL '!$D$90</f>
        <v xml:space="preserve">SEGURIDAD PENITENCIARIA Y CARCELARIA </v>
      </c>
      <c r="F70" s="256" t="str">
        <f>+'PLAN INDICATIVO ORIGINAL '!$D$91</f>
        <v>SEGURIDAD Y CUSTODIA</v>
      </c>
      <c r="G70" s="256" t="s">
        <v>231</v>
      </c>
      <c r="H70" s="257" t="s">
        <v>232</v>
      </c>
      <c r="I70" s="257" t="s">
        <v>785</v>
      </c>
      <c r="J70" s="265" t="str">
        <f>+'PLAN INDICATIVO ORIGINAL '!$D$93</f>
        <v xml:space="preserve">SEGURIDAD Y VIGILANCIA </v>
      </c>
      <c r="K70" s="265" t="s">
        <v>767</v>
      </c>
      <c r="L70" s="142" t="s">
        <v>234</v>
      </c>
      <c r="M70" s="266" t="str">
        <f>+'PLAN INDICATIVO ORIGINAL '!$E$93</f>
        <v>Porcentaje de ERON clasificados según Ley 1709 de 2014.</v>
      </c>
      <c r="N70" s="259">
        <f>VLOOKUP(L70,'PLAN INDICATIVO ORIGINAL '!$C$13:$M$343,6,0)</f>
        <v>0</v>
      </c>
      <c r="O70" s="259">
        <f>VLOOKUP(L70,'PLAN INDICATIVO ORIGINAL '!$C$13:$M$343,7,0)</f>
        <v>0</v>
      </c>
      <c r="P70" s="259">
        <f>VLOOKUP(L70,'PLAN INDICATIVO ORIGINAL '!$C$13:$M$343,8,0)</f>
        <v>0.1</v>
      </c>
      <c r="Q70" s="259">
        <f>VLOOKUP(L70,'PLAN INDICATIVO ORIGINAL '!$C$13:$M$343,9,0)</f>
        <v>0.12</v>
      </c>
      <c r="R70" s="259">
        <f>VLOOKUP(L70,'PLAN INDICATIVO ORIGINAL '!$C$13:$M$343,10,0)</f>
        <v>0.22</v>
      </c>
      <c r="S70" s="259" t="str">
        <f>VLOOKUP(L70,'PLAN INDICATIVO ORIGINAL '!$C$13:$M$343,11,0)</f>
        <v>Porcentaje</v>
      </c>
      <c r="T70" s="259" t="e">
        <f>VLOOKUP(L70,'PLAN INDICATIVO ORIGINAL '!$C$13:$M$343,12,0)</f>
        <v>#REF!</v>
      </c>
      <c r="U70" s="259">
        <f t="shared" ref="U70:Z70" si="124">+N70</f>
        <v>0</v>
      </c>
      <c r="V70" s="259">
        <f t="shared" si="124"/>
        <v>0</v>
      </c>
      <c r="W70" s="259">
        <f t="shared" si="124"/>
        <v>0.1</v>
      </c>
      <c r="X70" s="259">
        <f t="shared" si="124"/>
        <v>0.12</v>
      </c>
      <c r="Y70" s="259">
        <f t="shared" si="124"/>
        <v>0.22</v>
      </c>
      <c r="Z70" s="259" t="str">
        <f t="shared" si="124"/>
        <v>Porcentaje</v>
      </c>
      <c r="AA70" s="254" t="str">
        <f>+'PLAN INDICATIVO ORIGINAL '!C99</f>
        <v>P248</v>
      </c>
      <c r="AB70" s="254" t="str">
        <f>+'PLAN INDICATIVO ORIGINAL '!D99</f>
        <v>Funcionarios del CCV seleccionados para realizar el V curso Técnico Laboral por competencias en Adiestramiento y Manejo Canino</v>
      </c>
      <c r="AC70" s="59" t="str">
        <f>VLOOKUP(AB70,'PLAN INDICATIVO ORIGINAL '!$D$12:$F$313,3,0)</f>
        <v xml:space="preserve">SUBDIRECCIÓN DE SEGURIDAD Y VIGILANCIA </v>
      </c>
      <c r="AD70" s="59" t="str">
        <f>VLOOKUP(AB70,'PLAN INDICATIVO ORIGINAL '!$D$12:$F$313,3,0)</f>
        <v xml:space="preserve">SUBDIRECCIÓN DE SEGURIDAD Y VIGILANCIA </v>
      </c>
      <c r="AE70" s="59" t="s">
        <v>786</v>
      </c>
      <c r="AF70" s="260">
        <f>VLOOKUP(AA70,'PLAN INDICATIVO ORIGINAL '!$C$13:$M$343,6,0)</f>
        <v>0</v>
      </c>
      <c r="AG70" s="261">
        <f>VLOOKUP(AA70,'PLAN INDICATIVO ORIGINAL '!$C$13:$M$343,7,0)</f>
        <v>25</v>
      </c>
      <c r="AH70" s="261">
        <f>VLOOKUP(AA70,'PLAN INDICATIVO ORIGINAL '!$C$13:$M$343,8,0)</f>
        <v>0</v>
      </c>
      <c r="AI70" s="261">
        <f>VLOOKUP(AA70,'PLAN INDICATIVO ORIGINAL '!$C$13:$M$343,9,0)</f>
        <v>0</v>
      </c>
      <c r="AJ70" s="261">
        <f>VLOOKUP(AA70,'PLAN INDICATIVO ORIGINAL '!$C$13:$M$343,10,0)</f>
        <v>0</v>
      </c>
      <c r="AK70" s="261" t="str">
        <f>VLOOKUP(AA70,'PLAN INDICATIVO ORIGINAL '!$C$13:$M$343,11,0)</f>
        <v>Número</v>
      </c>
      <c r="AL70" s="262" t="e">
        <f>VLOOKUP(AA70,'PLAN INDICATIVO ORIGINAL '!$C$13:$M$343,12,0)</f>
        <v>#REF!</v>
      </c>
      <c r="AM70" s="263">
        <f t="shared" ref="AM70:AR70" si="125">+AF70</f>
        <v>0</v>
      </c>
      <c r="AN70" s="263">
        <f t="shared" si="125"/>
        <v>25</v>
      </c>
      <c r="AO70" s="263">
        <f t="shared" si="125"/>
        <v>0</v>
      </c>
      <c r="AP70" s="263">
        <f t="shared" si="125"/>
        <v>0</v>
      </c>
      <c r="AQ70" s="263">
        <f t="shared" si="125"/>
        <v>0</v>
      </c>
      <c r="AR70" s="263" t="str">
        <f t="shared" si="125"/>
        <v>Número</v>
      </c>
      <c r="AS70" s="264" t="s">
        <v>765</v>
      </c>
      <c r="AV70" s="214" t="s">
        <v>248</v>
      </c>
      <c r="AW70" s="214" t="s">
        <v>237</v>
      </c>
      <c r="AX70" s="214" t="s">
        <v>786</v>
      </c>
      <c r="BI70" s="254">
        <v>22</v>
      </c>
      <c r="BJ70" s="59" t="s">
        <v>237</v>
      </c>
    </row>
    <row r="71" spans="1:62" ht="56.25" customHeight="1" x14ac:dyDescent="0.25">
      <c r="A71" s="254">
        <v>249</v>
      </c>
      <c r="B71" s="254" t="str">
        <f t="shared" si="34"/>
        <v>P249</v>
      </c>
      <c r="C71" s="127" t="s">
        <v>36</v>
      </c>
      <c r="D71" s="283" t="s">
        <v>224</v>
      </c>
      <c r="E71" s="284" t="str">
        <f>+'PLAN INDICATIVO ORIGINAL '!$D$90</f>
        <v xml:space="preserve">SEGURIDAD PENITENCIARIA Y CARCELARIA </v>
      </c>
      <c r="F71" s="256" t="str">
        <f>+'PLAN INDICATIVO ORIGINAL '!$D$91</f>
        <v>SEGURIDAD Y CUSTODIA</v>
      </c>
      <c r="G71" s="256" t="s">
        <v>231</v>
      </c>
      <c r="H71" s="257" t="s">
        <v>232</v>
      </c>
      <c r="I71" s="257" t="s">
        <v>785</v>
      </c>
      <c r="J71" s="265" t="str">
        <f>+'PLAN INDICATIVO ORIGINAL '!$D$93</f>
        <v xml:space="preserve">SEGURIDAD Y VIGILANCIA </v>
      </c>
      <c r="K71" s="265" t="s">
        <v>767</v>
      </c>
      <c r="L71" s="142" t="s">
        <v>234</v>
      </c>
      <c r="M71" s="266" t="str">
        <f>+'PLAN INDICATIVO ORIGINAL '!$E$93</f>
        <v>Porcentaje de ERON clasificados según Ley 1709 de 2014.</v>
      </c>
      <c r="N71" s="267">
        <f>VLOOKUP(L71,'PLAN INDICATIVO ORIGINAL '!$C$13:$M$343,6,0)</f>
        <v>0</v>
      </c>
      <c r="O71" s="267">
        <f>VLOOKUP(L71,'PLAN INDICATIVO ORIGINAL '!$C$13:$M$343,7,0)</f>
        <v>0</v>
      </c>
      <c r="P71" s="267">
        <f>VLOOKUP(L71,'PLAN INDICATIVO ORIGINAL '!$C$13:$M$343,8,0)</f>
        <v>0.1</v>
      </c>
      <c r="Q71" s="267">
        <f>VLOOKUP(L71,'PLAN INDICATIVO ORIGINAL '!$C$13:$M$343,9,0)</f>
        <v>0.12</v>
      </c>
      <c r="R71" s="267">
        <f>VLOOKUP(L71,'PLAN INDICATIVO ORIGINAL '!$C$13:$M$343,10,0)</f>
        <v>0.22</v>
      </c>
      <c r="S71" s="267" t="str">
        <f>VLOOKUP(L71,'PLAN INDICATIVO ORIGINAL '!$C$13:$M$343,11,0)</f>
        <v>Porcentaje</v>
      </c>
      <c r="T71" s="259" t="e">
        <f>VLOOKUP(L71,'PLAN INDICATIVO ORIGINAL '!$C$13:$M$343,12,0)</f>
        <v>#REF!</v>
      </c>
      <c r="U71" s="259">
        <f t="shared" ref="U71:Z71" si="126">+N71*100</f>
        <v>0</v>
      </c>
      <c r="V71" s="259">
        <f t="shared" si="126"/>
        <v>0</v>
      </c>
      <c r="W71" s="259">
        <f t="shared" si="126"/>
        <v>10</v>
      </c>
      <c r="X71" s="259">
        <f t="shared" si="126"/>
        <v>12</v>
      </c>
      <c r="Y71" s="259">
        <f t="shared" si="126"/>
        <v>22</v>
      </c>
      <c r="Z71" s="259" t="e">
        <f t="shared" si="126"/>
        <v>#VALUE!</v>
      </c>
      <c r="AA71" s="254" t="str">
        <f>+'PLAN INDICATIVO ORIGINAL '!C100</f>
        <v>P249</v>
      </c>
      <c r="AB71" s="254" t="str">
        <f>+'PLAN INDICATIVO ORIGINAL '!D100</f>
        <v xml:space="preserve">ERON con mayor vulnerabilidad de acuerdo a las amenazas de origen natural, socionatural y antrópicas, identificados </v>
      </c>
      <c r="AC71" s="59" t="str">
        <f>VLOOKUP(AB71,'PLAN INDICATIVO ORIGINAL '!$D$12:$F$313,3,0)</f>
        <v xml:space="preserve">SUBDIRECCIÓN DE SEGURIDAD Y VIGILANCIA </v>
      </c>
      <c r="AD71" s="59" t="str">
        <f>VLOOKUP(AB71,'PLAN INDICATIVO ORIGINAL '!$D$12:$F$313,3,0)</f>
        <v xml:space="preserve">SUBDIRECCIÓN DE SEGURIDAD Y VIGILANCIA </v>
      </c>
      <c r="AE71" s="59" t="s">
        <v>786</v>
      </c>
      <c r="AF71" s="260">
        <f>VLOOKUP(AA71,'PLAN INDICATIVO ORIGINAL '!$C$13:$M$343,6,0)</f>
        <v>0</v>
      </c>
      <c r="AG71" s="261">
        <f>VLOOKUP(AA71,'PLAN INDICATIVO ORIGINAL '!$C$13:$M$343,7,0)</f>
        <v>30</v>
      </c>
      <c r="AH71" s="261">
        <f>VLOOKUP(AA71,'PLAN INDICATIVO ORIGINAL '!$C$13:$M$343,8,0)</f>
        <v>0</v>
      </c>
      <c r="AI71" s="261">
        <f>VLOOKUP(AA71,'PLAN INDICATIVO ORIGINAL '!$C$13:$M$343,9,0)</f>
        <v>0</v>
      </c>
      <c r="AJ71" s="261">
        <f>VLOOKUP(AA71,'PLAN INDICATIVO ORIGINAL '!$C$13:$M$343,10,0)</f>
        <v>0</v>
      </c>
      <c r="AK71" s="261" t="str">
        <f>VLOOKUP(AA71,'PLAN INDICATIVO ORIGINAL '!$C$13:$M$343,11,0)</f>
        <v>Número</v>
      </c>
      <c r="AL71" s="262" t="e">
        <f>VLOOKUP(AA71,'PLAN INDICATIVO ORIGINAL '!$C$13:$M$343,12,0)</f>
        <v>#REF!</v>
      </c>
      <c r="AM71" s="263">
        <f t="shared" ref="AM71:AR71" si="127">+AF71</f>
        <v>0</v>
      </c>
      <c r="AN71" s="263">
        <f t="shared" si="127"/>
        <v>30</v>
      </c>
      <c r="AO71" s="263">
        <f t="shared" si="127"/>
        <v>0</v>
      </c>
      <c r="AP71" s="263">
        <f t="shared" si="127"/>
        <v>0</v>
      </c>
      <c r="AQ71" s="263">
        <f t="shared" si="127"/>
        <v>0</v>
      </c>
      <c r="AR71" s="263" t="str">
        <f t="shared" si="127"/>
        <v>Número</v>
      </c>
      <c r="AS71" s="264" t="s">
        <v>765</v>
      </c>
      <c r="AV71" s="214" t="s">
        <v>250</v>
      </c>
      <c r="AW71" s="214" t="s">
        <v>237</v>
      </c>
      <c r="AX71" s="214" t="s">
        <v>786</v>
      </c>
      <c r="BI71" s="254">
        <v>23</v>
      </c>
      <c r="BJ71" s="59" t="s">
        <v>237</v>
      </c>
    </row>
    <row r="72" spans="1:62" ht="56.25" customHeight="1" x14ac:dyDescent="0.25">
      <c r="A72" s="254">
        <v>24</v>
      </c>
      <c r="B72" s="254" t="str">
        <f t="shared" si="34"/>
        <v>P24</v>
      </c>
      <c r="C72" s="127" t="s">
        <v>50</v>
      </c>
      <c r="D72" s="283" t="s">
        <v>224</v>
      </c>
      <c r="E72" s="284" t="str">
        <f>+'PLAN INDICATIVO ORIGINAL '!$D$90</f>
        <v xml:space="preserve">SEGURIDAD PENITENCIARIA Y CARCELARIA </v>
      </c>
      <c r="F72" s="256" t="str">
        <f>+'PLAN INDICATIVO ORIGINAL '!$D$91</f>
        <v>SEGURIDAD Y CUSTODIA</v>
      </c>
      <c r="G72" s="256" t="s">
        <v>231</v>
      </c>
      <c r="H72" s="257" t="s">
        <v>232</v>
      </c>
      <c r="I72" s="257" t="s">
        <v>785</v>
      </c>
      <c r="J72" s="265" t="str">
        <f>+'PLAN INDICATIVO ORIGINAL '!$D$93</f>
        <v xml:space="preserve">SEGURIDAD Y VIGILANCIA </v>
      </c>
      <c r="K72" s="265" t="s">
        <v>767</v>
      </c>
      <c r="L72" s="142" t="s">
        <v>234</v>
      </c>
      <c r="M72" s="266" t="str">
        <f>+'PLAN INDICATIVO ORIGINAL '!$E$93</f>
        <v>Porcentaje de ERON clasificados según Ley 1709 de 2014.</v>
      </c>
      <c r="N72" s="267">
        <f>VLOOKUP(L72,'PLAN INDICATIVO ORIGINAL '!$C$13:$M$343,6,0)</f>
        <v>0</v>
      </c>
      <c r="O72" s="267">
        <f>VLOOKUP(L72,'PLAN INDICATIVO ORIGINAL '!$C$13:$M$343,7,0)</f>
        <v>0</v>
      </c>
      <c r="P72" s="267">
        <f>VLOOKUP(L72,'PLAN INDICATIVO ORIGINAL '!$C$13:$M$343,8,0)</f>
        <v>0.1</v>
      </c>
      <c r="Q72" s="267">
        <f>VLOOKUP(L72,'PLAN INDICATIVO ORIGINAL '!$C$13:$M$343,9,0)</f>
        <v>0.12</v>
      </c>
      <c r="R72" s="267">
        <f>VLOOKUP(L72,'PLAN INDICATIVO ORIGINAL '!$C$13:$M$343,10,0)</f>
        <v>0.22</v>
      </c>
      <c r="S72" s="267" t="str">
        <f>VLOOKUP(L72,'PLAN INDICATIVO ORIGINAL '!$C$13:$M$343,11,0)</f>
        <v>Porcentaje</v>
      </c>
      <c r="T72" s="259" t="e">
        <f>VLOOKUP(L72,'PLAN INDICATIVO ORIGINAL '!$C$13:$M$343,12,0)</f>
        <v>#REF!</v>
      </c>
      <c r="U72" s="259">
        <f t="shared" ref="U72:Z72" si="128">+N72*100</f>
        <v>0</v>
      </c>
      <c r="V72" s="259">
        <f t="shared" si="128"/>
        <v>0</v>
      </c>
      <c r="W72" s="259">
        <f t="shared" si="128"/>
        <v>10</v>
      </c>
      <c r="X72" s="259">
        <f t="shared" si="128"/>
        <v>12</v>
      </c>
      <c r="Y72" s="259">
        <f t="shared" si="128"/>
        <v>22</v>
      </c>
      <c r="Z72" s="259" t="e">
        <f t="shared" si="128"/>
        <v>#VALUE!</v>
      </c>
      <c r="AA72" s="254" t="str">
        <f>+'PLAN INDICATIVO ORIGINAL '!C101</f>
        <v>P24</v>
      </c>
      <c r="AB72" s="254" t="str">
        <f>+'PLAN INDICATIVO ORIGINAL '!D101</f>
        <v>ERON con el Servicio de Guía Canino reforzado</v>
      </c>
      <c r="AC72" s="59" t="str">
        <f>VLOOKUP(AB72,'PLAN INDICATIVO ORIGINAL '!$D$12:$F$313,3,0)</f>
        <v xml:space="preserve">SUBDIRECCIÓN DE SEGURIDAD Y VIGILANCIA </v>
      </c>
      <c r="AD72" s="59" t="str">
        <f>VLOOKUP(AB72,'PLAN INDICATIVO ORIGINAL '!$D$12:$F$313,3,0)</f>
        <v xml:space="preserve">SUBDIRECCIÓN DE SEGURIDAD Y VIGILANCIA </v>
      </c>
      <c r="AE72" s="59" t="s">
        <v>786</v>
      </c>
      <c r="AF72" s="260">
        <f>VLOOKUP(AA72,'PLAN INDICATIVO ORIGINAL '!$C$13:$M$343,6,0)</f>
        <v>15</v>
      </c>
      <c r="AG72" s="261">
        <f>VLOOKUP(AA72,'PLAN INDICATIVO ORIGINAL '!$C$13:$M$343,7,0)</f>
        <v>0</v>
      </c>
      <c r="AH72" s="261">
        <f>VLOOKUP(AA72,'PLAN INDICATIVO ORIGINAL '!$C$13:$M$343,8,0)</f>
        <v>0</v>
      </c>
      <c r="AI72" s="261">
        <f>VLOOKUP(AA72,'PLAN INDICATIVO ORIGINAL '!$C$13:$M$343,9,0)</f>
        <v>0</v>
      </c>
      <c r="AJ72" s="261">
        <f>VLOOKUP(AA72,'PLAN INDICATIVO ORIGINAL '!$C$13:$M$343,10,0)</f>
        <v>15</v>
      </c>
      <c r="AK72" s="261" t="str">
        <f>VLOOKUP(AA72,'PLAN INDICATIVO ORIGINAL '!$C$13:$M$343,11,0)</f>
        <v>Número</v>
      </c>
      <c r="AL72" s="262" t="e">
        <f>VLOOKUP(AA72,'PLAN INDICATIVO ORIGINAL '!$C$13:$M$343,12,0)</f>
        <v>#REF!</v>
      </c>
      <c r="AM72" s="263">
        <f t="shared" ref="AM72:AR72" si="129">+AF72</f>
        <v>15</v>
      </c>
      <c r="AN72" s="263">
        <f t="shared" si="129"/>
        <v>0</v>
      </c>
      <c r="AO72" s="263">
        <f t="shared" si="129"/>
        <v>0</v>
      </c>
      <c r="AP72" s="263">
        <f t="shared" si="129"/>
        <v>0</v>
      </c>
      <c r="AQ72" s="263">
        <f t="shared" si="129"/>
        <v>15</v>
      </c>
      <c r="AR72" s="263" t="str">
        <f t="shared" si="129"/>
        <v>Número</v>
      </c>
      <c r="AS72" s="264" t="s">
        <v>765</v>
      </c>
      <c r="AV72" s="214" t="s">
        <v>252</v>
      </c>
      <c r="AW72" s="214" t="s">
        <v>237</v>
      </c>
      <c r="AX72" s="214" t="s">
        <v>786</v>
      </c>
      <c r="BI72" s="254">
        <v>24</v>
      </c>
      <c r="BJ72" s="59" t="s">
        <v>237</v>
      </c>
    </row>
    <row r="73" spans="1:62" ht="56.25" customHeight="1" x14ac:dyDescent="0.25">
      <c r="A73" s="254">
        <v>46</v>
      </c>
      <c r="B73" s="254" t="str">
        <f t="shared" si="34"/>
        <v>P46</v>
      </c>
      <c r="C73" s="127" t="s">
        <v>53</v>
      </c>
      <c r="D73" s="283" t="s">
        <v>224</v>
      </c>
      <c r="E73" s="284" t="str">
        <f>+'PLAN INDICATIVO ORIGINAL '!$D$90</f>
        <v xml:space="preserve">SEGURIDAD PENITENCIARIA Y CARCELARIA </v>
      </c>
      <c r="F73" s="256" t="str">
        <f>+'PLAN INDICATIVO ORIGINAL '!$D$91</f>
        <v>SEGURIDAD Y CUSTODIA</v>
      </c>
      <c r="G73" s="256" t="s">
        <v>231</v>
      </c>
      <c r="H73" s="257" t="s">
        <v>232</v>
      </c>
      <c r="I73" s="257" t="s">
        <v>785</v>
      </c>
      <c r="J73" s="265" t="str">
        <f>+'PLAN INDICATIVO ORIGINAL '!$D$93</f>
        <v xml:space="preserve">SEGURIDAD Y VIGILANCIA </v>
      </c>
      <c r="K73" s="265" t="s">
        <v>767</v>
      </c>
      <c r="L73" s="142" t="s">
        <v>234</v>
      </c>
      <c r="M73" s="266" t="str">
        <f>+'PLAN INDICATIVO ORIGINAL '!$E$93</f>
        <v>Porcentaje de ERON clasificados según Ley 1709 de 2014.</v>
      </c>
      <c r="N73" s="267">
        <f>VLOOKUP(L73,'PLAN INDICATIVO ORIGINAL '!$C$13:$M$343,6,0)</f>
        <v>0</v>
      </c>
      <c r="O73" s="267">
        <f>VLOOKUP(L73,'PLAN INDICATIVO ORIGINAL '!$C$13:$M$343,7,0)</f>
        <v>0</v>
      </c>
      <c r="P73" s="267">
        <f>VLOOKUP(L73,'PLAN INDICATIVO ORIGINAL '!$C$13:$M$343,8,0)</f>
        <v>0.1</v>
      </c>
      <c r="Q73" s="267">
        <f>VLOOKUP(L73,'PLAN INDICATIVO ORIGINAL '!$C$13:$M$343,9,0)</f>
        <v>0.12</v>
      </c>
      <c r="R73" s="267">
        <f>VLOOKUP(L73,'PLAN INDICATIVO ORIGINAL '!$C$13:$M$343,10,0)</f>
        <v>0.22</v>
      </c>
      <c r="S73" s="267" t="str">
        <f>VLOOKUP(L73,'PLAN INDICATIVO ORIGINAL '!$C$13:$M$343,11,0)</f>
        <v>Porcentaje</v>
      </c>
      <c r="T73" s="259" t="e">
        <f>VLOOKUP(L73,'PLAN INDICATIVO ORIGINAL '!$C$13:$M$343,12,0)</f>
        <v>#REF!</v>
      </c>
      <c r="U73" s="259">
        <f t="shared" ref="U73:Z73" si="130">+N73*100</f>
        <v>0</v>
      </c>
      <c r="V73" s="259">
        <f t="shared" si="130"/>
        <v>0</v>
      </c>
      <c r="W73" s="259">
        <f t="shared" si="130"/>
        <v>10</v>
      </c>
      <c r="X73" s="259">
        <f t="shared" si="130"/>
        <v>12</v>
      </c>
      <c r="Y73" s="259">
        <f t="shared" si="130"/>
        <v>22</v>
      </c>
      <c r="Z73" s="259" t="e">
        <f t="shared" si="130"/>
        <v>#VALUE!</v>
      </c>
      <c r="AA73" s="254" t="str">
        <f>+'PLAN INDICATIVO ORIGINAL '!C102</f>
        <v>P46</v>
      </c>
      <c r="AB73" s="254" t="str">
        <f>+'PLAN INDICATIVO ORIGINAL '!D102</f>
        <v>Herramienta sistemática de seguimiento y  control del proceso de Seguridad, administrada por la Dirección de Custodia y Vigilancia</v>
      </c>
      <c r="AC73" s="59" t="str">
        <f>VLOOKUP(AB73,'PLAN INDICATIVO ORIGINAL '!$D$12:$F$313,3,0)</f>
        <v xml:space="preserve">SUBDIRECCIÓN DE SEGURIDAD Y VIGILANCIA </v>
      </c>
      <c r="AD73" s="59" t="str">
        <f>VLOOKUP(AB73,'PLAN INDICATIVO ORIGINAL '!$D$12:$F$313,3,0)</f>
        <v xml:space="preserve">SUBDIRECCIÓN DE SEGURIDAD Y VIGILANCIA </v>
      </c>
      <c r="AE73" s="59" t="s">
        <v>786</v>
      </c>
      <c r="AF73" s="260">
        <f>VLOOKUP(AA73,'PLAN INDICATIVO ORIGINAL '!$C$13:$M$343,6,0)</f>
        <v>1</v>
      </c>
      <c r="AG73" s="261">
        <f>VLOOKUP(AA73,'PLAN INDICATIVO ORIGINAL '!$C$13:$M$343,7,0)</f>
        <v>0</v>
      </c>
      <c r="AH73" s="261">
        <f>VLOOKUP(AA73,'PLAN INDICATIVO ORIGINAL '!$C$13:$M$343,8,0)</f>
        <v>0</v>
      </c>
      <c r="AI73" s="261">
        <f>VLOOKUP(AA73,'PLAN INDICATIVO ORIGINAL '!$C$13:$M$343,9,0)</f>
        <v>0</v>
      </c>
      <c r="AJ73" s="261">
        <f>VLOOKUP(AA73,'PLAN INDICATIVO ORIGINAL '!$C$13:$M$343,10,0)</f>
        <v>1</v>
      </c>
      <c r="AK73" s="261" t="str">
        <f>VLOOKUP(AA73,'PLAN INDICATIVO ORIGINAL '!$C$13:$M$343,11,0)</f>
        <v>Número</v>
      </c>
      <c r="AL73" s="262" t="e">
        <f>VLOOKUP(AA73,'PLAN INDICATIVO ORIGINAL '!$C$13:$M$343,12,0)</f>
        <v>#REF!</v>
      </c>
      <c r="AM73" s="263">
        <f t="shared" ref="AM73:AR73" si="131">+AF73</f>
        <v>1</v>
      </c>
      <c r="AN73" s="263">
        <f t="shared" si="131"/>
        <v>0</v>
      </c>
      <c r="AO73" s="263">
        <f t="shared" si="131"/>
        <v>0</v>
      </c>
      <c r="AP73" s="263">
        <f t="shared" si="131"/>
        <v>0</v>
      </c>
      <c r="AQ73" s="263">
        <f t="shared" si="131"/>
        <v>1</v>
      </c>
      <c r="AR73" s="263" t="str">
        <f t="shared" si="131"/>
        <v>Número</v>
      </c>
      <c r="AS73" s="264" t="s">
        <v>765</v>
      </c>
      <c r="AV73" s="214" t="s">
        <v>254</v>
      </c>
      <c r="AW73" s="214" t="s">
        <v>237</v>
      </c>
      <c r="AX73" s="214" t="s">
        <v>786</v>
      </c>
      <c r="BI73" s="254">
        <v>46</v>
      </c>
      <c r="BJ73" s="59" t="s">
        <v>237</v>
      </c>
    </row>
    <row r="74" spans="1:62" ht="56.25" customHeight="1" x14ac:dyDescent="0.25">
      <c r="A74" s="254">
        <v>56</v>
      </c>
      <c r="B74" s="254" t="str">
        <f t="shared" si="34"/>
        <v>P56</v>
      </c>
      <c r="C74" s="127" t="s">
        <v>56</v>
      </c>
      <c r="D74" s="283" t="s">
        <v>224</v>
      </c>
      <c r="E74" s="284" t="str">
        <f>+'PLAN INDICATIVO ORIGINAL '!$D$90</f>
        <v xml:space="preserve">SEGURIDAD PENITENCIARIA Y CARCELARIA </v>
      </c>
      <c r="F74" s="256" t="str">
        <f>+'PLAN INDICATIVO ORIGINAL '!$D$91</f>
        <v>SEGURIDAD Y CUSTODIA</v>
      </c>
      <c r="G74" s="256" t="s">
        <v>231</v>
      </c>
      <c r="H74" s="257" t="s">
        <v>232</v>
      </c>
      <c r="I74" s="257" t="s">
        <v>785</v>
      </c>
      <c r="J74" s="265" t="str">
        <f>+'PLAN INDICATIVO ORIGINAL '!$D$93</f>
        <v xml:space="preserve">SEGURIDAD Y VIGILANCIA </v>
      </c>
      <c r="K74" s="265" t="s">
        <v>767</v>
      </c>
      <c r="L74" s="142" t="s">
        <v>234</v>
      </c>
      <c r="M74" s="266" t="str">
        <f>+'PLAN INDICATIVO ORIGINAL '!$E$93</f>
        <v>Porcentaje de ERON clasificados según Ley 1709 de 2014.</v>
      </c>
      <c r="N74" s="267">
        <f>VLOOKUP(L74,'PLAN INDICATIVO ORIGINAL '!$C$13:$M$343,6,0)</f>
        <v>0</v>
      </c>
      <c r="O74" s="267">
        <f>VLOOKUP(L74,'PLAN INDICATIVO ORIGINAL '!$C$13:$M$343,7,0)</f>
        <v>0</v>
      </c>
      <c r="P74" s="267">
        <f>VLOOKUP(L74,'PLAN INDICATIVO ORIGINAL '!$C$13:$M$343,8,0)</f>
        <v>0.1</v>
      </c>
      <c r="Q74" s="267">
        <f>VLOOKUP(L74,'PLAN INDICATIVO ORIGINAL '!$C$13:$M$343,9,0)</f>
        <v>0.12</v>
      </c>
      <c r="R74" s="267">
        <f>VLOOKUP(L74,'PLAN INDICATIVO ORIGINAL '!$C$13:$M$343,10,0)</f>
        <v>0.22</v>
      </c>
      <c r="S74" s="267" t="str">
        <f>VLOOKUP(L74,'PLAN INDICATIVO ORIGINAL '!$C$13:$M$343,11,0)</f>
        <v>Porcentaje</v>
      </c>
      <c r="T74" s="259" t="e">
        <f>VLOOKUP(L74,'PLAN INDICATIVO ORIGINAL '!$C$13:$M$343,12,0)</f>
        <v>#REF!</v>
      </c>
      <c r="U74" s="259">
        <f t="shared" ref="U74:Z74" si="132">+N74*100</f>
        <v>0</v>
      </c>
      <c r="V74" s="259">
        <f t="shared" si="132"/>
        <v>0</v>
      </c>
      <c r="W74" s="259">
        <f t="shared" si="132"/>
        <v>10</v>
      </c>
      <c r="X74" s="259">
        <f t="shared" si="132"/>
        <v>12</v>
      </c>
      <c r="Y74" s="259">
        <f t="shared" si="132"/>
        <v>22</v>
      </c>
      <c r="Z74" s="259" t="e">
        <f t="shared" si="132"/>
        <v>#VALUE!</v>
      </c>
      <c r="AA74" s="254" t="str">
        <f>+'PLAN INDICATIVO ORIGINAL '!C103</f>
        <v>P56</v>
      </c>
      <c r="AB74" s="254" t="str">
        <f>+'PLAN INDICATIVO ORIGINAL '!D103</f>
        <v xml:space="preserve">Máximo de Internos Indocumentados </v>
      </c>
      <c r="AC74" s="59" t="str">
        <f>VLOOKUP(AB74,'PLAN INDICATIVO ORIGINAL '!$D$12:$F$313,3,0)</f>
        <v xml:space="preserve">SUBDIRECCIÓN DE SEGURIDAD Y VIGILANCIA </v>
      </c>
      <c r="AD74" s="59" t="str">
        <f>VLOOKUP(AB74,'PLAN INDICATIVO ORIGINAL '!$D$12:$F$313,3,0)</f>
        <v xml:space="preserve">SUBDIRECCIÓN DE SEGURIDAD Y VIGILANCIA </v>
      </c>
      <c r="AE74" s="59" t="s">
        <v>786</v>
      </c>
      <c r="AF74" s="260">
        <f>VLOOKUP(AA74,'PLAN INDICATIVO ORIGINAL '!$C$13:$M$343,6,0)</f>
        <v>110</v>
      </c>
      <c r="AG74" s="261">
        <f>VLOOKUP(AA74,'PLAN INDICATIVO ORIGINAL '!$C$13:$M$343,7,0)</f>
        <v>0</v>
      </c>
      <c r="AH74" s="261">
        <f>VLOOKUP(AA74,'PLAN INDICATIVO ORIGINAL '!$C$13:$M$343,8,0)</f>
        <v>0</v>
      </c>
      <c r="AI74" s="261">
        <f>VLOOKUP(AA74,'PLAN INDICATIVO ORIGINAL '!$C$13:$M$343,9,0)</f>
        <v>0</v>
      </c>
      <c r="AJ74" s="261">
        <f>VLOOKUP(AA74,'PLAN INDICATIVO ORIGINAL '!$C$13:$M$343,10,0)</f>
        <v>110</v>
      </c>
      <c r="AK74" s="261" t="str">
        <f>VLOOKUP(AA74,'PLAN INDICATIVO ORIGINAL '!$C$13:$M$343,11,0)</f>
        <v>Número</v>
      </c>
      <c r="AL74" s="262" t="e">
        <f>VLOOKUP(AA74,'PLAN INDICATIVO ORIGINAL '!$C$13:$M$343,12,0)</f>
        <v>#REF!</v>
      </c>
      <c r="AM74" s="263">
        <f t="shared" ref="AM74:AR74" si="133">+AF74</f>
        <v>110</v>
      </c>
      <c r="AN74" s="263">
        <f t="shared" si="133"/>
        <v>0</v>
      </c>
      <c r="AO74" s="263">
        <f t="shared" si="133"/>
        <v>0</v>
      </c>
      <c r="AP74" s="263">
        <f t="shared" si="133"/>
        <v>0</v>
      </c>
      <c r="AQ74" s="263">
        <f t="shared" si="133"/>
        <v>110</v>
      </c>
      <c r="AR74" s="263" t="str">
        <f t="shared" si="133"/>
        <v>Número</v>
      </c>
      <c r="AS74" s="264" t="s">
        <v>765</v>
      </c>
      <c r="AV74" s="214" t="s">
        <v>256</v>
      </c>
      <c r="AW74" s="214" t="s">
        <v>237</v>
      </c>
      <c r="AX74" s="214" t="s">
        <v>786</v>
      </c>
      <c r="BI74" s="254">
        <v>56</v>
      </c>
      <c r="BJ74" s="59" t="s">
        <v>237</v>
      </c>
    </row>
    <row r="75" spans="1:62" ht="56.25" customHeight="1" x14ac:dyDescent="0.25">
      <c r="A75" s="254">
        <v>127</v>
      </c>
      <c r="B75" s="254" t="str">
        <f t="shared" si="34"/>
        <v>P127</v>
      </c>
      <c r="C75" s="127" t="s">
        <v>59</v>
      </c>
      <c r="D75" s="283" t="s">
        <v>224</v>
      </c>
      <c r="E75" s="284" t="str">
        <f>+'PLAN INDICATIVO ORIGINAL '!$D$90</f>
        <v xml:space="preserve">SEGURIDAD PENITENCIARIA Y CARCELARIA </v>
      </c>
      <c r="F75" s="256" t="str">
        <f>+'PLAN INDICATIVO ORIGINAL '!$D$91</f>
        <v>SEGURIDAD Y CUSTODIA</v>
      </c>
      <c r="G75" s="256" t="s">
        <v>231</v>
      </c>
      <c r="H75" s="257" t="s">
        <v>232</v>
      </c>
      <c r="I75" s="257" t="s">
        <v>785</v>
      </c>
      <c r="J75" s="265" t="str">
        <f>+'PLAN INDICATIVO ORIGINAL '!$D$93</f>
        <v xml:space="preserve">SEGURIDAD Y VIGILANCIA </v>
      </c>
      <c r="K75" s="265" t="s">
        <v>767</v>
      </c>
      <c r="L75" s="142" t="str">
        <f>+'PLAN INDICATIVO ORIGINAL '!$C$94</f>
        <v>I13</v>
      </c>
      <c r="M75" s="266" t="str">
        <f>+'PLAN INDICATIVO ORIGINAL '!$E$94</f>
        <v>Porcentaje de novedades que alteran el orden Interno y Externo de los ERON</v>
      </c>
      <c r="N75" s="285">
        <f>VLOOKUP(L75,'PLAN INDICATIVO ORIGINAL '!$C$13:$M$343,6,0)</f>
        <v>0.187</v>
      </c>
      <c r="O75" s="285">
        <f>VLOOKUP(L75,'PLAN INDICATIVO ORIGINAL '!$C$13:$M$343,7,0)</f>
        <v>0.18</v>
      </c>
      <c r="P75" s="285">
        <f>VLOOKUP(L75,'PLAN INDICATIVO ORIGINAL '!$C$13:$M$343,8,0)</f>
        <v>0.17499999999999999</v>
      </c>
      <c r="Q75" s="285">
        <f>VLOOKUP(L75,'PLAN INDICATIVO ORIGINAL '!$C$13:$M$343,9,0)</f>
        <v>0.17</v>
      </c>
      <c r="R75" s="285">
        <f>VLOOKUP(L75,'PLAN INDICATIVO ORIGINAL '!$C$13:$M$343,10,0)</f>
        <v>0.17</v>
      </c>
      <c r="S75" s="285" t="str">
        <f>VLOOKUP(L75,'PLAN INDICATIVO ORIGINAL '!$C$13:$M$343,11,0)</f>
        <v>Porcentaje</v>
      </c>
      <c r="T75" s="259" t="e">
        <f>VLOOKUP(L75,'PLAN INDICATIVO ORIGINAL '!$C$13:$M$343,12,0)</f>
        <v>#REF!</v>
      </c>
      <c r="U75" s="286">
        <f t="shared" ref="U75:Z75" si="134">+N75*100</f>
        <v>18.7</v>
      </c>
      <c r="V75" s="286">
        <f t="shared" si="134"/>
        <v>18</v>
      </c>
      <c r="W75" s="286">
        <f t="shared" si="134"/>
        <v>17.5</v>
      </c>
      <c r="X75" s="286">
        <f t="shared" si="134"/>
        <v>17</v>
      </c>
      <c r="Y75" s="286">
        <f t="shared" si="134"/>
        <v>17</v>
      </c>
      <c r="Z75" s="286" t="e">
        <f t="shared" si="134"/>
        <v>#VALUE!</v>
      </c>
      <c r="AA75" s="115" t="str">
        <f>+'PLAN INDICATIVO ORIGINAL '!C104</f>
        <v>P127</v>
      </c>
      <c r="AB75" s="254" t="str">
        <f>+'PLAN INDICATIVO ORIGINAL '!D104</f>
        <v>Operativos de registro y control en los ERON realizados</v>
      </c>
      <c r="AC75" s="59" t="str">
        <f>VLOOKUP(AB75,'PLAN INDICATIVO ORIGINAL '!$D$12:$F$313,3,0)</f>
        <v xml:space="preserve">SUBDIRECCIÓN DE SEGURIDAD Y VIGILANCIA </v>
      </c>
      <c r="AD75" s="59" t="str">
        <f>VLOOKUP(AB75,'PLAN INDICATIVO ORIGINAL '!$D$12:$F$313,3,0)</f>
        <v xml:space="preserve">SUBDIRECCIÓN DE SEGURIDAD Y VIGILANCIA </v>
      </c>
      <c r="AE75" s="59" t="s">
        <v>786</v>
      </c>
      <c r="AF75" s="260">
        <f>VLOOKUP(AA75,'PLAN INDICATIVO ORIGINAL '!$C$13:$M$343,6,0)</f>
        <v>26000</v>
      </c>
      <c r="AG75" s="261">
        <f>VLOOKUP(AA75,'PLAN INDICATIVO ORIGINAL '!$C$13:$M$343,7,0)</f>
        <v>26000</v>
      </c>
      <c r="AH75" s="261">
        <f>VLOOKUP(AA75,'PLAN INDICATIVO ORIGINAL '!$C$13:$M$343,8,0)</f>
        <v>26000</v>
      </c>
      <c r="AI75" s="261">
        <f>VLOOKUP(AA75,'PLAN INDICATIVO ORIGINAL '!$C$13:$M$343,9,0)</f>
        <v>26000</v>
      </c>
      <c r="AJ75" s="261">
        <f>VLOOKUP(AA75,'PLAN INDICATIVO ORIGINAL '!$C$13:$M$343,10,0)</f>
        <v>104000</v>
      </c>
      <c r="AK75" s="261" t="str">
        <f>VLOOKUP(AA75,'PLAN INDICATIVO ORIGINAL '!$C$13:$M$343,11,0)</f>
        <v>Número</v>
      </c>
      <c r="AL75" s="262" t="e">
        <f>VLOOKUP(AA75,'PLAN INDICATIVO ORIGINAL '!$C$13:$M$343,12,0)</f>
        <v>#REF!</v>
      </c>
      <c r="AM75" s="263">
        <f t="shared" ref="AM75:AR75" si="135">+AF75</f>
        <v>26000</v>
      </c>
      <c r="AN75" s="263">
        <f t="shared" si="135"/>
        <v>26000</v>
      </c>
      <c r="AO75" s="263">
        <f t="shared" si="135"/>
        <v>26000</v>
      </c>
      <c r="AP75" s="263">
        <f t="shared" si="135"/>
        <v>26000</v>
      </c>
      <c r="AQ75" s="263">
        <f t="shared" si="135"/>
        <v>104000</v>
      </c>
      <c r="AR75" s="263" t="str">
        <f t="shared" si="135"/>
        <v>Número</v>
      </c>
      <c r="AS75" s="264" t="s">
        <v>765</v>
      </c>
      <c r="AV75" s="214" t="s">
        <v>258</v>
      </c>
      <c r="AW75" s="214" t="s">
        <v>237</v>
      </c>
      <c r="AX75" s="214" t="s">
        <v>786</v>
      </c>
      <c r="BI75" s="254">
        <v>127</v>
      </c>
      <c r="BJ75" s="59" t="s">
        <v>237</v>
      </c>
    </row>
    <row r="76" spans="1:62" ht="56.25" customHeight="1" x14ac:dyDescent="0.25">
      <c r="A76" s="254">
        <v>128</v>
      </c>
      <c r="B76" s="254" t="str">
        <f t="shared" si="34"/>
        <v>P128</v>
      </c>
      <c r="C76" s="127" t="s">
        <v>65</v>
      </c>
      <c r="D76" s="283" t="s">
        <v>224</v>
      </c>
      <c r="E76" s="284" t="str">
        <f>+'PLAN INDICATIVO ORIGINAL '!$D$90</f>
        <v xml:space="preserve">SEGURIDAD PENITENCIARIA Y CARCELARIA </v>
      </c>
      <c r="F76" s="256" t="str">
        <f>+'PLAN INDICATIVO ORIGINAL '!$D$91</f>
        <v>SEGURIDAD Y CUSTODIA</v>
      </c>
      <c r="G76" s="256" t="s">
        <v>231</v>
      </c>
      <c r="H76" s="257" t="s">
        <v>232</v>
      </c>
      <c r="I76" s="257" t="s">
        <v>785</v>
      </c>
      <c r="J76" s="265" t="str">
        <f>+'PLAN INDICATIVO ORIGINAL '!$D$93</f>
        <v xml:space="preserve">SEGURIDAD Y VIGILANCIA </v>
      </c>
      <c r="K76" s="265" t="s">
        <v>767</v>
      </c>
      <c r="L76" s="142" t="str">
        <f>+'PLAN INDICATIVO ORIGINAL '!$C$94</f>
        <v>I13</v>
      </c>
      <c r="M76" s="266" t="str">
        <f>+'PLAN INDICATIVO ORIGINAL '!$E$94</f>
        <v>Porcentaje de novedades que alteran el orden Interno y Externo de los ERON</v>
      </c>
      <c r="N76" s="285">
        <f>VLOOKUP(L76,'PLAN INDICATIVO ORIGINAL '!$C$13:$M$343,6,0)</f>
        <v>0.187</v>
      </c>
      <c r="O76" s="285">
        <f>VLOOKUP(L76,'PLAN INDICATIVO ORIGINAL '!$C$13:$M$343,7,0)</f>
        <v>0.18</v>
      </c>
      <c r="P76" s="285">
        <f>VLOOKUP(L76,'PLAN INDICATIVO ORIGINAL '!$C$13:$M$343,8,0)</f>
        <v>0.17499999999999999</v>
      </c>
      <c r="Q76" s="285">
        <f>VLOOKUP(L76,'PLAN INDICATIVO ORIGINAL '!$C$13:$M$343,9,0)</f>
        <v>0.17</v>
      </c>
      <c r="R76" s="285">
        <f>VLOOKUP(L76,'PLAN INDICATIVO ORIGINAL '!$C$13:$M$343,10,0)</f>
        <v>0.17</v>
      </c>
      <c r="S76" s="285" t="str">
        <f>VLOOKUP(L76,'PLAN INDICATIVO ORIGINAL '!$C$13:$M$343,11,0)</f>
        <v>Porcentaje</v>
      </c>
      <c r="T76" s="259" t="e">
        <f>VLOOKUP(L76,'PLAN INDICATIVO ORIGINAL '!$C$13:$M$343,12,0)</f>
        <v>#REF!</v>
      </c>
      <c r="U76" s="286">
        <f t="shared" ref="U76:Z76" si="136">+N76*100</f>
        <v>18.7</v>
      </c>
      <c r="V76" s="286">
        <f t="shared" si="136"/>
        <v>18</v>
      </c>
      <c r="W76" s="286">
        <f t="shared" si="136"/>
        <v>17.5</v>
      </c>
      <c r="X76" s="286">
        <f t="shared" si="136"/>
        <v>17</v>
      </c>
      <c r="Y76" s="286">
        <f t="shared" si="136"/>
        <v>17</v>
      </c>
      <c r="Z76" s="286" t="e">
        <f t="shared" si="136"/>
        <v>#VALUE!</v>
      </c>
      <c r="AA76" s="115" t="str">
        <f>+'PLAN INDICATIVO ORIGINAL '!C105</f>
        <v>P128</v>
      </c>
      <c r="AB76" s="254" t="str">
        <f>+'PLAN INDICATIVO ORIGINAL '!D105</f>
        <v>Hechos punibles judicializados en los ERON.</v>
      </c>
      <c r="AC76" s="59" t="str">
        <f>VLOOKUP(AB76,'PLAN INDICATIVO ORIGINAL '!$D$12:$F$313,3,0)</f>
        <v xml:space="preserve">SUBDIRECCIÓN DE SEGURIDAD Y VIGILANCIA </v>
      </c>
      <c r="AD76" s="59" t="str">
        <f>VLOOKUP(AB76,'PLAN INDICATIVO ORIGINAL '!$D$12:$F$313,3,0)</f>
        <v xml:space="preserve">SUBDIRECCIÓN DE SEGURIDAD Y VIGILANCIA </v>
      </c>
      <c r="AE76" s="59" t="s">
        <v>786</v>
      </c>
      <c r="AF76" s="268">
        <f>VLOOKUP(AA76,'PLAN INDICATIVO ORIGINAL '!$C$13:$M$343,6,0)</f>
        <v>1</v>
      </c>
      <c r="AG76" s="269">
        <f>VLOOKUP(AA76,'PLAN INDICATIVO ORIGINAL '!$C$13:$M$343,7,0)</f>
        <v>1</v>
      </c>
      <c r="AH76" s="269">
        <f>VLOOKUP(AA76,'PLAN INDICATIVO ORIGINAL '!$C$13:$M$343,8,0)</f>
        <v>1</v>
      </c>
      <c r="AI76" s="269">
        <f>VLOOKUP(AA76,'PLAN INDICATIVO ORIGINAL '!$C$13:$M$343,9,0)</f>
        <v>1</v>
      </c>
      <c r="AJ76" s="269">
        <f>VLOOKUP(AA76,'PLAN INDICATIVO ORIGINAL '!$C$13:$M$343,10,0)</f>
        <v>1</v>
      </c>
      <c r="AK76" s="269" t="str">
        <f>VLOOKUP(AA76,'PLAN INDICATIVO ORIGINAL '!$C$13:$M$343,11,0)</f>
        <v>Porcentaje</v>
      </c>
      <c r="AL76" s="262" t="e">
        <f>VLOOKUP(AA76,'PLAN INDICATIVO ORIGINAL '!$C$13:$M$343,12,0)</f>
        <v>#REF!</v>
      </c>
      <c r="AM76" s="270">
        <f t="shared" ref="AM76:AR76" si="137">+AF76*100</f>
        <v>100</v>
      </c>
      <c r="AN76" s="270">
        <f t="shared" si="137"/>
        <v>100</v>
      </c>
      <c r="AO76" s="270">
        <f t="shared" si="137"/>
        <v>100</v>
      </c>
      <c r="AP76" s="270">
        <f t="shared" si="137"/>
        <v>100</v>
      </c>
      <c r="AQ76" s="270">
        <f t="shared" si="137"/>
        <v>100</v>
      </c>
      <c r="AR76" s="270" t="e">
        <f t="shared" si="137"/>
        <v>#VALUE!</v>
      </c>
      <c r="AS76" s="264" t="s">
        <v>765</v>
      </c>
      <c r="AV76" s="214" t="s">
        <v>260</v>
      </c>
      <c r="AW76" s="214" t="s">
        <v>237</v>
      </c>
      <c r="AX76" s="214" t="s">
        <v>786</v>
      </c>
      <c r="BI76" s="254">
        <v>128</v>
      </c>
      <c r="BJ76" s="59" t="s">
        <v>237</v>
      </c>
    </row>
    <row r="77" spans="1:62" ht="56.25" customHeight="1" x14ac:dyDescent="0.25">
      <c r="A77" s="254">
        <v>189</v>
      </c>
      <c r="B77" s="254" t="str">
        <f t="shared" si="34"/>
        <v>P189</v>
      </c>
      <c r="C77" s="127" t="s">
        <v>99</v>
      </c>
      <c r="D77" s="283" t="s">
        <v>224</v>
      </c>
      <c r="E77" s="284" t="str">
        <f>+'PLAN INDICATIVO ORIGINAL '!$D$90</f>
        <v xml:space="preserve">SEGURIDAD PENITENCIARIA Y CARCELARIA </v>
      </c>
      <c r="F77" s="256" t="str">
        <f>+'PLAN INDICATIVO ORIGINAL '!$D$91</f>
        <v>SEGURIDAD Y CUSTODIA</v>
      </c>
      <c r="G77" s="256" t="s">
        <v>231</v>
      </c>
      <c r="H77" s="257" t="s">
        <v>232</v>
      </c>
      <c r="I77" s="257" t="s">
        <v>785</v>
      </c>
      <c r="J77" s="265" t="str">
        <f>+'PLAN INDICATIVO ORIGINAL '!$D$93</f>
        <v xml:space="preserve">SEGURIDAD Y VIGILANCIA </v>
      </c>
      <c r="K77" s="265" t="s">
        <v>767</v>
      </c>
      <c r="L77" s="142" t="str">
        <f>+'PLAN INDICATIVO ORIGINAL '!$C$94</f>
        <v>I13</v>
      </c>
      <c r="M77" s="266" t="str">
        <f>+'PLAN INDICATIVO ORIGINAL '!$E$94</f>
        <v>Porcentaje de novedades que alteran el orden Interno y Externo de los ERON</v>
      </c>
      <c r="N77" s="285">
        <f>VLOOKUP(L77,'PLAN INDICATIVO ORIGINAL '!$C$13:$M$343,6,0)</f>
        <v>0.187</v>
      </c>
      <c r="O77" s="285">
        <f>VLOOKUP(L77,'PLAN INDICATIVO ORIGINAL '!$C$13:$M$343,7,0)</f>
        <v>0.18</v>
      </c>
      <c r="P77" s="285">
        <f>VLOOKUP(L77,'PLAN INDICATIVO ORIGINAL '!$C$13:$M$343,8,0)</f>
        <v>0.17499999999999999</v>
      </c>
      <c r="Q77" s="285">
        <f>VLOOKUP(L77,'PLAN INDICATIVO ORIGINAL '!$C$13:$M$343,9,0)</f>
        <v>0.17</v>
      </c>
      <c r="R77" s="285">
        <f>VLOOKUP(L77,'PLAN INDICATIVO ORIGINAL '!$C$13:$M$343,10,0)</f>
        <v>0.17</v>
      </c>
      <c r="S77" s="285" t="str">
        <f>VLOOKUP(L77,'PLAN INDICATIVO ORIGINAL '!$C$13:$M$343,11,0)</f>
        <v>Porcentaje</v>
      </c>
      <c r="T77" s="259" t="e">
        <f>VLOOKUP(L77,'PLAN INDICATIVO ORIGINAL '!$C$13:$M$343,12,0)</f>
        <v>#REF!</v>
      </c>
      <c r="U77" s="286">
        <f t="shared" ref="U77:Z77" si="138">+N77*100</f>
        <v>18.7</v>
      </c>
      <c r="V77" s="286">
        <f t="shared" si="138"/>
        <v>18</v>
      </c>
      <c r="W77" s="286">
        <f t="shared" si="138"/>
        <v>17.5</v>
      </c>
      <c r="X77" s="286">
        <f t="shared" si="138"/>
        <v>17</v>
      </c>
      <c r="Y77" s="286">
        <f t="shared" si="138"/>
        <v>17</v>
      </c>
      <c r="Z77" s="286" t="e">
        <f t="shared" si="138"/>
        <v>#VALUE!</v>
      </c>
      <c r="AA77" s="254" t="str">
        <f>+'PLAN INDICATIVO ORIGINAL '!C106</f>
        <v>P189</v>
      </c>
      <c r="AB77" s="254" t="str">
        <f>+'PLAN INDICATIVO ORIGINAL '!D106</f>
        <v xml:space="preserve">ERON clasificados en atención a los lineamientos diseñados e implementados de acuerdo con Ley 1709 de 2014. </v>
      </c>
      <c r="AC77" s="59" t="str">
        <f>VLOOKUP(AB77,'PLAN INDICATIVO ORIGINAL '!$D$12:$F$313,3,0)</f>
        <v xml:space="preserve">SUBDIRECCIÓN DE SEGURIDAD Y VIGILANCIA </v>
      </c>
      <c r="AD77" s="59" t="str">
        <f>VLOOKUP(AB77,'PLAN INDICATIVO ORIGINAL '!$D$12:$F$313,3,0)</f>
        <v xml:space="preserve">SUBDIRECCIÓN DE SEGURIDAD Y VIGILANCIA </v>
      </c>
      <c r="AE77" s="59" t="s">
        <v>786</v>
      </c>
      <c r="AF77" s="260">
        <f>VLOOKUP(AA77,'PLAN INDICATIVO ORIGINAL '!$C$13:$M$343,6,0)</f>
        <v>0</v>
      </c>
      <c r="AG77" s="261">
        <f>VLOOKUP(AA77,'PLAN INDICATIVO ORIGINAL '!$C$13:$M$343,7,0)</f>
        <v>10</v>
      </c>
      <c r="AH77" s="261">
        <f>VLOOKUP(AA77,'PLAN INDICATIVO ORIGINAL '!$C$13:$M$343,8,0)</f>
        <v>12</v>
      </c>
      <c r="AI77" s="261">
        <f>VLOOKUP(AA77,'PLAN INDICATIVO ORIGINAL '!$C$13:$M$343,9,0)</f>
        <v>60</v>
      </c>
      <c r="AJ77" s="261">
        <f>VLOOKUP(AA77,'PLAN INDICATIVO ORIGINAL '!$C$13:$M$343,10,0)</f>
        <v>82</v>
      </c>
      <c r="AK77" s="261" t="str">
        <f>VLOOKUP(AA77,'PLAN INDICATIVO ORIGINAL '!$C$13:$M$343,11,0)</f>
        <v>Número</v>
      </c>
      <c r="AL77" s="262" t="e">
        <f>VLOOKUP(AA77,'PLAN INDICATIVO ORIGINAL '!$C$13:$M$343,12,0)</f>
        <v>#REF!</v>
      </c>
      <c r="AM77" s="263">
        <f t="shared" ref="AM77:AR77" si="139">+AF77</f>
        <v>0</v>
      </c>
      <c r="AN77" s="263">
        <f t="shared" si="139"/>
        <v>10</v>
      </c>
      <c r="AO77" s="263">
        <f t="shared" si="139"/>
        <v>12</v>
      </c>
      <c r="AP77" s="263">
        <f t="shared" si="139"/>
        <v>60</v>
      </c>
      <c r="AQ77" s="263">
        <f t="shared" si="139"/>
        <v>82</v>
      </c>
      <c r="AR77" s="263" t="str">
        <f t="shared" si="139"/>
        <v>Número</v>
      </c>
      <c r="AS77" s="264" t="s">
        <v>765</v>
      </c>
      <c r="AV77" s="214" t="s">
        <v>262</v>
      </c>
      <c r="AW77" s="214" t="s">
        <v>237</v>
      </c>
      <c r="AX77" s="214" t="s">
        <v>786</v>
      </c>
      <c r="BI77" s="254">
        <v>189</v>
      </c>
      <c r="BJ77" s="59" t="s">
        <v>237</v>
      </c>
    </row>
    <row r="78" spans="1:62" ht="56.25" customHeight="1" x14ac:dyDescent="0.25">
      <c r="A78" s="254">
        <v>241</v>
      </c>
      <c r="B78" s="254" t="str">
        <f t="shared" si="34"/>
        <v>P241</v>
      </c>
      <c r="C78" s="127" t="s">
        <v>787</v>
      </c>
      <c r="D78" s="283" t="s">
        <v>224</v>
      </c>
      <c r="E78" s="284" t="str">
        <f>+'PLAN INDICATIVO ORIGINAL '!$D$90</f>
        <v xml:space="preserve">SEGURIDAD PENITENCIARIA Y CARCELARIA </v>
      </c>
      <c r="F78" s="256" t="str">
        <f>+'PLAN INDICATIVO ORIGINAL '!$D$91</f>
        <v>SEGURIDAD Y CUSTODIA</v>
      </c>
      <c r="G78" s="256" t="s">
        <v>231</v>
      </c>
      <c r="H78" s="257" t="s">
        <v>232</v>
      </c>
      <c r="I78" s="257" t="s">
        <v>785</v>
      </c>
      <c r="J78" s="265" t="str">
        <f>+'PLAN INDICATIVO ORIGINAL '!$D$93</f>
        <v xml:space="preserve">SEGURIDAD Y VIGILANCIA </v>
      </c>
      <c r="K78" s="265"/>
      <c r="L78" s="287"/>
      <c r="M78" s="287"/>
      <c r="N78" s="259"/>
      <c r="O78" s="259"/>
      <c r="P78" s="259"/>
      <c r="Q78" s="259"/>
      <c r="R78" s="259"/>
      <c r="S78" s="259"/>
      <c r="T78" s="259" t="s">
        <v>774</v>
      </c>
      <c r="U78" s="259"/>
      <c r="V78" s="259"/>
      <c r="W78" s="259"/>
      <c r="X78" s="259"/>
      <c r="Y78" s="259"/>
      <c r="Z78" s="259"/>
      <c r="AA78" s="254" t="str">
        <f>+'PLAN INDICATIVO ORIGINAL '!C107</f>
        <v>P241</v>
      </c>
      <c r="AB78" s="254" t="str">
        <f>+'PLAN INDICATIVO ORIGINAL '!D107</f>
        <v>Acompañamiento para la formulación de la política sectorial de Gestión de Riesgo diseñada por el Ministerio de Justicia y del Derecho.</v>
      </c>
      <c r="AC78" s="59" t="str">
        <f>VLOOKUP(AB78,'PLAN INDICATIVO ORIGINAL '!$D$12:$F$313,3,0)</f>
        <v xml:space="preserve">SUBDIRECCIÓN DE SEGURIDAD Y VIGILANCIA </v>
      </c>
      <c r="AD78" s="59" t="str">
        <f>VLOOKUP(AB78,'PLAN INDICATIVO ORIGINAL '!$D$12:$F$313,3,0)</f>
        <v xml:space="preserve">SUBDIRECCIÓN DE SEGURIDAD Y VIGILANCIA </v>
      </c>
      <c r="AE78" s="59" t="s">
        <v>786</v>
      </c>
      <c r="AF78" s="260">
        <f>VLOOKUP(AA78,'PLAN INDICATIVO ORIGINAL '!$C$13:$M$343,6,0)</f>
        <v>0</v>
      </c>
      <c r="AG78" s="261">
        <f>VLOOKUP(AA78,'PLAN INDICATIVO ORIGINAL '!$C$13:$M$343,7,0)</f>
        <v>1</v>
      </c>
      <c r="AH78" s="261">
        <f>VLOOKUP(AA78,'PLAN INDICATIVO ORIGINAL '!$C$13:$M$343,8,0)</f>
        <v>0</v>
      </c>
      <c r="AI78" s="261">
        <f>VLOOKUP(AA78,'PLAN INDICATIVO ORIGINAL '!$C$13:$M$343,9,0)</f>
        <v>0</v>
      </c>
      <c r="AJ78" s="261">
        <f>VLOOKUP(AA78,'PLAN INDICATIVO ORIGINAL '!$C$13:$M$343,10,0)</f>
        <v>1</v>
      </c>
      <c r="AK78" s="261" t="str">
        <f>VLOOKUP(AA78,'PLAN INDICATIVO ORIGINAL '!$C$13:$M$343,11,0)</f>
        <v>Número</v>
      </c>
      <c r="AL78" s="262" t="e">
        <f>VLOOKUP(AA78,'PLAN INDICATIVO ORIGINAL '!$C$13:$M$343,12,0)</f>
        <v>#REF!</v>
      </c>
      <c r="AM78" s="263">
        <f t="shared" ref="AM78:AR78" si="140">+AF78</f>
        <v>0</v>
      </c>
      <c r="AN78" s="263">
        <f t="shared" si="140"/>
        <v>1</v>
      </c>
      <c r="AO78" s="263">
        <f t="shared" si="140"/>
        <v>0</v>
      </c>
      <c r="AP78" s="263">
        <f t="shared" si="140"/>
        <v>0</v>
      </c>
      <c r="AQ78" s="263">
        <f t="shared" si="140"/>
        <v>1</v>
      </c>
      <c r="AR78" s="263" t="str">
        <f t="shared" si="140"/>
        <v>Número</v>
      </c>
      <c r="AS78" s="264" t="s">
        <v>765</v>
      </c>
      <c r="AV78" s="214" t="s">
        <v>264</v>
      </c>
      <c r="AW78" s="214" t="s">
        <v>237</v>
      </c>
      <c r="AX78" s="214" t="s">
        <v>786</v>
      </c>
      <c r="BI78" s="254">
        <v>241</v>
      </c>
      <c r="BJ78" s="59" t="s">
        <v>237</v>
      </c>
    </row>
    <row r="79" spans="1:62" ht="56.25" customHeight="1" x14ac:dyDescent="0.25">
      <c r="A79" s="254">
        <v>258</v>
      </c>
      <c r="B79" s="254" t="str">
        <f t="shared" si="34"/>
        <v>P258</v>
      </c>
      <c r="C79" s="127"/>
      <c r="D79" s="283" t="s">
        <v>224</v>
      </c>
      <c r="E79" s="284" t="str">
        <f>+'PLAN INDICATIVO ORIGINAL '!$D$90</f>
        <v xml:space="preserve">SEGURIDAD PENITENCIARIA Y CARCELARIA </v>
      </c>
      <c r="F79" s="256" t="str">
        <f>+'PLAN INDICATIVO ORIGINAL '!$D$91</f>
        <v>SEGURIDAD Y CUSTODIA</v>
      </c>
      <c r="G79" s="256" t="s">
        <v>231</v>
      </c>
      <c r="H79" s="257" t="s">
        <v>232</v>
      </c>
      <c r="I79" s="257" t="s">
        <v>785</v>
      </c>
      <c r="J79" s="265" t="str">
        <f>+'PLAN INDICATIVO ORIGINAL '!$D$93</f>
        <v xml:space="preserve">SEGURIDAD Y VIGILANCIA </v>
      </c>
      <c r="K79" s="265" t="s">
        <v>767</v>
      </c>
      <c r="L79" s="142"/>
      <c r="M79" s="266"/>
      <c r="N79" s="285"/>
      <c r="O79" s="285"/>
      <c r="P79" s="285"/>
      <c r="Q79" s="285"/>
      <c r="R79" s="285"/>
      <c r="S79" s="285"/>
      <c r="T79" s="259"/>
      <c r="U79" s="286"/>
      <c r="V79" s="286"/>
      <c r="W79" s="286"/>
      <c r="X79" s="286"/>
      <c r="Y79" s="286"/>
      <c r="Z79" s="286"/>
      <c r="AA79" s="288" t="s">
        <v>266</v>
      </c>
      <c r="AB79" s="254" t="str">
        <f>+'PLAN INDICATIVO ORIGINAL '!D108</f>
        <v>Dependencias del  CERVI en funcionamiento.</v>
      </c>
      <c r="AC79" s="59" t="str">
        <f>VLOOKUP(AB79,'PLAN INDICATIVO ORIGINAL '!$D$12:$F$313,3,0)</f>
        <v xml:space="preserve">SUBDIRECCIÓN DE SEGURIDAD Y VIGILANCIA </v>
      </c>
      <c r="AD79" s="59" t="str">
        <f>VLOOKUP(AB79,'PLAN INDICATIVO ORIGINAL '!$D$12:$F$313,3,0)</f>
        <v xml:space="preserve">SUBDIRECCIÓN DE SEGURIDAD Y VIGILANCIA </v>
      </c>
      <c r="AE79" s="59" t="s">
        <v>786</v>
      </c>
      <c r="AF79" s="260">
        <f>VLOOKUP(AA79,'PLAN INDICATIVO ORIGINAL '!$C$13:$M$343,6,0)</f>
        <v>0</v>
      </c>
      <c r="AG79" s="261">
        <f>VLOOKUP(AA79,'PLAN INDICATIVO ORIGINAL '!$C$13:$M$343,7,0)</f>
        <v>7</v>
      </c>
      <c r="AH79" s="261">
        <f>VLOOKUP(AA79,'PLAN INDICATIVO ORIGINAL '!$C$13:$M$343,8,0)</f>
        <v>0</v>
      </c>
      <c r="AI79" s="261">
        <f>VLOOKUP(AA79,'PLAN INDICATIVO ORIGINAL '!$C$13:$M$343,9,0)</f>
        <v>0</v>
      </c>
      <c r="AJ79" s="261">
        <f>VLOOKUP(AA79,'PLAN INDICATIVO ORIGINAL '!$C$13:$M$343,10,0)</f>
        <v>7</v>
      </c>
      <c r="AK79" s="261" t="str">
        <f>VLOOKUP(AA79,'PLAN INDICATIVO ORIGINAL '!$C$13:$M$343,11,0)</f>
        <v>Número</v>
      </c>
      <c r="AL79" s="262" t="e">
        <f>VLOOKUP(AA79,'PLAN INDICATIVO ORIGINAL '!$C$13:$M$343,12,0)</f>
        <v>#REF!</v>
      </c>
      <c r="AM79" s="263">
        <f t="shared" ref="AM79:AR79" si="141">+AF79</f>
        <v>0</v>
      </c>
      <c r="AN79" s="263">
        <f t="shared" si="141"/>
        <v>7</v>
      </c>
      <c r="AO79" s="263">
        <f t="shared" si="141"/>
        <v>0</v>
      </c>
      <c r="AP79" s="263">
        <f t="shared" si="141"/>
        <v>0</v>
      </c>
      <c r="AQ79" s="263">
        <f t="shared" si="141"/>
        <v>7</v>
      </c>
      <c r="AR79" s="263" t="str">
        <f t="shared" si="141"/>
        <v>Número</v>
      </c>
      <c r="AS79" s="264" t="s">
        <v>765</v>
      </c>
      <c r="BI79" s="254"/>
      <c r="BJ79" s="59"/>
    </row>
    <row r="80" spans="1:62" ht="56.25" customHeight="1" x14ac:dyDescent="0.25">
      <c r="A80" s="254">
        <v>259</v>
      </c>
      <c r="B80" s="254" t="str">
        <f t="shared" si="34"/>
        <v>P259</v>
      </c>
      <c r="C80" s="127"/>
      <c r="D80" s="283" t="s">
        <v>224</v>
      </c>
      <c r="E80" s="284" t="str">
        <f>+'PLAN INDICATIVO ORIGINAL '!$D$90</f>
        <v xml:space="preserve">SEGURIDAD PENITENCIARIA Y CARCELARIA </v>
      </c>
      <c r="F80" s="256" t="str">
        <f>+'PLAN INDICATIVO ORIGINAL '!$D$91</f>
        <v>SEGURIDAD Y CUSTODIA</v>
      </c>
      <c r="G80" s="256" t="s">
        <v>231</v>
      </c>
      <c r="H80" s="257" t="s">
        <v>232</v>
      </c>
      <c r="I80" s="257" t="s">
        <v>785</v>
      </c>
      <c r="J80" s="265" t="str">
        <f>+'PLAN INDICATIVO ORIGINAL '!$D$93</f>
        <v xml:space="preserve">SEGURIDAD Y VIGILANCIA </v>
      </c>
      <c r="K80" s="265" t="s">
        <v>767</v>
      </c>
      <c r="L80" s="142"/>
      <c r="M80" s="266"/>
      <c r="N80" s="285"/>
      <c r="O80" s="285"/>
      <c r="P80" s="285"/>
      <c r="Q80" s="285"/>
      <c r="R80" s="285"/>
      <c r="S80" s="285"/>
      <c r="T80" s="259"/>
      <c r="U80" s="286"/>
      <c r="V80" s="286"/>
      <c r="W80" s="286"/>
      <c r="X80" s="286"/>
      <c r="Y80" s="286"/>
      <c r="Z80" s="286"/>
      <c r="AA80" s="288" t="s">
        <v>268</v>
      </c>
      <c r="AB80" s="254" t="str">
        <f>+'PLAN INDICATIVO ORIGINAL '!D109</f>
        <v>ERON con funcionarios enlace con el CERVI para desarrollar actividades de vigilancia electrónica  y control a la prisión y detención domiciliaria.</v>
      </c>
      <c r="AC80" s="59" t="str">
        <f>VLOOKUP(AB80,'PLAN INDICATIVO ORIGINAL '!$D$12:$F$313,3,0)</f>
        <v xml:space="preserve">SUBDIRECCIÓN DE SEGURIDAD Y VIGILANCIA </v>
      </c>
      <c r="AD80" s="59" t="str">
        <f>VLOOKUP(AB80,'PLAN INDICATIVO ORIGINAL '!$D$12:$F$313,3,0)</f>
        <v xml:space="preserve">SUBDIRECCIÓN DE SEGURIDAD Y VIGILANCIA </v>
      </c>
      <c r="AE80" s="59" t="s">
        <v>786</v>
      </c>
      <c r="AF80" s="260">
        <f>VLOOKUP(AA80,'PLAN INDICATIVO ORIGINAL '!$C$13:$M$343,6,0)</f>
        <v>0</v>
      </c>
      <c r="AG80" s="261">
        <f>VLOOKUP(AA80,'PLAN INDICATIVO ORIGINAL '!$C$13:$M$343,7,0)</f>
        <v>40</v>
      </c>
      <c r="AH80" s="261">
        <f>VLOOKUP(AA80,'PLAN INDICATIVO ORIGINAL '!$C$13:$M$343,8,0)</f>
        <v>0</v>
      </c>
      <c r="AI80" s="261">
        <f>VLOOKUP(AA80,'PLAN INDICATIVO ORIGINAL '!$C$13:$M$343,9,0)</f>
        <v>0</v>
      </c>
      <c r="AJ80" s="261">
        <f>VLOOKUP(AA80,'PLAN INDICATIVO ORIGINAL '!$C$13:$M$343,10,0)</f>
        <v>40</v>
      </c>
      <c r="AK80" s="261" t="str">
        <f>VLOOKUP(AA80,'PLAN INDICATIVO ORIGINAL '!$C$13:$M$343,11,0)</f>
        <v>Número</v>
      </c>
      <c r="AL80" s="262" t="e">
        <f>VLOOKUP(AA80,'PLAN INDICATIVO ORIGINAL '!$C$13:$M$343,12,0)</f>
        <v>#REF!</v>
      </c>
      <c r="AM80" s="263">
        <f t="shared" ref="AM80:AR80" si="142">+AF80</f>
        <v>0</v>
      </c>
      <c r="AN80" s="263">
        <f t="shared" si="142"/>
        <v>40</v>
      </c>
      <c r="AO80" s="263">
        <f t="shared" si="142"/>
        <v>0</v>
      </c>
      <c r="AP80" s="263">
        <f t="shared" si="142"/>
        <v>0</v>
      </c>
      <c r="AQ80" s="263">
        <f t="shared" si="142"/>
        <v>40</v>
      </c>
      <c r="AR80" s="263" t="str">
        <f t="shared" si="142"/>
        <v>Número</v>
      </c>
      <c r="AS80" s="264" t="s">
        <v>765</v>
      </c>
      <c r="BI80" s="254"/>
      <c r="BJ80" s="59"/>
    </row>
    <row r="81" spans="1:62" ht="56.25" customHeight="1" x14ac:dyDescent="0.25">
      <c r="A81" s="254">
        <v>260</v>
      </c>
      <c r="B81" s="254" t="str">
        <f t="shared" si="34"/>
        <v>P260</v>
      </c>
      <c r="C81" s="127"/>
      <c r="D81" s="283" t="s">
        <v>224</v>
      </c>
      <c r="E81" s="284" t="str">
        <f>+'PLAN INDICATIVO ORIGINAL '!$D$90</f>
        <v xml:space="preserve">SEGURIDAD PENITENCIARIA Y CARCELARIA </v>
      </c>
      <c r="F81" s="256" t="str">
        <f>+'PLAN INDICATIVO ORIGINAL '!$D$91</f>
        <v>SEGURIDAD Y CUSTODIA</v>
      </c>
      <c r="G81" s="256" t="s">
        <v>231</v>
      </c>
      <c r="H81" s="257" t="s">
        <v>232</v>
      </c>
      <c r="I81" s="257" t="s">
        <v>785</v>
      </c>
      <c r="J81" s="265" t="str">
        <f>+'PLAN INDICATIVO ORIGINAL '!$D$93</f>
        <v xml:space="preserve">SEGURIDAD Y VIGILANCIA </v>
      </c>
      <c r="K81" s="265" t="s">
        <v>767</v>
      </c>
      <c r="L81" s="142"/>
      <c r="M81" s="266"/>
      <c r="N81" s="285"/>
      <c r="O81" s="285"/>
      <c r="P81" s="285"/>
      <c r="Q81" s="285"/>
      <c r="R81" s="285"/>
      <c r="S81" s="285"/>
      <c r="T81" s="259"/>
      <c r="U81" s="286"/>
      <c r="V81" s="286"/>
      <c r="W81" s="286"/>
      <c r="X81" s="286"/>
      <c r="Y81" s="286"/>
      <c r="Z81" s="286"/>
      <c r="AA81" s="288" t="s">
        <v>270</v>
      </c>
      <c r="AB81" s="254" t="str">
        <f>+'PLAN INDICATIVO ORIGINAL '!D110</f>
        <v xml:space="preserve">Internos con prisión y detención domiciliaria sin vigilancia electrónica, en los Establecimientos de Reclusión de la ciudad de  Bogotá ubicados e identificados o con  novedades </v>
      </c>
      <c r="AC81" s="59" t="str">
        <f>VLOOKUP(AB81,'PLAN INDICATIVO ORIGINAL '!$D$12:$F$313,3,0)</f>
        <v xml:space="preserve">SUBDIRECCIÓN DE SEGURIDAD Y VIGILANCIA </v>
      </c>
      <c r="AD81" s="59" t="str">
        <f>VLOOKUP(AB81,'PLAN INDICATIVO ORIGINAL '!$D$12:$F$313,3,0)</f>
        <v xml:space="preserve">SUBDIRECCIÓN DE SEGURIDAD Y VIGILANCIA </v>
      </c>
      <c r="AE81" s="59" t="s">
        <v>786</v>
      </c>
      <c r="AF81" s="268">
        <f>VLOOKUP(AA81,'PLAN INDICATIVO ORIGINAL '!$C$13:$M$343,6,0)</f>
        <v>0</v>
      </c>
      <c r="AG81" s="269">
        <f>VLOOKUP(AA81,'PLAN INDICATIVO ORIGINAL '!$C$13:$M$343,7,0)</f>
        <v>1</v>
      </c>
      <c r="AH81" s="269">
        <f>VLOOKUP(AA81,'PLAN INDICATIVO ORIGINAL '!$C$13:$M$343,8,0)</f>
        <v>0</v>
      </c>
      <c r="AI81" s="269">
        <f>VLOOKUP(AA81,'PLAN INDICATIVO ORIGINAL '!$C$13:$M$343,9,0)</f>
        <v>0</v>
      </c>
      <c r="AJ81" s="269">
        <f>VLOOKUP(AA81,'PLAN INDICATIVO ORIGINAL '!$C$13:$M$343,10,0)</f>
        <v>1</v>
      </c>
      <c r="AK81" s="269" t="str">
        <f>VLOOKUP(AA81,'PLAN INDICATIVO ORIGINAL '!$C$13:$M$343,11,0)</f>
        <v>Porcentaje</v>
      </c>
      <c r="AL81" s="262" t="e">
        <f>VLOOKUP(AA81,'PLAN INDICATIVO ORIGINAL '!$C$13:$M$343,12,0)</f>
        <v>#REF!</v>
      </c>
      <c r="AM81" s="263">
        <f t="shared" ref="AM81:AR81" si="143">+AF81*100</f>
        <v>0</v>
      </c>
      <c r="AN81" s="263">
        <f t="shared" si="143"/>
        <v>100</v>
      </c>
      <c r="AO81" s="263">
        <f t="shared" si="143"/>
        <v>0</v>
      </c>
      <c r="AP81" s="263">
        <f t="shared" si="143"/>
        <v>0</v>
      </c>
      <c r="AQ81" s="263">
        <f t="shared" si="143"/>
        <v>100</v>
      </c>
      <c r="AR81" s="263" t="e">
        <f t="shared" si="143"/>
        <v>#VALUE!</v>
      </c>
      <c r="AS81" s="264" t="s">
        <v>765</v>
      </c>
      <c r="BI81" s="254"/>
      <c r="BJ81" s="59"/>
    </row>
    <row r="82" spans="1:62" ht="54.75" customHeight="1" x14ac:dyDescent="0.25">
      <c r="A82" s="254">
        <v>2</v>
      </c>
      <c r="B82" s="254" t="str">
        <f t="shared" si="34"/>
        <v>P2</v>
      </c>
      <c r="C82" s="127" t="s">
        <v>33</v>
      </c>
      <c r="D82" s="283" t="s">
        <v>224</v>
      </c>
      <c r="E82" s="284" t="str">
        <f>+'PLAN INDICATIVO ORIGINAL '!$D$90</f>
        <v xml:space="preserve">SEGURIDAD PENITENCIARIA Y CARCELARIA </v>
      </c>
      <c r="F82" s="256" t="str">
        <f>+'PLAN INDICATIVO ORIGINAL '!$D$91</f>
        <v>SEGURIDAD Y CUSTODIA</v>
      </c>
      <c r="G82" s="256" t="s">
        <v>231</v>
      </c>
      <c r="H82" s="257" t="s">
        <v>232</v>
      </c>
      <c r="I82" s="257" t="s">
        <v>788</v>
      </c>
      <c r="J82" s="265" t="str">
        <f>+'PLAN INDICATIVO ORIGINAL '!$D$111</f>
        <v>CUERPO DE CUSTODIA</v>
      </c>
      <c r="K82" s="142" t="s">
        <v>763</v>
      </c>
      <c r="L82" s="142" t="s">
        <v>273</v>
      </c>
      <c r="M82" s="258" t="str">
        <f>+'PLAN INDICATIVO ORIGINAL '!$E$111</f>
        <v>Número de personal del Cuerpo de Custdia y Vigilancia que apoyan los pocesos administrativos en cumplimiento a la misión institucional en los ERON</v>
      </c>
      <c r="N82" s="259">
        <f>VLOOKUP(L82,'PLAN INDICATIVO ORIGINAL '!$C$13:$M$343,6,0)</f>
        <v>3244</v>
      </c>
      <c r="O82" s="259">
        <f>VLOOKUP(L82,'PLAN INDICATIVO ORIGINAL '!$C$13:$M$343,7,0)</f>
        <v>3244</v>
      </c>
      <c r="P82" s="259">
        <f>VLOOKUP(L82,'PLAN INDICATIVO ORIGINAL '!$C$13:$M$343,8,0)</f>
        <v>3244</v>
      </c>
      <c r="Q82" s="259">
        <f>VLOOKUP(L82,'PLAN INDICATIVO ORIGINAL '!$C$13:$M$343,9,0)</f>
        <v>3244</v>
      </c>
      <c r="R82" s="259">
        <f>VLOOKUP(L82,'PLAN INDICATIVO ORIGINAL '!$C$13:$M$343,10,0)</f>
        <v>3244</v>
      </c>
      <c r="S82" s="259" t="str">
        <f>VLOOKUP(L82,'PLAN INDICATIVO ORIGINAL '!$C$13:$M$343,11,0)</f>
        <v>Número</v>
      </c>
      <c r="T82" s="259" t="e">
        <f>VLOOKUP(L82,'PLAN INDICATIVO ORIGINAL '!$C$13:$M$343,12,0)</f>
        <v>#REF!</v>
      </c>
      <c r="U82" s="259">
        <f t="shared" ref="U82:Z82" si="144">+N82</f>
        <v>3244</v>
      </c>
      <c r="V82" s="259">
        <f t="shared" si="144"/>
        <v>3244</v>
      </c>
      <c r="W82" s="259">
        <f t="shared" si="144"/>
        <v>3244</v>
      </c>
      <c r="X82" s="259">
        <f t="shared" si="144"/>
        <v>3244</v>
      </c>
      <c r="Y82" s="259">
        <f t="shared" si="144"/>
        <v>3244</v>
      </c>
      <c r="Z82" s="259" t="str">
        <f t="shared" si="144"/>
        <v>Número</v>
      </c>
      <c r="AA82" s="254" t="str">
        <f>+'PLAN INDICATIVO ORIGINAL '!C112</f>
        <v>P2</v>
      </c>
      <c r="AB82" s="254" t="str">
        <f>+'PLAN INDICATIVO ORIGINAL '!D112</f>
        <v>ERON haciendo uso del modulo Novedad Comando -Asignación Puestos de Servicio del SISISPEC WEB</v>
      </c>
      <c r="AC82" s="59" t="str">
        <f>VLOOKUP(AB82,'PLAN INDICATIVO ORIGINAL '!$D$12:$F$313,3,0)</f>
        <v xml:space="preserve">SUBDIRECCIÓN DE SEGURIDAD Y VIGILANCIA </v>
      </c>
      <c r="AD82" s="59" t="str">
        <f>VLOOKUP(AB82,'PLAN INDICATIVO ORIGINAL '!$D$12:$F$313,3,0)</f>
        <v xml:space="preserve">SUBDIRECCIÓN DE SEGURIDAD Y VIGILANCIA </v>
      </c>
      <c r="AE82" s="59" t="s">
        <v>786</v>
      </c>
      <c r="AF82" s="260">
        <f>VLOOKUP(AA82,'PLAN INDICATIVO ORIGINAL '!$C$13:$M$343,6,0)</f>
        <v>1</v>
      </c>
      <c r="AG82" s="261">
        <f>VLOOKUP(AA82,'PLAN INDICATIVO ORIGINAL '!$C$13:$M$343,7,0)</f>
        <v>0</v>
      </c>
      <c r="AH82" s="261">
        <f>VLOOKUP(AA82,'PLAN INDICATIVO ORIGINAL '!$C$13:$M$343,8,0)</f>
        <v>0</v>
      </c>
      <c r="AI82" s="261">
        <f>VLOOKUP(AA82,'PLAN INDICATIVO ORIGINAL '!$C$13:$M$343,9,0)</f>
        <v>0</v>
      </c>
      <c r="AJ82" s="261">
        <f>VLOOKUP(AA82,'PLAN INDICATIVO ORIGINAL '!$C$13:$M$343,10,0)</f>
        <v>1</v>
      </c>
      <c r="AK82" s="261" t="str">
        <f>VLOOKUP(AA82,'PLAN INDICATIVO ORIGINAL '!$C$13:$M$343,11,0)</f>
        <v>Número</v>
      </c>
      <c r="AL82" s="262" t="e">
        <f>VLOOKUP(AA82,'PLAN INDICATIVO ORIGINAL '!$C$13:$M$343,12,0)</f>
        <v>#REF!</v>
      </c>
      <c r="AM82" s="263">
        <f t="shared" ref="AM82:AR82" si="145">+AF82</f>
        <v>1</v>
      </c>
      <c r="AN82" s="263">
        <f t="shared" si="145"/>
        <v>0</v>
      </c>
      <c r="AO82" s="263">
        <f t="shared" si="145"/>
        <v>0</v>
      </c>
      <c r="AP82" s="263">
        <f t="shared" si="145"/>
        <v>0</v>
      </c>
      <c r="AQ82" s="263">
        <f t="shared" si="145"/>
        <v>1</v>
      </c>
      <c r="AR82" s="263" t="str">
        <f t="shared" si="145"/>
        <v>Número</v>
      </c>
      <c r="AS82" s="264" t="s">
        <v>765</v>
      </c>
      <c r="AV82" s="214" t="s">
        <v>276</v>
      </c>
      <c r="AW82" s="214" t="s">
        <v>237</v>
      </c>
      <c r="AX82" s="214" t="s">
        <v>786</v>
      </c>
      <c r="BI82" s="254">
        <v>2</v>
      </c>
      <c r="BJ82" s="59" t="s">
        <v>275</v>
      </c>
    </row>
    <row r="83" spans="1:62" ht="105" customHeight="1" x14ac:dyDescent="0.25">
      <c r="A83" s="254">
        <v>18</v>
      </c>
      <c r="B83" s="254" t="str">
        <f t="shared" si="34"/>
        <v>P18</v>
      </c>
      <c r="C83" s="127" t="s">
        <v>36</v>
      </c>
      <c r="D83" s="283" t="s">
        <v>224</v>
      </c>
      <c r="E83" s="284" t="str">
        <f>+'PLAN INDICATIVO ORIGINAL '!$D$90</f>
        <v xml:space="preserve">SEGURIDAD PENITENCIARIA Y CARCELARIA </v>
      </c>
      <c r="F83" s="256" t="str">
        <f>+'PLAN INDICATIVO ORIGINAL '!$D$91</f>
        <v>SEGURIDAD Y CUSTODIA</v>
      </c>
      <c r="G83" s="256" t="s">
        <v>231</v>
      </c>
      <c r="H83" s="257" t="s">
        <v>232</v>
      </c>
      <c r="I83" s="257" t="s">
        <v>788</v>
      </c>
      <c r="J83" s="265" t="str">
        <f>+'PLAN INDICATIVO ORIGINAL '!$D$111</f>
        <v>CUERPO DE CUSTODIA</v>
      </c>
      <c r="K83" s="142" t="s">
        <v>763</v>
      </c>
      <c r="L83" s="142" t="s">
        <v>273</v>
      </c>
      <c r="M83" s="258" t="str">
        <f>+'PLAN INDICATIVO ORIGINAL '!$E$111</f>
        <v>Número de personal del Cuerpo de Custdia y Vigilancia que apoyan los pocesos administrativos en cumplimiento a la misión institucional en los ERON</v>
      </c>
      <c r="N83" s="259">
        <f>VLOOKUP(L83,'PLAN INDICATIVO ORIGINAL '!$C$13:$M$343,6,0)</f>
        <v>3244</v>
      </c>
      <c r="O83" s="259">
        <f>VLOOKUP(L83,'PLAN INDICATIVO ORIGINAL '!$C$13:$M$343,7,0)</f>
        <v>3244</v>
      </c>
      <c r="P83" s="259">
        <f>VLOOKUP(L83,'PLAN INDICATIVO ORIGINAL '!$C$13:$M$343,8,0)</f>
        <v>3244</v>
      </c>
      <c r="Q83" s="259">
        <f>VLOOKUP(L83,'PLAN INDICATIVO ORIGINAL '!$C$13:$M$343,9,0)</f>
        <v>3244</v>
      </c>
      <c r="R83" s="259">
        <f>VLOOKUP(L83,'PLAN INDICATIVO ORIGINAL '!$C$13:$M$343,10,0)</f>
        <v>3244</v>
      </c>
      <c r="S83" s="259" t="str">
        <f>VLOOKUP(L83,'PLAN INDICATIVO ORIGINAL '!$C$13:$M$343,11,0)</f>
        <v>Número</v>
      </c>
      <c r="T83" s="259" t="e">
        <f>VLOOKUP(L83,'PLAN INDICATIVO ORIGINAL '!$C$13:$M$343,12,0)</f>
        <v>#REF!</v>
      </c>
      <c r="U83" s="259">
        <f t="shared" ref="U83:Z83" si="146">+N83</f>
        <v>3244</v>
      </c>
      <c r="V83" s="259">
        <f t="shared" si="146"/>
        <v>3244</v>
      </c>
      <c r="W83" s="259">
        <f t="shared" si="146"/>
        <v>3244</v>
      </c>
      <c r="X83" s="259">
        <f t="shared" si="146"/>
        <v>3244</v>
      </c>
      <c r="Y83" s="259">
        <f t="shared" si="146"/>
        <v>3244</v>
      </c>
      <c r="Z83" s="259" t="str">
        <f t="shared" si="146"/>
        <v>Número</v>
      </c>
      <c r="AA83" s="254" t="str">
        <f>+'PLAN INDICATIVO ORIGINAL '!C113</f>
        <v>P18</v>
      </c>
      <c r="AB83" s="254"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9" t="str">
        <f>+'PLAN INDICATIVO ORIGINAL '!F113</f>
        <v xml:space="preserve">SUBDIRECCIÓN DE SEGURIDAD Y VIGILANCIA </v>
      </c>
      <c r="AD83" s="59" t="str">
        <f>+'PLAN INDICATIVO ORIGINAL '!F112</f>
        <v xml:space="preserve">SUBDIRECCIÓN DE SEGURIDAD Y VIGILANCIA </v>
      </c>
      <c r="AE83" s="59" t="s">
        <v>786</v>
      </c>
      <c r="AF83" s="260">
        <f>VLOOKUP(AA83,'PLAN INDICATIVO ORIGINAL '!$C$13:$M$343,6,0)</f>
        <v>1</v>
      </c>
      <c r="AG83" s="261">
        <f>VLOOKUP(AA83,'PLAN INDICATIVO ORIGINAL '!$C$13:$M$343,7,0)</f>
        <v>0</v>
      </c>
      <c r="AH83" s="261">
        <f>VLOOKUP(AA83,'PLAN INDICATIVO ORIGINAL '!$C$13:$M$343,8,0)</f>
        <v>0</v>
      </c>
      <c r="AI83" s="261">
        <f>VLOOKUP(AA83,'PLAN INDICATIVO ORIGINAL '!$C$13:$M$343,9,0)</f>
        <v>0</v>
      </c>
      <c r="AJ83" s="261">
        <f>VLOOKUP(AA83,'PLAN INDICATIVO ORIGINAL '!$C$13:$M$343,10,0)</f>
        <v>1</v>
      </c>
      <c r="AK83" s="261" t="str">
        <f>VLOOKUP(AA83,'PLAN INDICATIVO ORIGINAL '!$C$13:$M$343,11,0)</f>
        <v>Número</v>
      </c>
      <c r="AL83" s="262" t="e">
        <f>VLOOKUP(AA83,'PLAN INDICATIVO ORIGINAL '!$C$13:$M$343,12,0)</f>
        <v>#REF!</v>
      </c>
      <c r="AM83" s="263">
        <f t="shared" ref="AM83:AR83" si="147">+AF83</f>
        <v>1</v>
      </c>
      <c r="AN83" s="263">
        <f t="shared" si="147"/>
        <v>0</v>
      </c>
      <c r="AO83" s="263">
        <f t="shared" si="147"/>
        <v>0</v>
      </c>
      <c r="AP83" s="263">
        <f t="shared" si="147"/>
        <v>0</v>
      </c>
      <c r="AQ83" s="263">
        <f t="shared" si="147"/>
        <v>1</v>
      </c>
      <c r="AR83" s="263" t="str">
        <f t="shared" si="147"/>
        <v>Número</v>
      </c>
      <c r="AS83" s="264" t="s">
        <v>765</v>
      </c>
      <c r="AV83" s="214" t="s">
        <v>278</v>
      </c>
      <c r="AW83" s="214" t="s">
        <v>237</v>
      </c>
      <c r="AX83" s="214" t="s">
        <v>786</v>
      </c>
      <c r="BI83" s="254">
        <v>18</v>
      </c>
      <c r="BJ83" s="59" t="s">
        <v>275</v>
      </c>
    </row>
    <row r="84" spans="1:62" ht="71.25" customHeight="1" x14ac:dyDescent="0.25">
      <c r="A84" s="254">
        <v>129</v>
      </c>
      <c r="B84" s="254"/>
      <c r="C84" s="121" t="s">
        <v>50</v>
      </c>
      <c r="D84" s="283" t="s">
        <v>224</v>
      </c>
      <c r="E84" s="284" t="str">
        <f>+'PLAN INDICATIVO ORIGINAL '!$D$90</f>
        <v xml:space="preserve">SEGURIDAD PENITENCIARIA Y CARCELARIA </v>
      </c>
      <c r="F84" s="256" t="str">
        <f>+'PLAN INDICATIVO ORIGINAL '!$D$91</f>
        <v>SEGURIDAD Y CUSTODIA</v>
      </c>
      <c r="G84" s="256" t="s">
        <v>231</v>
      </c>
      <c r="H84" s="257" t="s">
        <v>232</v>
      </c>
      <c r="I84" s="257" t="s">
        <v>788</v>
      </c>
      <c r="J84" s="265" t="str">
        <f>+'PLAN INDICATIVO ORIGINAL '!$D$111</f>
        <v>CUERPO DE CUSTODIA</v>
      </c>
      <c r="K84" s="142" t="s">
        <v>763</v>
      </c>
      <c r="L84" s="142" t="s">
        <v>273</v>
      </c>
      <c r="M84" s="258" t="str">
        <f>+'PLAN INDICATIVO ORIGINAL '!$E$111</f>
        <v>Número de personal del Cuerpo de Custdia y Vigilancia que apoyan los pocesos administrativos en cumplimiento a la misión institucional en los ERON</v>
      </c>
      <c r="N84" s="259">
        <f>VLOOKUP(L84,'PLAN INDICATIVO ORIGINAL '!$C$13:$M$343,6,0)</f>
        <v>3244</v>
      </c>
      <c r="O84" s="259">
        <f>VLOOKUP(L84,'PLAN INDICATIVO ORIGINAL '!$C$13:$M$343,7,0)</f>
        <v>3244</v>
      </c>
      <c r="P84" s="259">
        <f>VLOOKUP(L84,'PLAN INDICATIVO ORIGINAL '!$C$13:$M$343,8,0)</f>
        <v>3244</v>
      </c>
      <c r="Q84" s="259">
        <f>VLOOKUP(L84,'PLAN INDICATIVO ORIGINAL '!$C$13:$M$343,9,0)</f>
        <v>3244</v>
      </c>
      <c r="R84" s="259">
        <f>VLOOKUP(L84,'PLAN INDICATIVO ORIGINAL '!$C$13:$M$343,10,0)</f>
        <v>3244</v>
      </c>
      <c r="S84" s="259" t="str">
        <f>VLOOKUP(L84,'PLAN INDICATIVO ORIGINAL '!$C$13:$M$343,11,0)</f>
        <v>Número</v>
      </c>
      <c r="T84" s="259" t="e">
        <f>VLOOKUP(L84,'PLAN INDICATIVO ORIGINAL '!$C$13:$M$343,12,0)</f>
        <v>#REF!</v>
      </c>
      <c r="U84" s="259">
        <f t="shared" ref="U84:Z84" si="148">+N84</f>
        <v>3244</v>
      </c>
      <c r="V84" s="259">
        <f t="shared" si="148"/>
        <v>3244</v>
      </c>
      <c r="W84" s="259">
        <f t="shared" si="148"/>
        <v>3244</v>
      </c>
      <c r="X84" s="259">
        <f t="shared" si="148"/>
        <v>3244</v>
      </c>
      <c r="Y84" s="259">
        <f t="shared" si="148"/>
        <v>3244</v>
      </c>
      <c r="Z84" s="259" t="str">
        <f t="shared" si="148"/>
        <v>Número</v>
      </c>
      <c r="AA84" s="274"/>
      <c r="AB84" s="274" t="str">
        <f>+'PLAN INDICATIVO ORIGINAL '!D114</f>
        <v>Encuentro de Comandantes de Vigilancia para fortalecer el proceso de seguridad  penitenciaria y carcelaria realizado</v>
      </c>
      <c r="AC84" s="275" t="str">
        <f>VLOOKUP(AB84,'PLAN INDICATIVO ORIGINAL '!$D$12:$F$313,3,0)</f>
        <v xml:space="preserve">SUBDIRECCIÓN DE SEGURIDAD Y VIGILANCIA </v>
      </c>
      <c r="AD84" s="275" t="str">
        <f>VLOOKUP(AB84,'PLAN INDICATIVO ORIGINAL '!$D$12:$F$313,3,0)</f>
        <v xml:space="preserve">SUBDIRECCIÓN DE SEGURIDAD Y VIGILANCIA </v>
      </c>
      <c r="AE84" s="275" t="s">
        <v>786</v>
      </c>
      <c r="AF84" s="260"/>
      <c r="AG84" s="261"/>
      <c r="AH84" s="261"/>
      <c r="AI84" s="261"/>
      <c r="AJ84" s="261"/>
      <c r="AK84" s="261"/>
      <c r="AL84" s="262"/>
      <c r="AM84" s="263"/>
      <c r="AN84" s="263"/>
      <c r="AO84" s="263"/>
      <c r="AP84" s="263"/>
      <c r="AQ84" s="263"/>
      <c r="AR84" s="263"/>
      <c r="AS84" s="264" t="s">
        <v>765</v>
      </c>
      <c r="AW84" s="214" t="s">
        <v>237</v>
      </c>
      <c r="AX84" s="214" t="s">
        <v>786</v>
      </c>
      <c r="BI84" s="254">
        <v>129</v>
      </c>
      <c r="BJ84" s="59" t="s">
        <v>275</v>
      </c>
    </row>
    <row r="85" spans="1:62" ht="71.25" customHeight="1" x14ac:dyDescent="0.25">
      <c r="A85" s="254">
        <v>130</v>
      </c>
      <c r="B85" s="254" t="str">
        <f t="shared" ref="B85:B245" si="149">+AA85</f>
        <v>P130</v>
      </c>
      <c r="C85" s="121" t="s">
        <v>53</v>
      </c>
      <c r="D85" s="283" t="s">
        <v>224</v>
      </c>
      <c r="E85" s="284" t="str">
        <f>+'PLAN INDICATIVO ORIGINAL '!$D$90</f>
        <v xml:space="preserve">SEGURIDAD PENITENCIARIA Y CARCELARIA </v>
      </c>
      <c r="F85" s="256" t="str">
        <f>+'PLAN INDICATIVO ORIGINAL '!$D$91</f>
        <v>SEGURIDAD Y CUSTODIA</v>
      </c>
      <c r="G85" s="256" t="s">
        <v>231</v>
      </c>
      <c r="H85" s="257" t="s">
        <v>232</v>
      </c>
      <c r="I85" s="257" t="s">
        <v>788</v>
      </c>
      <c r="J85" s="265" t="str">
        <f>+'PLAN INDICATIVO ORIGINAL '!$D$111</f>
        <v>CUERPO DE CUSTODIA</v>
      </c>
      <c r="K85" s="142" t="s">
        <v>763</v>
      </c>
      <c r="L85" s="142" t="s">
        <v>273</v>
      </c>
      <c r="M85" s="258" t="str">
        <f>+'PLAN INDICATIVO ORIGINAL '!$E$111</f>
        <v>Número de personal del Cuerpo de Custdia y Vigilancia que apoyan los pocesos administrativos en cumplimiento a la misión institucional en los ERON</v>
      </c>
      <c r="N85" s="259">
        <f>VLOOKUP(L85,'PLAN INDICATIVO ORIGINAL '!$C$13:$M$343,6,0)</f>
        <v>3244</v>
      </c>
      <c r="O85" s="259">
        <f>VLOOKUP(L85,'PLAN INDICATIVO ORIGINAL '!$C$13:$M$343,7,0)</f>
        <v>3244</v>
      </c>
      <c r="P85" s="259">
        <f>VLOOKUP(L85,'PLAN INDICATIVO ORIGINAL '!$C$13:$M$343,8,0)</f>
        <v>3244</v>
      </c>
      <c r="Q85" s="259">
        <f>VLOOKUP(L85,'PLAN INDICATIVO ORIGINAL '!$C$13:$M$343,9,0)</f>
        <v>3244</v>
      </c>
      <c r="R85" s="259">
        <f>VLOOKUP(L85,'PLAN INDICATIVO ORIGINAL '!$C$13:$M$343,10,0)</f>
        <v>3244</v>
      </c>
      <c r="S85" s="259" t="str">
        <f>VLOOKUP(L85,'PLAN INDICATIVO ORIGINAL '!$C$13:$M$343,11,0)</f>
        <v>Número</v>
      </c>
      <c r="T85" s="259" t="e">
        <f>VLOOKUP(L85,'PLAN INDICATIVO ORIGINAL '!$C$13:$M$343,12,0)</f>
        <v>#REF!</v>
      </c>
      <c r="U85" s="259">
        <f t="shared" ref="U85:Z85" si="150">+N85</f>
        <v>3244</v>
      </c>
      <c r="V85" s="259">
        <f t="shared" si="150"/>
        <v>3244</v>
      </c>
      <c r="W85" s="259">
        <f t="shared" si="150"/>
        <v>3244</v>
      </c>
      <c r="X85" s="259">
        <f t="shared" si="150"/>
        <v>3244</v>
      </c>
      <c r="Y85" s="259">
        <f t="shared" si="150"/>
        <v>3244</v>
      </c>
      <c r="Z85" s="259" t="str">
        <f t="shared" si="150"/>
        <v>Número</v>
      </c>
      <c r="AA85" s="115" t="str">
        <f>+'PLAN INDICATIVO ORIGINAL '!C115</f>
        <v>P130</v>
      </c>
      <c r="AB85" s="254" t="str">
        <f>+'PLAN INDICATIVO ORIGINAL '!D115</f>
        <v>Encuentro de Comandantes  operativos de los Centros de Instrucción  realizado</v>
      </c>
      <c r="AC85" s="59" t="str">
        <f>VLOOKUP(AB85,'PLAN INDICATIVO ORIGINAL '!$D$12:$F$313,3,0)</f>
        <v xml:space="preserve">SUBDIRECCIÓN DE SEGURIDAD Y VIGILANCIA </v>
      </c>
      <c r="AD85" s="59" t="str">
        <f>VLOOKUP(AB85,'PLAN INDICATIVO ORIGINAL '!$D$12:$F$313,3,0)</f>
        <v xml:space="preserve">SUBDIRECCIÓN DE SEGURIDAD Y VIGILANCIA </v>
      </c>
      <c r="AE85" s="59" t="s">
        <v>786</v>
      </c>
      <c r="AF85" s="260">
        <f>VLOOKUP(AA85,'PLAN INDICATIVO ORIGINAL '!$C$13:$M$343,6,0)</f>
        <v>1</v>
      </c>
      <c r="AG85" s="261">
        <f>VLOOKUP(AA85,'PLAN INDICATIVO ORIGINAL '!$C$13:$M$343,7,0)</f>
        <v>1</v>
      </c>
      <c r="AH85" s="261">
        <f>VLOOKUP(AA85,'PLAN INDICATIVO ORIGINAL '!$C$13:$M$343,8,0)</f>
        <v>1</v>
      </c>
      <c r="AI85" s="261">
        <f>VLOOKUP(AA85,'PLAN INDICATIVO ORIGINAL '!$C$13:$M$343,9,0)</f>
        <v>1</v>
      </c>
      <c r="AJ85" s="261">
        <f>VLOOKUP(AA85,'PLAN INDICATIVO ORIGINAL '!$C$13:$M$343,10,0)</f>
        <v>4</v>
      </c>
      <c r="AK85" s="261" t="str">
        <f>VLOOKUP(AA85,'PLAN INDICATIVO ORIGINAL '!$C$13:$M$343,11,0)</f>
        <v>Número</v>
      </c>
      <c r="AL85" s="262" t="e">
        <f>VLOOKUP(AA85,'PLAN INDICATIVO ORIGINAL '!$C$13:$M$343,12,0)</f>
        <v>#REF!</v>
      </c>
      <c r="AM85" s="263">
        <f t="shared" ref="AM85:AR85" si="151">+AF85</f>
        <v>1</v>
      </c>
      <c r="AN85" s="263">
        <f t="shared" si="151"/>
        <v>1</v>
      </c>
      <c r="AO85" s="263">
        <f t="shared" si="151"/>
        <v>1</v>
      </c>
      <c r="AP85" s="263">
        <f t="shared" si="151"/>
        <v>1</v>
      </c>
      <c r="AQ85" s="263">
        <f t="shared" si="151"/>
        <v>4</v>
      </c>
      <c r="AR85" s="263" t="str">
        <f t="shared" si="151"/>
        <v>Número</v>
      </c>
      <c r="AS85" s="264" t="s">
        <v>765</v>
      </c>
      <c r="AV85" s="214" t="s">
        <v>281</v>
      </c>
      <c r="AW85" s="214" t="s">
        <v>237</v>
      </c>
      <c r="AX85" s="214" t="s">
        <v>786</v>
      </c>
      <c r="BI85" s="254">
        <v>130</v>
      </c>
      <c r="BJ85" s="59" t="s">
        <v>275</v>
      </c>
    </row>
    <row r="86" spans="1:62" ht="102" customHeight="1" x14ac:dyDescent="0.25">
      <c r="A86" s="254">
        <v>131</v>
      </c>
      <c r="B86" s="254" t="str">
        <f t="shared" si="149"/>
        <v>P131</v>
      </c>
      <c r="C86" s="289" t="s">
        <v>56</v>
      </c>
      <c r="D86" s="283" t="s">
        <v>224</v>
      </c>
      <c r="E86" s="284" t="str">
        <f>+'PLAN INDICATIVO ORIGINAL '!$D$90</f>
        <v xml:space="preserve">SEGURIDAD PENITENCIARIA Y CARCELARIA </v>
      </c>
      <c r="F86" s="256" t="str">
        <f>+'PLAN INDICATIVO ORIGINAL '!$D$91</f>
        <v>SEGURIDAD Y CUSTODIA</v>
      </c>
      <c r="G86" s="256" t="s">
        <v>231</v>
      </c>
      <c r="H86" s="257" t="s">
        <v>232</v>
      </c>
      <c r="I86" s="257" t="s">
        <v>788</v>
      </c>
      <c r="J86" s="265" t="str">
        <f>+'PLAN INDICATIVO ORIGINAL '!$D$111</f>
        <v>CUERPO DE CUSTODIA</v>
      </c>
      <c r="K86" s="142" t="s">
        <v>763</v>
      </c>
      <c r="L86" s="142" t="s">
        <v>273</v>
      </c>
      <c r="M86" s="258" t="str">
        <f>+'PLAN INDICATIVO ORIGINAL '!$E$111</f>
        <v>Número de personal del Cuerpo de Custdia y Vigilancia que apoyan los pocesos administrativos en cumplimiento a la misión institucional en los ERON</v>
      </c>
      <c r="N86" s="259">
        <f>VLOOKUP(L86,'PLAN INDICATIVO ORIGINAL '!$C$13:$M$343,6,0)</f>
        <v>3244</v>
      </c>
      <c r="O86" s="259">
        <f>VLOOKUP(L86,'PLAN INDICATIVO ORIGINAL '!$C$13:$M$343,7,0)</f>
        <v>3244</v>
      </c>
      <c r="P86" s="259">
        <f>VLOOKUP(L86,'PLAN INDICATIVO ORIGINAL '!$C$13:$M$343,8,0)</f>
        <v>3244</v>
      </c>
      <c r="Q86" s="259">
        <f>VLOOKUP(L86,'PLAN INDICATIVO ORIGINAL '!$C$13:$M$343,9,0)</f>
        <v>3244</v>
      </c>
      <c r="R86" s="259">
        <f>VLOOKUP(L86,'PLAN INDICATIVO ORIGINAL '!$C$13:$M$343,10,0)</f>
        <v>3244</v>
      </c>
      <c r="S86" s="259" t="str">
        <f>VLOOKUP(L86,'PLAN INDICATIVO ORIGINAL '!$C$13:$M$343,11,0)</f>
        <v>Número</v>
      </c>
      <c r="T86" s="259" t="e">
        <f>VLOOKUP(L86,'PLAN INDICATIVO ORIGINAL '!$C$13:$M$343,12,0)</f>
        <v>#REF!</v>
      </c>
      <c r="U86" s="259">
        <f t="shared" ref="U86:Z86" si="152">+N86</f>
        <v>3244</v>
      </c>
      <c r="V86" s="259">
        <f t="shared" si="152"/>
        <v>3244</v>
      </c>
      <c r="W86" s="259">
        <f t="shared" si="152"/>
        <v>3244</v>
      </c>
      <c r="X86" s="259">
        <f t="shared" si="152"/>
        <v>3244</v>
      </c>
      <c r="Y86" s="259">
        <f t="shared" si="152"/>
        <v>3244</v>
      </c>
      <c r="Z86" s="259" t="str">
        <f t="shared" si="152"/>
        <v>Número</v>
      </c>
      <c r="AA86" s="115" t="str">
        <f>+'PLAN INDICATIVO ORIGINAL '!C116</f>
        <v>P131</v>
      </c>
      <c r="AB86" s="254"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9" t="str">
        <f>+'PLAN INDICATIVO ORIGINAL '!F116</f>
        <v xml:space="preserve">SUBDIRECCIÓN DE SEGURIDAD Y VIGILANCIA </v>
      </c>
      <c r="AD86" s="59" t="str">
        <f>+'PLAN INDICATIVO ORIGINAL '!F115</f>
        <v xml:space="preserve">SUBDIRECCIÓN DE SEGURIDAD Y VIGILANCIA </v>
      </c>
      <c r="AE86" s="59" t="s">
        <v>786</v>
      </c>
      <c r="AF86" s="260">
        <f>VLOOKUP(AA86,'PLAN INDICATIVO ORIGINAL '!$C$13:$M$343,6,0)</f>
        <v>2</v>
      </c>
      <c r="AG86" s="261">
        <f>VLOOKUP(AA86,'PLAN INDICATIVO ORIGINAL '!$C$13:$M$343,7,0)</f>
        <v>2</v>
      </c>
      <c r="AH86" s="261">
        <f>VLOOKUP(AA86,'PLAN INDICATIVO ORIGINAL '!$C$13:$M$343,8,0)</f>
        <v>1</v>
      </c>
      <c r="AI86" s="261">
        <f>VLOOKUP(AA86,'PLAN INDICATIVO ORIGINAL '!$C$13:$M$343,9,0)</f>
        <v>0</v>
      </c>
      <c r="AJ86" s="261">
        <f>VLOOKUP(AA86,'PLAN INDICATIVO ORIGINAL '!$C$13:$M$343,10,0)</f>
        <v>5</v>
      </c>
      <c r="AK86" s="261" t="str">
        <f>VLOOKUP(AA86,'PLAN INDICATIVO ORIGINAL '!$C$13:$M$343,11,0)</f>
        <v>Número</v>
      </c>
      <c r="AL86" s="262" t="e">
        <f>VLOOKUP(AA86,'PLAN INDICATIVO ORIGINAL '!$C$13:$M$343,12,0)</f>
        <v>#REF!</v>
      </c>
      <c r="AM86" s="263">
        <f t="shared" ref="AM86:AR86" si="153">+AF86</f>
        <v>2</v>
      </c>
      <c r="AN86" s="263">
        <f t="shared" si="153"/>
        <v>2</v>
      </c>
      <c r="AO86" s="263">
        <f t="shared" si="153"/>
        <v>1</v>
      </c>
      <c r="AP86" s="263">
        <f t="shared" si="153"/>
        <v>0</v>
      </c>
      <c r="AQ86" s="263">
        <f t="shared" si="153"/>
        <v>5</v>
      </c>
      <c r="AR86" s="263" t="str">
        <f t="shared" si="153"/>
        <v>Número</v>
      </c>
      <c r="AS86" s="264" t="s">
        <v>765</v>
      </c>
      <c r="AV86" s="214" t="s">
        <v>283</v>
      </c>
      <c r="AW86" s="214" t="s">
        <v>237</v>
      </c>
      <c r="AX86" s="214" t="s">
        <v>786</v>
      </c>
      <c r="BI86" s="254">
        <v>131</v>
      </c>
      <c r="BJ86" s="59" t="s">
        <v>275</v>
      </c>
    </row>
    <row r="87" spans="1:62" ht="56.25" customHeight="1" x14ac:dyDescent="0.25">
      <c r="A87" s="254">
        <v>132</v>
      </c>
      <c r="B87" s="254" t="str">
        <f t="shared" si="149"/>
        <v>P132</v>
      </c>
      <c r="C87" s="289" t="s">
        <v>59</v>
      </c>
      <c r="D87" s="283" t="s">
        <v>224</v>
      </c>
      <c r="E87" s="284" t="str">
        <f>+'PLAN INDICATIVO ORIGINAL '!$D$90</f>
        <v xml:space="preserve">SEGURIDAD PENITENCIARIA Y CARCELARIA </v>
      </c>
      <c r="F87" s="256" t="str">
        <f>+'PLAN INDICATIVO ORIGINAL '!$D$91</f>
        <v>SEGURIDAD Y CUSTODIA</v>
      </c>
      <c r="G87" s="256" t="s">
        <v>231</v>
      </c>
      <c r="H87" s="257" t="s">
        <v>232</v>
      </c>
      <c r="I87" s="257" t="s">
        <v>788</v>
      </c>
      <c r="J87" s="265" t="str">
        <f>+'PLAN INDICATIVO ORIGINAL '!$D$111</f>
        <v>CUERPO DE CUSTODIA</v>
      </c>
      <c r="K87" s="142" t="s">
        <v>763</v>
      </c>
      <c r="L87" s="142" t="s">
        <v>273</v>
      </c>
      <c r="M87" s="258" t="str">
        <f>+'PLAN INDICATIVO ORIGINAL '!$E$111</f>
        <v>Número de personal del Cuerpo de Custdia y Vigilancia que apoyan los pocesos administrativos en cumplimiento a la misión institucional en los ERON</v>
      </c>
      <c r="N87" s="259">
        <f>VLOOKUP(L87,'PLAN INDICATIVO ORIGINAL '!$C$13:$M$343,6,0)</f>
        <v>3244</v>
      </c>
      <c r="O87" s="259">
        <f>VLOOKUP(L87,'PLAN INDICATIVO ORIGINAL '!$C$13:$M$343,7,0)</f>
        <v>3244</v>
      </c>
      <c r="P87" s="259">
        <f>VLOOKUP(L87,'PLAN INDICATIVO ORIGINAL '!$C$13:$M$343,8,0)</f>
        <v>3244</v>
      </c>
      <c r="Q87" s="259">
        <f>VLOOKUP(L87,'PLAN INDICATIVO ORIGINAL '!$C$13:$M$343,9,0)</f>
        <v>3244</v>
      </c>
      <c r="R87" s="259">
        <f>VLOOKUP(L87,'PLAN INDICATIVO ORIGINAL '!$C$13:$M$343,10,0)</f>
        <v>3244</v>
      </c>
      <c r="S87" s="259" t="str">
        <f>VLOOKUP(L87,'PLAN INDICATIVO ORIGINAL '!$C$13:$M$343,11,0)</f>
        <v>Número</v>
      </c>
      <c r="T87" s="259" t="e">
        <f>VLOOKUP(L87,'PLAN INDICATIVO ORIGINAL '!$C$13:$M$343,12,0)</f>
        <v>#REF!</v>
      </c>
      <c r="U87" s="259">
        <f t="shared" ref="U87:Z87" si="154">+N87</f>
        <v>3244</v>
      </c>
      <c r="V87" s="259">
        <f t="shared" si="154"/>
        <v>3244</v>
      </c>
      <c r="W87" s="259">
        <f t="shared" si="154"/>
        <v>3244</v>
      </c>
      <c r="X87" s="259">
        <f t="shared" si="154"/>
        <v>3244</v>
      </c>
      <c r="Y87" s="259">
        <f t="shared" si="154"/>
        <v>3244</v>
      </c>
      <c r="Z87" s="259" t="str">
        <f t="shared" si="154"/>
        <v>Número</v>
      </c>
      <c r="AA87" s="115" t="str">
        <f>+'PLAN INDICATIVO ORIGINAL '!C117</f>
        <v>P132</v>
      </c>
      <c r="AB87" s="254" t="str">
        <f>+'PLAN INDICATIVO ORIGINAL '!D117</f>
        <v xml:space="preserve">Plan piloto jornada laboral cuerpo de custodia diseñado e implementado </v>
      </c>
      <c r="AC87" s="59" t="str">
        <f>VLOOKUP(AB87,'PLAN INDICATIVO ORIGINAL '!$D$12:$F$313,3,0)</f>
        <v xml:space="preserve">SUBDIRECCIÓN DE SEGURIDAD Y VIGILANCIA </v>
      </c>
      <c r="AD87" s="59" t="str">
        <f>VLOOKUP(AB87,'PLAN INDICATIVO ORIGINAL '!$D$12:$F$313,3,0)</f>
        <v xml:space="preserve">SUBDIRECCIÓN DE SEGURIDAD Y VIGILANCIA </v>
      </c>
      <c r="AE87" s="59" t="s">
        <v>786</v>
      </c>
      <c r="AF87" s="260">
        <f>VLOOKUP(AA87,'PLAN INDICATIVO ORIGINAL '!$C$13:$M$343,6,0)</f>
        <v>1</v>
      </c>
      <c r="AG87" s="261">
        <f>VLOOKUP(AA87,'PLAN INDICATIVO ORIGINAL '!$C$13:$M$343,7,0)</f>
        <v>0</v>
      </c>
      <c r="AH87" s="261">
        <f>VLOOKUP(AA87,'PLAN INDICATIVO ORIGINAL '!$C$13:$M$343,8,0)</f>
        <v>0</v>
      </c>
      <c r="AI87" s="261">
        <f>VLOOKUP(AA87,'PLAN INDICATIVO ORIGINAL '!$C$13:$M$343,9,0)</f>
        <v>0</v>
      </c>
      <c r="AJ87" s="261">
        <f>VLOOKUP(AA87,'PLAN INDICATIVO ORIGINAL '!$C$13:$M$343,10,0)</f>
        <v>1</v>
      </c>
      <c r="AK87" s="261" t="str">
        <f>VLOOKUP(AA87,'PLAN INDICATIVO ORIGINAL '!$C$13:$M$343,11,0)</f>
        <v>Número</v>
      </c>
      <c r="AL87" s="262" t="e">
        <f>VLOOKUP(AA87,'PLAN INDICATIVO ORIGINAL '!$C$13:$M$343,12,0)</f>
        <v>#REF!</v>
      </c>
      <c r="AM87" s="263">
        <f t="shared" ref="AM87:AR87" si="155">+AF87</f>
        <v>1</v>
      </c>
      <c r="AN87" s="263">
        <f t="shared" si="155"/>
        <v>0</v>
      </c>
      <c r="AO87" s="263">
        <f t="shared" si="155"/>
        <v>0</v>
      </c>
      <c r="AP87" s="263">
        <f t="shared" si="155"/>
        <v>0</v>
      </c>
      <c r="AQ87" s="263">
        <f t="shared" si="155"/>
        <v>1</v>
      </c>
      <c r="AR87" s="263" t="str">
        <f t="shared" si="155"/>
        <v>Número</v>
      </c>
      <c r="AS87" s="264" t="s">
        <v>765</v>
      </c>
      <c r="AV87" s="214" t="s">
        <v>285</v>
      </c>
      <c r="AW87" s="214" t="s">
        <v>237</v>
      </c>
      <c r="AX87" s="214" t="s">
        <v>786</v>
      </c>
      <c r="BI87" s="254">
        <v>132</v>
      </c>
      <c r="BJ87" s="59" t="s">
        <v>275</v>
      </c>
    </row>
    <row r="88" spans="1:62" ht="56.25" customHeight="1" x14ac:dyDescent="0.25">
      <c r="A88" s="254">
        <v>133</v>
      </c>
      <c r="B88" s="254" t="str">
        <f t="shared" si="149"/>
        <v>P133</v>
      </c>
      <c r="C88" s="289" t="s">
        <v>62</v>
      </c>
      <c r="D88" s="283" t="s">
        <v>224</v>
      </c>
      <c r="E88" s="284" t="str">
        <f>+'PLAN INDICATIVO ORIGINAL '!$D$90</f>
        <v xml:space="preserve">SEGURIDAD PENITENCIARIA Y CARCELARIA </v>
      </c>
      <c r="F88" s="256" t="str">
        <f>+'PLAN INDICATIVO ORIGINAL '!$D$91</f>
        <v>SEGURIDAD Y CUSTODIA</v>
      </c>
      <c r="G88" s="256" t="s">
        <v>231</v>
      </c>
      <c r="H88" s="257" t="s">
        <v>232</v>
      </c>
      <c r="I88" s="257" t="s">
        <v>788</v>
      </c>
      <c r="J88" s="265" t="str">
        <f>+'PLAN INDICATIVO ORIGINAL '!$D$111</f>
        <v>CUERPO DE CUSTODIA</v>
      </c>
      <c r="K88" s="142" t="s">
        <v>763</v>
      </c>
      <c r="L88" s="142" t="s">
        <v>273</v>
      </c>
      <c r="M88" s="290" t="str">
        <f>+'PLAN INDICATIVO ORIGINAL '!$E$111</f>
        <v>Número de personal del Cuerpo de Custdia y Vigilancia que apoyan los pocesos administrativos en cumplimiento a la misión institucional en los ERON</v>
      </c>
      <c r="N88" s="259">
        <f>VLOOKUP(L88,'PLAN INDICATIVO ORIGINAL '!$C$13:$M$343,6,0)</f>
        <v>3244</v>
      </c>
      <c r="O88" s="259">
        <f>VLOOKUP(L88,'PLAN INDICATIVO ORIGINAL '!$C$13:$M$343,7,0)</f>
        <v>3244</v>
      </c>
      <c r="P88" s="259">
        <f>VLOOKUP(L88,'PLAN INDICATIVO ORIGINAL '!$C$13:$M$343,8,0)</f>
        <v>3244</v>
      </c>
      <c r="Q88" s="259">
        <f>VLOOKUP(L88,'PLAN INDICATIVO ORIGINAL '!$C$13:$M$343,9,0)</f>
        <v>3244</v>
      </c>
      <c r="R88" s="259">
        <f>VLOOKUP(L88,'PLAN INDICATIVO ORIGINAL '!$C$13:$M$343,10,0)</f>
        <v>3244</v>
      </c>
      <c r="S88" s="259" t="str">
        <f>VLOOKUP(L88,'PLAN INDICATIVO ORIGINAL '!$C$13:$M$343,11,0)</f>
        <v>Número</v>
      </c>
      <c r="T88" s="259" t="e">
        <f>VLOOKUP(L88,'PLAN INDICATIVO ORIGINAL '!$C$13:$M$343,12,0)</f>
        <v>#REF!</v>
      </c>
      <c r="U88" s="259">
        <f t="shared" ref="U88:Z88" si="156">+N88</f>
        <v>3244</v>
      </c>
      <c r="V88" s="259">
        <f t="shared" si="156"/>
        <v>3244</v>
      </c>
      <c r="W88" s="259">
        <f t="shared" si="156"/>
        <v>3244</v>
      </c>
      <c r="X88" s="259">
        <f t="shared" si="156"/>
        <v>3244</v>
      </c>
      <c r="Y88" s="259">
        <f t="shared" si="156"/>
        <v>3244</v>
      </c>
      <c r="Z88" s="259" t="str">
        <f t="shared" si="156"/>
        <v>Número</v>
      </c>
      <c r="AA88" s="115" t="str">
        <f>+'PLAN INDICATIVO ORIGINAL '!C118</f>
        <v>P133</v>
      </c>
      <c r="AB88" s="291" t="str">
        <f>+'PLAN INDICATIVO ORIGINAL '!D118</f>
        <v>Requerimiento de  selección de dragoneantes, suboficiales y oficiales del cuerpo de custodia tramitado</v>
      </c>
      <c r="AC88" s="292" t="str">
        <f>VLOOKUP(AB88,'PLAN INDICATIVO ORIGINAL '!$D$12:$F$313,3,0)</f>
        <v xml:space="preserve">SUBDIRECCIÓN DE SEGURIDAD Y VIGILANCIA </v>
      </c>
      <c r="AD88" s="292" t="str">
        <f>VLOOKUP(AB88,'PLAN INDICATIVO ORIGINAL '!$D$12:$F$313,3,0)</f>
        <v xml:space="preserve">SUBDIRECCIÓN DE SEGURIDAD Y VIGILANCIA </v>
      </c>
      <c r="AE88" s="59" t="s">
        <v>786</v>
      </c>
      <c r="AF88" s="260">
        <f>VLOOKUP(AA88,'PLAN INDICATIVO ORIGINAL '!$C$13:$M$343,6,0)</f>
        <v>1</v>
      </c>
      <c r="AG88" s="261">
        <f>VLOOKUP(AA88,'PLAN INDICATIVO ORIGINAL '!$C$13:$M$343,7,0)</f>
        <v>1</v>
      </c>
      <c r="AH88" s="261">
        <f>VLOOKUP(AA88,'PLAN INDICATIVO ORIGINAL '!$C$13:$M$343,8,0)</f>
        <v>1</v>
      </c>
      <c r="AI88" s="261">
        <f>VLOOKUP(AA88,'PLAN INDICATIVO ORIGINAL '!$C$13:$M$343,9,0)</f>
        <v>1</v>
      </c>
      <c r="AJ88" s="261">
        <f>VLOOKUP(AA88,'PLAN INDICATIVO ORIGINAL '!$C$13:$M$343,10,0)</f>
        <v>4</v>
      </c>
      <c r="AK88" s="261" t="str">
        <f>VLOOKUP(AA88,'PLAN INDICATIVO ORIGINAL '!$C$13:$M$343,11,0)</f>
        <v>Número</v>
      </c>
      <c r="AL88" s="262" t="e">
        <f>VLOOKUP(AA88,'PLAN INDICATIVO ORIGINAL '!$C$13:$M$343,12,0)</f>
        <v>#REF!</v>
      </c>
      <c r="AM88" s="263">
        <f t="shared" ref="AM88:AR88" si="157">+AF88</f>
        <v>1</v>
      </c>
      <c r="AN88" s="263">
        <f t="shared" si="157"/>
        <v>1</v>
      </c>
      <c r="AO88" s="263">
        <f t="shared" si="157"/>
        <v>1</v>
      </c>
      <c r="AP88" s="263">
        <f t="shared" si="157"/>
        <v>1</v>
      </c>
      <c r="AQ88" s="263">
        <f t="shared" si="157"/>
        <v>4</v>
      </c>
      <c r="AR88" s="263" t="str">
        <f t="shared" si="157"/>
        <v>Número</v>
      </c>
      <c r="AS88" s="264" t="s">
        <v>765</v>
      </c>
      <c r="AV88" s="214" t="s">
        <v>287</v>
      </c>
      <c r="AW88" s="214" t="s">
        <v>237</v>
      </c>
      <c r="AX88" s="214" t="s">
        <v>786</v>
      </c>
      <c r="BI88" s="254">
        <v>133</v>
      </c>
      <c r="BJ88" s="59" t="s">
        <v>237</v>
      </c>
    </row>
    <row r="89" spans="1:62" ht="53.25" customHeight="1" x14ac:dyDescent="0.25">
      <c r="A89" s="254">
        <v>134</v>
      </c>
      <c r="B89" s="254" t="str">
        <f t="shared" si="149"/>
        <v>P134</v>
      </c>
      <c r="C89" s="127" t="s">
        <v>65</v>
      </c>
      <c r="D89" s="283" t="s">
        <v>224</v>
      </c>
      <c r="E89" s="284" t="str">
        <f>+'PLAN INDICATIVO ORIGINAL '!$D$90</f>
        <v xml:space="preserve">SEGURIDAD PENITENCIARIA Y CARCELARIA </v>
      </c>
      <c r="F89" s="256" t="str">
        <f>+'PLAN INDICATIVO ORIGINAL '!$D$91</f>
        <v>SEGURIDAD Y CUSTODIA</v>
      </c>
      <c r="G89" s="256" t="s">
        <v>231</v>
      </c>
      <c r="H89" s="257" t="s">
        <v>232</v>
      </c>
      <c r="I89" s="257" t="s">
        <v>788</v>
      </c>
      <c r="J89" s="265" t="str">
        <f>+'PLAN INDICATIVO ORIGINAL '!$D$111</f>
        <v>CUERPO DE CUSTODIA</v>
      </c>
      <c r="K89" s="142" t="s">
        <v>763</v>
      </c>
      <c r="L89" s="142" t="s">
        <v>273</v>
      </c>
      <c r="M89" s="258" t="str">
        <f>+'PLAN INDICATIVO ORIGINAL '!$E$111</f>
        <v>Número de personal del Cuerpo de Custdia y Vigilancia que apoyan los pocesos administrativos en cumplimiento a la misión institucional en los ERON</v>
      </c>
      <c r="N89" s="259">
        <f>VLOOKUP(L89,'PLAN INDICATIVO ORIGINAL '!$C$13:$M$343,6,0)</f>
        <v>3244</v>
      </c>
      <c r="O89" s="259">
        <f>VLOOKUP(L89,'PLAN INDICATIVO ORIGINAL '!$C$13:$M$343,7,0)</f>
        <v>3244</v>
      </c>
      <c r="P89" s="259">
        <f>VLOOKUP(L89,'PLAN INDICATIVO ORIGINAL '!$C$13:$M$343,8,0)</f>
        <v>3244</v>
      </c>
      <c r="Q89" s="259">
        <f>VLOOKUP(L89,'PLAN INDICATIVO ORIGINAL '!$C$13:$M$343,9,0)</f>
        <v>3244</v>
      </c>
      <c r="R89" s="259">
        <f>VLOOKUP(L89,'PLAN INDICATIVO ORIGINAL '!$C$13:$M$343,10,0)</f>
        <v>3244</v>
      </c>
      <c r="S89" s="259" t="str">
        <f>VLOOKUP(L89,'PLAN INDICATIVO ORIGINAL '!$C$13:$M$343,11,0)</f>
        <v>Número</v>
      </c>
      <c r="T89" s="259" t="e">
        <f>VLOOKUP(L89,'PLAN INDICATIVO ORIGINAL '!$C$13:$M$343,12,0)</f>
        <v>#REF!</v>
      </c>
      <c r="U89" s="259">
        <f t="shared" ref="U89:Z89" si="158">+N89</f>
        <v>3244</v>
      </c>
      <c r="V89" s="259">
        <f t="shared" si="158"/>
        <v>3244</v>
      </c>
      <c r="W89" s="259">
        <f t="shared" si="158"/>
        <v>3244</v>
      </c>
      <c r="X89" s="259">
        <f t="shared" si="158"/>
        <v>3244</v>
      </c>
      <c r="Y89" s="259">
        <f t="shared" si="158"/>
        <v>3244</v>
      </c>
      <c r="Z89" s="259" t="str">
        <f t="shared" si="158"/>
        <v>Número</v>
      </c>
      <c r="AA89" s="115" t="str">
        <f>+'PLAN INDICATIVO ORIGINAL '!C119</f>
        <v>P134</v>
      </c>
      <c r="AB89" s="254" t="str">
        <f>+'PLAN INDICATIVO ORIGINAL '!D119</f>
        <v xml:space="preserve">Número de ERON con el personal del CCV proporcional a la cantidad de internos </v>
      </c>
      <c r="AC89" s="59" t="str">
        <f>VLOOKUP(AB89,'PLAN INDICATIVO ORIGINAL '!$D$12:$F$313,3,0)</f>
        <v xml:space="preserve">SUBDIRECCIÓN DE SEGURIDAD Y VIGILANCIA </v>
      </c>
      <c r="AD89" s="59" t="str">
        <f>VLOOKUP(AB89,'PLAN INDICATIVO ORIGINAL '!$D$12:$F$313,3,0)</f>
        <v xml:space="preserve">SUBDIRECCIÓN DE SEGURIDAD Y VIGILANCIA </v>
      </c>
      <c r="AE89" s="59" t="s">
        <v>786</v>
      </c>
      <c r="AF89" s="260">
        <f>VLOOKUP(AA89,'PLAN INDICATIVO ORIGINAL '!$C$13:$M$343,6,0)</f>
        <v>4</v>
      </c>
      <c r="AG89" s="261">
        <f>VLOOKUP(AA89,'PLAN INDICATIVO ORIGINAL '!$C$13:$M$343,7,0)</f>
        <v>5</v>
      </c>
      <c r="AH89" s="261">
        <f>VLOOKUP(AA89,'PLAN INDICATIVO ORIGINAL '!$C$13:$M$343,8,0)</f>
        <v>7</v>
      </c>
      <c r="AI89" s="261">
        <f>VLOOKUP(AA89,'PLAN INDICATIVO ORIGINAL '!$C$13:$M$343,9,0)</f>
        <v>10</v>
      </c>
      <c r="AJ89" s="261">
        <f>VLOOKUP(AA89,'PLAN INDICATIVO ORIGINAL '!$C$13:$M$343,10,0)</f>
        <v>10</v>
      </c>
      <c r="AK89" s="261" t="str">
        <f>VLOOKUP(AA89,'PLAN INDICATIVO ORIGINAL '!$C$13:$M$343,11,0)</f>
        <v>Número</v>
      </c>
      <c r="AL89" s="262" t="e">
        <f>VLOOKUP(AA89,'PLAN INDICATIVO ORIGINAL '!$C$13:$M$343,12,0)</f>
        <v>#REF!</v>
      </c>
      <c r="AM89" s="263">
        <f t="shared" ref="AM89:AR89" si="159">+AF89</f>
        <v>4</v>
      </c>
      <c r="AN89" s="263">
        <f t="shared" si="159"/>
        <v>5</v>
      </c>
      <c r="AO89" s="263">
        <f t="shared" si="159"/>
        <v>7</v>
      </c>
      <c r="AP89" s="263">
        <f t="shared" si="159"/>
        <v>10</v>
      </c>
      <c r="AQ89" s="263">
        <f t="shared" si="159"/>
        <v>10</v>
      </c>
      <c r="AR89" s="263" t="str">
        <f t="shared" si="159"/>
        <v>Número</v>
      </c>
      <c r="AS89" s="264" t="s">
        <v>765</v>
      </c>
      <c r="AV89" s="214" t="s">
        <v>289</v>
      </c>
      <c r="AW89" s="214" t="s">
        <v>237</v>
      </c>
      <c r="AX89" s="214" t="s">
        <v>786</v>
      </c>
      <c r="BI89" s="254">
        <v>134</v>
      </c>
      <c r="BJ89" s="59" t="s">
        <v>275</v>
      </c>
    </row>
    <row r="90" spans="1:62" ht="53.25" customHeight="1" x14ac:dyDescent="0.25">
      <c r="A90" s="254">
        <v>253</v>
      </c>
      <c r="B90" s="254" t="str">
        <f t="shared" si="149"/>
        <v>P253</v>
      </c>
      <c r="C90" s="127" t="s">
        <v>65</v>
      </c>
      <c r="D90" s="283" t="s">
        <v>224</v>
      </c>
      <c r="E90" s="284" t="str">
        <f>+'PLAN INDICATIVO ORIGINAL '!$D$90</f>
        <v xml:space="preserve">SEGURIDAD PENITENCIARIA Y CARCELARIA </v>
      </c>
      <c r="F90" s="256" t="str">
        <f>+'PLAN INDICATIVO ORIGINAL '!$D$91</f>
        <v>SEGURIDAD Y CUSTODIA</v>
      </c>
      <c r="G90" s="256" t="s">
        <v>231</v>
      </c>
      <c r="H90" s="257" t="s">
        <v>232</v>
      </c>
      <c r="I90" s="257" t="s">
        <v>788</v>
      </c>
      <c r="J90" s="265" t="str">
        <f>+'PLAN INDICATIVO ORIGINAL '!$D$111</f>
        <v>CUERPO DE CUSTODIA</v>
      </c>
      <c r="K90" s="142" t="s">
        <v>763</v>
      </c>
      <c r="L90" s="142" t="str">
        <f>+'PLAN INDICATIVO ORIGINAL '!C123</f>
        <v>I15</v>
      </c>
      <c r="M90" s="280" t="str">
        <f>+'PLAN INDICATIVO ORIGINAL '!$E$123</f>
        <v>Número de programas técnico laborales con renovación de registro ante la secretaria de educación correspondiente</v>
      </c>
      <c r="N90" s="259">
        <f>VLOOKUP(L90,'PLAN INDICATIVO ORIGINAL '!$C$13:$M$343,6,0)</f>
        <v>0</v>
      </c>
      <c r="O90" s="259">
        <f>VLOOKUP(L90,'PLAN INDICATIVO ORIGINAL '!$C$13:$M$343,7,0)</f>
        <v>2</v>
      </c>
      <c r="P90" s="259">
        <f>VLOOKUP(L90,'PLAN INDICATIVO ORIGINAL '!$C$13:$M$343,8,0)</f>
        <v>0</v>
      </c>
      <c r="Q90" s="259">
        <f>VLOOKUP(L90,'PLAN INDICATIVO ORIGINAL '!$C$13:$M$343,9,0)</f>
        <v>0</v>
      </c>
      <c r="R90" s="259">
        <f>VLOOKUP(L90,'PLAN INDICATIVO ORIGINAL '!$C$13:$M$343,10,0)</f>
        <v>2</v>
      </c>
      <c r="S90" s="259" t="str">
        <f>VLOOKUP(L90,'PLAN INDICATIVO ORIGINAL '!$C$13:$M$343,11,0)</f>
        <v>Número</v>
      </c>
      <c r="T90" s="259" t="e">
        <f>VLOOKUP(L90,'PLAN INDICATIVO ORIGINAL '!$C$13:$M$343,12,0)</f>
        <v>#REF!</v>
      </c>
      <c r="U90" s="259">
        <f t="shared" ref="U90:Z90" si="160">+N90</f>
        <v>0</v>
      </c>
      <c r="V90" s="259">
        <f t="shared" si="160"/>
        <v>2</v>
      </c>
      <c r="W90" s="259">
        <f t="shared" si="160"/>
        <v>0</v>
      </c>
      <c r="X90" s="259">
        <f t="shared" si="160"/>
        <v>0</v>
      </c>
      <c r="Y90" s="259">
        <f t="shared" si="160"/>
        <v>2</v>
      </c>
      <c r="Z90" s="259" t="str">
        <f t="shared" si="160"/>
        <v>Número</v>
      </c>
      <c r="AA90" s="254" t="str">
        <f>+'PLAN INDICATIVO ORIGINAL '!C126</f>
        <v>P253</v>
      </c>
      <c r="AB90" s="254" t="str">
        <f>+'PLAN INDICATIVO ORIGINAL '!D126</f>
        <v>Plan Institucional de Capacitación elaborado, aprobado, ejecutado y evaluado</v>
      </c>
      <c r="AC90" s="59" t="str">
        <f>VLOOKUP(AB90,'PLAN INDICATIVO ORIGINAL '!$D$12:$F$313,3,0)</f>
        <v xml:space="preserve">DIRECCIÓN ESCUELA DE FORMACIÓN  </v>
      </c>
      <c r="AD90" s="59" t="str">
        <f>VLOOKUP(AB90,'PLAN INDICATIVO ORIGINAL '!$D$12:$F$313,3,0)</f>
        <v xml:space="preserve">DIRECCIÓN ESCUELA DE FORMACIÓN  </v>
      </c>
      <c r="AE90" s="59" t="s">
        <v>789</v>
      </c>
      <c r="AF90" s="260">
        <f>VLOOKUP(AA90,'PLAN INDICATIVO ORIGINAL '!$C$13:$M$343,6,0)</f>
        <v>1</v>
      </c>
      <c r="AG90" s="261">
        <f>VLOOKUP(AA90,'PLAN INDICATIVO ORIGINAL '!$C$13:$M$343,7,0)</f>
        <v>1</v>
      </c>
      <c r="AH90" s="261">
        <f>VLOOKUP(AA90,'PLAN INDICATIVO ORIGINAL '!$C$13:$M$343,8,0)</f>
        <v>1</v>
      </c>
      <c r="AI90" s="261">
        <f>VLOOKUP(AA90,'PLAN INDICATIVO ORIGINAL '!$C$13:$M$343,9,0)</f>
        <v>1</v>
      </c>
      <c r="AJ90" s="261">
        <f>VLOOKUP(AA90,'PLAN INDICATIVO ORIGINAL '!$C$13:$M$343,10,0)</f>
        <v>1</v>
      </c>
      <c r="AK90" s="261" t="str">
        <f>VLOOKUP(AA90,'PLAN INDICATIVO ORIGINAL '!$C$13:$M$343,11,0)</f>
        <v>Número</v>
      </c>
      <c r="AL90" s="262" t="e">
        <f>VLOOKUP(AA90,'PLAN INDICATIVO ORIGINAL '!$C$13:$M$343,12,0)</f>
        <v>#REF!</v>
      </c>
      <c r="AM90" s="263">
        <f t="shared" ref="AM90:AR90" si="161">+AF90</f>
        <v>1</v>
      </c>
      <c r="AN90" s="263">
        <f t="shared" si="161"/>
        <v>1</v>
      </c>
      <c r="AO90" s="263">
        <f t="shared" si="161"/>
        <v>1</v>
      </c>
      <c r="AP90" s="263">
        <f t="shared" si="161"/>
        <v>1</v>
      </c>
      <c r="AQ90" s="263">
        <f t="shared" si="161"/>
        <v>1</v>
      </c>
      <c r="AR90" s="263" t="str">
        <f t="shared" si="161"/>
        <v>Número</v>
      </c>
      <c r="AS90" s="264" t="s">
        <v>765</v>
      </c>
      <c r="AV90" s="214" t="s">
        <v>310</v>
      </c>
      <c r="AW90" s="214" t="s">
        <v>301</v>
      </c>
      <c r="AX90" s="214" t="s">
        <v>789</v>
      </c>
      <c r="BI90" s="254">
        <v>253</v>
      </c>
      <c r="BJ90" s="59" t="s">
        <v>301</v>
      </c>
    </row>
    <row r="91" spans="1:62" ht="49.5" customHeight="1" x14ac:dyDescent="0.25">
      <c r="A91" s="254">
        <v>190</v>
      </c>
      <c r="B91" s="254" t="str">
        <f t="shared" si="149"/>
        <v>P190</v>
      </c>
      <c r="C91" s="121" t="s">
        <v>72</v>
      </c>
      <c r="D91" s="293" t="s">
        <v>292</v>
      </c>
      <c r="E91" s="284" t="str">
        <f>+'PLAN INDICATIVO ORIGINAL '!$D$120</f>
        <v>TALENTO HUMANO Y FORMACIÓN PENITENCIARIA</v>
      </c>
      <c r="F91" s="256" t="str">
        <f>+'PLAN INDICATIVO ORIGINAL '!$D$121</f>
        <v>GESTIÓN Y FORMACIÓN DEL TALENTO HUMANO</v>
      </c>
      <c r="G91" s="256" t="s">
        <v>299</v>
      </c>
      <c r="H91" s="257" t="str">
        <f>+'PLAN INDICATIVO ORIGINAL '!$D$122</f>
        <v>Gestionar los programas académicos de acuerdo con los lineamientos establecidos en la legislación vigente con el fin de producir una oferta educativa pertinente y de calidad.</v>
      </c>
      <c r="I91" s="257" t="s">
        <v>790</v>
      </c>
      <c r="J91" s="265" t="str">
        <f>+'PLAN INDICATIVO ORIGINAL '!$D$123</f>
        <v>FORMACIÓN Y CAPACITACIÓN PENITENCIARIA</v>
      </c>
      <c r="K91" s="265" t="s">
        <v>791</v>
      </c>
      <c r="L91" s="142" t="str">
        <f>+'PLAN INDICATIVO ORIGINAL '!C123</f>
        <v>I15</v>
      </c>
      <c r="M91" s="280" t="str">
        <f>+'PLAN INDICATIVO ORIGINAL '!$E$123</f>
        <v>Número de programas técnico laborales con renovación de registro ante la secretaria de educación correspondiente</v>
      </c>
      <c r="N91" s="259">
        <f>VLOOKUP(L91,'PLAN INDICATIVO ORIGINAL '!$C$13:$M$343,6,0)</f>
        <v>0</v>
      </c>
      <c r="O91" s="259">
        <f>VLOOKUP(L91,'PLAN INDICATIVO ORIGINAL '!$C$13:$M$343,7,0)</f>
        <v>2</v>
      </c>
      <c r="P91" s="259">
        <f>VLOOKUP(L91,'PLAN INDICATIVO ORIGINAL '!$C$13:$M$343,8,0)</f>
        <v>0</v>
      </c>
      <c r="Q91" s="259">
        <f>VLOOKUP(L91,'PLAN INDICATIVO ORIGINAL '!$C$13:$M$343,9,0)</f>
        <v>0</v>
      </c>
      <c r="R91" s="259">
        <f>VLOOKUP(L91,'PLAN INDICATIVO ORIGINAL '!$C$13:$M$343,10,0)</f>
        <v>2</v>
      </c>
      <c r="S91" s="259" t="str">
        <f>VLOOKUP(L91,'PLAN INDICATIVO ORIGINAL '!$C$13:$M$343,11,0)</f>
        <v>Número</v>
      </c>
      <c r="T91" s="259" t="e">
        <f>VLOOKUP(L91,'PLAN INDICATIVO ORIGINAL '!$C$13:$M$343,12,0)</f>
        <v>#REF!</v>
      </c>
      <c r="U91" s="259">
        <f t="shared" ref="U91:Z91" si="162">+N91</f>
        <v>0</v>
      </c>
      <c r="V91" s="259">
        <f t="shared" si="162"/>
        <v>2</v>
      </c>
      <c r="W91" s="259">
        <f t="shared" si="162"/>
        <v>0</v>
      </c>
      <c r="X91" s="259">
        <f t="shared" si="162"/>
        <v>0</v>
      </c>
      <c r="Y91" s="259">
        <f t="shared" si="162"/>
        <v>2</v>
      </c>
      <c r="Z91" s="259" t="str">
        <f t="shared" si="162"/>
        <v>Número</v>
      </c>
      <c r="AA91" s="254" t="str">
        <f>+'PLAN INDICATIVO ORIGINAL '!C127</f>
        <v>P190</v>
      </c>
      <c r="AB91" s="254" t="str">
        <f>+'PLAN INDICATIVO ORIGINAL '!D127</f>
        <v xml:space="preserve">Programas Técnico Laborales con renovación de registro ante la secretaria de educación correspondiente </v>
      </c>
      <c r="AC91" s="59" t="str">
        <f>VLOOKUP(AB91,'PLAN INDICATIVO ORIGINAL '!$D$12:$F$313,3,0)</f>
        <v xml:space="preserve">DIRECCIÓN ESCUELA DE FORMACIÓN  </v>
      </c>
      <c r="AD91" s="59" t="str">
        <f>VLOOKUP(AB91,'PLAN INDICATIVO ORIGINAL '!$D$12:$F$313,3,0)</f>
        <v xml:space="preserve">DIRECCIÓN ESCUELA DE FORMACIÓN  </v>
      </c>
      <c r="AE91" s="59" t="s">
        <v>789</v>
      </c>
      <c r="AF91" s="260">
        <f>VLOOKUP(AA91,'PLAN INDICATIVO ORIGINAL '!$C$13:$M$343,6,0)</f>
        <v>0</v>
      </c>
      <c r="AG91" s="261">
        <f>VLOOKUP(AA91,'PLAN INDICATIVO ORIGINAL '!$C$13:$M$343,7,0)</f>
        <v>2</v>
      </c>
      <c r="AH91" s="261">
        <f>VLOOKUP(AA91,'PLAN INDICATIVO ORIGINAL '!$C$13:$M$343,8,0)</f>
        <v>0</v>
      </c>
      <c r="AI91" s="261">
        <f>VLOOKUP(AA91,'PLAN INDICATIVO ORIGINAL '!$C$13:$M$343,9,0)</f>
        <v>0</v>
      </c>
      <c r="AJ91" s="261">
        <f>VLOOKUP(AA91,'PLAN INDICATIVO ORIGINAL '!$C$13:$M$343,10,0)</f>
        <v>2</v>
      </c>
      <c r="AK91" s="261" t="str">
        <f>VLOOKUP(AA91,'PLAN INDICATIVO ORIGINAL '!$C$13:$M$343,11,0)</f>
        <v>Número</v>
      </c>
      <c r="AL91" s="262" t="e">
        <f>VLOOKUP(AA91,'PLAN INDICATIVO ORIGINAL '!$C$13:$M$343,12,0)</f>
        <v>#REF!</v>
      </c>
      <c r="AM91" s="263">
        <f t="shared" ref="AM91:AR91" si="163">+AF91</f>
        <v>0</v>
      </c>
      <c r="AN91" s="263">
        <f t="shared" si="163"/>
        <v>2</v>
      </c>
      <c r="AO91" s="263">
        <f t="shared" si="163"/>
        <v>0</v>
      </c>
      <c r="AP91" s="263">
        <f t="shared" si="163"/>
        <v>0</v>
      </c>
      <c r="AQ91" s="263">
        <f t="shared" si="163"/>
        <v>2</v>
      </c>
      <c r="AR91" s="263" t="str">
        <f t="shared" si="163"/>
        <v>Número</v>
      </c>
      <c r="AS91" s="264" t="s">
        <v>765</v>
      </c>
      <c r="AV91" s="214" t="s">
        <v>312</v>
      </c>
      <c r="AW91" s="214" t="s">
        <v>301</v>
      </c>
      <c r="AX91" s="214" t="s">
        <v>789</v>
      </c>
      <c r="BI91" s="254">
        <v>190</v>
      </c>
      <c r="BJ91" s="59" t="s">
        <v>301</v>
      </c>
    </row>
    <row r="92" spans="1:62" ht="53.25" customHeight="1" x14ac:dyDescent="0.25">
      <c r="A92" s="254">
        <v>138</v>
      </c>
      <c r="B92" s="254" t="str">
        <f t="shared" si="149"/>
        <v>P138</v>
      </c>
      <c r="C92" s="127" t="s">
        <v>65</v>
      </c>
      <c r="D92" s="293" t="s">
        <v>292</v>
      </c>
      <c r="E92" s="284" t="str">
        <f>+'PLAN INDICATIVO ORIGINAL '!$D$120</f>
        <v>TALENTO HUMANO Y FORMACIÓN PENITENCIARIA</v>
      </c>
      <c r="F92" s="256" t="str">
        <f>+'PLAN INDICATIVO ORIGINAL '!$D$121</f>
        <v>GESTIÓN Y FORMACIÓN DEL TALENTO HUMANO</v>
      </c>
      <c r="G92" s="256" t="s">
        <v>299</v>
      </c>
      <c r="H92" s="257" t="str">
        <f>+'PLAN INDICATIVO ORIGINAL '!$D$122</f>
        <v>Gestionar los programas académicos de acuerdo con los lineamientos establecidos en la legislación vigente con el fin de producir una oferta educativa pertinente y de calidad.</v>
      </c>
      <c r="I92" s="257" t="s">
        <v>790</v>
      </c>
      <c r="J92" s="265" t="str">
        <f>+'PLAN INDICATIVO ORIGINAL '!$D$123</f>
        <v>FORMACIÓN Y CAPACITACIÓN PENITENCIARIA</v>
      </c>
      <c r="K92" s="265" t="s">
        <v>791</v>
      </c>
      <c r="L92" s="142" t="str">
        <f>+'PLAN INDICATIVO ORIGINAL '!C124</f>
        <v>I39</v>
      </c>
      <c r="M92" s="280" t="str">
        <f>+'PLAN INDICATIVO ORIGINAL '!E124</f>
        <v>Número de programas de profundización técnica con aprobación del Consejo académico de la EPN.</v>
      </c>
      <c r="N92" s="259">
        <f>VLOOKUP(L92,'PLAN INDICATIVO ORIGINAL '!$C$13:$M$343,6,0)</f>
        <v>2</v>
      </c>
      <c r="O92" s="259">
        <f>VLOOKUP(L92,'PLAN INDICATIVO ORIGINAL '!$C$13:$M$343,7,0)</f>
        <v>2</v>
      </c>
      <c r="P92" s="259">
        <f>VLOOKUP(L92,'PLAN INDICATIVO ORIGINAL '!$C$13:$M$343,8,0)</f>
        <v>2</v>
      </c>
      <c r="Q92" s="259">
        <f>VLOOKUP(L92,'PLAN INDICATIVO ORIGINAL '!$C$13:$M$343,9,0)</f>
        <v>2</v>
      </c>
      <c r="R92" s="259">
        <f>VLOOKUP(L92,'PLAN INDICATIVO ORIGINAL '!$C$13:$M$343,10,0)</f>
        <v>8</v>
      </c>
      <c r="S92" s="259" t="str">
        <f>VLOOKUP(L92,'PLAN INDICATIVO ORIGINAL '!$C$13:$M$343,11,0)</f>
        <v>Número</v>
      </c>
      <c r="T92" s="259" t="e">
        <f>VLOOKUP(L92,'PLAN INDICATIVO ORIGINAL '!$C$13:$M$343,12,0)</f>
        <v>#REF!</v>
      </c>
      <c r="U92" s="259">
        <f t="shared" ref="U92:Z92" si="164">+N92</f>
        <v>2</v>
      </c>
      <c r="V92" s="259">
        <f t="shared" si="164"/>
        <v>2</v>
      </c>
      <c r="W92" s="259">
        <f t="shared" si="164"/>
        <v>2</v>
      </c>
      <c r="X92" s="259">
        <f t="shared" si="164"/>
        <v>2</v>
      </c>
      <c r="Y92" s="259">
        <f t="shared" si="164"/>
        <v>8</v>
      </c>
      <c r="Z92" s="259" t="str">
        <f t="shared" si="164"/>
        <v>Número</v>
      </c>
      <c r="AA92" s="115" t="str">
        <f>+'PLAN INDICATIVO ORIGINAL '!C128</f>
        <v>P138</v>
      </c>
      <c r="AB92" s="254" t="str">
        <f>+'PLAN INDICATIVO ORIGINAL '!D128</f>
        <v xml:space="preserve">Programas de profundización técnica aprobados por el Consejo Académico de la EPN. </v>
      </c>
      <c r="AC92" s="59" t="str">
        <f>VLOOKUP(AB92,'PLAN INDICATIVO ORIGINAL '!$D$12:$F$313,3,0)</f>
        <v xml:space="preserve">DIRECCIÓN ESCUELA DE FORMACIÓN  </v>
      </c>
      <c r="AD92" s="59" t="str">
        <f>VLOOKUP(AB92,'PLAN INDICATIVO ORIGINAL '!$D$12:$F$313,3,0)</f>
        <v xml:space="preserve">DIRECCIÓN ESCUELA DE FORMACIÓN  </v>
      </c>
      <c r="AE92" s="59" t="s">
        <v>789</v>
      </c>
      <c r="AF92" s="260">
        <f>VLOOKUP(AA92,'PLAN INDICATIVO ORIGINAL '!$C$13:$M$343,6,0)</f>
        <v>2</v>
      </c>
      <c r="AG92" s="261">
        <f>VLOOKUP(AA92,'PLAN INDICATIVO ORIGINAL '!$C$13:$M$343,7,0)</f>
        <v>2</v>
      </c>
      <c r="AH92" s="261">
        <f>VLOOKUP(AA92,'PLAN INDICATIVO ORIGINAL '!$C$13:$M$343,8,0)</f>
        <v>2</v>
      </c>
      <c r="AI92" s="261">
        <f>VLOOKUP(AA92,'PLAN INDICATIVO ORIGINAL '!$C$13:$M$343,9,0)</f>
        <v>2</v>
      </c>
      <c r="AJ92" s="261">
        <f>VLOOKUP(AA92,'PLAN INDICATIVO ORIGINAL '!$C$13:$M$343,10,0)</f>
        <v>8</v>
      </c>
      <c r="AK92" s="261" t="str">
        <f>VLOOKUP(AA92,'PLAN INDICATIVO ORIGINAL '!$C$13:$M$343,11,0)</f>
        <v>Número</v>
      </c>
      <c r="AL92" s="262" t="e">
        <f>VLOOKUP(AA92,'PLAN INDICATIVO ORIGINAL '!$C$13:$M$343,12,0)</f>
        <v>#REF!</v>
      </c>
      <c r="AM92" s="263">
        <f t="shared" ref="AM92:AR92" si="165">+AF92</f>
        <v>2</v>
      </c>
      <c r="AN92" s="263">
        <f t="shared" si="165"/>
        <v>2</v>
      </c>
      <c r="AO92" s="263">
        <f t="shared" si="165"/>
        <v>2</v>
      </c>
      <c r="AP92" s="263">
        <f t="shared" si="165"/>
        <v>2</v>
      </c>
      <c r="AQ92" s="263">
        <f t="shared" si="165"/>
        <v>8</v>
      </c>
      <c r="AR92" s="263" t="str">
        <f t="shared" si="165"/>
        <v>Número</v>
      </c>
      <c r="AS92" s="264" t="s">
        <v>765</v>
      </c>
      <c r="AV92" s="214" t="s">
        <v>314</v>
      </c>
      <c r="AW92" s="214" t="s">
        <v>301</v>
      </c>
      <c r="AX92" s="214" t="s">
        <v>789</v>
      </c>
      <c r="BI92" s="254">
        <v>138</v>
      </c>
      <c r="BJ92" s="59" t="s">
        <v>301</v>
      </c>
    </row>
    <row r="93" spans="1:62" ht="81" customHeight="1" x14ac:dyDescent="0.25">
      <c r="A93" s="254">
        <v>86</v>
      </c>
      <c r="B93" s="254" t="str">
        <f t="shared" si="149"/>
        <v>P86</v>
      </c>
      <c r="C93" s="127" t="s">
        <v>78</v>
      </c>
      <c r="D93" s="293" t="s">
        <v>292</v>
      </c>
      <c r="E93" s="284" t="str">
        <f>+'PLAN INDICATIVO ORIGINAL '!$D$120</f>
        <v>TALENTO HUMANO Y FORMACIÓN PENITENCIARIA</v>
      </c>
      <c r="F93" s="256" t="str">
        <f>+'PLAN INDICATIVO ORIGINAL '!$D$121</f>
        <v>GESTIÓN Y FORMACIÓN DEL TALENTO HUMANO</v>
      </c>
      <c r="G93" s="256" t="s">
        <v>299</v>
      </c>
      <c r="H93" s="257" t="str">
        <f>+'PLAN INDICATIVO ORIGINAL '!$D$122</f>
        <v>Gestionar los programas académicos de acuerdo con los lineamientos establecidos en la legislación vigente con el fin de producir una oferta educativa pertinente y de calidad.</v>
      </c>
      <c r="I93" s="257" t="s">
        <v>790</v>
      </c>
      <c r="J93" s="265" t="str">
        <f>+'PLAN INDICATIVO ORIGINAL '!$D$123</f>
        <v>FORMACIÓN Y CAPACITACIÓN PENITENCIARIA</v>
      </c>
      <c r="K93" s="265" t="s">
        <v>791</v>
      </c>
      <c r="L93" s="142" t="str">
        <f>+'PLAN INDICATIVO ORIGINAL '!$C$125</f>
        <v>I41</v>
      </c>
      <c r="M93" s="280" t="str">
        <f>+'PLAN INDICATIVO ORIGINAL '!$E$125</f>
        <v xml:space="preserve">Porcentaje de beneficiarios de programas de formación y capacitación penitenciaria </v>
      </c>
      <c r="N93" s="267">
        <f>VLOOKUP(L93,'PLAN INDICATIVO ORIGINAL '!$C$13:$M$343,6,0)</f>
        <v>0</v>
      </c>
      <c r="O93" s="267">
        <f>VLOOKUP(L93,'PLAN INDICATIVO ORIGINAL '!$C$13:$M$343,7,0)</f>
        <v>0.85</v>
      </c>
      <c r="P93" s="267">
        <f>VLOOKUP(L93,'PLAN INDICATIVO ORIGINAL '!$C$13:$M$343,8,0)</f>
        <v>0.85</v>
      </c>
      <c r="Q93" s="267">
        <f>VLOOKUP(L93,'PLAN INDICATIVO ORIGINAL '!$C$13:$M$343,9,0)</f>
        <v>0.85</v>
      </c>
      <c r="R93" s="267">
        <f>VLOOKUP(L93,'PLAN INDICATIVO ORIGINAL '!$C$13:$M$343,10,0)</f>
        <v>0.85</v>
      </c>
      <c r="S93" s="267" t="str">
        <f>VLOOKUP(L93,'PLAN INDICATIVO ORIGINAL '!$C$13:$M$343,11,0)</f>
        <v>Porcentaje</v>
      </c>
      <c r="T93" s="259" t="e">
        <f>VLOOKUP(L93,'PLAN INDICATIVO ORIGINAL '!$C$13:$M$343,12,0)</f>
        <v>#REF!</v>
      </c>
      <c r="U93" s="259">
        <f t="shared" ref="U93:Z93" si="166">+N93*100</f>
        <v>0</v>
      </c>
      <c r="V93" s="259">
        <f t="shared" si="166"/>
        <v>85</v>
      </c>
      <c r="W93" s="259">
        <f t="shared" si="166"/>
        <v>85</v>
      </c>
      <c r="X93" s="259">
        <f t="shared" si="166"/>
        <v>85</v>
      </c>
      <c r="Y93" s="259">
        <f t="shared" si="166"/>
        <v>85</v>
      </c>
      <c r="Z93" s="259" t="e">
        <f t="shared" si="166"/>
        <v>#VALUE!</v>
      </c>
      <c r="AA93" s="254" t="str">
        <f>+'PLAN INDICATIVO ORIGINAL '!C138</f>
        <v>P86</v>
      </c>
      <c r="AB93" s="254" t="str">
        <f>+'PLAN INDICATIVO ORIGINAL '!D138</f>
        <v xml:space="preserve">Taller: "Estrategias para la buena gestión de las Relaciones Públicas y Protocolo Institucional - Sede Central" realizado y evaluado. </v>
      </c>
      <c r="AC93" s="59" t="str">
        <f>VLOOKUP(AB93,'PLAN INDICATIVO ORIGINAL '!$D$12:$F$313,3,0)</f>
        <v>GRUPO DE RELACIONES PUBLICAS Y PROTOCOLO</v>
      </c>
      <c r="AD93" s="59" t="str">
        <f>VLOOKUP(AB93,'PLAN INDICATIVO ORIGINAL '!$D$12:$F$313,3,0)</f>
        <v>GRUPO DE RELACIONES PUBLICAS Y PROTOCOLO</v>
      </c>
      <c r="AE93" s="59" t="s">
        <v>792</v>
      </c>
      <c r="AF93" s="260">
        <f>VLOOKUP(AA93,'PLAN INDICATIVO ORIGINAL '!$C$13:$M$343,6,0)</f>
        <v>1</v>
      </c>
      <c r="AG93" s="261">
        <f>VLOOKUP(AA93,'PLAN INDICATIVO ORIGINAL '!$C$13:$M$343,7,0)</f>
        <v>0</v>
      </c>
      <c r="AH93" s="261">
        <f>VLOOKUP(AA93,'PLAN INDICATIVO ORIGINAL '!$C$13:$M$343,8,0)</f>
        <v>0</v>
      </c>
      <c r="AI93" s="261">
        <f>VLOOKUP(AA93,'PLAN INDICATIVO ORIGINAL '!$C$13:$M$343,9,0)</f>
        <v>0</v>
      </c>
      <c r="AJ93" s="261">
        <f>VLOOKUP(AA93,'PLAN INDICATIVO ORIGINAL '!$C$13:$M$343,10,0)</f>
        <v>1</v>
      </c>
      <c r="AK93" s="261" t="str">
        <f>VLOOKUP(AA93,'PLAN INDICATIVO ORIGINAL '!$C$13:$M$343,11,0)</f>
        <v>Número</v>
      </c>
      <c r="AL93" s="262" t="e">
        <f>VLOOKUP(AA93,'PLAN INDICATIVO ORIGINAL '!$C$13:$M$343,12,0)</f>
        <v>#REF!</v>
      </c>
      <c r="AM93" s="263">
        <f t="shared" ref="AM93:AR93" si="167">+AF93</f>
        <v>1</v>
      </c>
      <c r="AN93" s="263">
        <f t="shared" si="167"/>
        <v>0</v>
      </c>
      <c r="AO93" s="263">
        <f t="shared" si="167"/>
        <v>0</v>
      </c>
      <c r="AP93" s="263">
        <f t="shared" si="167"/>
        <v>0</v>
      </c>
      <c r="AQ93" s="263">
        <f t="shared" si="167"/>
        <v>1</v>
      </c>
      <c r="AR93" s="263" t="str">
        <f t="shared" si="167"/>
        <v>Número</v>
      </c>
      <c r="AS93" s="264" t="s">
        <v>765</v>
      </c>
      <c r="AV93" s="214" t="s">
        <v>335</v>
      </c>
      <c r="AW93" s="214" t="s">
        <v>337</v>
      </c>
      <c r="AX93" s="214" t="s">
        <v>792</v>
      </c>
      <c r="BI93" s="254">
        <v>86</v>
      </c>
      <c r="BJ93" s="59" t="s">
        <v>337</v>
      </c>
    </row>
    <row r="94" spans="1:62" ht="78.75" customHeight="1" x14ac:dyDescent="0.25">
      <c r="A94" s="254">
        <v>12</v>
      </c>
      <c r="B94" s="254" t="str">
        <f t="shared" si="149"/>
        <v>P12</v>
      </c>
      <c r="C94" s="282"/>
      <c r="D94" s="293" t="s">
        <v>292</v>
      </c>
      <c r="E94" s="284" t="str">
        <f>+'PLAN INDICATIVO ORIGINAL '!$D$120</f>
        <v>TALENTO HUMANO Y FORMACIÓN PENITENCIARIA</v>
      </c>
      <c r="F94" s="256" t="str">
        <f>+'PLAN INDICATIVO ORIGINAL '!$D$121</f>
        <v>GESTIÓN Y FORMACIÓN DEL TALENTO HUMANO</v>
      </c>
      <c r="G94" s="256" t="s">
        <v>299</v>
      </c>
      <c r="H94" s="257" t="str">
        <f>+'PLAN INDICATIVO ORIGINAL '!$D$122</f>
        <v>Gestionar los programas académicos de acuerdo con los lineamientos establecidos en la legislación vigente con el fin de producir una oferta educativa pertinente y de calidad.</v>
      </c>
      <c r="I94" s="257" t="s">
        <v>790</v>
      </c>
      <c r="J94" s="265" t="str">
        <f>+'PLAN INDICATIVO ORIGINAL '!$D$123</f>
        <v>FORMACIÓN Y CAPACITACIÓN PENITENCIARIA</v>
      </c>
      <c r="K94" s="265" t="s">
        <v>791</v>
      </c>
      <c r="L94" s="142" t="str">
        <f>+'PLAN INDICATIVO ORIGINAL '!$C$125</f>
        <v>I41</v>
      </c>
      <c r="M94" s="280" t="str">
        <f>+'PLAN INDICATIVO ORIGINAL '!$E$125</f>
        <v xml:space="preserve">Porcentaje de beneficiarios de programas de formación y capacitación penitenciaria </v>
      </c>
      <c r="N94" s="267">
        <f>VLOOKUP(L94,'PLAN INDICATIVO ORIGINAL '!$C$13:$M$343,6,0)</f>
        <v>0</v>
      </c>
      <c r="O94" s="267">
        <f>VLOOKUP(L94,'PLAN INDICATIVO ORIGINAL '!$C$13:$M$343,7,0)</f>
        <v>0.85</v>
      </c>
      <c r="P94" s="267">
        <f>VLOOKUP(L94,'PLAN INDICATIVO ORIGINAL '!$C$13:$M$343,8,0)</f>
        <v>0.85</v>
      </c>
      <c r="Q94" s="267">
        <f>VLOOKUP(L94,'PLAN INDICATIVO ORIGINAL '!$C$13:$M$343,9,0)</f>
        <v>0.85</v>
      </c>
      <c r="R94" s="267">
        <f>VLOOKUP(L94,'PLAN INDICATIVO ORIGINAL '!$C$13:$M$343,10,0)</f>
        <v>0.85</v>
      </c>
      <c r="S94" s="267" t="str">
        <f>VLOOKUP(L94,'PLAN INDICATIVO ORIGINAL '!$C$13:$M$343,11,0)</f>
        <v>Porcentaje</v>
      </c>
      <c r="T94" s="259" t="e">
        <f>VLOOKUP(L94,'PLAN INDICATIVO ORIGINAL '!$C$13:$M$343,12,0)</f>
        <v>#REF!</v>
      </c>
      <c r="U94" s="259">
        <f t="shared" ref="U94:Z94" si="168">+N94*100</f>
        <v>0</v>
      </c>
      <c r="V94" s="259">
        <f t="shared" si="168"/>
        <v>85</v>
      </c>
      <c r="W94" s="259">
        <f t="shared" si="168"/>
        <v>85</v>
      </c>
      <c r="X94" s="259">
        <f t="shared" si="168"/>
        <v>85</v>
      </c>
      <c r="Y94" s="259">
        <f t="shared" si="168"/>
        <v>85</v>
      </c>
      <c r="Z94" s="259" t="e">
        <f t="shared" si="168"/>
        <v>#VALUE!</v>
      </c>
      <c r="AA94" s="254" t="str">
        <f>+'PLAN INDICATIVO ORIGINAL '!C129</f>
        <v>P12</v>
      </c>
      <c r="AB94" s="254" t="str">
        <f>+'PLAN INDICATIVO ORIGINAL '!D129</f>
        <v>Aspirantes al Cuerpo de Custodia y Vigilancia formados para desempeñar el cargo de dragoneante.</v>
      </c>
      <c r="AC94" s="59" t="str">
        <f>VLOOKUP(AB94,'PLAN INDICATIVO ORIGINAL '!$D$12:$F$313,3,0)</f>
        <v xml:space="preserve">DIRECCIÓN ESCUELA DE FORMACIÓN  </v>
      </c>
      <c r="AD94" s="59" t="str">
        <f>VLOOKUP(AB94,'PLAN INDICATIVO ORIGINAL '!$D$12:$F$313,3,0)</f>
        <v xml:space="preserve">DIRECCIÓN ESCUELA DE FORMACIÓN  </v>
      </c>
      <c r="AE94" s="59" t="s">
        <v>789</v>
      </c>
      <c r="AF94" s="260">
        <f>VLOOKUP(AA94,'PLAN INDICATIVO ORIGINAL '!$C$13:$M$343,6,0)</f>
        <v>750</v>
      </c>
      <c r="AG94" s="261">
        <f>VLOOKUP(AA94,'PLAN INDICATIVO ORIGINAL '!$C$13:$M$343,7,0)</f>
        <v>0</v>
      </c>
      <c r="AH94" s="261">
        <f>VLOOKUP(AA94,'PLAN INDICATIVO ORIGINAL '!$C$13:$M$343,8,0)</f>
        <v>300</v>
      </c>
      <c r="AI94" s="261">
        <f>VLOOKUP(AA94,'PLAN INDICATIVO ORIGINAL '!$C$13:$M$343,9,0)</f>
        <v>0</v>
      </c>
      <c r="AJ94" s="261">
        <f>VLOOKUP(AA94,'PLAN INDICATIVO ORIGINAL '!$C$13:$M$343,10,0)</f>
        <v>1050</v>
      </c>
      <c r="AK94" s="261" t="str">
        <f>VLOOKUP(AA94,'PLAN INDICATIVO ORIGINAL '!$C$13:$M$343,11,0)</f>
        <v>Número</v>
      </c>
      <c r="AL94" s="262" t="e">
        <f>VLOOKUP(AA94,'PLAN INDICATIVO ORIGINAL '!$C$13:$M$343,12,0)</f>
        <v>#REF!</v>
      </c>
      <c r="AM94" s="263">
        <f t="shared" ref="AM94:AR94" si="169">+AF94</f>
        <v>750</v>
      </c>
      <c r="AN94" s="263">
        <f t="shared" si="169"/>
        <v>0</v>
      </c>
      <c r="AO94" s="263">
        <f t="shared" si="169"/>
        <v>300</v>
      </c>
      <c r="AP94" s="263">
        <f t="shared" si="169"/>
        <v>0</v>
      </c>
      <c r="AQ94" s="263">
        <f t="shared" si="169"/>
        <v>1050</v>
      </c>
      <c r="AR94" s="263" t="str">
        <f t="shared" si="169"/>
        <v>Número</v>
      </c>
      <c r="AS94" s="264" t="s">
        <v>765</v>
      </c>
      <c r="AV94" s="214" t="s">
        <v>316</v>
      </c>
      <c r="AW94" s="214" t="s">
        <v>301</v>
      </c>
      <c r="AX94" s="214" t="s">
        <v>789</v>
      </c>
      <c r="BI94" s="254">
        <v>12</v>
      </c>
      <c r="BJ94" s="59" t="s">
        <v>301</v>
      </c>
    </row>
    <row r="95" spans="1:62" ht="53.25" customHeight="1" x14ac:dyDescent="0.25">
      <c r="A95" s="254">
        <v>13</v>
      </c>
      <c r="B95" s="254" t="str">
        <f t="shared" si="149"/>
        <v>P13</v>
      </c>
      <c r="C95" s="127" t="s">
        <v>33</v>
      </c>
      <c r="D95" s="293" t="s">
        <v>292</v>
      </c>
      <c r="E95" s="284" t="str">
        <f>+'PLAN INDICATIVO ORIGINAL '!$D$120</f>
        <v>TALENTO HUMANO Y FORMACIÓN PENITENCIARIA</v>
      </c>
      <c r="F95" s="256" t="str">
        <f>+'PLAN INDICATIVO ORIGINAL '!$D$121</f>
        <v>GESTIÓN Y FORMACIÓN DEL TALENTO HUMANO</v>
      </c>
      <c r="G95" s="256" t="s">
        <v>299</v>
      </c>
      <c r="H95" s="257" t="str">
        <f>+'PLAN INDICATIVO ORIGINAL '!$D$122</f>
        <v>Gestionar los programas académicos de acuerdo con los lineamientos establecidos en la legislación vigente con el fin de producir una oferta educativa pertinente y de calidad.</v>
      </c>
      <c r="I95" s="257" t="s">
        <v>790</v>
      </c>
      <c r="J95" s="265" t="str">
        <f>+'PLAN INDICATIVO ORIGINAL '!$D$123</f>
        <v>FORMACIÓN Y CAPACITACIÓN PENITENCIARIA</v>
      </c>
      <c r="K95" s="265" t="s">
        <v>791</v>
      </c>
      <c r="L95" s="142" t="str">
        <f>+'PLAN INDICATIVO ORIGINAL '!$C$125</f>
        <v>I41</v>
      </c>
      <c r="M95" s="280" t="str">
        <f>+'PLAN INDICATIVO ORIGINAL '!$E$125</f>
        <v xml:space="preserve">Porcentaje de beneficiarios de programas de formación y capacitación penitenciaria </v>
      </c>
      <c r="N95" s="267">
        <f>VLOOKUP(L95,'PLAN INDICATIVO ORIGINAL '!$C$13:$M$343,6,0)</f>
        <v>0</v>
      </c>
      <c r="O95" s="267">
        <f>VLOOKUP(L95,'PLAN INDICATIVO ORIGINAL '!$C$13:$M$343,7,0)</f>
        <v>0.85</v>
      </c>
      <c r="P95" s="267">
        <f>VLOOKUP(L95,'PLAN INDICATIVO ORIGINAL '!$C$13:$M$343,8,0)</f>
        <v>0.85</v>
      </c>
      <c r="Q95" s="267">
        <f>VLOOKUP(L95,'PLAN INDICATIVO ORIGINAL '!$C$13:$M$343,9,0)</f>
        <v>0.85</v>
      </c>
      <c r="R95" s="267">
        <f>VLOOKUP(L95,'PLAN INDICATIVO ORIGINAL '!$C$13:$M$343,10,0)</f>
        <v>0.85</v>
      </c>
      <c r="S95" s="267" t="str">
        <f>VLOOKUP(L95,'PLAN INDICATIVO ORIGINAL '!$C$13:$M$343,11,0)</f>
        <v>Porcentaje</v>
      </c>
      <c r="T95" s="259" t="e">
        <f>VLOOKUP(L95,'PLAN INDICATIVO ORIGINAL '!$C$13:$M$343,12,0)</f>
        <v>#REF!</v>
      </c>
      <c r="U95" s="259">
        <f t="shared" ref="U95:Z95" si="170">+N95*100</f>
        <v>0</v>
      </c>
      <c r="V95" s="259">
        <f t="shared" si="170"/>
        <v>85</v>
      </c>
      <c r="W95" s="259">
        <f t="shared" si="170"/>
        <v>85</v>
      </c>
      <c r="X95" s="259">
        <f t="shared" si="170"/>
        <v>85</v>
      </c>
      <c r="Y95" s="259">
        <f t="shared" si="170"/>
        <v>85</v>
      </c>
      <c r="Z95" s="259" t="e">
        <f t="shared" si="170"/>
        <v>#VALUE!</v>
      </c>
      <c r="AA95" s="254" t="str">
        <f>+'PLAN INDICATIVO ORIGINAL '!C130</f>
        <v>P13</v>
      </c>
      <c r="AB95" s="254" t="str">
        <f>+'PLAN INDICATIVO ORIGINAL '!D130</f>
        <v>Bachilleres con instrucción para prestar el servicio militar en el INPEC</v>
      </c>
      <c r="AC95" s="59" t="str">
        <f>VLOOKUP(AB95,'PLAN INDICATIVO ORIGINAL '!$D$12:$F$313,3,0)</f>
        <v xml:space="preserve">DIRECCIÓN ESCUELA DE FORMACIÓN  </v>
      </c>
      <c r="AD95" s="59" t="str">
        <f>VLOOKUP(AB95,'PLAN INDICATIVO ORIGINAL '!$D$12:$F$313,3,0)</f>
        <v xml:space="preserve">DIRECCIÓN ESCUELA DE FORMACIÓN  </v>
      </c>
      <c r="AE95" s="59" t="s">
        <v>789</v>
      </c>
      <c r="AF95" s="260">
        <f>VLOOKUP(AA95,'PLAN INDICATIVO ORIGINAL '!$C$13:$M$343,6,0)</f>
        <v>1200</v>
      </c>
      <c r="AG95" s="261">
        <f>VLOOKUP(AA95,'PLAN INDICATIVO ORIGINAL '!$C$13:$M$343,7,0)</f>
        <v>2400</v>
      </c>
      <c r="AH95" s="261">
        <f>VLOOKUP(AA95,'PLAN INDICATIVO ORIGINAL '!$C$13:$M$343,8,0)</f>
        <v>1200</v>
      </c>
      <c r="AI95" s="261">
        <f>VLOOKUP(AA95,'PLAN INDICATIVO ORIGINAL '!$C$13:$M$343,9,0)</f>
        <v>1200</v>
      </c>
      <c r="AJ95" s="261">
        <f>VLOOKUP(AA95,'PLAN INDICATIVO ORIGINAL '!$C$13:$M$343,10,0)</f>
        <v>4800</v>
      </c>
      <c r="AK95" s="261" t="str">
        <f>VLOOKUP(AA95,'PLAN INDICATIVO ORIGINAL '!$C$13:$M$343,11,0)</f>
        <v>Número</v>
      </c>
      <c r="AL95" s="262" t="e">
        <f>VLOOKUP(AA95,'PLAN INDICATIVO ORIGINAL '!$C$13:$M$343,12,0)</f>
        <v>#REF!</v>
      </c>
      <c r="AM95" s="263">
        <f t="shared" ref="AM95:AR95" si="171">+AF95</f>
        <v>1200</v>
      </c>
      <c r="AN95" s="263">
        <f t="shared" si="171"/>
        <v>2400</v>
      </c>
      <c r="AO95" s="263">
        <f t="shared" si="171"/>
        <v>1200</v>
      </c>
      <c r="AP95" s="263">
        <f t="shared" si="171"/>
        <v>1200</v>
      </c>
      <c r="AQ95" s="263">
        <f t="shared" si="171"/>
        <v>4800</v>
      </c>
      <c r="AR95" s="263" t="str">
        <f t="shared" si="171"/>
        <v>Número</v>
      </c>
      <c r="AS95" s="264" t="s">
        <v>765</v>
      </c>
      <c r="AV95" s="214" t="s">
        <v>318</v>
      </c>
      <c r="AW95" s="214" t="s">
        <v>301</v>
      </c>
      <c r="AX95" s="214" t="s">
        <v>789</v>
      </c>
      <c r="BI95" s="254">
        <v>13</v>
      </c>
      <c r="BJ95" s="59" t="s">
        <v>301</v>
      </c>
    </row>
    <row r="96" spans="1:62" ht="53.25" customHeight="1" x14ac:dyDescent="0.25">
      <c r="A96" s="254">
        <v>40</v>
      </c>
      <c r="B96" s="254" t="str">
        <f t="shared" si="149"/>
        <v>P40</v>
      </c>
      <c r="C96" s="127" t="s">
        <v>36</v>
      </c>
      <c r="D96" s="293" t="s">
        <v>292</v>
      </c>
      <c r="E96" s="284" t="str">
        <f>+'PLAN INDICATIVO ORIGINAL '!$D$120</f>
        <v>TALENTO HUMANO Y FORMACIÓN PENITENCIARIA</v>
      </c>
      <c r="F96" s="256" t="str">
        <f>+'PLAN INDICATIVO ORIGINAL '!$D$121</f>
        <v>GESTIÓN Y FORMACIÓN DEL TALENTO HUMANO</v>
      </c>
      <c r="G96" s="256" t="s">
        <v>299</v>
      </c>
      <c r="H96" s="257" t="str">
        <f>+'PLAN INDICATIVO ORIGINAL '!$D$122</f>
        <v>Gestionar los programas académicos de acuerdo con los lineamientos establecidos en la legislación vigente con el fin de producir una oferta educativa pertinente y de calidad.</v>
      </c>
      <c r="I96" s="257" t="s">
        <v>790</v>
      </c>
      <c r="J96" s="265" t="str">
        <f>+'PLAN INDICATIVO ORIGINAL '!$D$123</f>
        <v>FORMACIÓN Y CAPACITACIÓN PENITENCIARIA</v>
      </c>
      <c r="K96" s="265" t="s">
        <v>791</v>
      </c>
      <c r="L96" s="142" t="str">
        <f>+'PLAN INDICATIVO ORIGINAL '!$C$125</f>
        <v>I41</v>
      </c>
      <c r="M96" s="280" t="str">
        <f>+'PLAN INDICATIVO ORIGINAL '!$E$125</f>
        <v xml:space="preserve">Porcentaje de beneficiarios de programas de formación y capacitación penitenciaria </v>
      </c>
      <c r="N96" s="267">
        <f>VLOOKUP(L96,'PLAN INDICATIVO ORIGINAL '!$C$13:$M$343,6,0)</f>
        <v>0</v>
      </c>
      <c r="O96" s="267">
        <f>VLOOKUP(L96,'PLAN INDICATIVO ORIGINAL '!$C$13:$M$343,7,0)</f>
        <v>0.85</v>
      </c>
      <c r="P96" s="267">
        <f>VLOOKUP(L96,'PLAN INDICATIVO ORIGINAL '!$C$13:$M$343,8,0)</f>
        <v>0.85</v>
      </c>
      <c r="Q96" s="267">
        <f>VLOOKUP(L96,'PLAN INDICATIVO ORIGINAL '!$C$13:$M$343,9,0)</f>
        <v>0.85</v>
      </c>
      <c r="R96" s="267">
        <f>VLOOKUP(L96,'PLAN INDICATIVO ORIGINAL '!$C$13:$M$343,10,0)</f>
        <v>0.85</v>
      </c>
      <c r="S96" s="267" t="str">
        <f>VLOOKUP(L96,'PLAN INDICATIVO ORIGINAL '!$C$13:$M$343,11,0)</f>
        <v>Porcentaje</v>
      </c>
      <c r="T96" s="259" t="e">
        <f>VLOOKUP(L96,'PLAN INDICATIVO ORIGINAL '!$C$13:$M$343,12,0)</f>
        <v>#REF!</v>
      </c>
      <c r="U96" s="259">
        <f t="shared" ref="U96:Z96" si="172">+N96*100</f>
        <v>0</v>
      </c>
      <c r="V96" s="259">
        <f t="shared" si="172"/>
        <v>85</v>
      </c>
      <c r="W96" s="259">
        <f t="shared" si="172"/>
        <v>85</v>
      </c>
      <c r="X96" s="259">
        <f t="shared" si="172"/>
        <v>85</v>
      </c>
      <c r="Y96" s="259">
        <f t="shared" si="172"/>
        <v>85</v>
      </c>
      <c r="Z96" s="259" t="e">
        <f t="shared" si="172"/>
        <v>#VALUE!</v>
      </c>
      <c r="AA96" s="254" t="str">
        <f>+'PLAN INDICATIVO ORIGINAL '!C131</f>
        <v>P40</v>
      </c>
      <c r="AB96" s="254" t="str">
        <f>+'PLAN INDICATIVO ORIGINAL '!D131</f>
        <v>Funcionarios del INPEC capacitados a través de la Red de Apoyo</v>
      </c>
      <c r="AC96" s="59" t="str">
        <f>VLOOKUP(AB96,'PLAN INDICATIVO ORIGINAL '!$D$12:$F$313,3,0)</f>
        <v xml:space="preserve">DIRECCIÓN ESCUELA DE FORMACIÓN  </v>
      </c>
      <c r="AD96" s="59" t="str">
        <f>VLOOKUP(AB96,'PLAN INDICATIVO ORIGINAL '!$D$12:$F$313,3,0)</f>
        <v xml:space="preserve">DIRECCIÓN ESCUELA DE FORMACIÓN  </v>
      </c>
      <c r="AE96" s="59" t="s">
        <v>789</v>
      </c>
      <c r="AF96" s="260">
        <f>VLOOKUP(AA96,'PLAN INDICATIVO ORIGINAL '!$C$13:$M$343,6,0)</f>
        <v>8000</v>
      </c>
      <c r="AG96" s="261">
        <f>VLOOKUP(AA96,'PLAN INDICATIVO ORIGINAL '!$C$13:$M$343,7,0)</f>
        <v>5000</v>
      </c>
      <c r="AH96" s="261">
        <f>VLOOKUP(AA96,'PLAN INDICATIVO ORIGINAL '!$C$13:$M$343,8,0)</f>
        <v>5000</v>
      </c>
      <c r="AI96" s="261">
        <f>VLOOKUP(AA96,'PLAN INDICATIVO ORIGINAL '!$C$13:$M$343,9,0)</f>
        <v>5000</v>
      </c>
      <c r="AJ96" s="261">
        <f>VLOOKUP(AA96,'PLAN INDICATIVO ORIGINAL '!$C$13:$M$343,10,0)</f>
        <v>8000</v>
      </c>
      <c r="AK96" s="261" t="str">
        <f>VLOOKUP(AA96,'PLAN INDICATIVO ORIGINAL '!$C$13:$M$343,11,0)</f>
        <v>Número</v>
      </c>
      <c r="AL96" s="262" t="e">
        <f>VLOOKUP(AA96,'PLAN INDICATIVO ORIGINAL '!$C$13:$M$343,12,0)</f>
        <v>#REF!</v>
      </c>
      <c r="AM96" s="263">
        <f t="shared" ref="AM96:AR96" si="173">+AF96</f>
        <v>8000</v>
      </c>
      <c r="AN96" s="263">
        <f t="shared" si="173"/>
        <v>5000</v>
      </c>
      <c r="AO96" s="263">
        <f t="shared" si="173"/>
        <v>5000</v>
      </c>
      <c r="AP96" s="263">
        <f t="shared" si="173"/>
        <v>5000</v>
      </c>
      <c r="AQ96" s="263">
        <f t="shared" si="173"/>
        <v>8000</v>
      </c>
      <c r="AR96" s="263" t="str">
        <f t="shared" si="173"/>
        <v>Número</v>
      </c>
      <c r="AS96" s="264" t="s">
        <v>765</v>
      </c>
      <c r="AV96" s="214" t="s">
        <v>320</v>
      </c>
      <c r="AW96" s="214" t="s">
        <v>301</v>
      </c>
      <c r="AX96" s="214" t="s">
        <v>789</v>
      </c>
      <c r="BI96" s="254">
        <v>40</v>
      </c>
      <c r="BJ96" s="59" t="s">
        <v>301</v>
      </c>
    </row>
    <row r="97" spans="1:62" ht="53.25" customHeight="1" x14ac:dyDescent="0.25">
      <c r="A97" s="254">
        <v>41</v>
      </c>
      <c r="B97" s="254" t="str">
        <f t="shared" si="149"/>
        <v>P41</v>
      </c>
      <c r="C97" s="127" t="s">
        <v>50</v>
      </c>
      <c r="D97" s="293" t="s">
        <v>292</v>
      </c>
      <c r="E97" s="284" t="str">
        <f>+'PLAN INDICATIVO ORIGINAL '!$D$120</f>
        <v>TALENTO HUMANO Y FORMACIÓN PENITENCIARIA</v>
      </c>
      <c r="F97" s="256" t="str">
        <f>+'PLAN INDICATIVO ORIGINAL '!$D$121</f>
        <v>GESTIÓN Y FORMACIÓN DEL TALENTO HUMANO</v>
      </c>
      <c r="G97" s="256" t="s">
        <v>299</v>
      </c>
      <c r="H97" s="257" t="str">
        <f>+'PLAN INDICATIVO ORIGINAL '!$D$122</f>
        <v>Gestionar los programas académicos de acuerdo con los lineamientos establecidos en la legislación vigente con el fin de producir una oferta educativa pertinente y de calidad.</v>
      </c>
      <c r="I97" s="257" t="s">
        <v>790</v>
      </c>
      <c r="J97" s="265" t="str">
        <f>+'PLAN INDICATIVO ORIGINAL '!$D$123</f>
        <v>FORMACIÓN Y CAPACITACIÓN PENITENCIARIA</v>
      </c>
      <c r="K97" s="265" t="s">
        <v>791</v>
      </c>
      <c r="L97" s="142" t="str">
        <f>+'PLAN INDICATIVO ORIGINAL '!$C$125</f>
        <v>I41</v>
      </c>
      <c r="M97" s="280" t="str">
        <f>+'PLAN INDICATIVO ORIGINAL '!$E$125</f>
        <v xml:space="preserve">Porcentaje de beneficiarios de programas de formación y capacitación penitenciaria </v>
      </c>
      <c r="N97" s="267">
        <f>VLOOKUP(L97,'PLAN INDICATIVO ORIGINAL '!$C$13:$M$343,6,0)</f>
        <v>0</v>
      </c>
      <c r="O97" s="267">
        <f>VLOOKUP(L97,'PLAN INDICATIVO ORIGINAL '!$C$13:$M$343,7,0)</f>
        <v>0.85</v>
      </c>
      <c r="P97" s="267">
        <f>VLOOKUP(L97,'PLAN INDICATIVO ORIGINAL '!$C$13:$M$343,8,0)</f>
        <v>0.85</v>
      </c>
      <c r="Q97" s="267">
        <f>VLOOKUP(L97,'PLAN INDICATIVO ORIGINAL '!$C$13:$M$343,9,0)</f>
        <v>0.85</v>
      </c>
      <c r="R97" s="267">
        <f>VLOOKUP(L97,'PLAN INDICATIVO ORIGINAL '!$C$13:$M$343,10,0)</f>
        <v>0.85</v>
      </c>
      <c r="S97" s="267" t="str">
        <f>VLOOKUP(L97,'PLAN INDICATIVO ORIGINAL '!$C$13:$M$343,11,0)</f>
        <v>Porcentaje</v>
      </c>
      <c r="T97" s="259" t="e">
        <f>VLOOKUP(L97,'PLAN INDICATIVO ORIGINAL '!$C$13:$M$343,12,0)</f>
        <v>#REF!</v>
      </c>
      <c r="U97" s="259">
        <f t="shared" ref="U97:Z97" si="174">+N97*100</f>
        <v>0</v>
      </c>
      <c r="V97" s="259">
        <f t="shared" si="174"/>
        <v>85</v>
      </c>
      <c r="W97" s="259">
        <f t="shared" si="174"/>
        <v>85</v>
      </c>
      <c r="X97" s="259">
        <f t="shared" si="174"/>
        <v>85</v>
      </c>
      <c r="Y97" s="259">
        <f t="shared" si="174"/>
        <v>85</v>
      </c>
      <c r="Z97" s="259" t="e">
        <f t="shared" si="174"/>
        <v>#VALUE!</v>
      </c>
      <c r="AA97" s="254" t="str">
        <f>+'PLAN INDICATIVO ORIGINAL '!C132</f>
        <v>P41</v>
      </c>
      <c r="AB97" s="254" t="str">
        <f>+'PLAN INDICATIVO ORIGINAL '!D132</f>
        <v>Funcionarios del INPEC capacitados a través de los programas de  educación informal contratados por la EPN.</v>
      </c>
      <c r="AC97" s="59" t="str">
        <f>VLOOKUP(AB97,'PLAN INDICATIVO ORIGINAL '!$D$12:$F$313,3,0)</f>
        <v xml:space="preserve">DIRECCIÓN ESCUELA DE FORMACIÓN  </v>
      </c>
      <c r="AD97" s="59" t="str">
        <f>VLOOKUP(AB97,'PLAN INDICATIVO ORIGINAL '!$D$12:$F$313,3,0)</f>
        <v xml:space="preserve">DIRECCIÓN ESCUELA DE FORMACIÓN  </v>
      </c>
      <c r="AE97" s="59" t="s">
        <v>789</v>
      </c>
      <c r="AF97" s="260">
        <f>VLOOKUP(AA97,'PLAN INDICATIVO ORIGINAL '!$C$13:$M$343,6,0)</f>
        <v>120</v>
      </c>
      <c r="AG97" s="261">
        <f>VLOOKUP(AA97,'PLAN INDICATIVO ORIGINAL '!$C$13:$M$343,7,0)</f>
        <v>120</v>
      </c>
      <c r="AH97" s="261">
        <f>VLOOKUP(AA97,'PLAN INDICATIVO ORIGINAL '!$C$13:$M$343,8,0)</f>
        <v>120</v>
      </c>
      <c r="AI97" s="261">
        <f>VLOOKUP(AA97,'PLAN INDICATIVO ORIGINAL '!$C$13:$M$343,9,0)</f>
        <v>120</v>
      </c>
      <c r="AJ97" s="261">
        <f>VLOOKUP(AA97,'PLAN INDICATIVO ORIGINAL '!$C$13:$M$343,10,0)</f>
        <v>480</v>
      </c>
      <c r="AK97" s="261" t="str">
        <f>VLOOKUP(AA97,'PLAN INDICATIVO ORIGINAL '!$C$13:$M$343,11,0)</f>
        <v>Número</v>
      </c>
      <c r="AL97" s="262" t="e">
        <f>VLOOKUP(AA97,'PLAN INDICATIVO ORIGINAL '!$C$13:$M$343,12,0)</f>
        <v>#REF!</v>
      </c>
      <c r="AM97" s="263">
        <f t="shared" ref="AM97:AR97" si="175">+AF97</f>
        <v>120</v>
      </c>
      <c r="AN97" s="263">
        <f t="shared" si="175"/>
        <v>120</v>
      </c>
      <c r="AO97" s="263">
        <f t="shared" si="175"/>
        <v>120</v>
      </c>
      <c r="AP97" s="263">
        <f t="shared" si="175"/>
        <v>120</v>
      </c>
      <c r="AQ97" s="263">
        <f t="shared" si="175"/>
        <v>480</v>
      </c>
      <c r="AR97" s="263" t="str">
        <f t="shared" si="175"/>
        <v>Número</v>
      </c>
      <c r="AS97" s="264" t="s">
        <v>765</v>
      </c>
      <c r="AV97" s="214" t="s">
        <v>322</v>
      </c>
      <c r="AW97" s="214" t="s">
        <v>301</v>
      </c>
      <c r="AX97" s="214" t="s">
        <v>789</v>
      </c>
      <c r="BI97" s="254">
        <v>41</v>
      </c>
      <c r="BJ97" s="59" t="s">
        <v>301</v>
      </c>
    </row>
    <row r="98" spans="1:62" ht="53.25" customHeight="1" x14ac:dyDescent="0.25">
      <c r="A98" s="254">
        <v>42</v>
      </c>
      <c r="B98" s="254" t="str">
        <f t="shared" si="149"/>
        <v>P42</v>
      </c>
      <c r="C98" s="127" t="s">
        <v>53</v>
      </c>
      <c r="D98" s="293" t="s">
        <v>292</v>
      </c>
      <c r="E98" s="284" t="str">
        <f>+'PLAN INDICATIVO ORIGINAL '!$D$120</f>
        <v>TALENTO HUMANO Y FORMACIÓN PENITENCIARIA</v>
      </c>
      <c r="F98" s="256" t="str">
        <f>+'PLAN INDICATIVO ORIGINAL '!$D$121</f>
        <v>GESTIÓN Y FORMACIÓN DEL TALENTO HUMANO</v>
      </c>
      <c r="G98" s="256" t="s">
        <v>299</v>
      </c>
      <c r="H98" s="257" t="str">
        <f>+'PLAN INDICATIVO ORIGINAL '!$D$122</f>
        <v>Gestionar los programas académicos de acuerdo con los lineamientos establecidos en la legislación vigente con el fin de producir una oferta educativa pertinente y de calidad.</v>
      </c>
      <c r="I98" s="257" t="s">
        <v>790</v>
      </c>
      <c r="J98" s="265" t="str">
        <f>+'PLAN INDICATIVO ORIGINAL '!$D$123</f>
        <v>FORMACIÓN Y CAPACITACIÓN PENITENCIARIA</v>
      </c>
      <c r="K98" s="265" t="s">
        <v>791</v>
      </c>
      <c r="L98" s="142" t="str">
        <f>+'PLAN INDICATIVO ORIGINAL '!$C$125</f>
        <v>I41</v>
      </c>
      <c r="M98" s="280" t="str">
        <f>+'PLAN INDICATIVO ORIGINAL '!$E$125</f>
        <v xml:space="preserve">Porcentaje de beneficiarios de programas de formación y capacitación penitenciaria </v>
      </c>
      <c r="N98" s="267">
        <f>VLOOKUP(L98,'PLAN INDICATIVO ORIGINAL '!$C$13:$M$343,6,0)</f>
        <v>0</v>
      </c>
      <c r="O98" s="267">
        <f>VLOOKUP(L98,'PLAN INDICATIVO ORIGINAL '!$C$13:$M$343,7,0)</f>
        <v>0.85</v>
      </c>
      <c r="P98" s="267">
        <f>VLOOKUP(L98,'PLAN INDICATIVO ORIGINAL '!$C$13:$M$343,8,0)</f>
        <v>0.85</v>
      </c>
      <c r="Q98" s="267">
        <f>VLOOKUP(L98,'PLAN INDICATIVO ORIGINAL '!$C$13:$M$343,9,0)</f>
        <v>0.85</v>
      </c>
      <c r="R98" s="267">
        <f>VLOOKUP(L98,'PLAN INDICATIVO ORIGINAL '!$C$13:$M$343,10,0)</f>
        <v>0.85</v>
      </c>
      <c r="S98" s="267" t="str">
        <f>VLOOKUP(L98,'PLAN INDICATIVO ORIGINAL '!$C$13:$M$343,11,0)</f>
        <v>Porcentaje</v>
      </c>
      <c r="T98" s="259" t="e">
        <f>VLOOKUP(L98,'PLAN INDICATIVO ORIGINAL '!$C$13:$M$343,12,0)</f>
        <v>#REF!</v>
      </c>
      <c r="U98" s="259">
        <f t="shared" ref="U98:Z98" si="176">+N98*100</f>
        <v>0</v>
      </c>
      <c r="V98" s="259">
        <f t="shared" si="176"/>
        <v>85</v>
      </c>
      <c r="W98" s="259">
        <f t="shared" si="176"/>
        <v>85</v>
      </c>
      <c r="X98" s="259">
        <f t="shared" si="176"/>
        <v>85</v>
      </c>
      <c r="Y98" s="259">
        <f t="shared" si="176"/>
        <v>85</v>
      </c>
      <c r="Z98" s="259" t="e">
        <f t="shared" si="176"/>
        <v>#VALUE!</v>
      </c>
      <c r="AA98" s="254" t="str">
        <f>+'PLAN INDICATIVO ORIGINAL '!C133</f>
        <v>P42</v>
      </c>
      <c r="AB98" s="254" t="str">
        <f>+'PLAN INDICATIVO ORIGINAL '!D133</f>
        <v>Funcionarios del INPEC capacitados mediante cursos virtuales diseñados y desarrollados por la EPN</v>
      </c>
      <c r="AC98" s="59" t="str">
        <f>VLOOKUP(AB98,'PLAN INDICATIVO ORIGINAL '!$D$12:$F$313,3,0)</f>
        <v xml:space="preserve">DIRECCIÓN ESCUELA DE FORMACIÓN  </v>
      </c>
      <c r="AD98" s="59" t="str">
        <f>VLOOKUP(AB98,'PLAN INDICATIVO ORIGINAL '!$D$12:$F$313,3,0)</f>
        <v xml:space="preserve">DIRECCIÓN ESCUELA DE FORMACIÓN  </v>
      </c>
      <c r="AE98" s="59" t="s">
        <v>789</v>
      </c>
      <c r="AF98" s="260">
        <f>VLOOKUP(AA98,'PLAN INDICATIVO ORIGINAL '!$C$13:$M$343,6,0)</f>
        <v>1272</v>
      </c>
      <c r="AG98" s="261">
        <f>VLOOKUP(AA98,'PLAN INDICATIVO ORIGINAL '!$C$13:$M$343,7,0)</f>
        <v>1272</v>
      </c>
      <c r="AH98" s="261">
        <f>VLOOKUP(AA98,'PLAN INDICATIVO ORIGINAL '!$C$13:$M$343,8,0)</f>
        <v>1272</v>
      </c>
      <c r="AI98" s="261">
        <f>VLOOKUP(AA98,'PLAN INDICATIVO ORIGINAL '!$C$13:$M$343,9,0)</f>
        <v>1272</v>
      </c>
      <c r="AJ98" s="261">
        <f>VLOOKUP(AA98,'PLAN INDICATIVO ORIGINAL '!$C$13:$M$343,10,0)</f>
        <v>5088</v>
      </c>
      <c r="AK98" s="261" t="str">
        <f>VLOOKUP(AA98,'PLAN INDICATIVO ORIGINAL '!$C$13:$M$343,11,0)</f>
        <v>Número</v>
      </c>
      <c r="AL98" s="262" t="e">
        <f>VLOOKUP(AA98,'PLAN INDICATIVO ORIGINAL '!$C$13:$M$343,12,0)</f>
        <v>#REF!</v>
      </c>
      <c r="AM98" s="263">
        <f t="shared" ref="AM98:AR98" si="177">+AF98</f>
        <v>1272</v>
      </c>
      <c r="AN98" s="263">
        <f t="shared" si="177"/>
        <v>1272</v>
      </c>
      <c r="AO98" s="263">
        <f t="shared" si="177"/>
        <v>1272</v>
      </c>
      <c r="AP98" s="263">
        <f t="shared" si="177"/>
        <v>1272</v>
      </c>
      <c r="AQ98" s="263">
        <f t="shared" si="177"/>
        <v>5088</v>
      </c>
      <c r="AR98" s="263" t="str">
        <f t="shared" si="177"/>
        <v>Número</v>
      </c>
      <c r="AS98" s="264" t="s">
        <v>765</v>
      </c>
      <c r="AV98" s="214" t="s">
        <v>324</v>
      </c>
      <c r="AW98" s="214" t="s">
        <v>301</v>
      </c>
      <c r="AX98" s="214" t="s">
        <v>789</v>
      </c>
      <c r="BI98" s="254">
        <v>42</v>
      </c>
      <c r="BJ98" s="59" t="s">
        <v>301</v>
      </c>
    </row>
    <row r="99" spans="1:62" ht="53.25" customHeight="1" x14ac:dyDescent="0.25">
      <c r="A99" s="254">
        <v>48</v>
      </c>
      <c r="B99" s="254" t="str">
        <f t="shared" si="149"/>
        <v>P48</v>
      </c>
      <c r="C99" s="127" t="s">
        <v>65</v>
      </c>
      <c r="D99" s="293" t="s">
        <v>292</v>
      </c>
      <c r="E99" s="284" t="str">
        <f>+'PLAN INDICATIVO ORIGINAL '!$D$120</f>
        <v>TALENTO HUMANO Y FORMACIÓN PENITENCIARIA</v>
      </c>
      <c r="F99" s="256" t="str">
        <f>+'PLAN INDICATIVO ORIGINAL '!$D$121</f>
        <v>GESTIÓN Y FORMACIÓN DEL TALENTO HUMANO</v>
      </c>
      <c r="G99" s="256" t="s">
        <v>299</v>
      </c>
      <c r="H99" s="257" t="str">
        <f>+'PLAN INDICATIVO ORIGINAL '!$D$122</f>
        <v>Gestionar los programas académicos de acuerdo con los lineamientos establecidos en la legislación vigente con el fin de producir una oferta educativa pertinente y de calidad.</v>
      </c>
      <c r="I99" s="257" t="s">
        <v>790</v>
      </c>
      <c r="J99" s="265" t="str">
        <f>+'PLAN INDICATIVO ORIGINAL '!$D$123</f>
        <v>FORMACIÓN Y CAPACITACIÓN PENITENCIARIA</v>
      </c>
      <c r="K99" s="265" t="s">
        <v>791</v>
      </c>
      <c r="L99" s="142" t="str">
        <f>+'PLAN INDICATIVO ORIGINAL '!$C$125</f>
        <v>I41</v>
      </c>
      <c r="M99" s="280" t="str">
        <f>+'PLAN INDICATIVO ORIGINAL '!$E$125</f>
        <v xml:space="preserve">Porcentaje de beneficiarios de programas de formación y capacitación penitenciaria </v>
      </c>
      <c r="N99" s="267">
        <f>VLOOKUP(L99,'PLAN INDICATIVO ORIGINAL '!$C$13:$M$343,6,0)</f>
        <v>0</v>
      </c>
      <c r="O99" s="267">
        <f>VLOOKUP(L99,'PLAN INDICATIVO ORIGINAL '!$C$13:$M$343,7,0)</f>
        <v>0.85</v>
      </c>
      <c r="P99" s="267">
        <f>VLOOKUP(L99,'PLAN INDICATIVO ORIGINAL '!$C$13:$M$343,8,0)</f>
        <v>0.85</v>
      </c>
      <c r="Q99" s="267">
        <f>VLOOKUP(L99,'PLAN INDICATIVO ORIGINAL '!$C$13:$M$343,9,0)</f>
        <v>0.85</v>
      </c>
      <c r="R99" s="267">
        <f>VLOOKUP(L99,'PLAN INDICATIVO ORIGINAL '!$C$13:$M$343,10,0)</f>
        <v>0.85</v>
      </c>
      <c r="S99" s="267" t="str">
        <f>VLOOKUP(L99,'PLAN INDICATIVO ORIGINAL '!$C$13:$M$343,11,0)</f>
        <v>Porcentaje</v>
      </c>
      <c r="T99" s="259" t="e">
        <f>VLOOKUP(L99,'PLAN INDICATIVO ORIGINAL '!$C$13:$M$343,12,0)</f>
        <v>#REF!</v>
      </c>
      <c r="U99" s="259">
        <f t="shared" ref="U99:Z99" si="178">+N99*100</f>
        <v>0</v>
      </c>
      <c r="V99" s="259">
        <f t="shared" si="178"/>
        <v>85</v>
      </c>
      <c r="W99" s="259">
        <f t="shared" si="178"/>
        <v>85</v>
      </c>
      <c r="X99" s="259">
        <f t="shared" si="178"/>
        <v>85</v>
      </c>
      <c r="Y99" s="259">
        <f t="shared" si="178"/>
        <v>85</v>
      </c>
      <c r="Z99" s="259" t="e">
        <f t="shared" si="178"/>
        <v>#VALUE!</v>
      </c>
      <c r="AA99" s="254" t="str">
        <f>+'PLAN INDICATIVO ORIGINAL '!C134</f>
        <v>P48</v>
      </c>
      <c r="AB99" s="254" t="str">
        <f>+'PLAN INDICATIVO ORIGINAL '!D134</f>
        <v>Piezas de comunicación con Imagen corporativa revisada y actualizada.</v>
      </c>
      <c r="AC99" s="59" t="str">
        <f>VLOOKUP(AB99,'PLAN INDICATIVO ORIGINAL '!$D$12:$F$313,3,0)</f>
        <v xml:space="preserve">DIRECCIÓN ESCUELA DE FORMACIÓN  </v>
      </c>
      <c r="AD99" s="59" t="str">
        <f>VLOOKUP(AB99,'PLAN INDICATIVO ORIGINAL '!$D$12:$F$313,3,0)</f>
        <v xml:space="preserve">DIRECCIÓN ESCUELA DE FORMACIÓN  </v>
      </c>
      <c r="AE99" s="59" t="s">
        <v>789</v>
      </c>
      <c r="AF99" s="260">
        <f>VLOOKUP(AA99,'PLAN INDICATIVO ORIGINAL '!$C$13:$M$343,6,0)</f>
        <v>3</v>
      </c>
      <c r="AG99" s="261">
        <f>VLOOKUP(AA99,'PLAN INDICATIVO ORIGINAL '!$C$13:$M$343,7,0)</f>
        <v>0</v>
      </c>
      <c r="AH99" s="261">
        <f>VLOOKUP(AA99,'PLAN INDICATIVO ORIGINAL '!$C$13:$M$343,8,0)</f>
        <v>0</v>
      </c>
      <c r="AI99" s="261">
        <f>VLOOKUP(AA99,'PLAN INDICATIVO ORIGINAL '!$C$13:$M$343,9,0)</f>
        <v>0</v>
      </c>
      <c r="AJ99" s="261">
        <f>VLOOKUP(AA99,'PLAN INDICATIVO ORIGINAL '!$C$13:$M$343,10,0)</f>
        <v>3</v>
      </c>
      <c r="AK99" s="261" t="str">
        <f>VLOOKUP(AA99,'PLAN INDICATIVO ORIGINAL '!$C$13:$M$343,11,0)</f>
        <v>Número</v>
      </c>
      <c r="AL99" s="262" t="e">
        <f>VLOOKUP(AA99,'PLAN INDICATIVO ORIGINAL '!$C$13:$M$343,12,0)</f>
        <v>#REF!</v>
      </c>
      <c r="AM99" s="263">
        <f t="shared" ref="AM99:AR99" si="179">+AF99</f>
        <v>3</v>
      </c>
      <c r="AN99" s="263">
        <f t="shared" si="179"/>
        <v>0</v>
      </c>
      <c r="AO99" s="263">
        <f t="shared" si="179"/>
        <v>0</v>
      </c>
      <c r="AP99" s="263">
        <f t="shared" si="179"/>
        <v>0</v>
      </c>
      <c r="AQ99" s="263">
        <f t="shared" si="179"/>
        <v>3</v>
      </c>
      <c r="AR99" s="263" t="str">
        <f t="shared" si="179"/>
        <v>Número</v>
      </c>
      <c r="AS99" s="264" t="s">
        <v>765</v>
      </c>
      <c r="AV99" s="214" t="s">
        <v>326</v>
      </c>
      <c r="AW99" s="214" t="s">
        <v>301</v>
      </c>
      <c r="AX99" s="214" t="s">
        <v>789</v>
      </c>
      <c r="BI99" s="254">
        <v>48</v>
      </c>
      <c r="BJ99" s="59" t="s">
        <v>301</v>
      </c>
    </row>
    <row r="100" spans="1:62" ht="53.25" customHeight="1" x14ac:dyDescent="0.25">
      <c r="A100" s="254">
        <v>52</v>
      </c>
      <c r="B100" s="254" t="str">
        <f t="shared" si="149"/>
        <v>P52</v>
      </c>
      <c r="C100" s="127" t="s">
        <v>56</v>
      </c>
      <c r="D100" s="293" t="s">
        <v>292</v>
      </c>
      <c r="E100" s="284" t="str">
        <f>+'PLAN INDICATIVO ORIGINAL '!$D$120</f>
        <v>TALENTO HUMANO Y FORMACIÓN PENITENCIARIA</v>
      </c>
      <c r="F100" s="256" t="str">
        <f>+'PLAN INDICATIVO ORIGINAL '!$D$121</f>
        <v>GESTIÓN Y FORMACIÓN DEL TALENTO HUMANO</v>
      </c>
      <c r="G100" s="256" t="s">
        <v>299</v>
      </c>
      <c r="H100" s="257" t="str">
        <f>+'PLAN INDICATIVO ORIGINAL '!$D$122</f>
        <v>Gestionar los programas académicos de acuerdo con los lineamientos establecidos en la legislación vigente con el fin de producir una oferta educativa pertinente y de calidad.</v>
      </c>
      <c r="I100" s="257" t="s">
        <v>790</v>
      </c>
      <c r="J100" s="265" t="str">
        <f>+'PLAN INDICATIVO ORIGINAL '!$D$123</f>
        <v>FORMACIÓN Y CAPACITACIÓN PENITENCIARIA</v>
      </c>
      <c r="K100" s="265" t="s">
        <v>791</v>
      </c>
      <c r="L100" s="142" t="str">
        <f>+'PLAN INDICATIVO ORIGINAL '!$C$125</f>
        <v>I41</v>
      </c>
      <c r="M100" s="280" t="str">
        <f>+'PLAN INDICATIVO ORIGINAL '!$E$125</f>
        <v xml:space="preserve">Porcentaje de beneficiarios de programas de formación y capacitación penitenciaria </v>
      </c>
      <c r="N100" s="267">
        <f>VLOOKUP(L100,'PLAN INDICATIVO ORIGINAL '!$C$13:$M$343,6,0)</f>
        <v>0</v>
      </c>
      <c r="O100" s="267">
        <f>VLOOKUP(L100,'PLAN INDICATIVO ORIGINAL '!$C$13:$M$343,7,0)</f>
        <v>0.85</v>
      </c>
      <c r="P100" s="267">
        <f>VLOOKUP(L100,'PLAN INDICATIVO ORIGINAL '!$C$13:$M$343,8,0)</f>
        <v>0.85</v>
      </c>
      <c r="Q100" s="267">
        <f>VLOOKUP(L100,'PLAN INDICATIVO ORIGINAL '!$C$13:$M$343,9,0)</f>
        <v>0.85</v>
      </c>
      <c r="R100" s="267">
        <f>VLOOKUP(L100,'PLAN INDICATIVO ORIGINAL '!$C$13:$M$343,10,0)</f>
        <v>0.85</v>
      </c>
      <c r="S100" s="267" t="str">
        <f>VLOOKUP(L100,'PLAN INDICATIVO ORIGINAL '!$C$13:$M$343,11,0)</f>
        <v>Porcentaje</v>
      </c>
      <c r="T100" s="259" t="e">
        <f>VLOOKUP(L100,'PLAN INDICATIVO ORIGINAL '!$C$13:$M$343,12,0)</f>
        <v>#REF!</v>
      </c>
      <c r="U100" s="259">
        <f t="shared" ref="U100:Z100" si="180">+N100*100</f>
        <v>0</v>
      </c>
      <c r="V100" s="259">
        <f t="shared" si="180"/>
        <v>85</v>
      </c>
      <c r="W100" s="259">
        <f t="shared" si="180"/>
        <v>85</v>
      </c>
      <c r="X100" s="259">
        <f t="shared" si="180"/>
        <v>85</v>
      </c>
      <c r="Y100" s="259">
        <f t="shared" si="180"/>
        <v>85</v>
      </c>
      <c r="Z100" s="259" t="e">
        <f t="shared" si="180"/>
        <v>#VALUE!</v>
      </c>
      <c r="AA100" s="254" t="str">
        <f>+'PLAN INDICATIVO ORIGINAL '!C135</f>
        <v>P52</v>
      </c>
      <c r="AB100" s="254" t="str">
        <f>+'PLAN INDICATIVO ORIGINAL '!D135</f>
        <v>Integrantes del Cuerpo de Custodia y Vigilancia formados en los diferentes campos de la seguridad penitenciaria.</v>
      </c>
      <c r="AC100" s="59" t="str">
        <f>VLOOKUP(AB100,'PLAN INDICATIVO ORIGINAL '!$D$12:$F$313,3,0)</f>
        <v xml:space="preserve">DIRECCIÓN ESCUELA DE FORMACIÓN  </v>
      </c>
      <c r="AD100" s="59" t="str">
        <f>VLOOKUP(AB100,'PLAN INDICATIVO ORIGINAL '!$D$12:$F$313,3,0)</f>
        <v xml:space="preserve">DIRECCIÓN ESCUELA DE FORMACIÓN  </v>
      </c>
      <c r="AE100" s="59" t="s">
        <v>789</v>
      </c>
      <c r="AF100" s="260">
        <f>VLOOKUP(AA100,'PLAN INDICATIVO ORIGINAL '!$C$13:$M$343,6,0)</f>
        <v>780</v>
      </c>
      <c r="AG100" s="261">
        <f>VLOOKUP(AA100,'PLAN INDICATIVO ORIGINAL '!$C$13:$M$343,7,0)</f>
        <v>300</v>
      </c>
      <c r="AH100" s="261">
        <f>VLOOKUP(AA100,'PLAN INDICATIVO ORIGINAL '!$C$13:$M$343,8,0)</f>
        <v>300</v>
      </c>
      <c r="AI100" s="261">
        <f>VLOOKUP(AA100,'PLAN INDICATIVO ORIGINAL '!$C$13:$M$343,9,0)</f>
        <v>300</v>
      </c>
      <c r="AJ100" s="261">
        <f>VLOOKUP(AA100,'PLAN INDICATIVO ORIGINAL '!$C$13:$M$343,10,0)</f>
        <v>1680</v>
      </c>
      <c r="AK100" s="261" t="str">
        <f>VLOOKUP(AA100,'PLAN INDICATIVO ORIGINAL '!$C$13:$M$343,11,0)</f>
        <v>Número</v>
      </c>
      <c r="AL100" s="262" t="e">
        <f>VLOOKUP(AA100,'PLAN INDICATIVO ORIGINAL '!$C$13:$M$343,12,0)</f>
        <v>#REF!</v>
      </c>
      <c r="AM100" s="263">
        <f t="shared" ref="AM100:AR100" si="181">+AF100</f>
        <v>780</v>
      </c>
      <c r="AN100" s="263">
        <f t="shared" si="181"/>
        <v>300</v>
      </c>
      <c r="AO100" s="263">
        <f t="shared" si="181"/>
        <v>300</v>
      </c>
      <c r="AP100" s="263">
        <f t="shared" si="181"/>
        <v>300</v>
      </c>
      <c r="AQ100" s="263">
        <f t="shared" si="181"/>
        <v>1680</v>
      </c>
      <c r="AR100" s="263" t="str">
        <f t="shared" si="181"/>
        <v>Número</v>
      </c>
      <c r="AS100" s="264" t="s">
        <v>765</v>
      </c>
      <c r="AV100" s="214" t="s">
        <v>328</v>
      </c>
      <c r="AW100" s="214" t="s">
        <v>301</v>
      </c>
      <c r="AX100" s="214" t="s">
        <v>789</v>
      </c>
      <c r="BI100" s="254">
        <v>52</v>
      </c>
      <c r="BJ100" s="59" t="s">
        <v>301</v>
      </c>
    </row>
    <row r="101" spans="1:62" ht="53.25" customHeight="1" x14ac:dyDescent="0.25">
      <c r="A101" s="254">
        <v>53</v>
      </c>
      <c r="B101" s="254" t="str">
        <f t="shared" si="149"/>
        <v>P53</v>
      </c>
      <c r="C101" s="127" t="s">
        <v>59</v>
      </c>
      <c r="D101" s="293" t="s">
        <v>292</v>
      </c>
      <c r="E101" s="284" t="str">
        <f>+'PLAN INDICATIVO ORIGINAL '!$D$120</f>
        <v>TALENTO HUMANO Y FORMACIÓN PENITENCIARIA</v>
      </c>
      <c r="F101" s="256" t="str">
        <f>+'PLAN INDICATIVO ORIGINAL '!$D$121</f>
        <v>GESTIÓN Y FORMACIÓN DEL TALENTO HUMANO</v>
      </c>
      <c r="G101" s="256" t="s">
        <v>299</v>
      </c>
      <c r="H101" s="257" t="str">
        <f>+'PLAN INDICATIVO ORIGINAL '!$D$122</f>
        <v>Gestionar los programas académicos de acuerdo con los lineamientos establecidos en la legislación vigente con el fin de producir una oferta educativa pertinente y de calidad.</v>
      </c>
      <c r="I101" s="257" t="s">
        <v>790</v>
      </c>
      <c r="J101" s="265" t="str">
        <f>+'PLAN INDICATIVO ORIGINAL '!$D$123</f>
        <v>FORMACIÓN Y CAPACITACIÓN PENITENCIARIA</v>
      </c>
      <c r="K101" s="265" t="s">
        <v>791</v>
      </c>
      <c r="L101" s="142" t="str">
        <f>+'PLAN INDICATIVO ORIGINAL '!$C$125</f>
        <v>I41</v>
      </c>
      <c r="M101" s="280" t="str">
        <f>+'PLAN INDICATIVO ORIGINAL '!$E$125</f>
        <v xml:space="preserve">Porcentaje de beneficiarios de programas de formación y capacitación penitenciaria </v>
      </c>
      <c r="N101" s="267">
        <f>VLOOKUP(L101,'PLAN INDICATIVO ORIGINAL '!$C$13:$M$343,6,0)</f>
        <v>0</v>
      </c>
      <c r="O101" s="267">
        <f>VLOOKUP(L101,'PLAN INDICATIVO ORIGINAL '!$C$13:$M$343,7,0)</f>
        <v>0.85</v>
      </c>
      <c r="P101" s="267">
        <f>VLOOKUP(L101,'PLAN INDICATIVO ORIGINAL '!$C$13:$M$343,8,0)</f>
        <v>0.85</v>
      </c>
      <c r="Q101" s="267">
        <f>VLOOKUP(L101,'PLAN INDICATIVO ORIGINAL '!$C$13:$M$343,9,0)</f>
        <v>0.85</v>
      </c>
      <c r="R101" s="267">
        <f>VLOOKUP(L101,'PLAN INDICATIVO ORIGINAL '!$C$13:$M$343,10,0)</f>
        <v>0.85</v>
      </c>
      <c r="S101" s="267" t="str">
        <f>VLOOKUP(L101,'PLAN INDICATIVO ORIGINAL '!$C$13:$M$343,11,0)</f>
        <v>Porcentaje</v>
      </c>
      <c r="T101" s="259" t="e">
        <f>VLOOKUP(L101,'PLAN INDICATIVO ORIGINAL '!$C$13:$M$343,12,0)</f>
        <v>#REF!</v>
      </c>
      <c r="U101" s="259">
        <f t="shared" ref="U101:Z101" si="182">+N101*100</f>
        <v>0</v>
      </c>
      <c r="V101" s="259">
        <f t="shared" si="182"/>
        <v>85</v>
      </c>
      <c r="W101" s="259">
        <f t="shared" si="182"/>
        <v>85</v>
      </c>
      <c r="X101" s="259">
        <f t="shared" si="182"/>
        <v>85</v>
      </c>
      <c r="Y101" s="259">
        <f t="shared" si="182"/>
        <v>85</v>
      </c>
      <c r="Z101" s="259" t="e">
        <f t="shared" si="182"/>
        <v>#VALUE!</v>
      </c>
      <c r="AA101" s="254" t="str">
        <f>+'PLAN INDICATIVO ORIGINAL '!C136</f>
        <v>P53</v>
      </c>
      <c r="AB101" s="254" t="str">
        <f>+'PLAN INDICATIVO ORIGINAL '!D136</f>
        <v>Integrantes del Cuerpo de Custodia y Vigilancia formados para desempeñar los cargos de Inspector e Inspector Jefe, en el marco de la convocatoria 305 de 2014</v>
      </c>
      <c r="AC101" s="59" t="str">
        <f>VLOOKUP(AB101,'PLAN INDICATIVO ORIGINAL '!$D$12:$F$313,3,0)</f>
        <v xml:space="preserve">DIRECCIÓN ESCUELA DE FORMACIÓN  </v>
      </c>
      <c r="AD101" s="59" t="str">
        <f>VLOOKUP(AB101,'PLAN INDICATIVO ORIGINAL '!$D$12:$F$313,3,0)</f>
        <v xml:space="preserve">DIRECCIÓN ESCUELA DE FORMACIÓN  </v>
      </c>
      <c r="AE101" s="59" t="s">
        <v>789</v>
      </c>
      <c r="AF101" s="260">
        <f>VLOOKUP(AA101,'PLAN INDICATIVO ORIGINAL '!$C$13:$M$343,6,0)</f>
        <v>0</v>
      </c>
      <c r="AG101" s="261">
        <f>VLOOKUP(AA101,'PLAN INDICATIVO ORIGINAL '!$C$13:$M$343,7,0)</f>
        <v>100</v>
      </c>
      <c r="AH101" s="261">
        <f>VLOOKUP(AA101,'PLAN INDICATIVO ORIGINAL '!$C$13:$M$343,8,0)</f>
        <v>0</v>
      </c>
      <c r="AI101" s="261">
        <f>VLOOKUP(AA101,'PLAN INDICATIVO ORIGINAL '!$C$13:$M$343,9,0)</f>
        <v>0</v>
      </c>
      <c r="AJ101" s="261">
        <f>VLOOKUP(AA101,'PLAN INDICATIVO ORIGINAL '!$C$13:$M$343,10,0)</f>
        <v>100</v>
      </c>
      <c r="AK101" s="261" t="str">
        <f>VLOOKUP(AA101,'PLAN INDICATIVO ORIGINAL '!$C$13:$M$343,11,0)</f>
        <v>Número</v>
      </c>
      <c r="AL101" s="262" t="e">
        <f>VLOOKUP(AA101,'PLAN INDICATIVO ORIGINAL '!$C$13:$M$343,12,0)</f>
        <v>#REF!</v>
      </c>
      <c r="AM101" s="263">
        <f t="shared" ref="AM101:AR101" si="183">+AF101</f>
        <v>0</v>
      </c>
      <c r="AN101" s="263">
        <f t="shared" si="183"/>
        <v>100</v>
      </c>
      <c r="AO101" s="263">
        <f t="shared" si="183"/>
        <v>0</v>
      </c>
      <c r="AP101" s="263">
        <f t="shared" si="183"/>
        <v>0</v>
      </c>
      <c r="AQ101" s="263">
        <f t="shared" si="183"/>
        <v>100</v>
      </c>
      <c r="AR101" s="263" t="str">
        <f t="shared" si="183"/>
        <v>Número</v>
      </c>
      <c r="AS101" s="264" t="s">
        <v>765</v>
      </c>
      <c r="AV101" s="214" t="s">
        <v>330</v>
      </c>
      <c r="AW101" s="214" t="s">
        <v>301</v>
      </c>
      <c r="AX101" s="214" t="s">
        <v>789</v>
      </c>
      <c r="BI101" s="254">
        <v>53</v>
      </c>
      <c r="BJ101" s="59" t="s">
        <v>301</v>
      </c>
    </row>
    <row r="102" spans="1:62" ht="53.25" customHeight="1" x14ac:dyDescent="0.25">
      <c r="A102" s="254">
        <v>67</v>
      </c>
      <c r="B102" s="254" t="str">
        <f t="shared" si="149"/>
        <v>P67</v>
      </c>
      <c r="C102" s="127" t="s">
        <v>62</v>
      </c>
      <c r="D102" s="293" t="s">
        <v>292</v>
      </c>
      <c r="E102" s="284" t="str">
        <f>+'PLAN INDICATIVO ORIGINAL '!$D$120</f>
        <v>TALENTO HUMANO Y FORMACIÓN PENITENCIARIA</v>
      </c>
      <c r="F102" s="256" t="str">
        <f>+'PLAN INDICATIVO ORIGINAL '!$D$121</f>
        <v>GESTIÓN Y FORMACIÓN DEL TALENTO HUMANO</v>
      </c>
      <c r="G102" s="256" t="s">
        <v>299</v>
      </c>
      <c r="H102" s="257" t="str">
        <f>+'PLAN INDICATIVO ORIGINAL '!$D$122</f>
        <v>Gestionar los programas académicos de acuerdo con los lineamientos establecidos en la legislación vigente con el fin de producir una oferta educativa pertinente y de calidad.</v>
      </c>
      <c r="I102" s="257" t="s">
        <v>790</v>
      </c>
      <c r="J102" s="265" t="str">
        <f>+'PLAN INDICATIVO ORIGINAL '!$D$123</f>
        <v>FORMACIÓN Y CAPACITACIÓN PENITENCIARIA</v>
      </c>
      <c r="K102" s="265" t="s">
        <v>791</v>
      </c>
      <c r="L102" s="142" t="str">
        <f>+'PLAN INDICATIVO ORIGINAL '!$C$125</f>
        <v>I41</v>
      </c>
      <c r="M102" s="280" t="str">
        <f>+'PLAN INDICATIVO ORIGINAL '!$E$125</f>
        <v xml:space="preserve">Porcentaje de beneficiarios de programas de formación y capacitación penitenciaria </v>
      </c>
      <c r="N102" s="267">
        <f>VLOOKUP(L102,'PLAN INDICATIVO ORIGINAL '!$C$13:$M$343,6,0)</f>
        <v>0</v>
      </c>
      <c r="O102" s="267">
        <f>VLOOKUP(L102,'PLAN INDICATIVO ORIGINAL '!$C$13:$M$343,7,0)</f>
        <v>0.85</v>
      </c>
      <c r="P102" s="267">
        <f>VLOOKUP(L102,'PLAN INDICATIVO ORIGINAL '!$C$13:$M$343,8,0)</f>
        <v>0.85</v>
      </c>
      <c r="Q102" s="267">
        <f>VLOOKUP(L102,'PLAN INDICATIVO ORIGINAL '!$C$13:$M$343,9,0)</f>
        <v>0.85</v>
      </c>
      <c r="R102" s="267">
        <f>VLOOKUP(L102,'PLAN INDICATIVO ORIGINAL '!$C$13:$M$343,10,0)</f>
        <v>0.85</v>
      </c>
      <c r="S102" s="267" t="str">
        <f>VLOOKUP(L102,'PLAN INDICATIVO ORIGINAL '!$C$13:$M$343,11,0)</f>
        <v>Porcentaje</v>
      </c>
      <c r="T102" s="259" t="e">
        <f>VLOOKUP(L102,'PLAN INDICATIVO ORIGINAL '!$C$13:$M$343,12,0)</f>
        <v>#REF!</v>
      </c>
      <c r="U102" s="259">
        <f t="shared" ref="U102:Z102" si="184">+N102*100</f>
        <v>0</v>
      </c>
      <c r="V102" s="259">
        <f t="shared" si="184"/>
        <v>85</v>
      </c>
      <c r="W102" s="259">
        <f t="shared" si="184"/>
        <v>85</v>
      </c>
      <c r="X102" s="259">
        <f t="shared" si="184"/>
        <v>85</v>
      </c>
      <c r="Y102" s="259">
        <f t="shared" si="184"/>
        <v>85</v>
      </c>
      <c r="Z102" s="259" t="e">
        <f t="shared" si="184"/>
        <v>#VALUE!</v>
      </c>
      <c r="AA102" s="254" t="str">
        <f>+'PLAN INDICATIVO ORIGINAL '!C137</f>
        <v>P67</v>
      </c>
      <c r="AB102" s="254" t="str">
        <f>+'PLAN INDICATIVO ORIGINAL '!D137</f>
        <v>Profesionales formados para desempeñar los cargos de Director y Subdirector de ERON.</v>
      </c>
      <c r="AC102" s="59" t="str">
        <f>VLOOKUP(AB102,'PLAN INDICATIVO ORIGINAL '!$D$12:$F$313,3,0)</f>
        <v xml:space="preserve">DIRECCIÓN ESCUELA DE FORMACIÓN  </v>
      </c>
      <c r="AD102" s="59" t="str">
        <f>VLOOKUP(AB102,'PLAN INDICATIVO ORIGINAL '!$D$12:$F$313,3,0)</f>
        <v xml:space="preserve">DIRECCIÓN ESCUELA DE FORMACIÓN  </v>
      </c>
      <c r="AE102" s="59" t="s">
        <v>789</v>
      </c>
      <c r="AF102" s="268">
        <f>VLOOKUP(AA102,'PLAN INDICATIVO ORIGINAL '!$C$13:$M$343,6,0)</f>
        <v>1</v>
      </c>
      <c r="AG102" s="269">
        <f>VLOOKUP(AA102,'PLAN INDICATIVO ORIGINAL '!$C$13:$M$343,7,0)</f>
        <v>1</v>
      </c>
      <c r="AH102" s="269">
        <f>VLOOKUP(AA102,'PLAN INDICATIVO ORIGINAL '!$C$13:$M$343,8,0)</f>
        <v>1</v>
      </c>
      <c r="AI102" s="269">
        <f>VLOOKUP(AA102,'PLAN INDICATIVO ORIGINAL '!$C$13:$M$343,9,0)</f>
        <v>1</v>
      </c>
      <c r="AJ102" s="269">
        <f>VLOOKUP(AA102,'PLAN INDICATIVO ORIGINAL '!$C$13:$M$343,10,0)</f>
        <v>1</v>
      </c>
      <c r="AK102" s="269" t="str">
        <f>VLOOKUP(AA102,'PLAN INDICATIVO ORIGINAL '!$C$13:$M$343,11,0)</f>
        <v>Porcentaje</v>
      </c>
      <c r="AL102" s="294" t="e">
        <f>VLOOKUP(AA102,'PLAN INDICATIVO ORIGINAL '!$C$13:$M$343,12,0)</f>
        <v>#REF!</v>
      </c>
      <c r="AM102" s="263">
        <f t="shared" ref="AM102:AR102" si="185">+AF102*100</f>
        <v>100</v>
      </c>
      <c r="AN102" s="263">
        <f t="shared" si="185"/>
        <v>100</v>
      </c>
      <c r="AO102" s="263">
        <f t="shared" si="185"/>
        <v>100</v>
      </c>
      <c r="AP102" s="263">
        <f t="shared" si="185"/>
        <v>100</v>
      </c>
      <c r="AQ102" s="263">
        <f t="shared" si="185"/>
        <v>100</v>
      </c>
      <c r="AR102" s="263" t="e">
        <f t="shared" si="185"/>
        <v>#VALUE!</v>
      </c>
      <c r="AS102" s="264" t="s">
        <v>765</v>
      </c>
      <c r="AV102" s="214" t="s">
        <v>332</v>
      </c>
      <c r="AW102" s="214" t="s">
        <v>301</v>
      </c>
      <c r="AX102" s="214" t="s">
        <v>789</v>
      </c>
      <c r="BI102" s="254">
        <v>67</v>
      </c>
      <c r="BJ102" s="59" t="s">
        <v>301</v>
      </c>
    </row>
    <row r="103" spans="1:62" ht="56.25" customHeight="1" x14ac:dyDescent="0.25">
      <c r="A103" s="254">
        <v>240</v>
      </c>
      <c r="B103" s="254" t="str">
        <f t="shared" si="149"/>
        <v>P240</v>
      </c>
      <c r="C103" s="121" t="s">
        <v>33</v>
      </c>
      <c r="D103" s="293" t="s">
        <v>292</v>
      </c>
      <c r="E103" s="284" t="str">
        <f>+'PLAN INDICATIVO ORIGINAL '!$D$120</f>
        <v>TALENTO HUMANO Y FORMACIÓN PENITENCIARIA</v>
      </c>
      <c r="F103" s="256" t="str">
        <f>+'PLAN INDICATIVO ORIGINAL '!$D$121</f>
        <v>GESTIÓN Y FORMACIÓN DEL TALENTO HUMANO</v>
      </c>
      <c r="G103" s="256" t="s">
        <v>299</v>
      </c>
      <c r="H103" s="257" t="str">
        <f>+'PLAN INDICATIVO ORIGINAL '!$D$122</f>
        <v>Gestionar los programas académicos de acuerdo con los lineamientos establecidos en la legislación vigente con el fin de producir una oferta educativa pertinente y de calidad.</v>
      </c>
      <c r="I103" s="257" t="s">
        <v>793</v>
      </c>
      <c r="J103" s="265" t="str">
        <f>+'PLAN INDICATIVO ORIGINAL '!$D$139</f>
        <v xml:space="preserve">REINDUCCIÓN </v>
      </c>
      <c r="K103" s="142" t="s">
        <v>763</v>
      </c>
      <c r="L103" s="142" t="s">
        <v>339</v>
      </c>
      <c r="M103" s="258" t="str">
        <f>+'PLAN INDICATIVO ORIGINAL '!$E$139</f>
        <v>Porcentaje de  servidores  penitenciarios con reinducción por cambios normativos o estructurales</v>
      </c>
      <c r="N103" s="267">
        <f>VLOOKUP(L103,'PLAN INDICATIVO ORIGINAL '!$C$13:$M$343,6,0)</f>
        <v>1</v>
      </c>
      <c r="O103" s="267">
        <f>VLOOKUP(L103,'PLAN INDICATIVO ORIGINAL '!$C$13:$M$343,7,0)</f>
        <v>1</v>
      </c>
      <c r="P103" s="267">
        <f>VLOOKUP(L103,'PLAN INDICATIVO ORIGINAL '!$C$13:$M$343,8,0)</f>
        <v>1</v>
      </c>
      <c r="Q103" s="267">
        <f>VLOOKUP(L103,'PLAN INDICATIVO ORIGINAL '!$C$13:$M$343,9,0)</f>
        <v>1</v>
      </c>
      <c r="R103" s="267">
        <f>VLOOKUP(L103,'PLAN INDICATIVO ORIGINAL '!$C$13:$M$343,10,0)</f>
        <v>1</v>
      </c>
      <c r="S103" s="267" t="str">
        <f>VLOOKUP(L103,'PLAN INDICATIVO ORIGINAL '!$C$13:$M$343,11,0)</f>
        <v>Porcentaje</v>
      </c>
      <c r="T103" s="259" t="e">
        <f>VLOOKUP(L103,'PLAN INDICATIVO ORIGINAL '!$C$13:$M$343,12,0)</f>
        <v>#REF!</v>
      </c>
      <c r="U103" s="259">
        <f t="shared" ref="U103:Z103" si="186">+N103*100</f>
        <v>100</v>
      </c>
      <c r="V103" s="259">
        <f t="shared" si="186"/>
        <v>100</v>
      </c>
      <c r="W103" s="259">
        <f t="shared" si="186"/>
        <v>100</v>
      </c>
      <c r="X103" s="259">
        <f t="shared" si="186"/>
        <v>100</v>
      </c>
      <c r="Y103" s="259">
        <f t="shared" si="186"/>
        <v>100</v>
      </c>
      <c r="Z103" s="259" t="e">
        <f t="shared" si="186"/>
        <v>#VALUE!</v>
      </c>
      <c r="AA103" s="115" t="str">
        <f>+'PLAN INDICATIVO ORIGINAL '!C140</f>
        <v>P240</v>
      </c>
      <c r="AB103" s="254" t="str">
        <f>+'PLAN INDICATIVO ORIGINAL '!D140</f>
        <v>Plan de Reinducción del INPEC anualmente elaborado</v>
      </c>
      <c r="AC103" s="59" t="str">
        <f>VLOOKUP(AB103,'PLAN INDICATIVO ORIGINAL '!$D$12:$F$313,3,0)</f>
        <v xml:space="preserve">DIRECCIÓN ESCUELA DE FORMACIÓN  </v>
      </c>
      <c r="AD103" s="59" t="str">
        <f>VLOOKUP(AB103,'PLAN INDICATIVO ORIGINAL '!$D$12:$F$313,3,0)</f>
        <v xml:space="preserve">DIRECCIÓN ESCUELA DE FORMACIÓN  </v>
      </c>
      <c r="AE103" s="59" t="s">
        <v>789</v>
      </c>
      <c r="AF103" s="260">
        <f>VLOOKUP(AA103,'PLAN INDICATIVO ORIGINAL '!$C$13:$M$343,6,0)</f>
        <v>0</v>
      </c>
      <c r="AG103" s="261">
        <f>VLOOKUP(AA103,'PLAN INDICATIVO ORIGINAL '!$C$13:$M$343,7,0)</f>
        <v>1</v>
      </c>
      <c r="AH103" s="261">
        <f>VLOOKUP(AA103,'PLAN INDICATIVO ORIGINAL '!$C$13:$M$343,8,0)</f>
        <v>0</v>
      </c>
      <c r="AI103" s="261">
        <f>VLOOKUP(AA103,'PLAN INDICATIVO ORIGINAL '!$C$13:$M$343,9,0)</f>
        <v>0</v>
      </c>
      <c r="AJ103" s="261">
        <f>VLOOKUP(AA103,'PLAN INDICATIVO ORIGINAL '!$C$13:$M$343,10,0)</f>
        <v>1</v>
      </c>
      <c r="AK103" s="261" t="str">
        <f>VLOOKUP(AA103,'PLAN INDICATIVO ORIGINAL '!$C$13:$M$343,11,0)</f>
        <v>Número</v>
      </c>
      <c r="AL103" s="262" t="e">
        <f>VLOOKUP(AA103,'PLAN INDICATIVO ORIGINAL '!$C$13:$M$343,12,0)</f>
        <v>#REF!</v>
      </c>
      <c r="AM103" s="263">
        <f t="shared" ref="AM103:AR103" si="187">+AF103</f>
        <v>0</v>
      </c>
      <c r="AN103" s="263">
        <f t="shared" si="187"/>
        <v>1</v>
      </c>
      <c r="AO103" s="263">
        <f t="shared" si="187"/>
        <v>0</v>
      </c>
      <c r="AP103" s="263">
        <f t="shared" si="187"/>
        <v>0</v>
      </c>
      <c r="AQ103" s="263">
        <f t="shared" si="187"/>
        <v>1</v>
      </c>
      <c r="AR103" s="263" t="str">
        <f t="shared" si="187"/>
        <v>Número</v>
      </c>
      <c r="AS103" s="264" t="s">
        <v>765</v>
      </c>
      <c r="AV103" s="214" t="s">
        <v>342</v>
      </c>
      <c r="AW103" s="214" t="s">
        <v>301</v>
      </c>
      <c r="AX103" s="214" t="s">
        <v>789</v>
      </c>
      <c r="BI103" s="254">
        <v>140</v>
      </c>
      <c r="BJ103" s="59" t="s">
        <v>301</v>
      </c>
    </row>
    <row r="104" spans="1:62" ht="53.25" customHeight="1" x14ac:dyDescent="0.25">
      <c r="A104" s="254">
        <v>140</v>
      </c>
      <c r="B104" s="254" t="str">
        <f t="shared" si="149"/>
        <v>P140</v>
      </c>
      <c r="C104" s="121" t="s">
        <v>36</v>
      </c>
      <c r="D104" s="293" t="s">
        <v>292</v>
      </c>
      <c r="E104" s="284" t="str">
        <f>+'PLAN INDICATIVO ORIGINAL '!$D$120</f>
        <v>TALENTO HUMANO Y FORMACIÓN PENITENCIARIA</v>
      </c>
      <c r="F104" s="256" t="str">
        <f>+'PLAN INDICATIVO ORIGINAL '!$D$121</f>
        <v>GESTIÓN Y FORMACIÓN DEL TALENTO HUMANO</v>
      </c>
      <c r="G104" s="256" t="s">
        <v>299</v>
      </c>
      <c r="H104" s="257" t="str">
        <f>+'PLAN INDICATIVO ORIGINAL '!$D$122</f>
        <v>Gestionar los programas académicos de acuerdo con los lineamientos establecidos en la legislación vigente con el fin de producir una oferta educativa pertinente y de calidad.</v>
      </c>
      <c r="I104" s="257" t="s">
        <v>793</v>
      </c>
      <c r="J104" s="265" t="str">
        <f>+'PLAN INDICATIVO ORIGINAL '!$D$139</f>
        <v xml:space="preserve">REINDUCCIÓN </v>
      </c>
      <c r="K104" s="142" t="s">
        <v>763</v>
      </c>
      <c r="L104" s="142" t="s">
        <v>339</v>
      </c>
      <c r="M104" s="258" t="str">
        <f>+'PLAN INDICATIVO ORIGINAL '!$E$139</f>
        <v>Porcentaje de  servidores  penitenciarios con reinducción por cambios normativos o estructurales</v>
      </c>
      <c r="N104" s="267">
        <f>VLOOKUP(L104,'PLAN INDICATIVO ORIGINAL '!$C$13:$M$343,6,0)</f>
        <v>1</v>
      </c>
      <c r="O104" s="267">
        <f>VLOOKUP(L104,'PLAN INDICATIVO ORIGINAL '!$C$13:$M$343,7,0)</f>
        <v>1</v>
      </c>
      <c r="P104" s="267">
        <f>VLOOKUP(L104,'PLAN INDICATIVO ORIGINAL '!$C$13:$M$343,8,0)</f>
        <v>1</v>
      </c>
      <c r="Q104" s="267">
        <f>VLOOKUP(L104,'PLAN INDICATIVO ORIGINAL '!$C$13:$M$343,9,0)</f>
        <v>1</v>
      </c>
      <c r="R104" s="267">
        <f>VLOOKUP(L104,'PLAN INDICATIVO ORIGINAL '!$C$13:$M$343,10,0)</f>
        <v>1</v>
      </c>
      <c r="S104" s="267" t="str">
        <f>VLOOKUP(L104,'PLAN INDICATIVO ORIGINAL '!$C$13:$M$343,11,0)</f>
        <v>Porcentaje</v>
      </c>
      <c r="T104" s="259" t="e">
        <f>VLOOKUP(L104,'PLAN INDICATIVO ORIGINAL '!$C$13:$M$343,12,0)</f>
        <v>#REF!</v>
      </c>
      <c r="U104" s="259">
        <f t="shared" ref="U104:Z104" si="188">+N104*100</f>
        <v>100</v>
      </c>
      <c r="V104" s="259">
        <f t="shared" si="188"/>
        <v>100</v>
      </c>
      <c r="W104" s="259">
        <f t="shared" si="188"/>
        <v>100</v>
      </c>
      <c r="X104" s="259">
        <f t="shared" si="188"/>
        <v>100</v>
      </c>
      <c r="Y104" s="259">
        <f t="shared" si="188"/>
        <v>100</v>
      </c>
      <c r="Z104" s="259" t="e">
        <f t="shared" si="188"/>
        <v>#VALUE!</v>
      </c>
      <c r="AA104" s="115" t="str">
        <f>+'PLAN INDICATIVO ORIGINAL '!C141</f>
        <v>P140</v>
      </c>
      <c r="AB104" s="254" t="str">
        <f>+'PLAN INDICATIVO ORIGINAL '!D141</f>
        <v>Implementación anualmente del Plan de reinducción del INPEC.</v>
      </c>
      <c r="AC104" s="59" t="str">
        <f>VLOOKUP(AB104,'PLAN INDICATIVO ORIGINAL '!$D$12:$F$313,3,0)</f>
        <v xml:space="preserve">DIRECCIÓN ESCUELA DE FORMACIÓN  </v>
      </c>
      <c r="AD104" s="59" t="str">
        <f>VLOOKUP(AB104,'PLAN INDICATIVO ORIGINAL '!$D$12:$F$313,3,0)</f>
        <v xml:space="preserve">DIRECCIÓN ESCUELA DE FORMACIÓN  </v>
      </c>
      <c r="AE104" s="59" t="s">
        <v>789</v>
      </c>
      <c r="AF104" s="260">
        <f>VLOOKUP(AA104,'PLAN INDICATIVO ORIGINAL '!$C$13:$M$343,6,0)</f>
        <v>0</v>
      </c>
      <c r="AG104" s="261">
        <f>VLOOKUP(AA104,'PLAN INDICATIVO ORIGINAL '!$C$13:$M$343,7,0)</f>
        <v>1</v>
      </c>
      <c r="AH104" s="261">
        <f>VLOOKUP(AA104,'PLAN INDICATIVO ORIGINAL '!$C$13:$M$343,8,0)</f>
        <v>1</v>
      </c>
      <c r="AI104" s="261">
        <f>VLOOKUP(AA104,'PLAN INDICATIVO ORIGINAL '!$C$13:$M$343,9,0)</f>
        <v>1</v>
      </c>
      <c r="AJ104" s="261">
        <f>VLOOKUP(AA104,'PLAN INDICATIVO ORIGINAL '!$C$13:$M$343,10,0)</f>
        <v>3</v>
      </c>
      <c r="AK104" s="261" t="str">
        <f>VLOOKUP(AA104,'PLAN INDICATIVO ORIGINAL '!$C$13:$M$343,11,0)</f>
        <v>Número</v>
      </c>
      <c r="AL104" s="262" t="e">
        <f>VLOOKUP(AA104,'PLAN INDICATIVO ORIGINAL '!$C$13:$M$343,12,0)</f>
        <v>#REF!</v>
      </c>
      <c r="AM104" s="263">
        <f t="shared" ref="AM104:AR104" si="189">+AF104</f>
        <v>0</v>
      </c>
      <c r="AN104" s="263">
        <f t="shared" si="189"/>
        <v>1</v>
      </c>
      <c r="AO104" s="263">
        <f t="shared" si="189"/>
        <v>1</v>
      </c>
      <c r="AP104" s="263">
        <f t="shared" si="189"/>
        <v>1</v>
      </c>
      <c r="AQ104" s="263">
        <f t="shared" si="189"/>
        <v>3</v>
      </c>
      <c r="AR104" s="263" t="str">
        <f t="shared" si="189"/>
        <v>Número</v>
      </c>
      <c r="AS104" s="264" t="s">
        <v>765</v>
      </c>
      <c r="AV104" s="214" t="s">
        <v>344</v>
      </c>
      <c r="AW104" s="214" t="s">
        <v>301</v>
      </c>
      <c r="AX104" s="214" t="s">
        <v>789</v>
      </c>
      <c r="BI104" s="254">
        <v>60</v>
      </c>
      <c r="BJ104" s="59" t="s">
        <v>301</v>
      </c>
    </row>
    <row r="105" spans="1:62" ht="51" customHeight="1" x14ac:dyDescent="0.25">
      <c r="A105" s="254">
        <v>60</v>
      </c>
      <c r="B105" s="254" t="str">
        <f t="shared" si="149"/>
        <v>P60</v>
      </c>
      <c r="C105" s="127" t="s">
        <v>33</v>
      </c>
      <c r="D105" s="293" t="s">
        <v>292</v>
      </c>
      <c r="E105" s="284" t="str">
        <f>+'PLAN INDICATIVO ORIGINAL '!$D$120</f>
        <v>TALENTO HUMANO Y FORMACIÓN PENITENCIARIA</v>
      </c>
      <c r="F105" s="256" t="str">
        <f>+'PLAN INDICATIVO ORIGINAL '!$D$121</f>
        <v>GESTIÓN Y FORMACIÓN DEL TALENTO HUMANO</v>
      </c>
      <c r="G105" s="256" t="s">
        <v>299</v>
      </c>
      <c r="H105" s="257" t="str">
        <f>+'PLAN INDICATIVO ORIGINAL '!$D$122</f>
        <v>Gestionar los programas académicos de acuerdo con los lineamientos establecidos en la legislación vigente con el fin de producir una oferta educativa pertinente y de calidad.</v>
      </c>
      <c r="I105" s="257" t="s">
        <v>794</v>
      </c>
      <c r="J105" s="265" t="str">
        <f>+'PLAN INDICATIVO ORIGINAL '!$D$142</f>
        <v>REENTRENAMIENTO</v>
      </c>
      <c r="K105" s="142" t="s">
        <v>763</v>
      </c>
      <c r="L105" s="142" t="s">
        <v>347</v>
      </c>
      <c r="M105" s="258" t="str">
        <f>+'PLAN INDICATIVO ORIGINAL '!$E$142</f>
        <v>Porcentaje de personal objetivo del Cuerpo de Custodia y Vigilancia con reentrenamiento</v>
      </c>
      <c r="N105" s="267">
        <f>VLOOKUP(L105,'PLAN INDICATIVO ORIGINAL '!$C$13:$M$343,6,0)</f>
        <v>1</v>
      </c>
      <c r="O105" s="267">
        <f>VLOOKUP(L105,'PLAN INDICATIVO ORIGINAL '!$C$13:$M$343,7,0)</f>
        <v>1</v>
      </c>
      <c r="P105" s="267">
        <f>VLOOKUP(L105,'PLAN INDICATIVO ORIGINAL '!$C$13:$M$343,8,0)</f>
        <v>1</v>
      </c>
      <c r="Q105" s="267">
        <f>VLOOKUP(L105,'PLAN INDICATIVO ORIGINAL '!$C$13:$M$343,9,0)</f>
        <v>1</v>
      </c>
      <c r="R105" s="267">
        <f>VLOOKUP(L105,'PLAN INDICATIVO ORIGINAL '!$C$13:$M$343,10,0)</f>
        <v>1</v>
      </c>
      <c r="S105" s="267" t="str">
        <f>VLOOKUP(L105,'PLAN INDICATIVO ORIGINAL '!$C$13:$M$343,11,0)</f>
        <v>Porcentaje</v>
      </c>
      <c r="T105" s="259" t="e">
        <f>VLOOKUP(L105,'PLAN INDICATIVO ORIGINAL '!$C$13:$M$343,12,0)</f>
        <v>#REF!</v>
      </c>
      <c r="U105" s="259">
        <f t="shared" ref="U105:Z105" si="190">+N105*100</f>
        <v>100</v>
      </c>
      <c r="V105" s="259">
        <f t="shared" si="190"/>
        <v>100</v>
      </c>
      <c r="W105" s="259">
        <f t="shared" si="190"/>
        <v>100</v>
      </c>
      <c r="X105" s="259">
        <f t="shared" si="190"/>
        <v>100</v>
      </c>
      <c r="Y105" s="259">
        <f t="shared" si="190"/>
        <v>100</v>
      </c>
      <c r="Z105" s="259" t="e">
        <f t="shared" si="190"/>
        <v>#VALUE!</v>
      </c>
      <c r="AA105" s="254" t="str">
        <f>+'PLAN INDICATIVO ORIGINAL '!C143</f>
        <v>P60</v>
      </c>
      <c r="AB105" s="254" t="str">
        <f>+'PLAN INDICATIVO ORIGINAL '!D143</f>
        <v>Personal del Cuerpo de Custodia y Vigilancia, Fuerzas Armadas y de Policía, actualizados y reentrenados en los campos de seguridad penitenciaria.</v>
      </c>
      <c r="AC105" s="59" t="str">
        <f>VLOOKUP(AB105,'PLAN INDICATIVO ORIGINAL '!$D$12:$F$313,3,0)</f>
        <v xml:space="preserve">DIRECCIÓN ESCUELA DE FORMACIÓN  </v>
      </c>
      <c r="AD105" s="59" t="str">
        <f>VLOOKUP(AB105,'PLAN INDICATIVO ORIGINAL '!$D$12:$F$313,3,0)</f>
        <v xml:space="preserve">DIRECCIÓN ESCUELA DE FORMACIÓN  </v>
      </c>
      <c r="AE105" s="59" t="s">
        <v>789</v>
      </c>
      <c r="AF105" s="260">
        <f>VLOOKUP(AA105,'PLAN INDICATIVO ORIGINAL '!$C$13:$M$343,6,0)</f>
        <v>1200</v>
      </c>
      <c r="AG105" s="261">
        <f>VLOOKUP(AA105,'PLAN INDICATIVO ORIGINAL '!$C$13:$M$343,7,0)</f>
        <v>1700</v>
      </c>
      <c r="AH105" s="261">
        <f>VLOOKUP(AA105,'PLAN INDICATIVO ORIGINAL '!$C$13:$M$343,8,0)</f>
        <v>1200</v>
      </c>
      <c r="AI105" s="261">
        <f>VLOOKUP(AA105,'PLAN INDICATIVO ORIGINAL '!$C$13:$M$343,9,0)</f>
        <v>1200</v>
      </c>
      <c r="AJ105" s="261">
        <f>VLOOKUP(AA105,'PLAN INDICATIVO ORIGINAL '!$C$13:$M$343,10,0)</f>
        <v>5300</v>
      </c>
      <c r="AK105" s="261" t="str">
        <f>VLOOKUP(AA105,'PLAN INDICATIVO ORIGINAL '!$C$13:$M$343,11,0)</f>
        <v>Número</v>
      </c>
      <c r="AL105" s="262" t="e">
        <f>VLOOKUP(AA105,'PLAN INDICATIVO ORIGINAL '!$C$13:$M$343,12,0)</f>
        <v>#REF!</v>
      </c>
      <c r="AM105" s="263">
        <f t="shared" ref="AM105:AR105" si="191">+AF105</f>
        <v>1200</v>
      </c>
      <c r="AN105" s="263">
        <f t="shared" si="191"/>
        <v>1700</v>
      </c>
      <c r="AO105" s="263">
        <f t="shared" si="191"/>
        <v>1200</v>
      </c>
      <c r="AP105" s="263">
        <f t="shared" si="191"/>
        <v>1200</v>
      </c>
      <c r="AQ105" s="263">
        <f t="shared" si="191"/>
        <v>5300</v>
      </c>
      <c r="AR105" s="263" t="str">
        <f t="shared" si="191"/>
        <v>Número</v>
      </c>
      <c r="AS105" s="264" t="s">
        <v>765</v>
      </c>
      <c r="AV105" s="214" t="s">
        <v>350</v>
      </c>
      <c r="AW105" s="214" t="s">
        <v>301</v>
      </c>
      <c r="AX105" s="214" t="s">
        <v>789</v>
      </c>
      <c r="BI105" s="254">
        <v>141</v>
      </c>
      <c r="BJ105" s="59" t="s">
        <v>301</v>
      </c>
    </row>
    <row r="106" spans="1:62" ht="49.5" customHeight="1" x14ac:dyDescent="0.25">
      <c r="A106" s="254">
        <v>141</v>
      </c>
      <c r="B106" s="254" t="str">
        <f t="shared" si="149"/>
        <v>P141</v>
      </c>
      <c r="C106" s="121" t="s">
        <v>36</v>
      </c>
      <c r="D106" s="293" t="s">
        <v>292</v>
      </c>
      <c r="E106" s="284" t="str">
        <f>+'PLAN INDICATIVO ORIGINAL '!$D$120</f>
        <v>TALENTO HUMANO Y FORMACIÓN PENITENCIARIA</v>
      </c>
      <c r="F106" s="256" t="str">
        <f>+'PLAN INDICATIVO ORIGINAL '!$D$121</f>
        <v>GESTIÓN Y FORMACIÓN DEL TALENTO HUMANO</v>
      </c>
      <c r="G106" s="256" t="s">
        <v>299</v>
      </c>
      <c r="H106" s="257" t="str">
        <f>+'PLAN INDICATIVO ORIGINAL '!$D$122</f>
        <v>Gestionar los programas académicos de acuerdo con los lineamientos establecidos en la legislación vigente con el fin de producir una oferta educativa pertinente y de calidad.</v>
      </c>
      <c r="I106" s="257" t="s">
        <v>794</v>
      </c>
      <c r="J106" s="265" t="str">
        <f>+'PLAN INDICATIVO ORIGINAL '!$D$142</f>
        <v>REENTRENAMIENTO</v>
      </c>
      <c r="K106" s="142" t="s">
        <v>763</v>
      </c>
      <c r="L106" s="142" t="s">
        <v>347</v>
      </c>
      <c r="M106" s="258" t="str">
        <f>+'PLAN INDICATIVO ORIGINAL '!$E$142</f>
        <v>Porcentaje de personal objetivo del Cuerpo de Custodia y Vigilancia con reentrenamiento</v>
      </c>
      <c r="N106" s="267">
        <f>VLOOKUP(L106,'PLAN INDICATIVO ORIGINAL '!$C$13:$M$343,6,0)</f>
        <v>1</v>
      </c>
      <c r="O106" s="267">
        <f>VLOOKUP(L106,'PLAN INDICATIVO ORIGINAL '!$C$13:$M$343,7,0)</f>
        <v>1</v>
      </c>
      <c r="P106" s="267">
        <f>VLOOKUP(L106,'PLAN INDICATIVO ORIGINAL '!$C$13:$M$343,8,0)</f>
        <v>1</v>
      </c>
      <c r="Q106" s="267">
        <f>VLOOKUP(L106,'PLAN INDICATIVO ORIGINAL '!$C$13:$M$343,9,0)</f>
        <v>1</v>
      </c>
      <c r="R106" s="267">
        <f>VLOOKUP(L106,'PLAN INDICATIVO ORIGINAL '!$C$13:$M$343,10,0)</f>
        <v>1</v>
      </c>
      <c r="S106" s="267" t="str">
        <f>VLOOKUP(L106,'PLAN INDICATIVO ORIGINAL '!$C$13:$M$343,11,0)</f>
        <v>Porcentaje</v>
      </c>
      <c r="T106" s="259" t="e">
        <f>VLOOKUP(L106,'PLAN INDICATIVO ORIGINAL '!$C$13:$M$343,12,0)</f>
        <v>#REF!</v>
      </c>
      <c r="U106" s="259">
        <f t="shared" ref="U106:Z106" si="192">+N106*100</f>
        <v>100</v>
      </c>
      <c r="V106" s="259">
        <f t="shared" si="192"/>
        <v>100</v>
      </c>
      <c r="W106" s="259">
        <f t="shared" si="192"/>
        <v>100</v>
      </c>
      <c r="X106" s="259">
        <f t="shared" si="192"/>
        <v>100</v>
      </c>
      <c r="Y106" s="259">
        <f t="shared" si="192"/>
        <v>100</v>
      </c>
      <c r="Z106" s="259" t="e">
        <f t="shared" si="192"/>
        <v>#VALUE!</v>
      </c>
      <c r="AA106" s="115" t="str">
        <f>+'PLAN INDICATIVO ORIGINAL '!C144</f>
        <v>P141</v>
      </c>
      <c r="AB106" s="254" t="str">
        <f>+'PLAN INDICATIVO ORIGINAL '!D144</f>
        <v xml:space="preserve"> Establecimientos de reclusión con programas de reentrenamiento al Cuerpo de custodia y vigilancia</v>
      </c>
      <c r="AC106" s="59" t="str">
        <f>VLOOKUP(AB106,'PLAN INDICATIVO ORIGINAL '!$D$12:$F$313,3,0)</f>
        <v xml:space="preserve">DIRECCIÓN ESCUELA DE FORMACIÓN  </v>
      </c>
      <c r="AD106" s="59" t="str">
        <f>VLOOKUP(AB106,'PLAN INDICATIVO ORIGINAL '!$D$12:$F$313,3,0)</f>
        <v xml:space="preserve">DIRECCIÓN ESCUELA DE FORMACIÓN  </v>
      </c>
      <c r="AE106" s="59" t="s">
        <v>789</v>
      </c>
      <c r="AF106" s="260">
        <f>VLOOKUP(AA106,'PLAN INDICATIVO ORIGINAL '!$C$13:$M$343,6,0)</f>
        <v>10</v>
      </c>
      <c r="AG106" s="261">
        <f>VLOOKUP(AA106,'PLAN INDICATIVO ORIGINAL '!$C$13:$M$343,7,0)</f>
        <v>23</v>
      </c>
      <c r="AH106" s="261">
        <f>VLOOKUP(AA106,'PLAN INDICATIVO ORIGINAL '!$C$13:$M$343,8,0)</f>
        <v>10</v>
      </c>
      <c r="AI106" s="261">
        <f>VLOOKUP(AA106,'PLAN INDICATIVO ORIGINAL '!$C$13:$M$343,9,0)</f>
        <v>10</v>
      </c>
      <c r="AJ106" s="261">
        <f>VLOOKUP(AA106,'PLAN INDICATIVO ORIGINAL '!$C$13:$M$343,10,0)</f>
        <v>62</v>
      </c>
      <c r="AK106" s="261" t="str">
        <f>VLOOKUP(AA106,'PLAN INDICATIVO ORIGINAL '!$C$13:$M$343,11,0)</f>
        <v>Número</v>
      </c>
      <c r="AL106" s="262" t="e">
        <f>VLOOKUP(AA106,'PLAN INDICATIVO ORIGINAL '!$C$13:$M$343,12,0)</f>
        <v>#REF!</v>
      </c>
      <c r="AM106" s="263">
        <f t="shared" ref="AM106:AR106" si="193">+AF106</f>
        <v>10</v>
      </c>
      <c r="AN106" s="263">
        <f t="shared" si="193"/>
        <v>23</v>
      </c>
      <c r="AO106" s="263">
        <f t="shared" si="193"/>
        <v>10</v>
      </c>
      <c r="AP106" s="263">
        <f t="shared" si="193"/>
        <v>10</v>
      </c>
      <c r="AQ106" s="263">
        <f t="shared" si="193"/>
        <v>62</v>
      </c>
      <c r="AR106" s="263" t="str">
        <f t="shared" si="193"/>
        <v>Número</v>
      </c>
      <c r="AS106" s="264" t="s">
        <v>765</v>
      </c>
      <c r="AV106" s="214" t="s">
        <v>352</v>
      </c>
      <c r="AW106" s="214" t="s">
        <v>301</v>
      </c>
      <c r="AX106" s="214" t="s">
        <v>789</v>
      </c>
      <c r="BI106" s="254">
        <v>142</v>
      </c>
      <c r="BJ106" s="59" t="s">
        <v>357</v>
      </c>
    </row>
    <row r="107" spans="1:62" ht="51" customHeight="1" x14ac:dyDescent="0.25">
      <c r="A107" s="254">
        <v>142</v>
      </c>
      <c r="B107" s="254" t="str">
        <f t="shared" si="149"/>
        <v>P142</v>
      </c>
      <c r="C107" s="121" t="s">
        <v>33</v>
      </c>
      <c r="D107" s="293" t="s">
        <v>292</v>
      </c>
      <c r="E107" s="284" t="str">
        <f>+'PLAN INDICATIVO ORIGINAL '!$D$120</f>
        <v>TALENTO HUMANO Y FORMACIÓN PENITENCIARIA</v>
      </c>
      <c r="F107" s="256" t="str">
        <f>+'PLAN INDICATIVO ORIGINAL '!$D$121</f>
        <v>GESTIÓN Y FORMACIÓN DEL TALENTO HUMANO</v>
      </c>
      <c r="G107" s="256" t="s">
        <v>355</v>
      </c>
      <c r="H107" s="257" t="str">
        <f>+'PLAN INDICATIVO ORIGINAL '!$D$145</f>
        <v>Garantizar la gestión del Talento Humano, para que los servidores penitenciarios desarrollen de manera competente y comprometida la Nacionalidad de la Institucional.</v>
      </c>
      <c r="I107" s="257" t="s">
        <v>795</v>
      </c>
      <c r="J107" s="265" t="str">
        <f>+'PLAN INDICATIVO ORIGINAL '!$D$146</f>
        <v xml:space="preserve">INDUCCIÓN    </v>
      </c>
      <c r="K107" s="142" t="s">
        <v>763</v>
      </c>
      <c r="L107" s="142" t="s">
        <v>359</v>
      </c>
      <c r="M107" s="258" t="str">
        <f>+'PLAN INDICATIVO ORIGINAL '!$E$146</f>
        <v>Porcentaje de servidores  penitenciarios nombrados con inducción</v>
      </c>
      <c r="N107" s="267">
        <f>VLOOKUP(L107,'PLAN INDICATIVO ORIGINAL '!$C$13:$M$343,6,0)</f>
        <v>1</v>
      </c>
      <c r="O107" s="267">
        <f>VLOOKUP(L107,'PLAN INDICATIVO ORIGINAL '!$C$13:$M$343,7,0)</f>
        <v>1</v>
      </c>
      <c r="P107" s="267">
        <f>VLOOKUP(L107,'PLAN INDICATIVO ORIGINAL '!$C$13:$M$343,8,0)</f>
        <v>1</v>
      </c>
      <c r="Q107" s="267">
        <f>VLOOKUP(L107,'PLAN INDICATIVO ORIGINAL '!$C$13:$M$343,9,0)</f>
        <v>1</v>
      </c>
      <c r="R107" s="267">
        <f>VLOOKUP(L107,'PLAN INDICATIVO ORIGINAL '!$C$13:$M$343,10,0)</f>
        <v>1</v>
      </c>
      <c r="S107" s="267" t="str">
        <f>VLOOKUP(L107,'PLAN INDICATIVO ORIGINAL '!$C$13:$M$343,11,0)</f>
        <v>Porcentaje</v>
      </c>
      <c r="T107" s="259" t="e">
        <f>VLOOKUP(L107,'PLAN INDICATIVO ORIGINAL '!$C$13:$M$343,12,0)</f>
        <v>#REF!</v>
      </c>
      <c r="U107" s="259">
        <f t="shared" ref="U107:Z107" si="194">+N107*100</f>
        <v>100</v>
      </c>
      <c r="V107" s="259">
        <f t="shared" si="194"/>
        <v>100</v>
      </c>
      <c r="W107" s="259">
        <f t="shared" si="194"/>
        <v>100</v>
      </c>
      <c r="X107" s="259">
        <f t="shared" si="194"/>
        <v>100</v>
      </c>
      <c r="Y107" s="259">
        <f t="shared" si="194"/>
        <v>100</v>
      </c>
      <c r="Z107" s="259" t="e">
        <f t="shared" si="194"/>
        <v>#VALUE!</v>
      </c>
      <c r="AA107" s="115" t="str">
        <f>+'PLAN INDICATIVO ORIGINAL '!C147</f>
        <v>P142</v>
      </c>
      <c r="AB107" s="254" t="str">
        <f>+'PLAN INDICATIVO ORIGINAL '!D147</f>
        <v>Plan de Inducción del INPEC, revisado, ajustado e implementado</v>
      </c>
      <c r="AC107" s="59" t="str">
        <f>VLOOKUP(AB107,'PLAN INDICATIVO ORIGINAL '!$D$12:$F$313,3,0)</f>
        <v>SUBDIRECCIÓN DE TALENTO HUMANO</v>
      </c>
      <c r="AD107" s="59" t="str">
        <f>VLOOKUP(AB107,'PLAN INDICATIVO ORIGINAL '!$D$12:$F$313,3,0)</f>
        <v>SUBDIRECCIÓN DE TALENTO HUMANO</v>
      </c>
      <c r="AE107" s="59" t="s">
        <v>796</v>
      </c>
      <c r="AF107" s="260">
        <f>VLOOKUP(AA107,'PLAN INDICATIVO ORIGINAL '!$C$13:$M$343,6,0)</f>
        <v>1</v>
      </c>
      <c r="AG107" s="261">
        <f>VLOOKUP(AA107,'PLAN INDICATIVO ORIGINAL '!$C$13:$M$343,7,0)</f>
        <v>1</v>
      </c>
      <c r="AH107" s="261">
        <f>VLOOKUP(AA107,'PLAN INDICATIVO ORIGINAL '!$C$13:$M$343,8,0)</f>
        <v>1</v>
      </c>
      <c r="AI107" s="261">
        <f>VLOOKUP(AA107,'PLAN INDICATIVO ORIGINAL '!$C$13:$M$343,9,0)</f>
        <v>1</v>
      </c>
      <c r="AJ107" s="261">
        <f>VLOOKUP(AA107,'PLAN INDICATIVO ORIGINAL '!$C$13:$M$343,10,0)</f>
        <v>4</v>
      </c>
      <c r="AK107" s="261" t="str">
        <f>VLOOKUP(AA107,'PLAN INDICATIVO ORIGINAL '!$C$13:$M$343,11,0)</f>
        <v>Número</v>
      </c>
      <c r="AL107" s="262" t="e">
        <f>VLOOKUP(AA107,'PLAN INDICATIVO ORIGINAL '!$C$13:$M$343,12,0)</f>
        <v>#REF!</v>
      </c>
      <c r="AM107" s="263">
        <f t="shared" ref="AM107:AR107" si="195">+AF107</f>
        <v>1</v>
      </c>
      <c r="AN107" s="263">
        <f t="shared" si="195"/>
        <v>1</v>
      </c>
      <c r="AO107" s="263">
        <f t="shared" si="195"/>
        <v>1</v>
      </c>
      <c r="AP107" s="263">
        <f t="shared" si="195"/>
        <v>1</v>
      </c>
      <c r="AQ107" s="263">
        <f t="shared" si="195"/>
        <v>4</v>
      </c>
      <c r="AR107" s="263" t="str">
        <f t="shared" si="195"/>
        <v>Número</v>
      </c>
      <c r="AS107" s="264" t="s">
        <v>765</v>
      </c>
      <c r="AV107" s="214" t="s">
        <v>362</v>
      </c>
      <c r="AW107" s="214" t="s">
        <v>357</v>
      </c>
      <c r="AX107" s="214" t="s">
        <v>796</v>
      </c>
      <c r="BI107" s="254">
        <v>3</v>
      </c>
      <c r="BJ107" s="59" t="s">
        <v>357</v>
      </c>
    </row>
    <row r="108" spans="1:62" ht="51" customHeight="1" x14ac:dyDescent="0.25">
      <c r="A108" s="254">
        <v>3</v>
      </c>
      <c r="B108" s="254" t="str">
        <f t="shared" si="149"/>
        <v>P3</v>
      </c>
      <c r="C108" s="127" t="s">
        <v>33</v>
      </c>
      <c r="D108" s="293" t="s">
        <v>292</v>
      </c>
      <c r="E108" s="284" t="str">
        <f>+'PLAN INDICATIVO ORIGINAL '!$D$120</f>
        <v>TALENTO HUMANO Y FORMACIÓN PENITENCIARIA</v>
      </c>
      <c r="F108" s="256" t="str">
        <f>+'PLAN INDICATIVO ORIGINAL '!$D$121</f>
        <v>GESTIÓN Y FORMACIÓN DEL TALENTO HUMANO</v>
      </c>
      <c r="G108" s="256" t="s">
        <v>355</v>
      </c>
      <c r="H108" s="257" t="str">
        <f>+'PLAN INDICATIVO ORIGINAL '!$D$145</f>
        <v>Garantizar la gestión del Talento Humano, para que los servidores penitenciarios desarrollen de manera competente y comprometida la Nacionalidad de la Institucional.</v>
      </c>
      <c r="I108" s="257" t="s">
        <v>797</v>
      </c>
      <c r="J108" s="265" t="str">
        <f>+'PLAN INDICATIVO ORIGINAL '!$D$148</f>
        <v>ADMINISTRACIÓN DEL PERSONAL</v>
      </c>
      <c r="K108" s="265" t="s">
        <v>767</v>
      </c>
      <c r="L108" s="142" t="s">
        <v>365</v>
      </c>
      <c r="M108" s="266" t="str">
        <f>+'PLAN INDICATIVO ORIGINAL '!$E$148</f>
        <v>Porcentaje de funcionarios objeto de evaluación de desempeño con resultados en rango sobresaliente</v>
      </c>
      <c r="N108" s="267">
        <f>VLOOKUP(L108,'PLAN INDICATIVO ORIGINAL '!$C$13:$M$343,6,0)</f>
        <v>0.03</v>
      </c>
      <c r="O108" s="267">
        <f>VLOOKUP(L108,'PLAN INDICATIVO ORIGINAL '!$C$13:$M$343,7,0)</f>
        <v>3.5000000000000003E-2</v>
      </c>
      <c r="P108" s="267">
        <f>VLOOKUP(L108,'PLAN INDICATIVO ORIGINAL '!$C$13:$M$343,8,0)</f>
        <v>0.04</v>
      </c>
      <c r="Q108" s="267">
        <f>VLOOKUP(L108,'PLAN INDICATIVO ORIGINAL '!$C$13:$M$343,9,0)</f>
        <v>4.4999999999999998E-2</v>
      </c>
      <c r="R108" s="267">
        <f>VLOOKUP(L108,'PLAN INDICATIVO ORIGINAL '!$C$13:$M$343,10,0)</f>
        <v>4.4999999999999998E-2</v>
      </c>
      <c r="S108" s="267" t="str">
        <f>VLOOKUP(L108,'PLAN INDICATIVO ORIGINAL '!$C$13:$M$343,11,0)</f>
        <v>Porcentaje</v>
      </c>
      <c r="T108" s="259" t="e">
        <f>VLOOKUP(L108,'PLAN INDICATIVO ORIGINAL '!$C$13:$M$343,12,0)</f>
        <v>#REF!</v>
      </c>
      <c r="U108" s="259">
        <f t="shared" ref="U108:Z108" si="196">+N108*100</f>
        <v>3</v>
      </c>
      <c r="V108" s="259">
        <f t="shared" si="196"/>
        <v>3.5000000000000004</v>
      </c>
      <c r="W108" s="259">
        <f t="shared" si="196"/>
        <v>4</v>
      </c>
      <c r="X108" s="259">
        <f t="shared" si="196"/>
        <v>4.5</v>
      </c>
      <c r="Y108" s="259">
        <f t="shared" si="196"/>
        <v>4.5</v>
      </c>
      <c r="Z108" s="259" t="e">
        <f t="shared" si="196"/>
        <v>#VALUE!</v>
      </c>
      <c r="AA108" s="254" t="str">
        <f>+'PLAN INDICATIVO ORIGINAL '!C149</f>
        <v>P3</v>
      </c>
      <c r="AB108" s="254" t="str">
        <f>+'PLAN INDICATIVO ORIGINAL '!D149</f>
        <v xml:space="preserve">Gerentes Públicos de las Direcciones Regionales con roles asignados, capacitados y asesorados en el Sistema de Información y Gestión del Empleo Público (SIGEP). </v>
      </c>
      <c r="AC108" s="59" t="str">
        <f>VLOOKUP(AB108,'PLAN INDICATIVO ORIGINAL '!$D$12:$F$313,3,0)</f>
        <v>SUBDIRECCIÓN DE TALENTO HUMANO</v>
      </c>
      <c r="AD108" s="59" t="str">
        <f>VLOOKUP(AB108,'PLAN INDICATIVO ORIGINAL '!$D$12:$F$313,3,0)</f>
        <v>SUBDIRECCIÓN DE TALENTO HUMANO</v>
      </c>
      <c r="AE108" s="59" t="s">
        <v>796</v>
      </c>
      <c r="AF108" s="268">
        <f>VLOOKUP(AA108,'PLAN INDICATIVO ORIGINAL '!$C$13:$M$343,6,0)</f>
        <v>0.8</v>
      </c>
      <c r="AG108" s="269">
        <f>VLOOKUP(AA108,'PLAN INDICATIVO ORIGINAL '!$C$13:$M$343,7,0)</f>
        <v>0.2</v>
      </c>
      <c r="AH108" s="269">
        <f>VLOOKUP(AA108,'PLAN INDICATIVO ORIGINAL '!$C$13:$M$343,8,0)</f>
        <v>0</v>
      </c>
      <c r="AI108" s="269">
        <f>VLOOKUP(AA108,'PLAN INDICATIVO ORIGINAL '!$C$13:$M$343,9,0)</f>
        <v>0</v>
      </c>
      <c r="AJ108" s="269">
        <f>VLOOKUP(AA108,'PLAN INDICATIVO ORIGINAL '!$C$13:$M$343,10,0)</f>
        <v>1</v>
      </c>
      <c r="AK108" s="269" t="str">
        <f>VLOOKUP(AA108,'PLAN INDICATIVO ORIGINAL '!$C$13:$M$343,11,0)</f>
        <v>Porcentaje</v>
      </c>
      <c r="AL108" s="262" t="e">
        <f>VLOOKUP(AA108,'PLAN INDICATIVO ORIGINAL '!$C$13:$M$343,12,0)</f>
        <v>#REF!</v>
      </c>
      <c r="AM108" s="270">
        <f t="shared" ref="AM108:AR108" si="197">+AF108*100</f>
        <v>80</v>
      </c>
      <c r="AN108" s="270">
        <f t="shared" si="197"/>
        <v>20</v>
      </c>
      <c r="AO108" s="270">
        <f t="shared" si="197"/>
        <v>0</v>
      </c>
      <c r="AP108" s="270">
        <f t="shared" si="197"/>
        <v>0</v>
      </c>
      <c r="AQ108" s="270">
        <f t="shared" si="197"/>
        <v>100</v>
      </c>
      <c r="AR108" s="270" t="e">
        <f t="shared" si="197"/>
        <v>#VALUE!</v>
      </c>
      <c r="AS108" s="264" t="s">
        <v>765</v>
      </c>
      <c r="AV108" s="214" t="s">
        <v>368</v>
      </c>
      <c r="AW108" s="214" t="s">
        <v>357</v>
      </c>
      <c r="AX108" s="214" t="s">
        <v>796</v>
      </c>
      <c r="BI108" s="254">
        <v>38</v>
      </c>
      <c r="BJ108" s="59" t="s">
        <v>357</v>
      </c>
    </row>
    <row r="109" spans="1:62" ht="51" customHeight="1" x14ac:dyDescent="0.25">
      <c r="A109" s="254">
        <v>38</v>
      </c>
      <c r="B109" s="254" t="str">
        <f t="shared" si="149"/>
        <v>P38</v>
      </c>
      <c r="C109" s="127" t="s">
        <v>36</v>
      </c>
      <c r="D109" s="293" t="s">
        <v>292</v>
      </c>
      <c r="E109" s="284" t="str">
        <f>+'PLAN INDICATIVO ORIGINAL '!$D$120</f>
        <v>TALENTO HUMANO Y FORMACIÓN PENITENCIARIA</v>
      </c>
      <c r="F109" s="256" t="str">
        <f>+'PLAN INDICATIVO ORIGINAL '!$D$121</f>
        <v>GESTIÓN Y FORMACIÓN DEL TALENTO HUMANO</v>
      </c>
      <c r="G109" s="256" t="s">
        <v>355</v>
      </c>
      <c r="H109" s="257" t="str">
        <f>+'PLAN INDICATIVO ORIGINAL '!$D$145</f>
        <v>Garantizar la gestión del Talento Humano, para que los servidores penitenciarios desarrollen de manera competente y comprometida la Nacionalidad de la Institucional.</v>
      </c>
      <c r="I109" s="257" t="s">
        <v>797</v>
      </c>
      <c r="J109" s="265" t="str">
        <f>+'PLAN INDICATIVO ORIGINAL '!$D$148</f>
        <v>ADMINISTRACIÓN DEL PERSONAL</v>
      </c>
      <c r="K109" s="265" t="s">
        <v>767</v>
      </c>
      <c r="L109" s="142" t="s">
        <v>365</v>
      </c>
      <c r="M109" s="266" t="str">
        <f>+'PLAN INDICATIVO ORIGINAL '!$E$148</f>
        <v>Porcentaje de funcionarios objeto de evaluación de desempeño con resultados en rango sobresaliente</v>
      </c>
      <c r="N109" s="267">
        <f>VLOOKUP(L109,'PLAN INDICATIVO ORIGINAL '!$C$13:$M$343,6,0)</f>
        <v>0.03</v>
      </c>
      <c r="O109" s="267">
        <f>VLOOKUP(L109,'PLAN INDICATIVO ORIGINAL '!$C$13:$M$343,7,0)</f>
        <v>3.5000000000000003E-2</v>
      </c>
      <c r="P109" s="267">
        <f>VLOOKUP(L109,'PLAN INDICATIVO ORIGINAL '!$C$13:$M$343,8,0)</f>
        <v>0.04</v>
      </c>
      <c r="Q109" s="267">
        <f>VLOOKUP(L109,'PLAN INDICATIVO ORIGINAL '!$C$13:$M$343,9,0)</f>
        <v>4.4999999999999998E-2</v>
      </c>
      <c r="R109" s="267">
        <f>VLOOKUP(L109,'PLAN INDICATIVO ORIGINAL '!$C$13:$M$343,10,0)</f>
        <v>4.4999999999999998E-2</v>
      </c>
      <c r="S109" s="267" t="str">
        <f>VLOOKUP(L109,'PLAN INDICATIVO ORIGINAL '!$C$13:$M$343,11,0)</f>
        <v>Porcentaje</v>
      </c>
      <c r="T109" s="259" t="e">
        <f>VLOOKUP(L109,'PLAN INDICATIVO ORIGINAL '!$C$13:$M$343,12,0)</f>
        <v>#REF!</v>
      </c>
      <c r="U109" s="259">
        <f t="shared" ref="U109:Z109" si="198">+N109*100</f>
        <v>3</v>
      </c>
      <c r="V109" s="259">
        <f t="shared" si="198"/>
        <v>3.5000000000000004</v>
      </c>
      <c r="W109" s="259">
        <f t="shared" si="198"/>
        <v>4</v>
      </c>
      <c r="X109" s="259">
        <f t="shared" si="198"/>
        <v>4.5</v>
      </c>
      <c r="Y109" s="259">
        <f t="shared" si="198"/>
        <v>4.5</v>
      </c>
      <c r="Z109" s="259" t="e">
        <f t="shared" si="198"/>
        <v>#VALUE!</v>
      </c>
      <c r="AA109" s="254" t="str">
        <f>+'PLAN INDICATIVO ORIGINAL '!C150</f>
        <v>P38</v>
      </c>
      <c r="AB109" s="254" t="str">
        <f>+'PLAN INDICATIVO ORIGINAL '!D150</f>
        <v>Estudio técnico de ampliación de planta de servidores públicos del INPEC (Ley 1709 de 2014 art. 35 par. 2) elaborado</v>
      </c>
      <c r="AC109" s="59" t="str">
        <f>VLOOKUP(AB109,'PLAN INDICATIVO ORIGINAL '!$D$12:$F$313,3,0)</f>
        <v>SUBDIRECCIÓN DE TALENTO HUMANO</v>
      </c>
      <c r="AD109" s="59" t="str">
        <f>VLOOKUP(AB109,'PLAN INDICATIVO ORIGINAL '!$D$12:$F$313,3,0)</f>
        <v>SUBDIRECCIÓN DE TALENTO HUMANO</v>
      </c>
      <c r="AE109" s="59" t="s">
        <v>796</v>
      </c>
      <c r="AF109" s="260">
        <f>VLOOKUP(AA109,'PLAN INDICATIVO ORIGINAL '!$C$13:$M$343,6,0)</f>
        <v>1</v>
      </c>
      <c r="AG109" s="261">
        <f>VLOOKUP(AA109,'PLAN INDICATIVO ORIGINAL '!$C$13:$M$343,7,0)</f>
        <v>0</v>
      </c>
      <c r="AH109" s="261">
        <f>VLOOKUP(AA109,'PLAN INDICATIVO ORIGINAL '!$C$13:$M$343,8,0)</f>
        <v>0</v>
      </c>
      <c r="AI109" s="261">
        <f>VLOOKUP(AA109,'PLAN INDICATIVO ORIGINAL '!$C$13:$M$343,9,0)</f>
        <v>0</v>
      </c>
      <c r="AJ109" s="261">
        <f>VLOOKUP(AA109,'PLAN INDICATIVO ORIGINAL '!$C$13:$M$343,10,0)</f>
        <v>1</v>
      </c>
      <c r="AK109" s="261" t="str">
        <f>VLOOKUP(AA109,'PLAN INDICATIVO ORIGINAL '!$C$13:$M$343,11,0)</f>
        <v>Número</v>
      </c>
      <c r="AL109" s="262" t="e">
        <f>VLOOKUP(AA109,'PLAN INDICATIVO ORIGINAL '!$C$13:$M$343,12,0)</f>
        <v>#REF!</v>
      </c>
      <c r="AM109" s="263">
        <f t="shared" ref="AM109:AR109" si="199">+AF109</f>
        <v>1</v>
      </c>
      <c r="AN109" s="263">
        <f t="shared" si="199"/>
        <v>0</v>
      </c>
      <c r="AO109" s="263">
        <f t="shared" si="199"/>
        <v>0</v>
      </c>
      <c r="AP109" s="263">
        <f t="shared" si="199"/>
        <v>0</v>
      </c>
      <c r="AQ109" s="263">
        <f t="shared" si="199"/>
        <v>1</v>
      </c>
      <c r="AR109" s="263" t="str">
        <f t="shared" si="199"/>
        <v>Número</v>
      </c>
      <c r="AS109" s="264" t="s">
        <v>765</v>
      </c>
      <c r="AV109" s="214" t="s">
        <v>370</v>
      </c>
      <c r="AW109" s="214" t="s">
        <v>357</v>
      </c>
      <c r="AX109" s="214" t="s">
        <v>796</v>
      </c>
      <c r="BI109" s="254">
        <v>61</v>
      </c>
      <c r="BJ109" s="59" t="s">
        <v>357</v>
      </c>
    </row>
    <row r="110" spans="1:62" ht="49.5" customHeight="1" x14ac:dyDescent="0.25">
      <c r="A110" s="254">
        <v>61</v>
      </c>
      <c r="B110" s="254" t="str">
        <f t="shared" si="149"/>
        <v>P61</v>
      </c>
      <c r="C110" s="127" t="s">
        <v>50</v>
      </c>
      <c r="D110" s="293" t="s">
        <v>292</v>
      </c>
      <c r="E110" s="284" t="str">
        <f>+'PLAN INDICATIVO ORIGINAL '!$D$120</f>
        <v>TALENTO HUMANO Y FORMACIÓN PENITENCIARIA</v>
      </c>
      <c r="F110" s="256" t="str">
        <f>+'PLAN INDICATIVO ORIGINAL '!$D$121</f>
        <v>GESTIÓN Y FORMACIÓN DEL TALENTO HUMANO</v>
      </c>
      <c r="G110" s="256" t="s">
        <v>355</v>
      </c>
      <c r="H110" s="257" t="str">
        <f>+'PLAN INDICATIVO ORIGINAL '!$D$145</f>
        <v>Garantizar la gestión del Talento Humano, para que los servidores penitenciarios desarrollen de manera competente y comprometida la Nacionalidad de la Institucional.</v>
      </c>
      <c r="I110" s="257" t="s">
        <v>797</v>
      </c>
      <c r="J110" s="265" t="str">
        <f>+'PLAN INDICATIVO ORIGINAL '!$D$148</f>
        <v>ADMINISTRACIÓN DEL PERSONAL</v>
      </c>
      <c r="K110" s="265" t="s">
        <v>767</v>
      </c>
      <c r="L110" s="142" t="s">
        <v>365</v>
      </c>
      <c r="M110" s="266" t="str">
        <f>+'PLAN INDICATIVO ORIGINAL '!$E$148</f>
        <v>Porcentaje de funcionarios objeto de evaluación de desempeño con resultados en rango sobresaliente</v>
      </c>
      <c r="N110" s="267">
        <f>VLOOKUP(L110,'PLAN INDICATIVO ORIGINAL '!$C$13:$M$343,6,0)</f>
        <v>0.03</v>
      </c>
      <c r="O110" s="267">
        <f>VLOOKUP(L110,'PLAN INDICATIVO ORIGINAL '!$C$13:$M$343,7,0)</f>
        <v>3.5000000000000003E-2</v>
      </c>
      <c r="P110" s="267">
        <f>VLOOKUP(L110,'PLAN INDICATIVO ORIGINAL '!$C$13:$M$343,8,0)</f>
        <v>0.04</v>
      </c>
      <c r="Q110" s="267">
        <f>VLOOKUP(L110,'PLAN INDICATIVO ORIGINAL '!$C$13:$M$343,9,0)</f>
        <v>4.4999999999999998E-2</v>
      </c>
      <c r="R110" s="267">
        <f>VLOOKUP(L110,'PLAN INDICATIVO ORIGINAL '!$C$13:$M$343,10,0)</f>
        <v>4.4999999999999998E-2</v>
      </c>
      <c r="S110" s="267" t="str">
        <f>VLOOKUP(L110,'PLAN INDICATIVO ORIGINAL '!$C$13:$M$343,11,0)</f>
        <v>Porcentaje</v>
      </c>
      <c r="T110" s="259" t="e">
        <f>VLOOKUP(L110,'PLAN INDICATIVO ORIGINAL '!$C$13:$M$343,12,0)</f>
        <v>#REF!</v>
      </c>
      <c r="U110" s="259">
        <f t="shared" ref="U110:Z110" si="200">+N110*100</f>
        <v>3</v>
      </c>
      <c r="V110" s="259">
        <f t="shared" si="200"/>
        <v>3.5000000000000004</v>
      </c>
      <c r="W110" s="259">
        <f t="shared" si="200"/>
        <v>4</v>
      </c>
      <c r="X110" s="259">
        <f t="shared" si="200"/>
        <v>4.5</v>
      </c>
      <c r="Y110" s="259">
        <f t="shared" si="200"/>
        <v>4.5</v>
      </c>
      <c r="Z110" s="259" t="e">
        <f t="shared" si="200"/>
        <v>#VALUE!</v>
      </c>
      <c r="AA110" s="254" t="str">
        <f>+'PLAN INDICATIVO ORIGINAL '!C151</f>
        <v>P61</v>
      </c>
      <c r="AB110" s="254" t="str">
        <f>+'PLAN INDICATIVO ORIGINAL '!D151</f>
        <v>plan de  comunicaciones  del sistema  tipo de evaluación del desempeño laboral en el  INPEC monitoreado..</v>
      </c>
      <c r="AC110" s="59" t="str">
        <f>VLOOKUP(AB110,'PLAN INDICATIVO ORIGINAL '!$D$12:$F$313,3,0)</f>
        <v>SUBDIRECCIÓN DE TALENTO HUMANO</v>
      </c>
      <c r="AD110" s="59" t="str">
        <f>VLOOKUP(AB110,'PLAN INDICATIVO ORIGINAL '!$D$12:$F$313,3,0)</f>
        <v>SUBDIRECCIÓN DE TALENTO HUMANO</v>
      </c>
      <c r="AE110" s="59" t="s">
        <v>796</v>
      </c>
      <c r="AF110" s="260">
        <f>VLOOKUP(AA110,'PLAN INDICATIVO ORIGINAL '!$C$13:$M$343,6,0)</f>
        <v>1</v>
      </c>
      <c r="AG110" s="261">
        <f>VLOOKUP(AA110,'PLAN INDICATIVO ORIGINAL '!$C$13:$M$343,7,0)</f>
        <v>1</v>
      </c>
      <c r="AH110" s="261">
        <f>VLOOKUP(AA110,'PLAN INDICATIVO ORIGINAL '!$C$13:$M$343,8,0)</f>
        <v>1</v>
      </c>
      <c r="AI110" s="261">
        <f>VLOOKUP(AA110,'PLAN INDICATIVO ORIGINAL '!$C$13:$M$343,9,0)</f>
        <v>1</v>
      </c>
      <c r="AJ110" s="261">
        <f>VLOOKUP(AA110,'PLAN INDICATIVO ORIGINAL '!$C$13:$M$343,10,0)</f>
        <v>4</v>
      </c>
      <c r="AK110" s="261" t="str">
        <f>VLOOKUP(AA110,'PLAN INDICATIVO ORIGINAL '!$C$13:$M$343,11,0)</f>
        <v>Número</v>
      </c>
      <c r="AL110" s="262" t="e">
        <f>VLOOKUP(AA110,'PLAN INDICATIVO ORIGINAL '!$C$13:$M$343,12,0)</f>
        <v>#REF!</v>
      </c>
      <c r="AM110" s="263">
        <f t="shared" ref="AM110:AR110" si="201">+AF110</f>
        <v>1</v>
      </c>
      <c r="AN110" s="263">
        <f t="shared" si="201"/>
        <v>1</v>
      </c>
      <c r="AO110" s="263">
        <f t="shared" si="201"/>
        <v>1</v>
      </c>
      <c r="AP110" s="263">
        <f t="shared" si="201"/>
        <v>1</v>
      </c>
      <c r="AQ110" s="263">
        <f t="shared" si="201"/>
        <v>4</v>
      </c>
      <c r="AR110" s="263" t="str">
        <f t="shared" si="201"/>
        <v>Número</v>
      </c>
      <c r="AS110" s="264" t="s">
        <v>765</v>
      </c>
      <c r="AV110" s="214" t="s">
        <v>372</v>
      </c>
      <c r="AW110" s="214" t="s">
        <v>357</v>
      </c>
      <c r="AX110" s="214" t="s">
        <v>796</v>
      </c>
      <c r="BI110" s="254">
        <v>144</v>
      </c>
      <c r="BJ110" s="59" t="s">
        <v>357</v>
      </c>
    </row>
    <row r="111" spans="1:62" ht="49.5" customHeight="1" x14ac:dyDescent="0.25">
      <c r="A111" s="254">
        <v>144</v>
      </c>
      <c r="B111" s="254" t="str">
        <f t="shared" si="149"/>
        <v>P144</v>
      </c>
      <c r="C111" s="121" t="s">
        <v>53</v>
      </c>
      <c r="D111" s="293" t="s">
        <v>292</v>
      </c>
      <c r="E111" s="284" t="str">
        <f>+'PLAN INDICATIVO ORIGINAL '!$D$120</f>
        <v>TALENTO HUMANO Y FORMACIÓN PENITENCIARIA</v>
      </c>
      <c r="F111" s="256" t="str">
        <f>+'PLAN INDICATIVO ORIGINAL '!$D$121</f>
        <v>GESTIÓN Y FORMACIÓN DEL TALENTO HUMANO</v>
      </c>
      <c r="G111" s="256" t="s">
        <v>355</v>
      </c>
      <c r="H111" s="257" t="str">
        <f>+'PLAN INDICATIVO ORIGINAL '!$D$145</f>
        <v>Garantizar la gestión del Talento Humano, para que los servidores penitenciarios desarrollen de manera competente y comprometida la Nacionalidad de la Institucional.</v>
      </c>
      <c r="I111" s="257" t="s">
        <v>797</v>
      </c>
      <c r="J111" s="265" t="str">
        <f>+'PLAN INDICATIVO ORIGINAL '!$D$148</f>
        <v>ADMINISTRACIÓN DEL PERSONAL</v>
      </c>
      <c r="K111" s="265" t="s">
        <v>767</v>
      </c>
      <c r="L111" s="142" t="s">
        <v>365</v>
      </c>
      <c r="M111" s="266" t="str">
        <f>+'PLAN INDICATIVO ORIGINAL '!$E$148</f>
        <v>Porcentaje de funcionarios objeto de evaluación de desempeño con resultados en rango sobresaliente</v>
      </c>
      <c r="N111" s="267">
        <f>VLOOKUP(L111,'PLAN INDICATIVO ORIGINAL '!$C$13:$M$343,6,0)</f>
        <v>0.03</v>
      </c>
      <c r="O111" s="267">
        <f>VLOOKUP(L111,'PLAN INDICATIVO ORIGINAL '!$C$13:$M$343,7,0)</f>
        <v>3.5000000000000003E-2</v>
      </c>
      <c r="P111" s="267">
        <f>VLOOKUP(L111,'PLAN INDICATIVO ORIGINAL '!$C$13:$M$343,8,0)</f>
        <v>0.04</v>
      </c>
      <c r="Q111" s="267">
        <f>VLOOKUP(L111,'PLAN INDICATIVO ORIGINAL '!$C$13:$M$343,9,0)</f>
        <v>4.4999999999999998E-2</v>
      </c>
      <c r="R111" s="267">
        <f>VLOOKUP(L111,'PLAN INDICATIVO ORIGINAL '!$C$13:$M$343,10,0)</f>
        <v>4.4999999999999998E-2</v>
      </c>
      <c r="S111" s="267" t="str">
        <f>VLOOKUP(L111,'PLAN INDICATIVO ORIGINAL '!$C$13:$M$343,11,0)</f>
        <v>Porcentaje</v>
      </c>
      <c r="T111" s="259" t="e">
        <f>VLOOKUP(L111,'PLAN INDICATIVO ORIGINAL '!$C$13:$M$343,12,0)</f>
        <v>#REF!</v>
      </c>
      <c r="U111" s="259">
        <f t="shared" ref="U111:Z111" si="202">+N111*100</f>
        <v>3</v>
      </c>
      <c r="V111" s="259">
        <f t="shared" si="202"/>
        <v>3.5000000000000004</v>
      </c>
      <c r="W111" s="259">
        <f t="shared" si="202"/>
        <v>4</v>
      </c>
      <c r="X111" s="259">
        <f t="shared" si="202"/>
        <v>4.5</v>
      </c>
      <c r="Y111" s="259">
        <f t="shared" si="202"/>
        <v>4.5</v>
      </c>
      <c r="Z111" s="259" t="e">
        <f t="shared" si="202"/>
        <v>#VALUE!</v>
      </c>
      <c r="AA111" s="115" t="str">
        <f>+'PLAN INDICATIVO ORIGINAL '!C152</f>
        <v>P144</v>
      </c>
      <c r="AB111" s="254" t="str">
        <f>+'PLAN INDICATIVO ORIGINAL '!D152</f>
        <v>Modelo de Gestión de Talento Humano diseñado e implementado</v>
      </c>
      <c r="AC111" s="59" t="str">
        <f>VLOOKUP(AB111,'PLAN INDICATIVO ORIGINAL '!$D$12:$F$313,3,0)</f>
        <v>SUBDIRECCIÓN DE TALENTO HUMANO</v>
      </c>
      <c r="AD111" s="59" t="str">
        <f>VLOOKUP(AB111,'PLAN INDICATIVO ORIGINAL '!$D$12:$F$313,3,0)</f>
        <v>SUBDIRECCIÓN DE TALENTO HUMANO</v>
      </c>
      <c r="AE111" s="59" t="s">
        <v>796</v>
      </c>
      <c r="AF111" s="268">
        <f>VLOOKUP(AA111,'PLAN INDICATIVO ORIGINAL '!$C$13:$M$343,6,0)</f>
        <v>0.2</v>
      </c>
      <c r="AG111" s="269">
        <f>VLOOKUP(AA111,'PLAN INDICATIVO ORIGINAL '!$C$13:$M$343,7,0)</f>
        <v>0.3</v>
      </c>
      <c r="AH111" s="269">
        <f>VLOOKUP(AA111,'PLAN INDICATIVO ORIGINAL '!$C$13:$M$343,8,0)</f>
        <v>0.25</v>
      </c>
      <c r="AI111" s="269">
        <f>VLOOKUP(AA111,'PLAN INDICATIVO ORIGINAL '!$C$13:$M$343,9,0)</f>
        <v>0.25</v>
      </c>
      <c r="AJ111" s="269">
        <f>VLOOKUP(AA111,'PLAN INDICATIVO ORIGINAL '!$C$13:$M$343,10,0)</f>
        <v>1</v>
      </c>
      <c r="AK111" s="269" t="str">
        <f>VLOOKUP(AA111,'PLAN INDICATIVO ORIGINAL '!$C$13:$M$343,11,0)</f>
        <v>Porcentaje</v>
      </c>
      <c r="AL111" s="262" t="e">
        <f>VLOOKUP(AA111,'PLAN INDICATIVO ORIGINAL '!$C$13:$M$343,12,0)</f>
        <v>#REF!</v>
      </c>
      <c r="AM111" s="270">
        <f t="shared" ref="AM111:AR111" si="203">+AF111*100</f>
        <v>20</v>
      </c>
      <c r="AN111" s="270">
        <f t="shared" si="203"/>
        <v>30</v>
      </c>
      <c r="AO111" s="270">
        <f t="shared" si="203"/>
        <v>25</v>
      </c>
      <c r="AP111" s="270">
        <f t="shared" si="203"/>
        <v>25</v>
      </c>
      <c r="AQ111" s="270">
        <f t="shared" si="203"/>
        <v>100</v>
      </c>
      <c r="AR111" s="270" t="e">
        <f t="shared" si="203"/>
        <v>#VALUE!</v>
      </c>
      <c r="AS111" s="264" t="s">
        <v>765</v>
      </c>
      <c r="AV111" s="214" t="s">
        <v>374</v>
      </c>
      <c r="AW111" s="214" t="s">
        <v>357</v>
      </c>
      <c r="AX111" s="214" t="s">
        <v>796</v>
      </c>
      <c r="BI111" s="254">
        <v>145</v>
      </c>
      <c r="BJ111" s="59" t="s">
        <v>357</v>
      </c>
    </row>
    <row r="112" spans="1:62" ht="49.5" customHeight="1" x14ac:dyDescent="0.25">
      <c r="A112" s="254">
        <v>145</v>
      </c>
      <c r="B112" s="254" t="str">
        <f t="shared" si="149"/>
        <v>P145</v>
      </c>
      <c r="C112" s="121" t="s">
        <v>59</v>
      </c>
      <c r="D112" s="293" t="s">
        <v>292</v>
      </c>
      <c r="E112" s="284" t="str">
        <f>+'PLAN INDICATIVO ORIGINAL '!$D$120</f>
        <v>TALENTO HUMANO Y FORMACIÓN PENITENCIARIA</v>
      </c>
      <c r="F112" s="256" t="str">
        <f>+'PLAN INDICATIVO ORIGINAL '!$D$121</f>
        <v>GESTIÓN Y FORMACIÓN DEL TALENTO HUMANO</v>
      </c>
      <c r="G112" s="256" t="s">
        <v>355</v>
      </c>
      <c r="H112" s="257" t="str">
        <f>+'PLAN INDICATIVO ORIGINAL '!$D$145</f>
        <v>Garantizar la gestión del Talento Humano, para que los servidores penitenciarios desarrollen de manera competente y comprometida la Nacionalidad de la Institucional.</v>
      </c>
      <c r="I112" s="257" t="s">
        <v>797</v>
      </c>
      <c r="J112" s="265" t="str">
        <f>+'PLAN INDICATIVO ORIGINAL '!$D$148</f>
        <v>ADMINISTRACIÓN DEL PERSONAL</v>
      </c>
      <c r="K112" s="265" t="s">
        <v>767</v>
      </c>
      <c r="L112" s="142" t="s">
        <v>365</v>
      </c>
      <c r="M112" s="266" t="str">
        <f>+'PLAN INDICATIVO ORIGINAL '!$E$148</f>
        <v>Porcentaje de funcionarios objeto de evaluación de desempeño con resultados en rango sobresaliente</v>
      </c>
      <c r="N112" s="267">
        <f>VLOOKUP(L112,'PLAN INDICATIVO ORIGINAL '!$C$13:$M$343,6,0)</f>
        <v>0.03</v>
      </c>
      <c r="O112" s="267">
        <f>VLOOKUP(L112,'PLAN INDICATIVO ORIGINAL '!$C$13:$M$343,7,0)</f>
        <v>3.5000000000000003E-2</v>
      </c>
      <c r="P112" s="267">
        <f>VLOOKUP(L112,'PLAN INDICATIVO ORIGINAL '!$C$13:$M$343,8,0)</f>
        <v>0.04</v>
      </c>
      <c r="Q112" s="267">
        <f>VLOOKUP(L112,'PLAN INDICATIVO ORIGINAL '!$C$13:$M$343,9,0)</f>
        <v>4.4999999999999998E-2</v>
      </c>
      <c r="R112" s="267">
        <f>VLOOKUP(L112,'PLAN INDICATIVO ORIGINAL '!$C$13:$M$343,10,0)</f>
        <v>4.4999999999999998E-2</v>
      </c>
      <c r="S112" s="267" t="str">
        <f>VLOOKUP(L112,'PLAN INDICATIVO ORIGINAL '!$C$13:$M$343,11,0)</f>
        <v>Porcentaje</v>
      </c>
      <c r="T112" s="259" t="e">
        <f>VLOOKUP(L112,'PLAN INDICATIVO ORIGINAL '!$C$13:$M$343,12,0)</f>
        <v>#REF!</v>
      </c>
      <c r="U112" s="259">
        <f t="shared" ref="U112:Z112" si="204">+N112*100</f>
        <v>3</v>
      </c>
      <c r="V112" s="259">
        <f t="shared" si="204"/>
        <v>3.5000000000000004</v>
      </c>
      <c r="W112" s="259">
        <f t="shared" si="204"/>
        <v>4</v>
      </c>
      <c r="X112" s="259">
        <f t="shared" si="204"/>
        <v>4.5</v>
      </c>
      <c r="Y112" s="259">
        <f t="shared" si="204"/>
        <v>4.5</v>
      </c>
      <c r="Z112" s="259" t="e">
        <f t="shared" si="204"/>
        <v>#VALUE!</v>
      </c>
      <c r="AA112" s="115" t="str">
        <f>+'PLAN INDICATIVO ORIGINAL '!C153</f>
        <v>P145</v>
      </c>
      <c r="AB112" s="254" t="str">
        <f>+'PLAN INDICATIVO ORIGINAL '!D153</f>
        <v xml:space="preserve">Modelo de evaluación de  acuerdos de gestión de los Gerentes públicos del INPEC, diseñado e implementado </v>
      </c>
      <c r="AC112" s="59" t="str">
        <f>VLOOKUP(AB112,'PLAN INDICATIVO ORIGINAL '!$D$12:$F$313,3,0)</f>
        <v>SUBDIRECCIÓN DE TALENTO HUMANO</v>
      </c>
      <c r="AD112" s="59" t="str">
        <f>VLOOKUP(AB112,'PLAN INDICATIVO ORIGINAL '!$D$12:$F$313,3,0)</f>
        <v>SUBDIRECCIÓN DE TALENTO HUMANO</v>
      </c>
      <c r="AE112" s="59" t="s">
        <v>796</v>
      </c>
      <c r="AF112" s="268">
        <f>VLOOKUP(AA112,'PLAN INDICATIVO ORIGINAL '!$C$13:$M$343,6,0)</f>
        <v>0.3</v>
      </c>
      <c r="AG112" s="269">
        <f>VLOOKUP(AA112,'PLAN INDICATIVO ORIGINAL '!$C$13:$M$343,7,0)</f>
        <v>0.3</v>
      </c>
      <c r="AH112" s="269">
        <f>VLOOKUP(AA112,'PLAN INDICATIVO ORIGINAL '!$C$13:$M$343,8,0)</f>
        <v>0.4</v>
      </c>
      <c r="AI112" s="269">
        <f>VLOOKUP(AA112,'PLAN INDICATIVO ORIGINAL '!$C$13:$M$343,9,0)</f>
        <v>0</v>
      </c>
      <c r="AJ112" s="269">
        <f>VLOOKUP(AA112,'PLAN INDICATIVO ORIGINAL '!$C$13:$M$343,10,0)</f>
        <v>1</v>
      </c>
      <c r="AK112" s="269" t="str">
        <f>VLOOKUP(AA112,'PLAN INDICATIVO ORIGINAL '!$C$13:$M$343,11,0)</f>
        <v>Porcentaje</v>
      </c>
      <c r="AL112" s="262" t="e">
        <f>VLOOKUP(AA112,'PLAN INDICATIVO ORIGINAL '!$C$13:$M$343,12,0)</f>
        <v>#REF!</v>
      </c>
      <c r="AM112" s="270">
        <f t="shared" ref="AM112:AR112" si="205">+AF112*100</f>
        <v>30</v>
      </c>
      <c r="AN112" s="270">
        <f t="shared" si="205"/>
        <v>30</v>
      </c>
      <c r="AO112" s="270">
        <f t="shared" si="205"/>
        <v>40</v>
      </c>
      <c r="AP112" s="270">
        <f t="shared" si="205"/>
        <v>0</v>
      </c>
      <c r="AQ112" s="270">
        <f t="shared" si="205"/>
        <v>100</v>
      </c>
      <c r="AR112" s="270" t="e">
        <f t="shared" si="205"/>
        <v>#VALUE!</v>
      </c>
      <c r="AS112" s="264" t="s">
        <v>765</v>
      </c>
      <c r="AV112" s="214" t="s">
        <v>376</v>
      </c>
      <c r="AW112" s="214" t="s">
        <v>357</v>
      </c>
      <c r="AX112" s="214" t="s">
        <v>796</v>
      </c>
      <c r="BI112" s="254">
        <v>146</v>
      </c>
      <c r="BJ112" s="59" t="s">
        <v>357</v>
      </c>
    </row>
    <row r="113" spans="1:62" ht="49.5" customHeight="1" x14ac:dyDescent="0.25">
      <c r="A113" s="254">
        <v>146</v>
      </c>
      <c r="B113" s="254" t="str">
        <f t="shared" si="149"/>
        <v>P146</v>
      </c>
      <c r="C113" s="121" t="s">
        <v>62</v>
      </c>
      <c r="D113" s="293" t="s">
        <v>292</v>
      </c>
      <c r="E113" s="284" t="str">
        <f>+'PLAN INDICATIVO ORIGINAL '!$D$120</f>
        <v>TALENTO HUMANO Y FORMACIÓN PENITENCIARIA</v>
      </c>
      <c r="F113" s="256" t="str">
        <f>+'PLAN INDICATIVO ORIGINAL '!$D$121</f>
        <v>GESTIÓN Y FORMACIÓN DEL TALENTO HUMANO</v>
      </c>
      <c r="G113" s="256" t="s">
        <v>355</v>
      </c>
      <c r="H113" s="257" t="str">
        <f>+'PLAN INDICATIVO ORIGINAL '!$D$145</f>
        <v>Garantizar la gestión del Talento Humano, para que los servidores penitenciarios desarrollen de manera competente y comprometida la Nacionalidad de la Institucional.</v>
      </c>
      <c r="I113" s="257" t="s">
        <v>797</v>
      </c>
      <c r="J113" s="265" t="str">
        <f>+'PLAN INDICATIVO ORIGINAL '!$D$148</f>
        <v>ADMINISTRACIÓN DEL PERSONAL</v>
      </c>
      <c r="K113" s="265" t="s">
        <v>767</v>
      </c>
      <c r="L113" s="142" t="s">
        <v>365</v>
      </c>
      <c r="M113" s="266" t="str">
        <f>+'PLAN INDICATIVO ORIGINAL '!$E$148</f>
        <v>Porcentaje de funcionarios objeto de evaluación de desempeño con resultados en rango sobresaliente</v>
      </c>
      <c r="N113" s="267">
        <f>VLOOKUP(L113,'PLAN INDICATIVO ORIGINAL '!$C$13:$M$343,6,0)</f>
        <v>0.03</v>
      </c>
      <c r="O113" s="267">
        <f>VLOOKUP(L113,'PLAN INDICATIVO ORIGINAL '!$C$13:$M$343,7,0)</f>
        <v>3.5000000000000003E-2</v>
      </c>
      <c r="P113" s="267">
        <f>VLOOKUP(L113,'PLAN INDICATIVO ORIGINAL '!$C$13:$M$343,8,0)</f>
        <v>0.04</v>
      </c>
      <c r="Q113" s="267">
        <f>VLOOKUP(L113,'PLAN INDICATIVO ORIGINAL '!$C$13:$M$343,9,0)</f>
        <v>4.4999999999999998E-2</v>
      </c>
      <c r="R113" s="267">
        <f>VLOOKUP(L113,'PLAN INDICATIVO ORIGINAL '!$C$13:$M$343,10,0)</f>
        <v>4.4999999999999998E-2</v>
      </c>
      <c r="S113" s="267" t="str">
        <f>VLOOKUP(L113,'PLAN INDICATIVO ORIGINAL '!$C$13:$M$343,11,0)</f>
        <v>Porcentaje</v>
      </c>
      <c r="T113" s="259" t="e">
        <f>VLOOKUP(L113,'PLAN INDICATIVO ORIGINAL '!$C$13:$M$343,12,0)</f>
        <v>#REF!</v>
      </c>
      <c r="U113" s="259">
        <f t="shared" ref="U113:Z113" si="206">+N113*100</f>
        <v>3</v>
      </c>
      <c r="V113" s="259">
        <f t="shared" si="206"/>
        <v>3.5000000000000004</v>
      </c>
      <c r="W113" s="259">
        <f t="shared" si="206"/>
        <v>4</v>
      </c>
      <c r="X113" s="259">
        <f t="shared" si="206"/>
        <v>4.5</v>
      </c>
      <c r="Y113" s="259">
        <f t="shared" si="206"/>
        <v>4.5</v>
      </c>
      <c r="Z113" s="259" t="e">
        <f t="shared" si="206"/>
        <v>#VALUE!</v>
      </c>
      <c r="AA113" s="115" t="str">
        <f>+'PLAN INDICATIVO ORIGINAL '!C154</f>
        <v>P146</v>
      </c>
      <c r="AB113" s="254" t="str">
        <f>+'PLAN INDICATIVO ORIGINAL '!D154</f>
        <v>Plan de vacantes elaborado</v>
      </c>
      <c r="AC113" s="59" t="str">
        <f>VLOOKUP(AB113,'PLAN INDICATIVO ORIGINAL '!$D$12:$F$313,3,0)</f>
        <v>SUBDIRECCIÓN DE TALENTO HUMANO</v>
      </c>
      <c r="AD113" s="59" t="str">
        <f>VLOOKUP(AB113,'PLAN INDICATIVO ORIGINAL '!$D$12:$F$313,3,0)</f>
        <v>SUBDIRECCIÓN DE TALENTO HUMANO</v>
      </c>
      <c r="AE113" s="59" t="s">
        <v>796</v>
      </c>
      <c r="AF113" s="260">
        <f>VLOOKUP(AA113,'PLAN INDICATIVO ORIGINAL '!$C$13:$M$343,6,0)</f>
        <v>1</v>
      </c>
      <c r="AG113" s="261">
        <f>VLOOKUP(AA113,'PLAN INDICATIVO ORIGINAL '!$C$13:$M$343,7,0)</f>
        <v>1</v>
      </c>
      <c r="AH113" s="261">
        <f>VLOOKUP(AA113,'PLAN INDICATIVO ORIGINAL '!$C$13:$M$343,8,0)</f>
        <v>1</v>
      </c>
      <c r="AI113" s="261">
        <f>VLOOKUP(AA113,'PLAN INDICATIVO ORIGINAL '!$C$13:$M$343,9,0)</f>
        <v>1</v>
      </c>
      <c r="AJ113" s="261">
        <f>VLOOKUP(AA113,'PLAN INDICATIVO ORIGINAL '!$C$13:$M$343,10,0)</f>
        <v>4</v>
      </c>
      <c r="AK113" s="261" t="str">
        <f>VLOOKUP(AA113,'PLAN INDICATIVO ORIGINAL '!$C$13:$M$343,11,0)</f>
        <v>Número</v>
      </c>
      <c r="AL113" s="262" t="e">
        <f>VLOOKUP(AA113,'PLAN INDICATIVO ORIGINAL '!$C$13:$M$343,12,0)</f>
        <v>#REF!</v>
      </c>
      <c r="AM113" s="263">
        <f t="shared" ref="AM113:AR113" si="207">+AF113</f>
        <v>1</v>
      </c>
      <c r="AN113" s="263">
        <f t="shared" si="207"/>
        <v>1</v>
      </c>
      <c r="AO113" s="263">
        <f t="shared" si="207"/>
        <v>1</v>
      </c>
      <c r="AP113" s="263">
        <f t="shared" si="207"/>
        <v>1</v>
      </c>
      <c r="AQ113" s="263">
        <f t="shared" si="207"/>
        <v>4</v>
      </c>
      <c r="AR113" s="263" t="str">
        <f t="shared" si="207"/>
        <v>Número</v>
      </c>
      <c r="AS113" s="264" t="s">
        <v>765</v>
      </c>
      <c r="AV113" s="214" t="s">
        <v>378</v>
      </c>
      <c r="AW113" s="214" t="s">
        <v>357</v>
      </c>
      <c r="AX113" s="214" t="s">
        <v>796</v>
      </c>
      <c r="BI113" s="254">
        <v>255</v>
      </c>
      <c r="BJ113" s="59" t="s">
        <v>357</v>
      </c>
    </row>
    <row r="114" spans="1:62" ht="70.5" customHeight="1" x14ac:dyDescent="0.25">
      <c r="A114" s="254">
        <v>255</v>
      </c>
      <c r="B114" s="254" t="str">
        <f t="shared" si="149"/>
        <v>P255</v>
      </c>
      <c r="C114" s="121" t="s">
        <v>62</v>
      </c>
      <c r="D114" s="293" t="s">
        <v>292</v>
      </c>
      <c r="E114" s="284" t="str">
        <f>+'PLAN INDICATIVO ORIGINAL '!$D$120</f>
        <v>TALENTO HUMANO Y FORMACIÓN PENITENCIARIA</v>
      </c>
      <c r="F114" s="256" t="str">
        <f>+'PLAN INDICATIVO ORIGINAL '!$D$121</f>
        <v>GESTIÓN Y FORMACIÓN DEL TALENTO HUMANO</v>
      </c>
      <c r="G114" s="256" t="s">
        <v>355</v>
      </c>
      <c r="H114" s="257" t="str">
        <f>+'PLAN INDICATIVO ORIGINAL '!$D$145</f>
        <v>Garantizar la gestión del Talento Humano, para que los servidores penitenciarios desarrollen de manera competente y comprometida la Nacionalidad de la Institucional.</v>
      </c>
      <c r="I114" s="257" t="s">
        <v>797</v>
      </c>
      <c r="J114" s="265" t="str">
        <f>+'PLAN INDICATIVO ORIGINAL '!$D$148</f>
        <v>ADMINISTRACIÓN DEL PERSONAL</v>
      </c>
      <c r="K114" s="265" t="s">
        <v>767</v>
      </c>
      <c r="L114" s="142" t="s">
        <v>365</v>
      </c>
      <c r="M114" s="266" t="str">
        <f>+'PLAN INDICATIVO ORIGINAL '!$E$148</f>
        <v>Porcentaje de funcionarios objeto de evaluación de desempeño con resultados en rango sobresaliente</v>
      </c>
      <c r="N114" s="267">
        <f>VLOOKUP(L114,'PLAN INDICATIVO ORIGINAL '!$C$13:$M$343,6,0)</f>
        <v>0.03</v>
      </c>
      <c r="O114" s="267">
        <f>VLOOKUP(L114,'PLAN INDICATIVO ORIGINAL '!$C$13:$M$343,7,0)</f>
        <v>3.5000000000000003E-2</v>
      </c>
      <c r="P114" s="267">
        <f>VLOOKUP(L114,'PLAN INDICATIVO ORIGINAL '!$C$13:$M$343,8,0)</f>
        <v>0.04</v>
      </c>
      <c r="Q114" s="267">
        <f>VLOOKUP(L114,'PLAN INDICATIVO ORIGINAL '!$C$13:$M$343,9,0)</f>
        <v>4.4999999999999998E-2</v>
      </c>
      <c r="R114" s="267">
        <f>VLOOKUP(L114,'PLAN INDICATIVO ORIGINAL '!$C$13:$M$343,10,0)</f>
        <v>4.4999999999999998E-2</v>
      </c>
      <c r="S114" s="267" t="str">
        <f>VLOOKUP(L114,'PLAN INDICATIVO ORIGINAL '!$C$13:$M$343,11,0)</f>
        <v>Porcentaje</v>
      </c>
      <c r="T114" s="259" t="e">
        <f>VLOOKUP(L114,'PLAN INDICATIVO ORIGINAL '!$C$13:$M$343,12,0)</f>
        <v>#REF!</v>
      </c>
      <c r="U114" s="259">
        <f t="shared" ref="U114:Z114" si="208">+N114*100</f>
        <v>3</v>
      </c>
      <c r="V114" s="259">
        <f t="shared" si="208"/>
        <v>3.5000000000000004</v>
      </c>
      <c r="W114" s="259">
        <f t="shared" si="208"/>
        <v>4</v>
      </c>
      <c r="X114" s="259">
        <f t="shared" si="208"/>
        <v>4.5</v>
      </c>
      <c r="Y114" s="259">
        <f t="shared" si="208"/>
        <v>4.5</v>
      </c>
      <c r="Z114" s="259" t="e">
        <f t="shared" si="208"/>
        <v>#VALUE!</v>
      </c>
      <c r="AA114" s="115" t="str">
        <f>+'PLAN INDICATIVO ORIGINAL '!C155</f>
        <v>P255</v>
      </c>
      <c r="AB114" s="254" t="str">
        <f>+'PLAN INDICATIVO ORIGINAL '!D155</f>
        <v>Registro publico de carrera administrativa actualizado</v>
      </c>
      <c r="AC114" s="59" t="str">
        <f>VLOOKUP(AB114,'PLAN INDICATIVO ORIGINAL '!$D$12:$F$313,3,0)</f>
        <v>SUBDIRECCIÓN DE TALENTO HUMANO</v>
      </c>
      <c r="AD114" s="59" t="str">
        <f>VLOOKUP(AB114,'PLAN INDICATIVO ORIGINAL '!$D$12:$F$313,3,0)</f>
        <v>SUBDIRECCIÓN DE TALENTO HUMANO</v>
      </c>
      <c r="AE114" s="59" t="s">
        <v>796</v>
      </c>
      <c r="AF114" s="260">
        <f>VLOOKUP(AA114,'PLAN INDICATIVO ORIGINAL '!$C$13:$M$343,6,0)</f>
        <v>0</v>
      </c>
      <c r="AG114" s="261">
        <f>VLOOKUP(AA114,'PLAN INDICATIVO ORIGINAL '!$C$13:$M$343,7,0)</f>
        <v>1</v>
      </c>
      <c r="AH114" s="261">
        <f>VLOOKUP(AA114,'PLAN INDICATIVO ORIGINAL '!$C$13:$M$343,8,0)</f>
        <v>1</v>
      </c>
      <c r="AI114" s="261">
        <f>VLOOKUP(AA114,'PLAN INDICATIVO ORIGINAL '!$C$13:$M$343,9,0)</f>
        <v>1</v>
      </c>
      <c r="AJ114" s="261">
        <f>VLOOKUP(AA114,'PLAN INDICATIVO ORIGINAL '!$C$13:$M$343,10,0)</f>
        <v>1</v>
      </c>
      <c r="AK114" s="261" t="str">
        <f>VLOOKUP(AA114,'PLAN INDICATIVO ORIGINAL '!$C$13:$M$343,11,0)</f>
        <v>Porcentaje</v>
      </c>
      <c r="AL114" s="262" t="e">
        <f>VLOOKUP(AA114,'PLAN INDICATIVO ORIGINAL '!$C$13:$M$343,12,0)</f>
        <v>#REF!</v>
      </c>
      <c r="AM114" s="263">
        <f t="shared" ref="AM114:AR114" si="209">+AF114</f>
        <v>0</v>
      </c>
      <c r="AN114" s="263">
        <f t="shared" si="209"/>
        <v>1</v>
      </c>
      <c r="AO114" s="263">
        <f t="shared" si="209"/>
        <v>1</v>
      </c>
      <c r="AP114" s="263">
        <f t="shared" si="209"/>
        <v>1</v>
      </c>
      <c r="AQ114" s="263">
        <f t="shared" si="209"/>
        <v>1</v>
      </c>
      <c r="AR114" s="263" t="str">
        <f t="shared" si="209"/>
        <v>Porcentaje</v>
      </c>
      <c r="AS114" s="264" t="s">
        <v>765</v>
      </c>
      <c r="AV114" s="214" t="s">
        <v>380</v>
      </c>
      <c r="AW114" s="214" t="s">
        <v>357</v>
      </c>
      <c r="AX114" s="214" t="s">
        <v>796</v>
      </c>
      <c r="BI114" s="254">
        <v>68</v>
      </c>
      <c r="BJ114" s="59" t="s">
        <v>798</v>
      </c>
    </row>
    <row r="115" spans="1:62" ht="51" customHeight="1" x14ac:dyDescent="0.25">
      <c r="A115" s="254">
        <v>68</v>
      </c>
      <c r="B115" s="254" t="str">
        <f t="shared" si="149"/>
        <v>P68</v>
      </c>
      <c r="C115" s="282"/>
      <c r="D115" s="293" t="s">
        <v>292</v>
      </c>
      <c r="E115" s="284" t="str">
        <f>+'PLAN INDICATIVO ORIGINAL '!$D$120</f>
        <v>TALENTO HUMANO Y FORMACIÓN PENITENCIARIA</v>
      </c>
      <c r="F115" s="256" t="str">
        <f>+'PLAN INDICATIVO ORIGINAL '!$D$121</f>
        <v>GESTIÓN Y FORMACIÓN DEL TALENTO HUMANO</v>
      </c>
      <c r="G115" s="256" t="s">
        <v>355</v>
      </c>
      <c r="H115" s="257" t="str">
        <f>+'PLAN INDICATIVO ORIGINAL '!$D$145</f>
        <v>Garantizar la gestión del Talento Humano, para que los servidores penitenciarios desarrollen de manera competente y comprometida la Nacionalidad de la Institucional.</v>
      </c>
      <c r="I115" s="257" t="s">
        <v>799</v>
      </c>
      <c r="J115" s="265" t="str">
        <f>+'PLAN INDICATIVO ORIGINAL '!$D$156</f>
        <v>BIENESTAR E INCENTIVOS</v>
      </c>
      <c r="K115" s="265" t="s">
        <v>767</v>
      </c>
      <c r="L115" s="142" t="s">
        <v>383</v>
      </c>
      <c r="M115" s="266" t="str">
        <f>+'PLAN INDICATIVO ORIGINAL '!$E$156</f>
        <v>Porcentaje del Sistema de estímulos e Incentivos del INPEC, actualizado e implementado.</v>
      </c>
      <c r="N115" s="267">
        <f>VLOOKUP(L115,'PLAN INDICATIVO ORIGINAL '!$C$13:$M$343,6,0)</f>
        <v>0.3</v>
      </c>
      <c r="O115" s="267">
        <f>VLOOKUP(L115,'PLAN INDICATIVO ORIGINAL '!$C$13:$M$343,7,0)</f>
        <v>0.2</v>
      </c>
      <c r="P115" s="267">
        <f>VLOOKUP(L115,'PLAN INDICATIVO ORIGINAL '!$C$13:$M$343,8,0)</f>
        <v>0.25</v>
      </c>
      <c r="Q115" s="267">
        <f>VLOOKUP(L115,'PLAN INDICATIVO ORIGINAL '!$C$13:$M$343,9,0)</f>
        <v>0.25</v>
      </c>
      <c r="R115" s="267">
        <f>VLOOKUP(L115,'PLAN INDICATIVO ORIGINAL '!$C$13:$M$343,10,0)</f>
        <v>1</v>
      </c>
      <c r="S115" s="267" t="str">
        <f>VLOOKUP(L115,'PLAN INDICATIVO ORIGINAL '!$C$13:$M$343,11,0)</f>
        <v>Porcentaje</v>
      </c>
      <c r="T115" s="259" t="e">
        <f>VLOOKUP(L115,'PLAN INDICATIVO ORIGINAL '!$C$13:$M$343,12,0)</f>
        <v>#REF!</v>
      </c>
      <c r="U115" s="259">
        <f t="shared" ref="U115:U124" si="210">+N115</f>
        <v>0.3</v>
      </c>
      <c r="V115" s="259">
        <f t="shared" ref="V115:V124" si="211">+O115*100</f>
        <v>20</v>
      </c>
      <c r="W115" s="259">
        <f t="shared" ref="W115:W124" si="212">+P115*100</f>
        <v>25</v>
      </c>
      <c r="X115" s="259">
        <f t="shared" ref="X115:X124" si="213">+Q115*100</f>
        <v>25</v>
      </c>
      <c r="Y115" s="259">
        <f t="shared" ref="Y115:Y124" si="214">+R115*100</f>
        <v>100</v>
      </c>
      <c r="Z115" s="259" t="e">
        <f t="shared" ref="Z115:Z124" si="215">+S115*100</f>
        <v>#VALUE!</v>
      </c>
      <c r="AA115" s="254" t="str">
        <f>+'PLAN INDICATIVO ORIGINAL '!C157</f>
        <v>P68</v>
      </c>
      <c r="AB115" s="254" t="str">
        <f>+'PLAN INDICATIVO ORIGINAL '!D157</f>
        <v xml:space="preserve">Funcionario beneficiados con la implementación del Programa “formación de líderes INPEC” </v>
      </c>
      <c r="AC115" s="59" t="str">
        <f>VLOOKUP(AB115,'PLAN INDICATIVO ORIGINAL '!$D$12:$F$313,3,0)</f>
        <v>SUBDIRECCIÓN DE TALENTO HUMANO</v>
      </c>
      <c r="AD115" s="59" t="str">
        <f>VLOOKUP(AB115,'PLAN INDICATIVO ORIGINAL '!$D$12:$F$313,3,0)</f>
        <v>SUBDIRECCIÓN DE TALENTO HUMANO</v>
      </c>
      <c r="AE115" s="59" t="s">
        <v>796</v>
      </c>
      <c r="AF115" s="260">
        <f>VLOOKUP(AA115,'PLAN INDICATIVO ORIGINAL '!$C$13:$M$343,6,0)</f>
        <v>10</v>
      </c>
      <c r="AG115" s="261">
        <f>VLOOKUP(AA115,'PLAN INDICATIVO ORIGINAL '!$C$13:$M$343,7,0)</f>
        <v>0</v>
      </c>
      <c r="AH115" s="261">
        <f>VLOOKUP(AA115,'PLAN INDICATIVO ORIGINAL '!$C$13:$M$343,8,0)</f>
        <v>0</v>
      </c>
      <c r="AI115" s="261">
        <f>VLOOKUP(AA115,'PLAN INDICATIVO ORIGINAL '!$C$13:$M$343,9,0)</f>
        <v>0</v>
      </c>
      <c r="AJ115" s="261">
        <f>VLOOKUP(AA115,'PLAN INDICATIVO ORIGINAL '!$C$13:$M$343,10,0)</f>
        <v>10</v>
      </c>
      <c r="AK115" s="261" t="str">
        <f>VLOOKUP(AA115,'PLAN INDICATIVO ORIGINAL '!$C$13:$M$343,11,0)</f>
        <v>Número</v>
      </c>
      <c r="AL115" s="262" t="e">
        <f>VLOOKUP(AA115,'PLAN INDICATIVO ORIGINAL '!$C$13:$M$343,12,0)</f>
        <v>#REF!</v>
      </c>
      <c r="AM115" s="263">
        <f t="shared" ref="AM115:AR115" si="216">+AF115</f>
        <v>10</v>
      </c>
      <c r="AN115" s="263">
        <f t="shared" si="216"/>
        <v>0</v>
      </c>
      <c r="AO115" s="263">
        <f t="shared" si="216"/>
        <v>0</v>
      </c>
      <c r="AP115" s="263">
        <f t="shared" si="216"/>
        <v>0</v>
      </c>
      <c r="AQ115" s="263">
        <f t="shared" si="216"/>
        <v>10</v>
      </c>
      <c r="AR115" s="263" t="str">
        <f t="shared" si="216"/>
        <v>Número</v>
      </c>
      <c r="AS115" s="264" t="s">
        <v>765</v>
      </c>
      <c r="AV115" s="214" t="s">
        <v>386</v>
      </c>
      <c r="AW115" s="214" t="s">
        <v>357</v>
      </c>
      <c r="AX115" s="214" t="s">
        <v>796</v>
      </c>
      <c r="BI115" s="254">
        <v>71</v>
      </c>
      <c r="BJ115" s="59" t="s">
        <v>798</v>
      </c>
    </row>
    <row r="116" spans="1:62" ht="51" customHeight="1" x14ac:dyDescent="0.25">
      <c r="A116" s="254">
        <v>71</v>
      </c>
      <c r="B116" s="254" t="str">
        <f t="shared" si="149"/>
        <v>P71</v>
      </c>
      <c r="C116" s="127" t="s">
        <v>33</v>
      </c>
      <c r="D116" s="293" t="s">
        <v>292</v>
      </c>
      <c r="E116" s="284" t="str">
        <f>+'PLAN INDICATIVO ORIGINAL '!$D$120</f>
        <v>TALENTO HUMANO Y FORMACIÓN PENITENCIARIA</v>
      </c>
      <c r="F116" s="256" t="str">
        <f>+'PLAN INDICATIVO ORIGINAL '!$D$121</f>
        <v>GESTIÓN Y FORMACIÓN DEL TALENTO HUMANO</v>
      </c>
      <c r="G116" s="256" t="s">
        <v>355</v>
      </c>
      <c r="H116" s="257" t="str">
        <f>+'PLAN INDICATIVO ORIGINAL '!$D$145</f>
        <v>Garantizar la gestión del Talento Humano, para que los servidores penitenciarios desarrollen de manera competente y comprometida la Nacionalidad de la Institucional.</v>
      </c>
      <c r="I116" s="257" t="s">
        <v>799</v>
      </c>
      <c r="J116" s="265" t="str">
        <f>+'PLAN INDICATIVO ORIGINAL '!$D$156</f>
        <v>BIENESTAR E INCENTIVOS</v>
      </c>
      <c r="K116" s="265" t="s">
        <v>767</v>
      </c>
      <c r="L116" s="142" t="s">
        <v>383</v>
      </c>
      <c r="M116" s="266" t="str">
        <f>+'PLAN INDICATIVO ORIGINAL '!$E$156</f>
        <v>Porcentaje del Sistema de estímulos e Incentivos del INPEC, actualizado e implementado.</v>
      </c>
      <c r="N116" s="267">
        <f>VLOOKUP(L116,'PLAN INDICATIVO ORIGINAL '!$C$13:$M$343,6,0)</f>
        <v>0.3</v>
      </c>
      <c r="O116" s="267">
        <f>VLOOKUP(L116,'PLAN INDICATIVO ORIGINAL '!$C$13:$M$343,7,0)</f>
        <v>0.2</v>
      </c>
      <c r="P116" s="267">
        <f>VLOOKUP(L116,'PLAN INDICATIVO ORIGINAL '!$C$13:$M$343,8,0)</f>
        <v>0.25</v>
      </c>
      <c r="Q116" s="267">
        <f>VLOOKUP(L116,'PLAN INDICATIVO ORIGINAL '!$C$13:$M$343,9,0)</f>
        <v>0.25</v>
      </c>
      <c r="R116" s="267">
        <f>VLOOKUP(L116,'PLAN INDICATIVO ORIGINAL '!$C$13:$M$343,10,0)</f>
        <v>1</v>
      </c>
      <c r="S116" s="267" t="str">
        <f>VLOOKUP(L116,'PLAN INDICATIVO ORIGINAL '!$C$13:$M$343,11,0)</f>
        <v>Porcentaje</v>
      </c>
      <c r="T116" s="259" t="e">
        <f>VLOOKUP(L116,'PLAN INDICATIVO ORIGINAL '!$C$13:$M$343,12,0)</f>
        <v>#REF!</v>
      </c>
      <c r="U116" s="259">
        <f t="shared" si="210"/>
        <v>0.3</v>
      </c>
      <c r="V116" s="259">
        <f t="shared" si="211"/>
        <v>20</v>
      </c>
      <c r="W116" s="259">
        <f t="shared" si="212"/>
        <v>25</v>
      </c>
      <c r="X116" s="259">
        <f t="shared" si="213"/>
        <v>25</v>
      </c>
      <c r="Y116" s="259">
        <f t="shared" si="214"/>
        <v>100</v>
      </c>
      <c r="Z116" s="259" t="e">
        <f t="shared" si="215"/>
        <v>#VALUE!</v>
      </c>
      <c r="AA116" s="254" t="str">
        <f>+'PLAN INDICATIVO ORIGINAL '!C158</f>
        <v>P71</v>
      </c>
      <c r="AB116" s="254"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9" t="str">
        <f>VLOOKUP(AB116,'PLAN INDICATIVO ORIGINAL '!$D$12:$F$313,3,0)</f>
        <v>SUBDIRECCIÓN DE TALENTO HUMANO</v>
      </c>
      <c r="AD116" s="59" t="str">
        <f>VLOOKUP(AB116,'PLAN INDICATIVO ORIGINAL '!$D$12:$F$313,3,0)</f>
        <v>SUBDIRECCIÓN DE TALENTO HUMANO</v>
      </c>
      <c r="AE116" s="59" t="s">
        <v>796</v>
      </c>
      <c r="AF116" s="268">
        <f>VLOOKUP(AA116,'PLAN INDICATIVO ORIGINAL '!$C$13:$M$343,6,0)</f>
        <v>0.5</v>
      </c>
      <c r="AG116" s="269">
        <f>VLOOKUP(AA116,'PLAN INDICATIVO ORIGINAL '!$C$13:$M$343,7,0)</f>
        <v>0.5</v>
      </c>
      <c r="AH116" s="269">
        <f>VLOOKUP(AA116,'PLAN INDICATIVO ORIGINAL '!$C$13:$M$343,8,0)</f>
        <v>0</v>
      </c>
      <c r="AI116" s="269">
        <f>VLOOKUP(AA116,'PLAN INDICATIVO ORIGINAL '!$C$13:$M$343,9,0)</f>
        <v>0</v>
      </c>
      <c r="AJ116" s="269">
        <f>VLOOKUP(AA116,'PLAN INDICATIVO ORIGINAL '!$C$13:$M$343,10,0)</f>
        <v>1</v>
      </c>
      <c r="AK116" s="269" t="str">
        <f>VLOOKUP(AA116,'PLAN INDICATIVO ORIGINAL '!$C$13:$M$343,11,0)</f>
        <v>Porcentaje</v>
      </c>
      <c r="AL116" s="262" t="e">
        <f>VLOOKUP(AA116,'PLAN INDICATIVO ORIGINAL '!$C$13:$M$343,12,0)</f>
        <v>#REF!</v>
      </c>
      <c r="AM116" s="270">
        <f t="shared" ref="AM116:AR116" si="217">+AF116*100</f>
        <v>50</v>
      </c>
      <c r="AN116" s="270">
        <f t="shared" si="217"/>
        <v>50</v>
      </c>
      <c r="AO116" s="270">
        <f t="shared" si="217"/>
        <v>0</v>
      </c>
      <c r="AP116" s="270">
        <f t="shared" si="217"/>
        <v>0</v>
      </c>
      <c r="AQ116" s="270">
        <f t="shared" si="217"/>
        <v>100</v>
      </c>
      <c r="AR116" s="270" t="e">
        <f t="shared" si="217"/>
        <v>#VALUE!</v>
      </c>
      <c r="AS116" s="264" t="s">
        <v>765</v>
      </c>
      <c r="AV116" s="214" t="s">
        <v>388</v>
      </c>
      <c r="AW116" s="214" t="s">
        <v>357</v>
      </c>
      <c r="AX116" s="214" t="s">
        <v>796</v>
      </c>
      <c r="BI116" s="254">
        <v>191</v>
      </c>
      <c r="BJ116" s="59" t="s">
        <v>798</v>
      </c>
    </row>
    <row r="117" spans="1:62" ht="53.25" customHeight="1" x14ac:dyDescent="0.25">
      <c r="A117" s="254">
        <v>191</v>
      </c>
      <c r="B117" s="254" t="str">
        <f t="shared" si="149"/>
        <v>P191</v>
      </c>
      <c r="C117" s="127" t="s">
        <v>33</v>
      </c>
      <c r="D117" s="293" t="s">
        <v>292</v>
      </c>
      <c r="E117" s="284" t="str">
        <f>+'PLAN INDICATIVO ORIGINAL '!$D$120</f>
        <v>TALENTO HUMANO Y FORMACIÓN PENITENCIARIA</v>
      </c>
      <c r="F117" s="256" t="str">
        <f>+'PLAN INDICATIVO ORIGINAL '!$D$121</f>
        <v>GESTIÓN Y FORMACIÓN DEL TALENTO HUMANO</v>
      </c>
      <c r="G117" s="256" t="s">
        <v>355</v>
      </c>
      <c r="H117" s="257" t="str">
        <f>+'PLAN INDICATIVO ORIGINAL '!$D$145</f>
        <v>Garantizar la gestión del Talento Humano, para que los servidores penitenciarios desarrollen de manera competente y comprometida la Nacionalidad de la Institucional.</v>
      </c>
      <c r="I117" s="257" t="s">
        <v>799</v>
      </c>
      <c r="J117" s="265" t="str">
        <f>+'PLAN INDICATIVO ORIGINAL '!$D$156</f>
        <v>BIENESTAR E INCENTIVOS</v>
      </c>
      <c r="K117" s="265" t="s">
        <v>767</v>
      </c>
      <c r="L117" s="142" t="s">
        <v>383</v>
      </c>
      <c r="M117" s="266" t="str">
        <f>+'PLAN INDICATIVO ORIGINAL '!$E$156</f>
        <v>Porcentaje del Sistema de estímulos e Incentivos del INPEC, actualizado e implementado.</v>
      </c>
      <c r="N117" s="267">
        <f>VLOOKUP(L117,'PLAN INDICATIVO ORIGINAL '!$C$13:$M$343,6,0)</f>
        <v>0.3</v>
      </c>
      <c r="O117" s="267">
        <f>VLOOKUP(L117,'PLAN INDICATIVO ORIGINAL '!$C$13:$M$343,7,0)</f>
        <v>0.2</v>
      </c>
      <c r="P117" s="267">
        <f>VLOOKUP(L117,'PLAN INDICATIVO ORIGINAL '!$C$13:$M$343,8,0)</f>
        <v>0.25</v>
      </c>
      <c r="Q117" s="267">
        <f>VLOOKUP(L117,'PLAN INDICATIVO ORIGINAL '!$C$13:$M$343,9,0)</f>
        <v>0.25</v>
      </c>
      <c r="R117" s="267">
        <f>VLOOKUP(L117,'PLAN INDICATIVO ORIGINAL '!$C$13:$M$343,10,0)</f>
        <v>1</v>
      </c>
      <c r="S117" s="267" t="str">
        <f>VLOOKUP(L117,'PLAN INDICATIVO ORIGINAL '!$C$13:$M$343,11,0)</f>
        <v>Porcentaje</v>
      </c>
      <c r="T117" s="259" t="e">
        <f>VLOOKUP(L117,'PLAN INDICATIVO ORIGINAL '!$C$13:$M$343,12,0)</f>
        <v>#REF!</v>
      </c>
      <c r="U117" s="259">
        <f t="shared" si="210"/>
        <v>0.3</v>
      </c>
      <c r="V117" s="259">
        <f t="shared" si="211"/>
        <v>20</v>
      </c>
      <c r="W117" s="259">
        <f t="shared" si="212"/>
        <v>25</v>
      </c>
      <c r="X117" s="259">
        <f t="shared" si="213"/>
        <v>25</v>
      </c>
      <c r="Y117" s="259">
        <f t="shared" si="214"/>
        <v>100</v>
      </c>
      <c r="Z117" s="259" t="e">
        <f t="shared" si="215"/>
        <v>#VALUE!</v>
      </c>
      <c r="AA117" s="254" t="str">
        <f>+'PLAN INDICATIVO ORIGINAL '!C159</f>
        <v>P191</v>
      </c>
      <c r="AB117" s="254" t="str">
        <f>+'PLAN INDICATIVO ORIGINAL '!D159</f>
        <v>Programa de clima y cultura organizacional dirigió a los lideres dueños de proceso y grupos de trabajo diseñado e implementado.</v>
      </c>
      <c r="AC117" s="59" t="str">
        <f>VLOOKUP(AB117,'PLAN INDICATIVO ORIGINAL '!$D$12:$F$313,3,0)</f>
        <v>SUBDIRECCIÓN DE TALENTO HUMANO</v>
      </c>
      <c r="AD117" s="59" t="str">
        <f>VLOOKUP(AB117,'PLAN INDICATIVO ORIGINAL '!$D$12:$F$313,3,0)</f>
        <v>SUBDIRECCIÓN DE TALENTO HUMANO</v>
      </c>
      <c r="AE117" s="59" t="s">
        <v>796</v>
      </c>
      <c r="AF117" s="268">
        <f>VLOOKUP(AA117,'PLAN INDICATIVO ORIGINAL '!$C$13:$M$343,6,0)</f>
        <v>0</v>
      </c>
      <c r="AG117" s="269">
        <f>VLOOKUP(AA117,'PLAN INDICATIVO ORIGINAL '!$C$13:$M$343,7,0)</f>
        <v>0.8</v>
      </c>
      <c r="AH117" s="269">
        <f>VLOOKUP(AA117,'PLAN INDICATIVO ORIGINAL '!$C$13:$M$343,8,0)</f>
        <v>0.2</v>
      </c>
      <c r="AI117" s="269">
        <f>VLOOKUP(AA117,'PLAN INDICATIVO ORIGINAL '!$C$13:$M$343,9,0)</f>
        <v>0</v>
      </c>
      <c r="AJ117" s="269">
        <f>VLOOKUP(AA117,'PLAN INDICATIVO ORIGINAL '!$C$13:$M$343,10,0)</f>
        <v>1</v>
      </c>
      <c r="AK117" s="269" t="str">
        <f>VLOOKUP(AA117,'PLAN INDICATIVO ORIGINAL '!$C$13:$M$343,11,0)</f>
        <v>Porcentaje</v>
      </c>
      <c r="AL117" s="262" t="e">
        <f>VLOOKUP(AA117,'PLAN INDICATIVO ORIGINAL '!$C$13:$M$343,12,0)</f>
        <v>#REF!</v>
      </c>
      <c r="AM117" s="270">
        <f t="shared" ref="AM117:AR117" si="218">+AF117*100</f>
        <v>0</v>
      </c>
      <c r="AN117" s="270">
        <f t="shared" si="218"/>
        <v>80</v>
      </c>
      <c r="AO117" s="270">
        <f t="shared" si="218"/>
        <v>20</v>
      </c>
      <c r="AP117" s="270">
        <f t="shared" si="218"/>
        <v>0</v>
      </c>
      <c r="AQ117" s="270">
        <f t="shared" si="218"/>
        <v>100</v>
      </c>
      <c r="AR117" s="270" t="e">
        <f t="shared" si="218"/>
        <v>#VALUE!</v>
      </c>
      <c r="AS117" s="264" t="s">
        <v>765</v>
      </c>
      <c r="AV117" s="214" t="s">
        <v>390</v>
      </c>
      <c r="AW117" s="214" t="s">
        <v>357</v>
      </c>
      <c r="AX117" s="214" t="s">
        <v>796</v>
      </c>
      <c r="BI117" s="254">
        <v>147</v>
      </c>
      <c r="BJ117" s="59" t="s">
        <v>798</v>
      </c>
    </row>
    <row r="118" spans="1:62" ht="51" customHeight="1" x14ac:dyDescent="0.25">
      <c r="A118" s="254">
        <v>147</v>
      </c>
      <c r="B118" s="254" t="str">
        <f t="shared" si="149"/>
        <v>P147</v>
      </c>
      <c r="C118" s="121" t="s">
        <v>50</v>
      </c>
      <c r="D118" s="293" t="s">
        <v>292</v>
      </c>
      <c r="E118" s="284" t="str">
        <f>+'PLAN INDICATIVO ORIGINAL '!$D$120</f>
        <v>TALENTO HUMANO Y FORMACIÓN PENITENCIARIA</v>
      </c>
      <c r="F118" s="256" t="str">
        <f>+'PLAN INDICATIVO ORIGINAL '!$D$121</f>
        <v>GESTIÓN Y FORMACIÓN DEL TALENTO HUMANO</v>
      </c>
      <c r="G118" s="256" t="s">
        <v>355</v>
      </c>
      <c r="H118" s="257" t="str">
        <f>+'PLAN INDICATIVO ORIGINAL '!$D$145</f>
        <v>Garantizar la gestión del Talento Humano, para que los servidores penitenciarios desarrollen de manera competente y comprometida la Nacionalidad de la Institucional.</v>
      </c>
      <c r="I118" s="257" t="s">
        <v>799</v>
      </c>
      <c r="J118" s="265" t="str">
        <f>+'PLAN INDICATIVO ORIGINAL '!$D$156</f>
        <v>BIENESTAR E INCENTIVOS</v>
      </c>
      <c r="K118" s="265" t="s">
        <v>767</v>
      </c>
      <c r="L118" s="142" t="s">
        <v>383</v>
      </c>
      <c r="M118" s="266" t="str">
        <f>+'PLAN INDICATIVO ORIGINAL '!$E$156</f>
        <v>Porcentaje del Sistema de estímulos e Incentivos del INPEC, actualizado e implementado.</v>
      </c>
      <c r="N118" s="267">
        <f>VLOOKUP(L118,'PLAN INDICATIVO ORIGINAL '!$C$13:$M$343,6,0)</f>
        <v>0.3</v>
      </c>
      <c r="O118" s="267">
        <f>VLOOKUP(L118,'PLAN INDICATIVO ORIGINAL '!$C$13:$M$343,7,0)</f>
        <v>0.2</v>
      </c>
      <c r="P118" s="267">
        <f>VLOOKUP(L118,'PLAN INDICATIVO ORIGINAL '!$C$13:$M$343,8,0)</f>
        <v>0.25</v>
      </c>
      <c r="Q118" s="267">
        <f>VLOOKUP(L118,'PLAN INDICATIVO ORIGINAL '!$C$13:$M$343,9,0)</f>
        <v>0.25</v>
      </c>
      <c r="R118" s="267">
        <f>VLOOKUP(L118,'PLAN INDICATIVO ORIGINAL '!$C$13:$M$343,10,0)</f>
        <v>1</v>
      </c>
      <c r="S118" s="267" t="str">
        <f>VLOOKUP(L118,'PLAN INDICATIVO ORIGINAL '!$C$13:$M$343,11,0)</f>
        <v>Porcentaje</v>
      </c>
      <c r="T118" s="259" t="e">
        <f>VLOOKUP(L118,'PLAN INDICATIVO ORIGINAL '!$C$13:$M$343,12,0)</f>
        <v>#REF!</v>
      </c>
      <c r="U118" s="259">
        <f t="shared" si="210"/>
        <v>0.3</v>
      </c>
      <c r="V118" s="259">
        <f t="shared" si="211"/>
        <v>20</v>
      </c>
      <c r="W118" s="259">
        <f t="shared" si="212"/>
        <v>25</v>
      </c>
      <c r="X118" s="259">
        <f t="shared" si="213"/>
        <v>25</v>
      </c>
      <c r="Y118" s="259">
        <f t="shared" si="214"/>
        <v>100</v>
      </c>
      <c r="Z118" s="259" t="e">
        <f t="shared" si="215"/>
        <v>#VALUE!</v>
      </c>
      <c r="AA118" s="254" t="str">
        <f>+'PLAN INDICATIVO ORIGINAL '!C160</f>
        <v>P147</v>
      </c>
      <c r="AB118" s="254" t="str">
        <f>+'PLAN INDICATIVO ORIGINAL '!D160</f>
        <v>Porcentaje del programas de protección y servicios sociales implementado.</v>
      </c>
      <c r="AC118" s="59" t="str">
        <f>VLOOKUP(AB118,'PLAN INDICATIVO ORIGINAL '!$D$12:$F$313,3,0)</f>
        <v>SUBDIRECCIÓN DE TALENTO HUMANO</v>
      </c>
      <c r="AD118" s="59" t="str">
        <f>VLOOKUP(AB118,'PLAN INDICATIVO ORIGINAL '!$D$12:$F$313,3,0)</f>
        <v>SUBDIRECCIÓN DE TALENTO HUMANO</v>
      </c>
      <c r="AE118" s="59" t="s">
        <v>796</v>
      </c>
      <c r="AF118" s="268">
        <f>VLOOKUP(AA118,'PLAN INDICATIVO ORIGINAL '!$C$13:$M$343,6,0)</f>
        <v>0.15</v>
      </c>
      <c r="AG118" s="269">
        <f>VLOOKUP(AA118,'PLAN INDICATIVO ORIGINAL '!$C$13:$M$343,7,0)</f>
        <v>0.25</v>
      </c>
      <c r="AH118" s="269">
        <f>VLOOKUP(AA118,'PLAN INDICATIVO ORIGINAL '!$C$13:$M$343,8,0)</f>
        <v>0.25</v>
      </c>
      <c r="AI118" s="269">
        <f>VLOOKUP(AA118,'PLAN INDICATIVO ORIGINAL '!$C$13:$M$343,9,0)</f>
        <v>0.25</v>
      </c>
      <c r="AJ118" s="269">
        <f>VLOOKUP(AA118,'PLAN INDICATIVO ORIGINAL '!$C$13:$M$343,10,0)</f>
        <v>1</v>
      </c>
      <c r="AK118" s="269" t="str">
        <f>VLOOKUP(AA118,'PLAN INDICATIVO ORIGINAL '!$C$13:$M$343,11,0)</f>
        <v>Porcentaje</v>
      </c>
      <c r="AL118" s="262" t="e">
        <f>VLOOKUP(AA118,'PLAN INDICATIVO ORIGINAL '!$C$13:$M$343,12,0)</f>
        <v>#REF!</v>
      </c>
      <c r="AM118" s="270">
        <f t="shared" ref="AM118:AR118" si="219">+AF118*100</f>
        <v>15</v>
      </c>
      <c r="AN118" s="270">
        <f t="shared" si="219"/>
        <v>25</v>
      </c>
      <c r="AO118" s="270">
        <f t="shared" si="219"/>
        <v>25</v>
      </c>
      <c r="AP118" s="270">
        <f t="shared" si="219"/>
        <v>25</v>
      </c>
      <c r="AQ118" s="270">
        <f t="shared" si="219"/>
        <v>100</v>
      </c>
      <c r="AR118" s="270" t="e">
        <f t="shared" si="219"/>
        <v>#VALUE!</v>
      </c>
      <c r="AS118" s="264" t="s">
        <v>765</v>
      </c>
      <c r="AV118" s="214" t="s">
        <v>392</v>
      </c>
      <c r="AW118" s="214" t="s">
        <v>357</v>
      </c>
      <c r="AX118" s="214" t="s">
        <v>796</v>
      </c>
      <c r="BI118" s="254">
        <v>148</v>
      </c>
      <c r="BJ118" s="59" t="s">
        <v>798</v>
      </c>
    </row>
    <row r="119" spans="1:62" ht="93" customHeight="1" x14ac:dyDescent="0.25">
      <c r="A119" s="254">
        <v>148</v>
      </c>
      <c r="B119" s="254" t="str">
        <f t="shared" si="149"/>
        <v>P148</v>
      </c>
      <c r="C119" s="121" t="s">
        <v>50</v>
      </c>
      <c r="D119" s="293" t="s">
        <v>292</v>
      </c>
      <c r="E119" s="284" t="str">
        <f>+'PLAN INDICATIVO ORIGINAL '!$D$120</f>
        <v>TALENTO HUMANO Y FORMACIÓN PENITENCIARIA</v>
      </c>
      <c r="F119" s="256" t="str">
        <f>+'PLAN INDICATIVO ORIGINAL '!$D$121</f>
        <v>GESTIÓN Y FORMACIÓN DEL TALENTO HUMANO</v>
      </c>
      <c r="G119" s="256" t="s">
        <v>355</v>
      </c>
      <c r="H119" s="257" t="str">
        <f>+'PLAN INDICATIVO ORIGINAL '!$D$145</f>
        <v>Garantizar la gestión del Talento Humano, para que los servidores penitenciarios desarrollen de manera competente y comprometida la Nacionalidad de la Institucional.</v>
      </c>
      <c r="I119" s="257" t="s">
        <v>799</v>
      </c>
      <c r="J119" s="265" t="str">
        <f>+'PLAN INDICATIVO ORIGINAL '!$D$156</f>
        <v>BIENESTAR E INCENTIVOS</v>
      </c>
      <c r="K119" s="265" t="s">
        <v>767</v>
      </c>
      <c r="L119" s="142" t="s">
        <v>383</v>
      </c>
      <c r="M119" s="266" t="str">
        <f>+'PLAN INDICATIVO ORIGINAL '!$E$156</f>
        <v>Porcentaje del Sistema de estímulos e Incentivos del INPEC, actualizado e implementado.</v>
      </c>
      <c r="N119" s="267">
        <f>VLOOKUP(L119,'PLAN INDICATIVO ORIGINAL '!$C$13:$M$343,6,0)</f>
        <v>0.3</v>
      </c>
      <c r="O119" s="267">
        <f>VLOOKUP(L119,'PLAN INDICATIVO ORIGINAL '!$C$13:$M$343,7,0)</f>
        <v>0.2</v>
      </c>
      <c r="P119" s="267">
        <f>VLOOKUP(L119,'PLAN INDICATIVO ORIGINAL '!$C$13:$M$343,8,0)</f>
        <v>0.25</v>
      </c>
      <c r="Q119" s="267">
        <f>VLOOKUP(L119,'PLAN INDICATIVO ORIGINAL '!$C$13:$M$343,9,0)</f>
        <v>0.25</v>
      </c>
      <c r="R119" s="267">
        <f>VLOOKUP(L119,'PLAN INDICATIVO ORIGINAL '!$C$13:$M$343,10,0)</f>
        <v>1</v>
      </c>
      <c r="S119" s="267" t="str">
        <f>VLOOKUP(L119,'PLAN INDICATIVO ORIGINAL '!$C$13:$M$343,11,0)</f>
        <v>Porcentaje</v>
      </c>
      <c r="T119" s="259" t="e">
        <f>VLOOKUP(L119,'PLAN INDICATIVO ORIGINAL '!$C$13:$M$343,12,0)</f>
        <v>#REF!</v>
      </c>
      <c r="U119" s="259">
        <f t="shared" si="210"/>
        <v>0.3</v>
      </c>
      <c r="V119" s="259">
        <f t="shared" si="211"/>
        <v>20</v>
      </c>
      <c r="W119" s="259">
        <f t="shared" si="212"/>
        <v>25</v>
      </c>
      <c r="X119" s="259">
        <f t="shared" si="213"/>
        <v>25</v>
      </c>
      <c r="Y119" s="259">
        <f t="shared" si="214"/>
        <v>100</v>
      </c>
      <c r="Z119" s="259" t="e">
        <f t="shared" si="215"/>
        <v>#VALUE!</v>
      </c>
      <c r="AA119" s="115" t="str">
        <f>+'PLAN INDICATIVO ORIGINAL '!C161</f>
        <v>P148</v>
      </c>
      <c r="AB119" s="254" t="str">
        <f>+'PLAN INDICATIVO ORIGINAL '!D161</f>
        <v>Servidores penitenciarios beneficiados con incentivos pecuniarios y no pecuniarios</v>
      </c>
      <c r="AC119" s="59" t="str">
        <f>VLOOKUP(AB119,'PLAN INDICATIVO ORIGINAL '!$D$12:$F$313,3,0)</f>
        <v>SUBDIRECCIÓN DE TALENTO HUMANO</v>
      </c>
      <c r="AD119" s="59" t="str">
        <f>VLOOKUP(AB119,'PLAN INDICATIVO ORIGINAL '!$D$12:$F$313,3,0)</f>
        <v>SUBDIRECCIÓN DE TALENTO HUMANO</v>
      </c>
      <c r="AE119" s="59" t="s">
        <v>796</v>
      </c>
      <c r="AF119" s="260">
        <f>VLOOKUP(AA119,'PLAN INDICATIVO ORIGINAL '!$C$13:$M$343,6,0)</f>
        <v>436</v>
      </c>
      <c r="AG119" s="261">
        <f>VLOOKUP(AA119,'PLAN INDICATIVO ORIGINAL '!$C$13:$M$343,7,0)</f>
        <v>350</v>
      </c>
      <c r="AH119" s="261">
        <f>VLOOKUP(AA119,'PLAN INDICATIVO ORIGINAL '!$C$13:$M$343,8,0)</f>
        <v>350</v>
      </c>
      <c r="AI119" s="261">
        <f>VLOOKUP(AA119,'PLAN INDICATIVO ORIGINAL '!$C$13:$M$343,9,0)</f>
        <v>350</v>
      </c>
      <c r="AJ119" s="261">
        <f>VLOOKUP(AA119,'PLAN INDICATIVO ORIGINAL '!$C$13:$M$343,10,0)</f>
        <v>1486</v>
      </c>
      <c r="AK119" s="261" t="str">
        <f>VLOOKUP(AA119,'PLAN INDICATIVO ORIGINAL '!$C$13:$M$343,11,0)</f>
        <v>Número</v>
      </c>
      <c r="AL119" s="262" t="e">
        <f>VLOOKUP(AA119,'PLAN INDICATIVO ORIGINAL '!$C$13:$M$343,12,0)</f>
        <v>#REF!</v>
      </c>
      <c r="AM119" s="263">
        <f t="shared" ref="AM119:AR119" si="220">+AF119</f>
        <v>436</v>
      </c>
      <c r="AN119" s="263">
        <f t="shared" si="220"/>
        <v>350</v>
      </c>
      <c r="AO119" s="263">
        <f t="shared" si="220"/>
        <v>350</v>
      </c>
      <c r="AP119" s="263">
        <f t="shared" si="220"/>
        <v>350</v>
      </c>
      <c r="AQ119" s="263">
        <f t="shared" si="220"/>
        <v>1486</v>
      </c>
      <c r="AR119" s="263" t="str">
        <f t="shared" si="220"/>
        <v>Número</v>
      </c>
      <c r="AS119" s="264" t="s">
        <v>765</v>
      </c>
      <c r="AV119" s="214" t="s">
        <v>394</v>
      </c>
      <c r="AW119" s="214" t="s">
        <v>357</v>
      </c>
      <c r="AX119" s="214" t="s">
        <v>796</v>
      </c>
      <c r="BI119" s="254">
        <v>149</v>
      </c>
      <c r="BJ119" s="59" t="s">
        <v>798</v>
      </c>
    </row>
    <row r="120" spans="1:62" ht="93" customHeight="1" x14ac:dyDescent="0.25">
      <c r="A120" s="254">
        <v>149</v>
      </c>
      <c r="B120" s="254" t="str">
        <f t="shared" si="149"/>
        <v>P149</v>
      </c>
      <c r="C120" s="121" t="s">
        <v>50</v>
      </c>
      <c r="D120" s="293" t="s">
        <v>292</v>
      </c>
      <c r="E120" s="284" t="str">
        <f>+'PLAN INDICATIVO ORIGINAL '!$D$120</f>
        <v>TALENTO HUMANO Y FORMACIÓN PENITENCIARIA</v>
      </c>
      <c r="F120" s="256" t="str">
        <f>+'PLAN INDICATIVO ORIGINAL '!$D$121</f>
        <v>GESTIÓN Y FORMACIÓN DEL TALENTO HUMANO</v>
      </c>
      <c r="G120" s="256" t="s">
        <v>355</v>
      </c>
      <c r="H120" s="257" t="str">
        <f>+'PLAN INDICATIVO ORIGINAL '!$D$145</f>
        <v>Garantizar la gestión del Talento Humano, para que los servidores penitenciarios desarrollen de manera competente y comprometida la Nacionalidad de la Institucional.</v>
      </c>
      <c r="I120" s="257" t="s">
        <v>799</v>
      </c>
      <c r="J120" s="265" t="str">
        <f>+'PLAN INDICATIVO ORIGINAL '!$D$156</f>
        <v>BIENESTAR E INCENTIVOS</v>
      </c>
      <c r="K120" s="265" t="s">
        <v>767</v>
      </c>
      <c r="L120" s="142" t="s">
        <v>383</v>
      </c>
      <c r="M120" s="266" t="str">
        <f>+'PLAN INDICATIVO ORIGINAL '!$E$156</f>
        <v>Porcentaje del Sistema de estímulos e Incentivos del INPEC, actualizado e implementado.</v>
      </c>
      <c r="N120" s="267">
        <f>VLOOKUP(L120,'PLAN INDICATIVO ORIGINAL '!$C$13:$M$343,6,0)</f>
        <v>0.3</v>
      </c>
      <c r="O120" s="267">
        <f>VLOOKUP(L120,'PLAN INDICATIVO ORIGINAL '!$C$13:$M$343,7,0)</f>
        <v>0.2</v>
      </c>
      <c r="P120" s="267">
        <f>VLOOKUP(L120,'PLAN INDICATIVO ORIGINAL '!$C$13:$M$343,8,0)</f>
        <v>0.25</v>
      </c>
      <c r="Q120" s="267">
        <f>VLOOKUP(L120,'PLAN INDICATIVO ORIGINAL '!$C$13:$M$343,9,0)</f>
        <v>0.25</v>
      </c>
      <c r="R120" s="267">
        <f>VLOOKUP(L120,'PLAN INDICATIVO ORIGINAL '!$C$13:$M$343,10,0)</f>
        <v>1</v>
      </c>
      <c r="S120" s="267" t="str">
        <f>VLOOKUP(L120,'PLAN INDICATIVO ORIGINAL '!$C$13:$M$343,11,0)</f>
        <v>Porcentaje</v>
      </c>
      <c r="T120" s="259" t="e">
        <f>VLOOKUP(L120,'PLAN INDICATIVO ORIGINAL '!$C$13:$M$343,12,0)</f>
        <v>#REF!</v>
      </c>
      <c r="U120" s="259">
        <f t="shared" si="210"/>
        <v>0.3</v>
      </c>
      <c r="V120" s="259">
        <f t="shared" si="211"/>
        <v>20</v>
      </c>
      <c r="W120" s="259">
        <f t="shared" si="212"/>
        <v>25</v>
      </c>
      <c r="X120" s="259">
        <f t="shared" si="213"/>
        <v>25</v>
      </c>
      <c r="Y120" s="259">
        <f t="shared" si="214"/>
        <v>100</v>
      </c>
      <c r="Z120" s="259" t="e">
        <f t="shared" si="215"/>
        <v>#VALUE!</v>
      </c>
      <c r="AA120" s="115" t="str">
        <f>+'PLAN INDICATIVO ORIGINAL '!C162</f>
        <v>P149</v>
      </c>
      <c r="AB120" s="254" t="str">
        <f>+'PLAN INDICATIVO ORIGINAL '!D162</f>
        <v>Seguimiento anual a la herramienta de medición del clima laboral realizado</v>
      </c>
      <c r="AC120" s="59" t="str">
        <f>VLOOKUP(AB120,'PLAN INDICATIVO ORIGINAL '!$D$12:$F$313,3,0)</f>
        <v>SUBDIRECCIÓN DE TALENTO HUMANO</v>
      </c>
      <c r="AD120" s="59" t="str">
        <f>VLOOKUP(AB120,'PLAN INDICATIVO ORIGINAL '!$D$12:$F$313,3,0)</f>
        <v>SUBDIRECCIÓN DE TALENTO HUMANO</v>
      </c>
      <c r="AE120" s="59" t="s">
        <v>796</v>
      </c>
      <c r="AF120" s="260">
        <f>VLOOKUP(AA120,'PLAN INDICATIVO ORIGINAL '!$C$13:$M$343,6,0)</f>
        <v>0</v>
      </c>
      <c r="AG120" s="261">
        <f>VLOOKUP(AA120,'PLAN INDICATIVO ORIGINAL '!$C$13:$M$343,7,0)</f>
        <v>1</v>
      </c>
      <c r="AH120" s="261">
        <f>VLOOKUP(AA120,'PLAN INDICATIVO ORIGINAL '!$C$13:$M$343,8,0)</f>
        <v>1</v>
      </c>
      <c r="AI120" s="261">
        <f>VLOOKUP(AA120,'PLAN INDICATIVO ORIGINAL '!$C$13:$M$343,9,0)</f>
        <v>1</v>
      </c>
      <c r="AJ120" s="261">
        <f>VLOOKUP(AA120,'PLAN INDICATIVO ORIGINAL '!$C$13:$M$343,10,0)</f>
        <v>3</v>
      </c>
      <c r="AK120" s="261" t="str">
        <f>VLOOKUP(AA120,'PLAN INDICATIVO ORIGINAL '!$C$13:$M$343,11,0)</f>
        <v>Número</v>
      </c>
      <c r="AL120" s="262" t="e">
        <f>VLOOKUP(AA120,'PLAN INDICATIVO ORIGINAL '!$C$13:$M$343,12,0)</f>
        <v>#REF!</v>
      </c>
      <c r="AM120" s="263">
        <f t="shared" ref="AM120:AR120" si="221">+AF120</f>
        <v>0</v>
      </c>
      <c r="AN120" s="263">
        <f t="shared" si="221"/>
        <v>1</v>
      </c>
      <c r="AO120" s="263">
        <f t="shared" si="221"/>
        <v>1</v>
      </c>
      <c r="AP120" s="263">
        <f t="shared" si="221"/>
        <v>1</v>
      </c>
      <c r="AQ120" s="263">
        <f t="shared" si="221"/>
        <v>3</v>
      </c>
      <c r="AR120" s="263" t="str">
        <f t="shared" si="221"/>
        <v>Número</v>
      </c>
      <c r="AS120" s="264" t="s">
        <v>765</v>
      </c>
      <c r="AV120" s="214" t="s">
        <v>396</v>
      </c>
      <c r="AW120" s="214" t="s">
        <v>357</v>
      </c>
      <c r="AX120" s="214" t="s">
        <v>796</v>
      </c>
      <c r="BI120" s="254">
        <v>150</v>
      </c>
      <c r="BJ120" s="59" t="s">
        <v>798</v>
      </c>
    </row>
    <row r="121" spans="1:62" ht="93" customHeight="1" x14ac:dyDescent="0.25">
      <c r="A121" s="254">
        <v>150</v>
      </c>
      <c r="B121" s="254" t="str">
        <f t="shared" si="149"/>
        <v>P150</v>
      </c>
      <c r="C121" s="121" t="s">
        <v>50</v>
      </c>
      <c r="D121" s="293" t="s">
        <v>292</v>
      </c>
      <c r="E121" s="284" t="str">
        <f>+'PLAN INDICATIVO ORIGINAL '!$D$120</f>
        <v>TALENTO HUMANO Y FORMACIÓN PENITENCIARIA</v>
      </c>
      <c r="F121" s="256" t="str">
        <f>+'PLAN INDICATIVO ORIGINAL '!$D$121</f>
        <v>GESTIÓN Y FORMACIÓN DEL TALENTO HUMANO</v>
      </c>
      <c r="G121" s="256" t="s">
        <v>355</v>
      </c>
      <c r="H121" s="257" t="str">
        <f>+'PLAN INDICATIVO ORIGINAL '!$D$145</f>
        <v>Garantizar la gestión del Talento Humano, para que los servidores penitenciarios desarrollen de manera competente y comprometida la Nacionalidad de la Institucional.</v>
      </c>
      <c r="I121" s="257" t="s">
        <v>799</v>
      </c>
      <c r="J121" s="265" t="str">
        <f>+'PLAN INDICATIVO ORIGINAL '!$D$156</f>
        <v>BIENESTAR E INCENTIVOS</v>
      </c>
      <c r="K121" s="265" t="s">
        <v>767</v>
      </c>
      <c r="L121" s="142" t="s">
        <v>383</v>
      </c>
      <c r="M121" s="266" t="str">
        <f>+'PLAN INDICATIVO ORIGINAL '!$E$156</f>
        <v>Porcentaje del Sistema de estímulos e Incentivos del INPEC, actualizado e implementado.</v>
      </c>
      <c r="N121" s="267">
        <f>VLOOKUP(L121,'PLAN INDICATIVO ORIGINAL '!$C$13:$M$343,6,0)</f>
        <v>0.3</v>
      </c>
      <c r="O121" s="267">
        <f>VLOOKUP(L121,'PLAN INDICATIVO ORIGINAL '!$C$13:$M$343,7,0)</f>
        <v>0.2</v>
      </c>
      <c r="P121" s="267">
        <f>VLOOKUP(L121,'PLAN INDICATIVO ORIGINAL '!$C$13:$M$343,8,0)</f>
        <v>0.25</v>
      </c>
      <c r="Q121" s="267">
        <f>VLOOKUP(L121,'PLAN INDICATIVO ORIGINAL '!$C$13:$M$343,9,0)</f>
        <v>0.25</v>
      </c>
      <c r="R121" s="267">
        <f>VLOOKUP(L121,'PLAN INDICATIVO ORIGINAL '!$C$13:$M$343,10,0)</f>
        <v>1</v>
      </c>
      <c r="S121" s="267" t="str">
        <f>VLOOKUP(L121,'PLAN INDICATIVO ORIGINAL '!$C$13:$M$343,11,0)</f>
        <v>Porcentaje</v>
      </c>
      <c r="T121" s="259" t="e">
        <f>VLOOKUP(L121,'PLAN INDICATIVO ORIGINAL '!$C$13:$M$343,12,0)</f>
        <v>#REF!</v>
      </c>
      <c r="U121" s="259">
        <f t="shared" si="210"/>
        <v>0.3</v>
      </c>
      <c r="V121" s="259">
        <f t="shared" si="211"/>
        <v>20</v>
      </c>
      <c r="W121" s="259">
        <f t="shared" si="212"/>
        <v>25</v>
      </c>
      <c r="X121" s="259">
        <f t="shared" si="213"/>
        <v>25</v>
      </c>
      <c r="Y121" s="259">
        <f t="shared" si="214"/>
        <v>100</v>
      </c>
      <c r="Z121" s="259" t="e">
        <f t="shared" si="215"/>
        <v>#VALUE!</v>
      </c>
      <c r="AA121" s="115" t="str">
        <f>+'PLAN INDICATIVO ORIGINAL '!C163</f>
        <v>P150</v>
      </c>
      <c r="AB121" s="254" t="str">
        <f>+'PLAN INDICATIVO ORIGINAL '!D163</f>
        <v>Encuentro Nacional de Juegos Deportivos Penitenciarios y Carcelarios.</v>
      </c>
      <c r="AC121" s="59" t="str">
        <f>VLOOKUP(AB121,'PLAN INDICATIVO ORIGINAL '!$D$12:$F$313,3,0)</f>
        <v>SUBDIRECCIÓN DE TALENTO HUMANO</v>
      </c>
      <c r="AD121" s="59" t="str">
        <f>VLOOKUP(AB121,'PLAN INDICATIVO ORIGINAL '!$D$12:$F$313,3,0)</f>
        <v>SUBDIRECCIÓN DE TALENTO HUMANO</v>
      </c>
      <c r="AE121" s="59" t="s">
        <v>796</v>
      </c>
      <c r="AF121" s="260">
        <f>VLOOKUP(AA121,'PLAN INDICATIVO ORIGINAL '!$C$13:$M$343,6,0)</f>
        <v>1</v>
      </c>
      <c r="AG121" s="261">
        <f>VLOOKUP(AA121,'PLAN INDICATIVO ORIGINAL '!$C$13:$M$343,7,0)</f>
        <v>1</v>
      </c>
      <c r="AH121" s="261">
        <f>VLOOKUP(AA121,'PLAN INDICATIVO ORIGINAL '!$C$13:$M$343,8,0)</f>
        <v>1</v>
      </c>
      <c r="AI121" s="261">
        <f>VLOOKUP(AA121,'PLAN INDICATIVO ORIGINAL '!$C$13:$M$343,9,0)</f>
        <v>1</v>
      </c>
      <c r="AJ121" s="261">
        <f>VLOOKUP(AA121,'PLAN INDICATIVO ORIGINAL '!$C$13:$M$343,10,0)</f>
        <v>4</v>
      </c>
      <c r="AK121" s="261" t="str">
        <f>VLOOKUP(AA121,'PLAN INDICATIVO ORIGINAL '!$C$13:$M$343,11,0)</f>
        <v>Número</v>
      </c>
      <c r="AL121" s="262" t="e">
        <f>VLOOKUP(AA121,'PLAN INDICATIVO ORIGINAL '!$C$13:$M$343,12,0)</f>
        <v>#REF!</v>
      </c>
      <c r="AM121" s="263">
        <f t="shared" ref="AM121:AR121" si="222">+AF121</f>
        <v>1</v>
      </c>
      <c r="AN121" s="263">
        <f t="shared" si="222"/>
        <v>1</v>
      </c>
      <c r="AO121" s="263">
        <f t="shared" si="222"/>
        <v>1</v>
      </c>
      <c r="AP121" s="263">
        <f t="shared" si="222"/>
        <v>1</v>
      </c>
      <c r="AQ121" s="263">
        <f t="shared" si="222"/>
        <v>4</v>
      </c>
      <c r="AR121" s="263" t="str">
        <f t="shared" si="222"/>
        <v>Número</v>
      </c>
      <c r="AS121" s="264" t="s">
        <v>765</v>
      </c>
      <c r="AV121" s="214" t="s">
        <v>398</v>
      </c>
      <c r="AW121" s="214" t="s">
        <v>357</v>
      </c>
      <c r="AX121" s="214" t="s">
        <v>796</v>
      </c>
      <c r="BI121" s="254">
        <v>151</v>
      </c>
      <c r="BJ121" s="59" t="s">
        <v>798</v>
      </c>
    </row>
    <row r="122" spans="1:62" ht="93" customHeight="1" x14ac:dyDescent="0.25">
      <c r="A122" s="254">
        <v>151</v>
      </c>
      <c r="B122" s="254" t="str">
        <f t="shared" si="149"/>
        <v>P151</v>
      </c>
      <c r="C122" s="121" t="s">
        <v>50</v>
      </c>
      <c r="D122" s="293" t="s">
        <v>292</v>
      </c>
      <c r="E122" s="284" t="str">
        <f>+'PLAN INDICATIVO ORIGINAL '!$D$120</f>
        <v>TALENTO HUMANO Y FORMACIÓN PENITENCIARIA</v>
      </c>
      <c r="F122" s="256" t="str">
        <f>+'PLAN INDICATIVO ORIGINAL '!$D$121</f>
        <v>GESTIÓN Y FORMACIÓN DEL TALENTO HUMANO</v>
      </c>
      <c r="G122" s="256" t="s">
        <v>355</v>
      </c>
      <c r="H122" s="257" t="str">
        <f>+'PLAN INDICATIVO ORIGINAL '!$D$145</f>
        <v>Garantizar la gestión del Talento Humano, para que los servidores penitenciarios desarrollen de manera competente y comprometida la Nacionalidad de la Institucional.</v>
      </c>
      <c r="I122" s="257" t="s">
        <v>799</v>
      </c>
      <c r="J122" s="265" t="str">
        <f>+'PLAN INDICATIVO ORIGINAL '!$D$156</f>
        <v>BIENESTAR E INCENTIVOS</v>
      </c>
      <c r="K122" s="265" t="s">
        <v>767</v>
      </c>
      <c r="L122" s="142" t="s">
        <v>383</v>
      </c>
      <c r="M122" s="266" t="str">
        <f>+'PLAN INDICATIVO ORIGINAL '!$E$156</f>
        <v>Porcentaje del Sistema de estímulos e Incentivos del INPEC, actualizado e implementado.</v>
      </c>
      <c r="N122" s="267">
        <f>VLOOKUP(L122,'PLAN INDICATIVO ORIGINAL '!$C$13:$M$343,6,0)</f>
        <v>0.3</v>
      </c>
      <c r="O122" s="267">
        <f>VLOOKUP(L122,'PLAN INDICATIVO ORIGINAL '!$C$13:$M$343,7,0)</f>
        <v>0.2</v>
      </c>
      <c r="P122" s="267">
        <f>VLOOKUP(L122,'PLAN INDICATIVO ORIGINAL '!$C$13:$M$343,8,0)</f>
        <v>0.25</v>
      </c>
      <c r="Q122" s="267">
        <f>VLOOKUP(L122,'PLAN INDICATIVO ORIGINAL '!$C$13:$M$343,9,0)</f>
        <v>0.25</v>
      </c>
      <c r="R122" s="267">
        <f>VLOOKUP(L122,'PLAN INDICATIVO ORIGINAL '!$C$13:$M$343,10,0)</f>
        <v>1</v>
      </c>
      <c r="S122" s="267" t="str">
        <f>VLOOKUP(L122,'PLAN INDICATIVO ORIGINAL '!$C$13:$M$343,11,0)</f>
        <v>Porcentaje</v>
      </c>
      <c r="T122" s="259" t="e">
        <f>VLOOKUP(L122,'PLAN INDICATIVO ORIGINAL '!$C$13:$M$343,12,0)</f>
        <v>#REF!</v>
      </c>
      <c r="U122" s="259">
        <f t="shared" si="210"/>
        <v>0.3</v>
      </c>
      <c r="V122" s="259">
        <f t="shared" si="211"/>
        <v>20</v>
      </c>
      <c r="W122" s="259">
        <f t="shared" si="212"/>
        <v>25</v>
      </c>
      <c r="X122" s="259">
        <f t="shared" si="213"/>
        <v>25</v>
      </c>
      <c r="Y122" s="259">
        <f t="shared" si="214"/>
        <v>100</v>
      </c>
      <c r="Z122" s="259" t="e">
        <f t="shared" si="215"/>
        <v>#VALUE!</v>
      </c>
      <c r="AA122" s="115" t="str">
        <f>+'PLAN INDICATIVO ORIGINAL '!C164</f>
        <v>P151</v>
      </c>
      <c r="AB122" s="254" t="str">
        <f>+'PLAN INDICATIVO ORIGINAL '!D164</f>
        <v>Encuentros de parejas y familias de los servidores penitenciarios.</v>
      </c>
      <c r="AC122" s="59" t="str">
        <f>VLOOKUP(AB122,'PLAN INDICATIVO ORIGINAL '!$D$12:$F$313,3,0)</f>
        <v>SUBDIRECCIÓN DE TALENTO HUMANO</v>
      </c>
      <c r="AD122" s="59" t="str">
        <f>VLOOKUP(AB122,'PLAN INDICATIVO ORIGINAL '!$D$12:$F$313,3,0)</f>
        <v>SUBDIRECCIÓN DE TALENTO HUMANO</v>
      </c>
      <c r="AE122" s="59" t="s">
        <v>796</v>
      </c>
      <c r="AF122" s="260">
        <f>VLOOKUP(AA122,'PLAN INDICATIVO ORIGINAL '!$C$13:$M$343,6,0)</f>
        <v>23</v>
      </c>
      <c r="AG122" s="261">
        <f>VLOOKUP(AA122,'PLAN INDICATIVO ORIGINAL '!$C$13:$M$343,7,0)</f>
        <v>25</v>
      </c>
      <c r="AH122" s="261">
        <f>VLOOKUP(AA122,'PLAN INDICATIVO ORIGINAL '!$C$13:$M$343,8,0)</f>
        <v>25</v>
      </c>
      <c r="AI122" s="261">
        <f>VLOOKUP(AA122,'PLAN INDICATIVO ORIGINAL '!$C$13:$M$343,9,0)</f>
        <v>25</v>
      </c>
      <c r="AJ122" s="261">
        <f>VLOOKUP(AA122,'PLAN INDICATIVO ORIGINAL '!$C$13:$M$343,10,0)</f>
        <v>98</v>
      </c>
      <c r="AK122" s="261" t="str">
        <f>VLOOKUP(AA122,'PLAN INDICATIVO ORIGINAL '!$C$13:$M$343,11,0)</f>
        <v>Número</v>
      </c>
      <c r="AL122" s="262" t="e">
        <f>VLOOKUP(AA122,'PLAN INDICATIVO ORIGINAL '!$C$13:$M$343,12,0)</f>
        <v>#REF!</v>
      </c>
      <c r="AM122" s="263">
        <f t="shared" ref="AM122:AR122" si="223">+AF122</f>
        <v>23</v>
      </c>
      <c r="AN122" s="263">
        <f t="shared" si="223"/>
        <v>25</v>
      </c>
      <c r="AO122" s="263">
        <f t="shared" si="223"/>
        <v>25</v>
      </c>
      <c r="AP122" s="263">
        <f t="shared" si="223"/>
        <v>25</v>
      </c>
      <c r="AQ122" s="263">
        <f t="shared" si="223"/>
        <v>98</v>
      </c>
      <c r="AR122" s="263" t="str">
        <f t="shared" si="223"/>
        <v>Número</v>
      </c>
      <c r="AS122" s="264" t="s">
        <v>765</v>
      </c>
      <c r="AV122" s="214" t="s">
        <v>400</v>
      </c>
      <c r="AW122" s="214" t="s">
        <v>357</v>
      </c>
      <c r="AX122" s="214" t="s">
        <v>796</v>
      </c>
      <c r="BI122" s="254">
        <v>152</v>
      </c>
      <c r="BJ122" s="59" t="s">
        <v>798</v>
      </c>
    </row>
    <row r="123" spans="1:62" ht="93" customHeight="1" x14ac:dyDescent="0.25">
      <c r="A123" s="254">
        <v>152</v>
      </c>
      <c r="B123" s="254" t="str">
        <f t="shared" si="149"/>
        <v>P152</v>
      </c>
      <c r="C123" s="121" t="s">
        <v>50</v>
      </c>
      <c r="D123" s="293" t="s">
        <v>292</v>
      </c>
      <c r="E123" s="284" t="str">
        <f>+'PLAN INDICATIVO ORIGINAL '!$D$120</f>
        <v>TALENTO HUMANO Y FORMACIÓN PENITENCIARIA</v>
      </c>
      <c r="F123" s="256" t="str">
        <f>+'PLAN INDICATIVO ORIGINAL '!$D$121</f>
        <v>GESTIÓN Y FORMACIÓN DEL TALENTO HUMANO</v>
      </c>
      <c r="G123" s="256" t="s">
        <v>355</v>
      </c>
      <c r="H123" s="257" t="str">
        <f>+'PLAN INDICATIVO ORIGINAL '!$D$145</f>
        <v>Garantizar la gestión del Talento Humano, para que los servidores penitenciarios desarrollen de manera competente y comprometida la Nacionalidad de la Institucional.</v>
      </c>
      <c r="I123" s="257" t="s">
        <v>799</v>
      </c>
      <c r="J123" s="265" t="str">
        <f>+'PLAN INDICATIVO ORIGINAL '!$D$156</f>
        <v>BIENESTAR E INCENTIVOS</v>
      </c>
      <c r="K123" s="265" t="s">
        <v>767</v>
      </c>
      <c r="L123" s="142" t="s">
        <v>383</v>
      </c>
      <c r="M123" s="266" t="str">
        <f>+'PLAN INDICATIVO ORIGINAL '!$E$156</f>
        <v>Porcentaje del Sistema de estímulos e Incentivos del INPEC, actualizado e implementado.</v>
      </c>
      <c r="N123" s="267">
        <f>VLOOKUP(L123,'PLAN INDICATIVO ORIGINAL '!$C$13:$M$343,6,0)</f>
        <v>0.3</v>
      </c>
      <c r="O123" s="267">
        <f>VLOOKUP(L123,'PLAN INDICATIVO ORIGINAL '!$C$13:$M$343,7,0)</f>
        <v>0.2</v>
      </c>
      <c r="P123" s="267">
        <f>VLOOKUP(L123,'PLAN INDICATIVO ORIGINAL '!$C$13:$M$343,8,0)</f>
        <v>0.25</v>
      </c>
      <c r="Q123" s="267">
        <f>VLOOKUP(L123,'PLAN INDICATIVO ORIGINAL '!$C$13:$M$343,9,0)</f>
        <v>0.25</v>
      </c>
      <c r="R123" s="267">
        <f>VLOOKUP(L123,'PLAN INDICATIVO ORIGINAL '!$C$13:$M$343,10,0)</f>
        <v>1</v>
      </c>
      <c r="S123" s="267" t="str">
        <f>VLOOKUP(L123,'PLAN INDICATIVO ORIGINAL '!$C$13:$M$343,11,0)</f>
        <v>Porcentaje</v>
      </c>
      <c r="T123" s="259" t="e">
        <f>VLOOKUP(L123,'PLAN INDICATIVO ORIGINAL '!$C$13:$M$343,12,0)</f>
        <v>#REF!</v>
      </c>
      <c r="U123" s="259">
        <f t="shared" si="210"/>
        <v>0.3</v>
      </c>
      <c r="V123" s="259">
        <f t="shared" si="211"/>
        <v>20</v>
      </c>
      <c r="W123" s="259">
        <f t="shared" si="212"/>
        <v>25</v>
      </c>
      <c r="X123" s="259">
        <f t="shared" si="213"/>
        <v>25</v>
      </c>
      <c r="Y123" s="259">
        <f t="shared" si="214"/>
        <v>100</v>
      </c>
      <c r="Z123" s="259" t="e">
        <f t="shared" si="215"/>
        <v>#VALUE!</v>
      </c>
      <c r="AA123" s="115" t="str">
        <f>+'PLAN INDICATIVO ORIGINAL '!C165</f>
        <v>P152</v>
      </c>
      <c r="AB123" s="254" t="str">
        <f>+'PLAN INDICATIVO ORIGINAL '!D165</f>
        <v>Funcionarios beneficiados con convenio INPEC-ICETEX</v>
      </c>
      <c r="AC123" s="59" t="str">
        <f>VLOOKUP(AB123,'PLAN INDICATIVO ORIGINAL '!$D$12:$F$313,3,0)</f>
        <v>SUBDIRECCIÓN DE TALENTO HUMANO</v>
      </c>
      <c r="AD123" s="59" t="str">
        <f>VLOOKUP(AB123,'PLAN INDICATIVO ORIGINAL '!$D$12:$F$313,3,0)</f>
        <v>SUBDIRECCIÓN DE TALENTO HUMANO</v>
      </c>
      <c r="AE123" s="59" t="s">
        <v>796</v>
      </c>
      <c r="AF123" s="260">
        <f>VLOOKUP(AA123,'PLAN INDICATIVO ORIGINAL '!$C$13:$M$343,6,0)</f>
        <v>9</v>
      </c>
      <c r="AG123" s="261">
        <f>VLOOKUP(AA123,'PLAN INDICATIVO ORIGINAL '!$C$13:$M$343,7,0)</f>
        <v>25</v>
      </c>
      <c r="AH123" s="261">
        <f>VLOOKUP(AA123,'PLAN INDICATIVO ORIGINAL '!$C$13:$M$343,8,0)</f>
        <v>25</v>
      </c>
      <c r="AI123" s="261">
        <f>VLOOKUP(AA123,'PLAN INDICATIVO ORIGINAL '!$C$13:$M$343,9,0)</f>
        <v>25</v>
      </c>
      <c r="AJ123" s="261">
        <f>VLOOKUP(AA123,'PLAN INDICATIVO ORIGINAL '!$C$13:$M$343,10,0)</f>
        <v>84</v>
      </c>
      <c r="AK123" s="261" t="str">
        <f>VLOOKUP(AA123,'PLAN INDICATIVO ORIGINAL '!$C$13:$M$343,11,0)</f>
        <v>Número</v>
      </c>
      <c r="AL123" s="262" t="e">
        <f>VLOOKUP(AA123,'PLAN INDICATIVO ORIGINAL '!$C$13:$M$343,12,0)</f>
        <v>#REF!</v>
      </c>
      <c r="AM123" s="263">
        <f t="shared" ref="AM123:AR123" si="224">+AF123</f>
        <v>9</v>
      </c>
      <c r="AN123" s="263">
        <f t="shared" si="224"/>
        <v>25</v>
      </c>
      <c r="AO123" s="263">
        <f t="shared" si="224"/>
        <v>25</v>
      </c>
      <c r="AP123" s="263">
        <f t="shared" si="224"/>
        <v>25</v>
      </c>
      <c r="AQ123" s="263">
        <f t="shared" si="224"/>
        <v>84</v>
      </c>
      <c r="AR123" s="263" t="str">
        <f t="shared" si="224"/>
        <v>Número</v>
      </c>
      <c r="AS123" s="264" t="s">
        <v>765</v>
      </c>
      <c r="AV123" s="214" t="s">
        <v>402</v>
      </c>
      <c r="AW123" s="214" t="s">
        <v>357</v>
      </c>
      <c r="AX123" s="214" t="s">
        <v>796</v>
      </c>
      <c r="BI123" s="254">
        <v>201</v>
      </c>
      <c r="BJ123" s="59" t="s">
        <v>798</v>
      </c>
    </row>
    <row r="124" spans="1:62" ht="93" customHeight="1" x14ac:dyDescent="0.25">
      <c r="A124" s="254">
        <v>201</v>
      </c>
      <c r="B124" s="254" t="str">
        <f t="shared" si="149"/>
        <v>P201</v>
      </c>
      <c r="C124" s="121" t="s">
        <v>50</v>
      </c>
      <c r="D124" s="293" t="s">
        <v>292</v>
      </c>
      <c r="E124" s="284" t="str">
        <f>+'PLAN INDICATIVO ORIGINAL '!$D$120</f>
        <v>TALENTO HUMANO Y FORMACIÓN PENITENCIARIA</v>
      </c>
      <c r="F124" s="256" t="str">
        <f>+'PLAN INDICATIVO ORIGINAL '!$D$121</f>
        <v>GESTIÓN Y FORMACIÓN DEL TALENTO HUMANO</v>
      </c>
      <c r="G124" s="256" t="s">
        <v>355</v>
      </c>
      <c r="H124" s="257" t="str">
        <f>+'PLAN INDICATIVO ORIGINAL '!$D$145</f>
        <v>Garantizar la gestión del Talento Humano, para que los servidores penitenciarios desarrollen de manera competente y comprometida la Nacionalidad de la Institucional.</v>
      </c>
      <c r="I124" s="257" t="s">
        <v>799</v>
      </c>
      <c r="J124" s="265" t="str">
        <f>+'PLAN INDICATIVO ORIGINAL '!$D$156</f>
        <v>BIENESTAR E INCENTIVOS</v>
      </c>
      <c r="K124" s="265" t="s">
        <v>767</v>
      </c>
      <c r="L124" s="142" t="s">
        <v>383</v>
      </c>
      <c r="M124" s="266" t="str">
        <f>+'PLAN INDICATIVO ORIGINAL '!$E$156</f>
        <v>Porcentaje del Sistema de estímulos e Incentivos del INPEC, actualizado e implementado.</v>
      </c>
      <c r="N124" s="267">
        <f>VLOOKUP(L124,'PLAN INDICATIVO ORIGINAL '!$C$13:$M$343,6,0)</f>
        <v>0.3</v>
      </c>
      <c r="O124" s="267">
        <f>VLOOKUP(L124,'PLAN INDICATIVO ORIGINAL '!$C$13:$M$343,7,0)</f>
        <v>0.2</v>
      </c>
      <c r="P124" s="267">
        <f>VLOOKUP(L124,'PLAN INDICATIVO ORIGINAL '!$C$13:$M$343,8,0)</f>
        <v>0.25</v>
      </c>
      <c r="Q124" s="267">
        <f>VLOOKUP(L124,'PLAN INDICATIVO ORIGINAL '!$C$13:$M$343,9,0)</f>
        <v>0.25</v>
      </c>
      <c r="R124" s="267">
        <f>VLOOKUP(L124,'PLAN INDICATIVO ORIGINAL '!$C$13:$M$343,10,0)</f>
        <v>1</v>
      </c>
      <c r="S124" s="267" t="str">
        <f>VLOOKUP(L124,'PLAN INDICATIVO ORIGINAL '!$C$13:$M$343,11,0)</f>
        <v>Porcentaje</v>
      </c>
      <c r="T124" s="259" t="e">
        <f>VLOOKUP(L124,'PLAN INDICATIVO ORIGINAL '!$C$13:$M$343,12,0)</f>
        <v>#REF!</v>
      </c>
      <c r="U124" s="259">
        <f t="shared" si="210"/>
        <v>0.3</v>
      </c>
      <c r="V124" s="259">
        <f t="shared" si="211"/>
        <v>20</v>
      </c>
      <c r="W124" s="259">
        <f t="shared" si="212"/>
        <v>25</v>
      </c>
      <c r="X124" s="259">
        <f t="shared" si="213"/>
        <v>25</v>
      </c>
      <c r="Y124" s="259">
        <f t="shared" si="214"/>
        <v>100</v>
      </c>
      <c r="Z124" s="259" t="e">
        <f t="shared" si="215"/>
        <v>#VALUE!</v>
      </c>
      <c r="AA124" s="115" t="str">
        <f>+'PLAN INDICATIVO ORIGINAL '!C166</f>
        <v>P201</v>
      </c>
      <c r="AB124" s="254" t="str">
        <f>+'PLAN INDICATIVO ORIGINAL '!D166</f>
        <v>Encuentros regionales dirigidos a funcionarios próximos a cumplir requisitos de pensión de vejez.</v>
      </c>
      <c r="AC124" s="59" t="str">
        <f>VLOOKUP(AB124,'PLAN INDICATIVO ORIGINAL '!$D$12:$F$313,3,0)</f>
        <v>SUBDIRECCIÓN DE TALENTO HUMANO</v>
      </c>
      <c r="AD124" s="59" t="str">
        <f>VLOOKUP(AB124,'PLAN INDICATIVO ORIGINAL '!$D$12:$F$313,3,0)</f>
        <v>SUBDIRECCIÓN DE TALENTO HUMANO</v>
      </c>
      <c r="AE124" s="59" t="s">
        <v>796</v>
      </c>
      <c r="AF124" s="260">
        <f>VLOOKUP(AA124,'PLAN INDICATIVO ORIGINAL '!$C$13:$M$343,6,0)</f>
        <v>14</v>
      </c>
      <c r="AG124" s="261">
        <f>VLOOKUP(AA124,'PLAN INDICATIVO ORIGINAL '!$C$13:$M$343,7,0)</f>
        <v>15</v>
      </c>
      <c r="AH124" s="261">
        <f>VLOOKUP(AA124,'PLAN INDICATIVO ORIGINAL '!$C$13:$M$343,8,0)</f>
        <v>15</v>
      </c>
      <c r="AI124" s="261">
        <f>VLOOKUP(AA124,'PLAN INDICATIVO ORIGINAL '!$C$13:$M$343,9,0)</f>
        <v>15</v>
      </c>
      <c r="AJ124" s="261">
        <f>VLOOKUP(AA124,'PLAN INDICATIVO ORIGINAL '!$C$13:$M$343,10,0)</f>
        <v>59</v>
      </c>
      <c r="AK124" s="261" t="str">
        <f>VLOOKUP(AA124,'PLAN INDICATIVO ORIGINAL '!$C$13:$M$343,11,0)</f>
        <v>Número</v>
      </c>
      <c r="AL124" s="262" t="e">
        <f>VLOOKUP(AA124,'PLAN INDICATIVO ORIGINAL '!$C$13:$M$343,12,0)</f>
        <v>#REF!</v>
      </c>
      <c r="AM124" s="263">
        <f t="shared" ref="AM124:AR124" si="225">+AF124</f>
        <v>14</v>
      </c>
      <c r="AN124" s="263">
        <f t="shared" si="225"/>
        <v>15</v>
      </c>
      <c r="AO124" s="263">
        <f t="shared" si="225"/>
        <v>15</v>
      </c>
      <c r="AP124" s="263">
        <f t="shared" si="225"/>
        <v>15</v>
      </c>
      <c r="AQ124" s="263">
        <f t="shared" si="225"/>
        <v>59</v>
      </c>
      <c r="AR124" s="263" t="str">
        <f t="shared" si="225"/>
        <v>Número</v>
      </c>
      <c r="AS124" s="264" t="s">
        <v>765</v>
      </c>
      <c r="AV124" s="214" t="s">
        <v>404</v>
      </c>
      <c r="AW124" s="214" t="s">
        <v>357</v>
      </c>
      <c r="AX124" s="214" t="s">
        <v>796</v>
      </c>
      <c r="BI124" s="254">
        <v>43</v>
      </c>
      <c r="BJ124" s="59" t="s">
        <v>357</v>
      </c>
    </row>
    <row r="125" spans="1:62" ht="51" customHeight="1" x14ac:dyDescent="0.25">
      <c r="A125" s="254">
        <v>43</v>
      </c>
      <c r="B125" s="254" t="str">
        <f t="shared" si="149"/>
        <v>P43</v>
      </c>
      <c r="C125" s="127" t="s">
        <v>36</v>
      </c>
      <c r="D125" s="293" t="s">
        <v>292</v>
      </c>
      <c r="E125" s="284" t="str">
        <f>+'PLAN INDICATIVO ORIGINAL '!$D$120</f>
        <v>TALENTO HUMANO Y FORMACIÓN PENITENCIARIA</v>
      </c>
      <c r="F125" s="256" t="str">
        <f>+'PLAN INDICATIVO ORIGINAL '!$D$121</f>
        <v>GESTIÓN Y FORMACIÓN DEL TALENTO HUMANO</v>
      </c>
      <c r="G125" s="256" t="s">
        <v>355</v>
      </c>
      <c r="H125" s="257" t="str">
        <f>+'PLAN INDICATIVO ORIGINAL '!$D$145</f>
        <v>Garantizar la gestión del Talento Humano, para que los servidores penitenciarios desarrollen de manera competente y comprometida la Nacionalidad de la Institucional.</v>
      </c>
      <c r="I125" s="257" t="s">
        <v>800</v>
      </c>
      <c r="J125" s="265" t="str">
        <f>+'PLAN INDICATIVO ORIGINAL '!$D$167</f>
        <v>SEGURIDAD Y SALUD EN EL TRABAJO</v>
      </c>
      <c r="K125" s="142" t="s">
        <v>763</v>
      </c>
      <c r="L125" s="142" t="s">
        <v>407</v>
      </c>
      <c r="M125" s="258" t="str">
        <f>+'PLAN INDICATIVO ORIGINAL '!$E$167</f>
        <v>Porcentaje de ERON acompañados que implementan  el Sistema de Gestión en Seguridad y salud en el trabajo - SST de acuerdo con lo establecido en la Decreto 1072 2015</v>
      </c>
      <c r="N125" s="267">
        <f>VLOOKUP(L125,'PLAN INDICATIVO ORIGINAL '!$C$13:$M$343,6,0)</f>
        <v>0.66</v>
      </c>
      <c r="O125" s="267">
        <f>VLOOKUP(L125,'PLAN INDICATIVO ORIGINAL '!$C$13:$M$343,7,0)</f>
        <v>1</v>
      </c>
      <c r="P125" s="267">
        <f>VLOOKUP(L125,'PLAN INDICATIVO ORIGINAL '!$C$13:$M$343,8,0)</f>
        <v>0</v>
      </c>
      <c r="Q125" s="267">
        <f>VLOOKUP(L125,'PLAN INDICATIVO ORIGINAL '!$C$13:$M$343,9,0)</f>
        <v>0</v>
      </c>
      <c r="R125" s="267">
        <f>VLOOKUP(L125,'PLAN INDICATIVO ORIGINAL '!$C$13:$M$343,10,0)</f>
        <v>1</v>
      </c>
      <c r="S125" s="267" t="str">
        <f>VLOOKUP(L125,'PLAN INDICATIVO ORIGINAL '!$C$13:$M$343,11,0)</f>
        <v>Porcentaje</v>
      </c>
      <c r="T125" s="259" t="e">
        <f>VLOOKUP(L125,'PLAN INDICATIVO ORIGINAL '!$C$13:$M$343,12,0)</f>
        <v>#REF!</v>
      </c>
      <c r="U125" s="259">
        <f t="shared" ref="U125:Z125" si="226">+N125*100</f>
        <v>66</v>
      </c>
      <c r="V125" s="259">
        <f t="shared" si="226"/>
        <v>100</v>
      </c>
      <c r="W125" s="259">
        <f t="shared" si="226"/>
        <v>0</v>
      </c>
      <c r="X125" s="259">
        <f t="shared" si="226"/>
        <v>0</v>
      </c>
      <c r="Y125" s="259">
        <f t="shared" si="226"/>
        <v>100</v>
      </c>
      <c r="Z125" s="259" t="e">
        <f t="shared" si="226"/>
        <v>#VALUE!</v>
      </c>
      <c r="AA125" s="254" t="str">
        <f>+'PLAN INDICATIVO ORIGINAL '!C168</f>
        <v>P43</v>
      </c>
      <c r="AB125" s="254" t="str">
        <f>+'PLAN INDICATIVO ORIGINAL '!D168</f>
        <v xml:space="preserve">Funcionarios intervenidos con la Fase 1  del programa de salud mental de los ERON  con patología mental </v>
      </c>
      <c r="AC125" s="59" t="str">
        <f>VLOOKUP(AB125,'PLAN INDICATIVO ORIGINAL '!$D$12:$F$313,3,0)</f>
        <v>SUBDIRECCIÓN DE TALENTO HUMANO</v>
      </c>
      <c r="AD125" s="59" t="str">
        <f>VLOOKUP(AB125,'PLAN INDICATIVO ORIGINAL '!$D$12:$F$313,3,0)</f>
        <v>SUBDIRECCIÓN DE TALENTO HUMANO</v>
      </c>
      <c r="AE125" s="59" t="s">
        <v>796</v>
      </c>
      <c r="AF125" s="260">
        <f>VLOOKUP(AA125,'PLAN INDICATIVO ORIGINAL '!$C$13:$M$343,6,0)</f>
        <v>15</v>
      </c>
      <c r="AG125" s="261">
        <f>VLOOKUP(AA125,'PLAN INDICATIVO ORIGINAL '!$C$13:$M$343,7,0)</f>
        <v>15</v>
      </c>
      <c r="AH125" s="261">
        <f>VLOOKUP(AA125,'PLAN INDICATIVO ORIGINAL '!$C$13:$M$343,8,0)</f>
        <v>15</v>
      </c>
      <c r="AI125" s="261">
        <f>VLOOKUP(AA125,'PLAN INDICATIVO ORIGINAL '!$C$13:$M$343,9,0)</f>
        <v>15</v>
      </c>
      <c r="AJ125" s="261">
        <f>VLOOKUP(AA125,'PLAN INDICATIVO ORIGINAL '!$C$13:$M$343,10,0)</f>
        <v>60</v>
      </c>
      <c r="AK125" s="261" t="str">
        <f>VLOOKUP(AA125,'PLAN INDICATIVO ORIGINAL '!$C$13:$M$343,11,0)</f>
        <v>Número</v>
      </c>
      <c r="AL125" s="262" t="e">
        <f>VLOOKUP(AA125,'PLAN INDICATIVO ORIGINAL '!$C$13:$M$343,12,0)</f>
        <v>#REF!</v>
      </c>
      <c r="AM125" s="263">
        <f t="shared" ref="AM125:AR125" si="227">+AF125</f>
        <v>15</v>
      </c>
      <c r="AN125" s="263">
        <f t="shared" si="227"/>
        <v>15</v>
      </c>
      <c r="AO125" s="263">
        <f t="shared" si="227"/>
        <v>15</v>
      </c>
      <c r="AP125" s="263">
        <f t="shared" si="227"/>
        <v>15</v>
      </c>
      <c r="AQ125" s="263">
        <f t="shared" si="227"/>
        <v>60</v>
      </c>
      <c r="AR125" s="263" t="str">
        <f t="shared" si="227"/>
        <v>Número</v>
      </c>
      <c r="AS125" s="264" t="s">
        <v>765</v>
      </c>
      <c r="AV125" s="214" t="s">
        <v>410</v>
      </c>
      <c r="AW125" s="214" t="s">
        <v>357</v>
      </c>
      <c r="AX125" s="214" t="s">
        <v>796</v>
      </c>
      <c r="BI125" s="254">
        <v>44</v>
      </c>
      <c r="BJ125" s="59" t="s">
        <v>357</v>
      </c>
    </row>
    <row r="126" spans="1:62" ht="51" customHeight="1" x14ac:dyDescent="0.25">
      <c r="A126" s="254">
        <v>44</v>
      </c>
      <c r="B126" s="254" t="str">
        <f t="shared" si="149"/>
        <v>P44</v>
      </c>
      <c r="C126" s="127" t="s">
        <v>36</v>
      </c>
      <c r="D126" s="293" t="s">
        <v>292</v>
      </c>
      <c r="E126" s="284" t="str">
        <f>+'PLAN INDICATIVO ORIGINAL '!$D$120</f>
        <v>TALENTO HUMANO Y FORMACIÓN PENITENCIARIA</v>
      </c>
      <c r="F126" s="256" t="str">
        <f>+'PLAN INDICATIVO ORIGINAL '!$D$121</f>
        <v>GESTIÓN Y FORMACIÓN DEL TALENTO HUMANO</v>
      </c>
      <c r="G126" s="256" t="s">
        <v>355</v>
      </c>
      <c r="H126" s="257" t="str">
        <f>+'PLAN INDICATIVO ORIGINAL '!$D$145</f>
        <v>Garantizar la gestión del Talento Humano, para que los servidores penitenciarios desarrollen de manera competente y comprometida la Nacionalidad de la Institucional.</v>
      </c>
      <c r="I126" s="257" t="s">
        <v>800</v>
      </c>
      <c r="J126" s="265" t="str">
        <f>+'PLAN INDICATIVO ORIGINAL '!$D$167</f>
        <v>SEGURIDAD Y SALUD EN EL TRABAJO</v>
      </c>
      <c r="K126" s="142" t="s">
        <v>763</v>
      </c>
      <c r="L126" s="142" t="s">
        <v>407</v>
      </c>
      <c r="M126" s="258" t="str">
        <f>+'PLAN INDICATIVO ORIGINAL '!$E$167</f>
        <v>Porcentaje de ERON acompañados que implementan  el Sistema de Gestión en Seguridad y salud en el trabajo - SST de acuerdo con lo establecido en la Decreto 1072 2015</v>
      </c>
      <c r="N126" s="267">
        <f>VLOOKUP(L126,'PLAN INDICATIVO ORIGINAL '!$C$13:$M$343,6,0)</f>
        <v>0.66</v>
      </c>
      <c r="O126" s="267">
        <f>VLOOKUP(L126,'PLAN INDICATIVO ORIGINAL '!$C$13:$M$343,7,0)</f>
        <v>1</v>
      </c>
      <c r="P126" s="267">
        <f>VLOOKUP(L126,'PLAN INDICATIVO ORIGINAL '!$C$13:$M$343,8,0)</f>
        <v>0</v>
      </c>
      <c r="Q126" s="267">
        <f>VLOOKUP(L126,'PLAN INDICATIVO ORIGINAL '!$C$13:$M$343,9,0)</f>
        <v>0</v>
      </c>
      <c r="R126" s="267">
        <f>VLOOKUP(L126,'PLAN INDICATIVO ORIGINAL '!$C$13:$M$343,10,0)</f>
        <v>1</v>
      </c>
      <c r="S126" s="267" t="str">
        <f>VLOOKUP(L126,'PLAN INDICATIVO ORIGINAL '!$C$13:$M$343,11,0)</f>
        <v>Porcentaje</v>
      </c>
      <c r="T126" s="259" t="e">
        <f>VLOOKUP(L126,'PLAN INDICATIVO ORIGINAL '!$C$13:$M$343,12,0)</f>
        <v>#REF!</v>
      </c>
      <c r="U126" s="259">
        <f t="shared" ref="U126:Z126" si="228">+N126*100</f>
        <v>66</v>
      </c>
      <c r="V126" s="259">
        <f t="shared" si="228"/>
        <v>100</v>
      </c>
      <c r="W126" s="259">
        <f t="shared" si="228"/>
        <v>0</v>
      </c>
      <c r="X126" s="259">
        <f t="shared" si="228"/>
        <v>0</v>
      </c>
      <c r="Y126" s="259">
        <f t="shared" si="228"/>
        <v>100</v>
      </c>
      <c r="Z126" s="259" t="e">
        <f t="shared" si="228"/>
        <v>#VALUE!</v>
      </c>
      <c r="AA126" s="254" t="str">
        <f>+'PLAN INDICATIVO ORIGINAL '!C169</f>
        <v>P44</v>
      </c>
      <c r="AB126" s="254" t="str">
        <f>+'PLAN INDICATIVO ORIGINAL '!D169</f>
        <v xml:space="preserve">Funcionarios intervenidos con la Fase 2 del programa de salud mental en los ERON </v>
      </c>
      <c r="AC126" s="59" t="str">
        <f>VLOOKUP(AB126,'PLAN INDICATIVO ORIGINAL '!$D$12:$F$313,3,0)</f>
        <v>SUBDIRECCIÓN DE TALENTO HUMANO</v>
      </c>
      <c r="AD126" s="59" t="str">
        <f>VLOOKUP(AB126,'PLAN INDICATIVO ORIGINAL '!$D$12:$F$313,3,0)</f>
        <v>SUBDIRECCIÓN DE TALENTO HUMANO</v>
      </c>
      <c r="AE126" s="59" t="s">
        <v>796</v>
      </c>
      <c r="AF126" s="260">
        <f>VLOOKUP(AA126,'PLAN INDICATIVO ORIGINAL '!$C$13:$M$343,6,0)</f>
        <v>20</v>
      </c>
      <c r="AG126" s="261">
        <f>VLOOKUP(AA126,'PLAN INDICATIVO ORIGINAL '!$C$13:$M$343,7,0)</f>
        <v>20</v>
      </c>
      <c r="AH126" s="261">
        <f>VLOOKUP(AA126,'PLAN INDICATIVO ORIGINAL '!$C$13:$M$343,8,0)</f>
        <v>20</v>
      </c>
      <c r="AI126" s="261">
        <f>VLOOKUP(AA126,'PLAN INDICATIVO ORIGINAL '!$C$13:$M$343,9,0)</f>
        <v>20</v>
      </c>
      <c r="AJ126" s="261">
        <f>VLOOKUP(AA126,'PLAN INDICATIVO ORIGINAL '!$C$13:$M$343,10,0)</f>
        <v>80</v>
      </c>
      <c r="AK126" s="261" t="str">
        <f>VLOOKUP(AA126,'PLAN INDICATIVO ORIGINAL '!$C$13:$M$343,11,0)</f>
        <v>Número</v>
      </c>
      <c r="AL126" s="262" t="e">
        <f>VLOOKUP(AA126,'PLAN INDICATIVO ORIGINAL '!$C$13:$M$343,12,0)</f>
        <v>#REF!</v>
      </c>
      <c r="AM126" s="263">
        <f t="shared" ref="AM126:AR126" si="229">+AF126</f>
        <v>20</v>
      </c>
      <c r="AN126" s="263">
        <f t="shared" si="229"/>
        <v>20</v>
      </c>
      <c r="AO126" s="263">
        <f t="shared" si="229"/>
        <v>20</v>
      </c>
      <c r="AP126" s="263">
        <f t="shared" si="229"/>
        <v>20</v>
      </c>
      <c r="AQ126" s="263">
        <f t="shared" si="229"/>
        <v>80</v>
      </c>
      <c r="AR126" s="263" t="str">
        <f t="shared" si="229"/>
        <v>Número</v>
      </c>
      <c r="AS126" s="264" t="s">
        <v>765</v>
      </c>
      <c r="AV126" s="214" t="s">
        <v>412</v>
      </c>
      <c r="AW126" s="214" t="s">
        <v>357</v>
      </c>
      <c r="AX126" s="214" t="s">
        <v>796</v>
      </c>
      <c r="BI126" s="254">
        <v>175</v>
      </c>
      <c r="BJ126" s="59" t="s">
        <v>357</v>
      </c>
    </row>
    <row r="127" spans="1:62" ht="54.75" customHeight="1" x14ac:dyDescent="0.25">
      <c r="A127" s="254">
        <v>175</v>
      </c>
      <c r="B127" s="254" t="str">
        <f t="shared" si="149"/>
        <v>P175</v>
      </c>
      <c r="C127" s="127" t="s">
        <v>36</v>
      </c>
      <c r="D127" s="293" t="s">
        <v>292</v>
      </c>
      <c r="E127" s="284" t="str">
        <f>+'PLAN INDICATIVO ORIGINAL '!$D$120</f>
        <v>TALENTO HUMANO Y FORMACIÓN PENITENCIARIA</v>
      </c>
      <c r="F127" s="256" t="str">
        <f>+'PLAN INDICATIVO ORIGINAL '!$D$121</f>
        <v>GESTIÓN Y FORMACIÓN DEL TALENTO HUMANO</v>
      </c>
      <c r="G127" s="256" t="s">
        <v>355</v>
      </c>
      <c r="H127" s="257" t="str">
        <f>+'PLAN INDICATIVO ORIGINAL '!$D$145</f>
        <v>Garantizar la gestión del Talento Humano, para que los servidores penitenciarios desarrollen de manera competente y comprometida la Nacionalidad de la Institucional.</v>
      </c>
      <c r="I127" s="257" t="s">
        <v>800</v>
      </c>
      <c r="J127" s="265" t="str">
        <f>+'PLAN INDICATIVO ORIGINAL '!$D$167</f>
        <v>SEGURIDAD Y SALUD EN EL TRABAJO</v>
      </c>
      <c r="K127" s="142" t="s">
        <v>763</v>
      </c>
      <c r="L127" s="142" t="s">
        <v>407</v>
      </c>
      <c r="M127" s="258" t="str">
        <f>+'PLAN INDICATIVO ORIGINAL '!$E$167</f>
        <v>Porcentaje de ERON acompañados que implementan  el Sistema de Gestión en Seguridad y salud en el trabajo - SST de acuerdo con lo establecido en la Decreto 1072 2015</v>
      </c>
      <c r="N127" s="267">
        <f>VLOOKUP(L127,'PLAN INDICATIVO ORIGINAL '!$C$13:$M$343,6,0)</f>
        <v>0.66</v>
      </c>
      <c r="O127" s="267">
        <f>VLOOKUP(L127,'PLAN INDICATIVO ORIGINAL '!$C$13:$M$343,7,0)</f>
        <v>1</v>
      </c>
      <c r="P127" s="267">
        <f>VLOOKUP(L127,'PLAN INDICATIVO ORIGINAL '!$C$13:$M$343,8,0)</f>
        <v>0</v>
      </c>
      <c r="Q127" s="267">
        <f>VLOOKUP(L127,'PLAN INDICATIVO ORIGINAL '!$C$13:$M$343,9,0)</f>
        <v>0</v>
      </c>
      <c r="R127" s="267">
        <f>VLOOKUP(L127,'PLAN INDICATIVO ORIGINAL '!$C$13:$M$343,10,0)</f>
        <v>1</v>
      </c>
      <c r="S127" s="267" t="str">
        <f>VLOOKUP(L127,'PLAN INDICATIVO ORIGINAL '!$C$13:$M$343,11,0)</f>
        <v>Porcentaje</v>
      </c>
      <c r="T127" s="259" t="e">
        <f>VLOOKUP(L127,'PLAN INDICATIVO ORIGINAL '!$C$13:$M$343,12,0)</f>
        <v>#REF!</v>
      </c>
      <c r="U127" s="259">
        <f t="shared" ref="U127:Z127" si="230">+N127*100</f>
        <v>66</v>
      </c>
      <c r="V127" s="259">
        <f t="shared" si="230"/>
        <v>100</v>
      </c>
      <c r="W127" s="259">
        <f t="shared" si="230"/>
        <v>0</v>
      </c>
      <c r="X127" s="259">
        <f t="shared" si="230"/>
        <v>0</v>
      </c>
      <c r="Y127" s="259">
        <f t="shared" si="230"/>
        <v>100</v>
      </c>
      <c r="Z127" s="259" t="e">
        <f t="shared" si="230"/>
        <v>#VALUE!</v>
      </c>
      <c r="AA127" s="115" t="str">
        <f>+'PLAN INDICATIVO ORIGINAL '!C170</f>
        <v>P175</v>
      </c>
      <c r="AB127" s="254" t="str">
        <f>+'PLAN INDICATIVO ORIGINAL '!D170</f>
        <v>Sistema de gestión en Seguridad y Salud en el Trabajo formulado e implementado</v>
      </c>
      <c r="AC127" s="59" t="str">
        <f>VLOOKUP(AB127,'PLAN INDICATIVO ORIGINAL '!$D$12:$F$313,3,0)</f>
        <v>SUBDIRECCIÓN DE TALENTO HUMANO</v>
      </c>
      <c r="AD127" s="59" t="str">
        <f>VLOOKUP(AB127,'PLAN INDICATIVO ORIGINAL '!$D$12:$F$313,3,0)</f>
        <v>SUBDIRECCIÓN DE TALENTO HUMANO</v>
      </c>
      <c r="AE127" s="59" t="s">
        <v>796</v>
      </c>
      <c r="AF127" s="268">
        <f>VLOOKUP(AA127,'PLAN INDICATIVO ORIGINAL '!$C$13:$M$343,6,0)</f>
        <v>0.5</v>
      </c>
      <c r="AG127" s="269">
        <f>VLOOKUP(AA127,'PLAN INDICATIVO ORIGINAL '!$C$13:$M$343,7,0)</f>
        <v>1</v>
      </c>
      <c r="AH127" s="269">
        <f>VLOOKUP(AA127,'PLAN INDICATIVO ORIGINAL '!$C$13:$M$343,8,0)</f>
        <v>1</v>
      </c>
      <c r="AI127" s="269">
        <f>VLOOKUP(AA127,'PLAN INDICATIVO ORIGINAL '!$C$13:$M$343,9,0)</f>
        <v>1</v>
      </c>
      <c r="AJ127" s="269">
        <f>VLOOKUP(AA127,'PLAN INDICATIVO ORIGINAL '!$C$13:$M$343,10,0)</f>
        <v>1</v>
      </c>
      <c r="AK127" s="269" t="str">
        <f>VLOOKUP(AA127,'PLAN INDICATIVO ORIGINAL '!$C$13:$M$343,11,0)</f>
        <v>Porcentaje</v>
      </c>
      <c r="AL127" s="262" t="e">
        <f>VLOOKUP(AA127,'PLAN INDICATIVO ORIGINAL '!$C$13:$M$343,12,0)</f>
        <v>#REF!</v>
      </c>
      <c r="AM127" s="270">
        <f t="shared" ref="AM127:AR127" si="231">+AF127*100</f>
        <v>50</v>
      </c>
      <c r="AN127" s="270">
        <f t="shared" si="231"/>
        <v>100</v>
      </c>
      <c r="AO127" s="270">
        <f t="shared" si="231"/>
        <v>100</v>
      </c>
      <c r="AP127" s="270">
        <f t="shared" si="231"/>
        <v>100</v>
      </c>
      <c r="AQ127" s="270">
        <f t="shared" si="231"/>
        <v>100</v>
      </c>
      <c r="AR127" s="270" t="e">
        <f t="shared" si="231"/>
        <v>#VALUE!</v>
      </c>
      <c r="AS127" s="264" t="s">
        <v>765</v>
      </c>
      <c r="AV127" s="214" t="s">
        <v>414</v>
      </c>
      <c r="AW127" s="214" t="s">
        <v>357</v>
      </c>
      <c r="AX127" s="214" t="s">
        <v>796</v>
      </c>
      <c r="BI127" s="254">
        <v>177</v>
      </c>
      <c r="BJ127" s="59" t="s">
        <v>427</v>
      </c>
    </row>
    <row r="128" spans="1:62" ht="54.75" customHeight="1" x14ac:dyDescent="0.25">
      <c r="A128" s="254">
        <v>177</v>
      </c>
      <c r="B128" s="254" t="str">
        <f t="shared" si="149"/>
        <v>P177</v>
      </c>
      <c r="C128" s="121" t="s">
        <v>36</v>
      </c>
      <c r="D128" s="288" t="s">
        <v>417</v>
      </c>
      <c r="E128" s="284" t="str">
        <f>+'PLAN INDICATIVO ORIGINAL '!$D$171</f>
        <v>GESTIÓN INSTITUCIONAL, JURIDICA Y DEFENSA</v>
      </c>
      <c r="F128" s="256" t="str">
        <f>+'PLAN INDICATIVO ORIGINAL '!$D$172</f>
        <v>PLANEACIÓN Y GESTIÓN</v>
      </c>
      <c r="G128" s="256" t="s">
        <v>425</v>
      </c>
      <c r="H128" s="257" t="str">
        <f>+'PLAN INDICATIVO ORIGINAL '!$D$173</f>
        <v>Implementar un modelo de planeación y gestión que articule la adopción de políticas, afiance la actuación administrativa,  facilite el cumplimiento de las metas institucionales y la prestación de servicios a la comunidad.</v>
      </c>
      <c r="I128" s="257" t="s">
        <v>801</v>
      </c>
      <c r="J128" s="265" t="str">
        <f>+'PLAN INDICATIVO ORIGINAL '!$D$174</f>
        <v>GESTIÓN MISIONAL Y DE GOBIERNO</v>
      </c>
      <c r="K128" s="265" t="s">
        <v>767</v>
      </c>
      <c r="L128" s="142" t="s">
        <v>429</v>
      </c>
      <c r="M128" s="266" t="str">
        <f>+'PLAN INDICATIVO ORIGINAL '!$E$174</f>
        <v>Porcentaje de cumplimiento del Plan de Direccionamiento Estratégico</v>
      </c>
      <c r="N128" s="267">
        <f>VLOOKUP(L128,'PLAN INDICATIVO ORIGINAL '!$C$13:$M$343,6,0)</f>
        <v>0.92</v>
      </c>
      <c r="O128" s="267">
        <f>VLOOKUP(L128,'PLAN INDICATIVO ORIGINAL '!$C$13:$M$343,7,0)</f>
        <v>0.95</v>
      </c>
      <c r="P128" s="267">
        <f>VLOOKUP(L128,'PLAN INDICATIVO ORIGINAL '!$C$13:$M$343,8,0)</f>
        <v>0.98</v>
      </c>
      <c r="Q128" s="267">
        <f>VLOOKUP(L128,'PLAN INDICATIVO ORIGINAL '!$C$13:$M$343,9,0)</f>
        <v>1</v>
      </c>
      <c r="R128" s="267">
        <f>VLOOKUP(L128,'PLAN INDICATIVO ORIGINAL '!$C$13:$M$343,10,0)</f>
        <v>1</v>
      </c>
      <c r="S128" s="267" t="str">
        <f>VLOOKUP(L128,'PLAN INDICATIVO ORIGINAL '!$C$13:$M$343,11,0)</f>
        <v>Porcentaje</v>
      </c>
      <c r="T128" s="259" t="e">
        <f>VLOOKUP(L128,'PLAN INDICATIVO ORIGINAL '!$C$13:$M$343,12,0)</f>
        <v>#REF!</v>
      </c>
      <c r="U128" s="259">
        <f t="shared" ref="U128:Z128" si="232">+N128*100</f>
        <v>92</v>
      </c>
      <c r="V128" s="259">
        <f t="shared" si="232"/>
        <v>95</v>
      </c>
      <c r="W128" s="259">
        <f t="shared" si="232"/>
        <v>98</v>
      </c>
      <c r="X128" s="259">
        <f t="shared" si="232"/>
        <v>100</v>
      </c>
      <c r="Y128" s="259">
        <f t="shared" si="232"/>
        <v>100</v>
      </c>
      <c r="Z128" s="259" t="e">
        <f t="shared" si="232"/>
        <v>#VALUE!</v>
      </c>
      <c r="AA128" s="115" t="str">
        <f>+'PLAN INDICATIVO ORIGINAL '!C175</f>
        <v>P177</v>
      </c>
      <c r="AB128" s="254" t="str">
        <f>+'PLAN INDICATIVO ORIGINAL '!D175</f>
        <v>Plan de Direccionamiento estratégico  socializado en las  6 Regionales y 138 ERON</v>
      </c>
      <c r="AC128" s="59" t="str">
        <f>VLOOKUP(AB128,'PLAN INDICATIVO ORIGINAL '!$D$12:$F$313,3,0)</f>
        <v>OFICINA ASESORA DE PLANEACIÓN</v>
      </c>
      <c r="AD128" s="59" t="str">
        <f>VLOOKUP(AB128,'PLAN INDICATIVO ORIGINAL '!$D$12:$F$313,3,0)</f>
        <v>OFICINA ASESORA DE PLANEACIÓN</v>
      </c>
      <c r="AE128" s="59" t="s">
        <v>802</v>
      </c>
      <c r="AF128" s="260">
        <f>VLOOKUP(AA128,'PLAN INDICATIVO ORIGINAL '!$C$13:$M$343,6,0)</f>
        <v>144</v>
      </c>
      <c r="AG128" s="261">
        <f>VLOOKUP(AA128,'PLAN INDICATIVO ORIGINAL '!$C$13:$M$343,7,0)</f>
        <v>0</v>
      </c>
      <c r="AH128" s="261">
        <f>VLOOKUP(AA128,'PLAN INDICATIVO ORIGINAL '!$C$13:$M$343,8,0)</f>
        <v>0</v>
      </c>
      <c r="AI128" s="261">
        <f>VLOOKUP(AA128,'PLAN INDICATIVO ORIGINAL '!$C$13:$M$343,9,0)</f>
        <v>0</v>
      </c>
      <c r="AJ128" s="261">
        <f>VLOOKUP(AA128,'PLAN INDICATIVO ORIGINAL '!$C$13:$M$343,10,0)</f>
        <v>144</v>
      </c>
      <c r="AK128" s="261" t="str">
        <f>VLOOKUP(AA128,'PLAN INDICATIVO ORIGINAL '!$C$13:$M$343,11,0)</f>
        <v>Número</v>
      </c>
      <c r="AL128" s="262" t="e">
        <f>VLOOKUP(AA128,'PLAN INDICATIVO ORIGINAL '!$C$13:$M$343,12,0)</f>
        <v>#REF!</v>
      </c>
      <c r="AM128" s="263">
        <f t="shared" ref="AM128:AR128" si="233">+AF128</f>
        <v>144</v>
      </c>
      <c r="AN128" s="263">
        <f t="shared" si="233"/>
        <v>0</v>
      </c>
      <c r="AO128" s="263">
        <f t="shared" si="233"/>
        <v>0</v>
      </c>
      <c r="AP128" s="263">
        <f t="shared" si="233"/>
        <v>0</v>
      </c>
      <c r="AQ128" s="263">
        <f t="shared" si="233"/>
        <v>144</v>
      </c>
      <c r="AR128" s="263" t="str">
        <f t="shared" si="233"/>
        <v>Número</v>
      </c>
      <c r="AS128" s="264" t="s">
        <v>765</v>
      </c>
      <c r="AV128" s="214" t="s">
        <v>432</v>
      </c>
      <c r="AW128" s="214" t="s">
        <v>427</v>
      </c>
      <c r="AX128" s="214" t="s">
        <v>802</v>
      </c>
      <c r="BI128" s="254">
        <v>153</v>
      </c>
      <c r="BJ128" s="59" t="s">
        <v>427</v>
      </c>
    </row>
    <row r="129" spans="1:62" ht="54.75" customHeight="1" x14ac:dyDescent="0.25">
      <c r="A129" s="254">
        <v>178</v>
      </c>
      <c r="B129" s="254" t="str">
        <f t="shared" si="149"/>
        <v>P178</v>
      </c>
      <c r="C129" s="121" t="s">
        <v>36</v>
      </c>
      <c r="D129" s="288" t="s">
        <v>417</v>
      </c>
      <c r="E129" s="284" t="str">
        <f>+'PLAN INDICATIVO ORIGINAL '!$D$171</f>
        <v>GESTIÓN INSTITUCIONAL, JURIDICA Y DEFENSA</v>
      </c>
      <c r="F129" s="256" t="str">
        <f>+'PLAN INDICATIVO ORIGINAL '!$D$172</f>
        <v>PLANEACIÓN Y GESTIÓN</v>
      </c>
      <c r="G129" s="256" t="s">
        <v>425</v>
      </c>
      <c r="H129" s="257" t="str">
        <f>+'PLAN INDICATIVO ORIGINAL '!$D$173</f>
        <v>Implementar un modelo de planeación y gestión que articule la adopción de políticas, afiance la actuación administrativa,  facilite el cumplimiento de las metas institucionales y la prestación de servicios a la comunidad.</v>
      </c>
      <c r="I129" s="257" t="s">
        <v>801</v>
      </c>
      <c r="J129" s="265" t="str">
        <f>+'PLAN INDICATIVO ORIGINAL '!$D$174</f>
        <v>GESTIÓN MISIONAL Y DE GOBIERNO</v>
      </c>
      <c r="K129" s="265" t="s">
        <v>767</v>
      </c>
      <c r="L129" s="142" t="s">
        <v>429</v>
      </c>
      <c r="M129" s="266" t="str">
        <f>+'PLAN INDICATIVO ORIGINAL '!$E$174</f>
        <v>Porcentaje de cumplimiento del Plan de Direccionamiento Estratégico</v>
      </c>
      <c r="N129" s="267">
        <f>VLOOKUP(L129,'PLAN INDICATIVO ORIGINAL '!$C$13:$M$343,6,0)</f>
        <v>0.92</v>
      </c>
      <c r="O129" s="267">
        <f>VLOOKUP(L129,'PLAN INDICATIVO ORIGINAL '!$C$13:$M$343,7,0)</f>
        <v>0.95</v>
      </c>
      <c r="P129" s="267">
        <f>VLOOKUP(L129,'PLAN INDICATIVO ORIGINAL '!$C$13:$M$343,8,0)</f>
        <v>0.98</v>
      </c>
      <c r="Q129" s="267">
        <f>VLOOKUP(L129,'PLAN INDICATIVO ORIGINAL '!$C$13:$M$343,9,0)</f>
        <v>1</v>
      </c>
      <c r="R129" s="267">
        <f>VLOOKUP(L129,'PLAN INDICATIVO ORIGINAL '!$C$13:$M$343,10,0)</f>
        <v>1</v>
      </c>
      <c r="S129" s="267" t="str">
        <f>VLOOKUP(L129,'PLAN INDICATIVO ORIGINAL '!$C$13:$M$343,11,0)</f>
        <v>Porcentaje</v>
      </c>
      <c r="T129" s="259" t="e">
        <f>VLOOKUP(L129,'PLAN INDICATIVO ORIGINAL '!$C$13:$M$343,12,0)</f>
        <v>#REF!</v>
      </c>
      <c r="U129" s="259">
        <f t="shared" ref="U129:Z129" si="234">+N129*100</f>
        <v>92</v>
      </c>
      <c r="V129" s="259">
        <f t="shared" si="234"/>
        <v>95</v>
      </c>
      <c r="W129" s="259">
        <f t="shared" si="234"/>
        <v>98</v>
      </c>
      <c r="X129" s="259">
        <f t="shared" si="234"/>
        <v>100</v>
      </c>
      <c r="Y129" s="259">
        <f t="shared" si="234"/>
        <v>100</v>
      </c>
      <c r="Z129" s="259" t="e">
        <f t="shared" si="234"/>
        <v>#VALUE!</v>
      </c>
      <c r="AA129" s="115" t="s">
        <v>434</v>
      </c>
      <c r="AB129" s="254" t="str">
        <f>+'PLAN INDICATIVO ORIGINAL '!D176</f>
        <v xml:space="preserve">Plan de Acción Institucional formulado y aprobado </v>
      </c>
      <c r="AC129" s="59" t="str">
        <f>VLOOKUP(AB129,'PLAN INDICATIVO ORIGINAL '!$D$12:$F$313,3,0)</f>
        <v>OFICINA ASESORA DE PLANEACIÓN</v>
      </c>
      <c r="AD129" s="59" t="str">
        <f>VLOOKUP(AB129,'PLAN INDICATIVO ORIGINAL '!$D$12:$F$313,3,0)</f>
        <v>OFICINA ASESORA DE PLANEACIÓN</v>
      </c>
      <c r="AE129" s="59" t="s">
        <v>802</v>
      </c>
      <c r="AF129" s="260">
        <f>VLOOKUP(AA129,'PLAN INDICATIVO ORIGINAL '!$C$13:$M$343,6,0)</f>
        <v>1</v>
      </c>
      <c r="AG129" s="261">
        <f>VLOOKUP(AA129,'PLAN INDICATIVO ORIGINAL '!$C$13:$M$343,7,0)</f>
        <v>1</v>
      </c>
      <c r="AH129" s="261">
        <f>VLOOKUP(AA129,'PLAN INDICATIVO ORIGINAL '!$C$13:$M$343,8,0)</f>
        <v>1</v>
      </c>
      <c r="AI129" s="261">
        <f>VLOOKUP(AA129,'PLAN INDICATIVO ORIGINAL '!$C$13:$M$343,9,0)</f>
        <v>1</v>
      </c>
      <c r="AJ129" s="261">
        <f>VLOOKUP(AA129,'PLAN INDICATIVO ORIGINAL '!$C$13:$M$343,10,0)</f>
        <v>4</v>
      </c>
      <c r="AK129" s="261" t="str">
        <f>VLOOKUP(AA129,'PLAN INDICATIVO ORIGINAL '!$C$13:$M$343,11,0)</f>
        <v>Número</v>
      </c>
      <c r="AL129" s="262" t="e">
        <f>VLOOKUP(AA129,'PLAN INDICATIVO ORIGINAL '!$C$13:$M$343,12,0)</f>
        <v>#REF!</v>
      </c>
      <c r="AM129" s="263">
        <f t="shared" ref="AM129:AR129" si="235">+AF129</f>
        <v>1</v>
      </c>
      <c r="AN129" s="263">
        <f t="shared" si="235"/>
        <v>1</v>
      </c>
      <c r="AO129" s="263">
        <f t="shared" si="235"/>
        <v>1</v>
      </c>
      <c r="AP129" s="263">
        <f t="shared" si="235"/>
        <v>1</v>
      </c>
      <c r="AQ129" s="263">
        <f t="shared" si="235"/>
        <v>4</v>
      </c>
      <c r="AR129" s="263" t="str">
        <f t="shared" si="235"/>
        <v>Número</v>
      </c>
      <c r="AS129" s="264" t="s">
        <v>765</v>
      </c>
      <c r="BI129" s="254"/>
      <c r="BJ129" s="59"/>
    </row>
    <row r="130" spans="1:62" ht="54.75" customHeight="1" x14ac:dyDescent="0.25">
      <c r="A130" s="254">
        <v>153</v>
      </c>
      <c r="B130" s="254" t="str">
        <f t="shared" si="149"/>
        <v>P153</v>
      </c>
      <c r="C130" s="121" t="s">
        <v>53</v>
      </c>
      <c r="D130" s="288" t="s">
        <v>417</v>
      </c>
      <c r="E130" s="284" t="str">
        <f>+'PLAN INDICATIVO ORIGINAL '!$D$171</f>
        <v>GESTIÓN INSTITUCIONAL, JURIDICA Y DEFENSA</v>
      </c>
      <c r="F130" s="256" t="str">
        <f>+'PLAN INDICATIVO ORIGINAL '!$D$172</f>
        <v>PLANEACIÓN Y GESTIÓN</v>
      </c>
      <c r="G130" s="256" t="s">
        <v>425</v>
      </c>
      <c r="H130" s="257" t="str">
        <f>+'PLAN INDICATIVO ORIGINAL '!$D$173</f>
        <v>Implementar un modelo de planeación y gestión que articule la adopción de políticas, afiance la actuación administrativa,  facilite el cumplimiento de las metas institucionales y la prestación de servicios a la comunidad.</v>
      </c>
      <c r="I130" s="257" t="s">
        <v>801</v>
      </c>
      <c r="J130" s="265" t="str">
        <f>+'PLAN INDICATIVO ORIGINAL '!$D$174</f>
        <v>GESTIÓN MISIONAL Y DE GOBIERNO</v>
      </c>
      <c r="K130" s="265" t="s">
        <v>767</v>
      </c>
      <c r="L130" s="142" t="s">
        <v>429</v>
      </c>
      <c r="M130" s="266" t="str">
        <f>+'PLAN INDICATIVO ORIGINAL '!$E$174</f>
        <v>Porcentaje de cumplimiento del Plan de Direccionamiento Estratégico</v>
      </c>
      <c r="N130" s="267">
        <f>VLOOKUP(L130,'PLAN INDICATIVO ORIGINAL '!$C$13:$M$343,6,0)</f>
        <v>0.92</v>
      </c>
      <c r="O130" s="267">
        <f>VLOOKUP(L130,'PLAN INDICATIVO ORIGINAL '!$C$13:$M$343,7,0)</f>
        <v>0.95</v>
      </c>
      <c r="P130" s="267">
        <f>VLOOKUP(L130,'PLAN INDICATIVO ORIGINAL '!$C$13:$M$343,8,0)</f>
        <v>0.98</v>
      </c>
      <c r="Q130" s="267">
        <f>VLOOKUP(L130,'PLAN INDICATIVO ORIGINAL '!$C$13:$M$343,9,0)</f>
        <v>1</v>
      </c>
      <c r="R130" s="267">
        <f>VLOOKUP(L130,'PLAN INDICATIVO ORIGINAL '!$C$13:$M$343,10,0)</f>
        <v>1</v>
      </c>
      <c r="S130" s="267" t="str">
        <f>VLOOKUP(L130,'PLAN INDICATIVO ORIGINAL '!$C$13:$M$343,11,0)</f>
        <v>Porcentaje</v>
      </c>
      <c r="T130" s="259" t="e">
        <f>VLOOKUP(L130,'PLAN INDICATIVO ORIGINAL '!$C$13:$M$343,12,0)</f>
        <v>#REF!</v>
      </c>
      <c r="U130" s="259">
        <f t="shared" ref="U130:Z130" si="236">+N130*100</f>
        <v>92</v>
      </c>
      <c r="V130" s="259">
        <f t="shared" si="236"/>
        <v>95</v>
      </c>
      <c r="W130" s="259">
        <f t="shared" si="236"/>
        <v>98</v>
      </c>
      <c r="X130" s="259">
        <f t="shared" si="236"/>
        <v>100</v>
      </c>
      <c r="Y130" s="259">
        <f t="shared" si="236"/>
        <v>100</v>
      </c>
      <c r="Z130" s="259" t="e">
        <f t="shared" si="236"/>
        <v>#VALUE!</v>
      </c>
      <c r="AA130" s="115" t="str">
        <f>+'PLAN INDICATIVO ORIGINAL '!C177</f>
        <v>P153</v>
      </c>
      <c r="AB130" s="254" t="str">
        <f>+'PLAN INDICATIVO ORIGINAL '!D177</f>
        <v xml:space="preserve">Plan de Direccionamiento estratégico con seguimiento anual </v>
      </c>
      <c r="AC130" s="59" t="str">
        <f>VLOOKUP(AB130,'PLAN INDICATIVO ORIGINAL '!$D$12:$F$313,3,0)</f>
        <v>OFICINA ASESORA DE PLANEACIÓN</v>
      </c>
      <c r="AD130" s="59" t="str">
        <f>VLOOKUP(AB130,'PLAN INDICATIVO ORIGINAL '!$D$12:$F$313,3,0)</f>
        <v>OFICINA ASESORA DE PLANEACIÓN</v>
      </c>
      <c r="AE130" s="59" t="s">
        <v>802</v>
      </c>
      <c r="AF130" s="260">
        <f>VLOOKUP(AA130,'PLAN INDICATIVO ORIGINAL '!$C$13:$M$343,6,0)</f>
        <v>1</v>
      </c>
      <c r="AG130" s="261">
        <f>VLOOKUP(AA130,'PLAN INDICATIVO ORIGINAL '!$C$13:$M$343,7,0)</f>
        <v>1</v>
      </c>
      <c r="AH130" s="261">
        <f>VLOOKUP(AA130,'PLAN INDICATIVO ORIGINAL '!$C$13:$M$343,8,0)</f>
        <v>1</v>
      </c>
      <c r="AI130" s="261">
        <f>VLOOKUP(AA130,'PLAN INDICATIVO ORIGINAL '!$C$13:$M$343,9,0)</f>
        <v>1</v>
      </c>
      <c r="AJ130" s="261">
        <f>VLOOKUP(AA130,'PLAN INDICATIVO ORIGINAL '!$C$13:$M$343,10,0)</f>
        <v>4</v>
      </c>
      <c r="AK130" s="261" t="str">
        <f>VLOOKUP(AA130,'PLAN INDICATIVO ORIGINAL '!$C$13:$M$343,11,0)</f>
        <v>Número</v>
      </c>
      <c r="AL130" s="262" t="e">
        <f>VLOOKUP(AA130,'PLAN INDICATIVO ORIGINAL '!$C$13:$M$343,12,0)</f>
        <v>#REF!</v>
      </c>
      <c r="AM130" s="263">
        <f t="shared" ref="AM130:AR130" si="237">+AF130</f>
        <v>1</v>
      </c>
      <c r="AN130" s="263">
        <f t="shared" si="237"/>
        <v>1</v>
      </c>
      <c r="AO130" s="263">
        <f t="shared" si="237"/>
        <v>1</v>
      </c>
      <c r="AP130" s="263">
        <f t="shared" si="237"/>
        <v>1</v>
      </c>
      <c r="AQ130" s="263">
        <f t="shared" si="237"/>
        <v>4</v>
      </c>
      <c r="AR130" s="263" t="str">
        <f t="shared" si="237"/>
        <v>Número</v>
      </c>
      <c r="AS130" s="264" t="s">
        <v>765</v>
      </c>
      <c r="AV130" s="214" t="s">
        <v>436</v>
      </c>
      <c r="AW130" s="214" t="s">
        <v>427</v>
      </c>
      <c r="AX130" s="214" t="s">
        <v>802</v>
      </c>
      <c r="BI130" s="254">
        <v>154</v>
      </c>
      <c r="BJ130" s="59" t="s">
        <v>427</v>
      </c>
    </row>
    <row r="131" spans="1:62" ht="54.75" customHeight="1" x14ac:dyDescent="0.25">
      <c r="A131" s="254">
        <v>154</v>
      </c>
      <c r="B131" s="254" t="str">
        <f t="shared" si="149"/>
        <v>P154</v>
      </c>
      <c r="C131" s="121" t="s">
        <v>56</v>
      </c>
      <c r="D131" s="288" t="s">
        <v>417</v>
      </c>
      <c r="E131" s="284" t="str">
        <f>+'PLAN INDICATIVO ORIGINAL '!$D$171</f>
        <v>GESTIÓN INSTITUCIONAL, JURIDICA Y DEFENSA</v>
      </c>
      <c r="F131" s="256" t="str">
        <f>+'PLAN INDICATIVO ORIGINAL '!$D$172</f>
        <v>PLANEACIÓN Y GESTIÓN</v>
      </c>
      <c r="G131" s="256" t="s">
        <v>425</v>
      </c>
      <c r="H131" s="257" t="str">
        <f>+'PLAN INDICATIVO ORIGINAL '!$D$173</f>
        <v>Implementar un modelo de planeación y gestión que articule la adopción de políticas, afiance la actuación administrativa,  facilite el cumplimiento de las metas institucionales y la prestación de servicios a la comunidad.</v>
      </c>
      <c r="I131" s="257" t="s">
        <v>801</v>
      </c>
      <c r="J131" s="265" t="str">
        <f>+'PLAN INDICATIVO ORIGINAL '!$D$174</f>
        <v>GESTIÓN MISIONAL Y DE GOBIERNO</v>
      </c>
      <c r="K131" s="265" t="s">
        <v>767</v>
      </c>
      <c r="L131" s="142" t="s">
        <v>429</v>
      </c>
      <c r="M131" s="266" t="str">
        <f>+'PLAN INDICATIVO ORIGINAL '!$E$174</f>
        <v>Porcentaje de cumplimiento del Plan de Direccionamiento Estratégico</v>
      </c>
      <c r="N131" s="267">
        <f>VLOOKUP(L131,'PLAN INDICATIVO ORIGINAL '!$C$13:$M$343,6,0)</f>
        <v>0.92</v>
      </c>
      <c r="O131" s="267">
        <f>VLOOKUP(L131,'PLAN INDICATIVO ORIGINAL '!$C$13:$M$343,7,0)</f>
        <v>0.95</v>
      </c>
      <c r="P131" s="267">
        <f>VLOOKUP(L131,'PLAN INDICATIVO ORIGINAL '!$C$13:$M$343,8,0)</f>
        <v>0.98</v>
      </c>
      <c r="Q131" s="267">
        <f>VLOOKUP(L131,'PLAN INDICATIVO ORIGINAL '!$C$13:$M$343,9,0)</f>
        <v>1</v>
      </c>
      <c r="R131" s="267">
        <f>VLOOKUP(L131,'PLAN INDICATIVO ORIGINAL '!$C$13:$M$343,10,0)</f>
        <v>1</v>
      </c>
      <c r="S131" s="267" t="str">
        <f>VLOOKUP(L131,'PLAN INDICATIVO ORIGINAL '!$C$13:$M$343,11,0)</f>
        <v>Porcentaje</v>
      </c>
      <c r="T131" s="259" t="e">
        <f>VLOOKUP(L131,'PLAN INDICATIVO ORIGINAL '!$C$13:$M$343,12,0)</f>
        <v>#REF!</v>
      </c>
      <c r="U131" s="259">
        <f t="shared" ref="U131:Z131" si="238">+N131*100</f>
        <v>92</v>
      </c>
      <c r="V131" s="259">
        <f t="shared" si="238"/>
        <v>95</v>
      </c>
      <c r="W131" s="259">
        <f t="shared" si="238"/>
        <v>98</v>
      </c>
      <c r="X131" s="259">
        <f t="shared" si="238"/>
        <v>100</v>
      </c>
      <c r="Y131" s="259">
        <f t="shared" si="238"/>
        <v>100</v>
      </c>
      <c r="Z131" s="259" t="e">
        <f t="shared" si="238"/>
        <v>#VALUE!</v>
      </c>
      <c r="AA131" s="115" t="str">
        <f>+'PLAN INDICATIVO ORIGINAL '!C178</f>
        <v>P154</v>
      </c>
      <c r="AB131" s="254" t="str">
        <f>+'PLAN INDICATIVO ORIGINAL '!D178</f>
        <v>Tableros de control de los indicadores institucionales, SINERGIA diseñados</v>
      </c>
      <c r="AC131" s="59" t="str">
        <f>VLOOKUP(AB131,'PLAN INDICATIVO ORIGINAL '!$D$12:$F$313,3,0)</f>
        <v>OFICINA ASESORA DE PLANEACIÓN</v>
      </c>
      <c r="AD131" s="59" t="str">
        <f>VLOOKUP(AB131,'PLAN INDICATIVO ORIGINAL '!$D$12:$F$313,3,0)</f>
        <v>OFICINA ASESORA DE PLANEACIÓN</v>
      </c>
      <c r="AE131" s="59" t="s">
        <v>802</v>
      </c>
      <c r="AF131" s="260">
        <f>VLOOKUP(AA131,'PLAN INDICATIVO ORIGINAL '!$C$13:$M$343,6,0)</f>
        <v>4</v>
      </c>
      <c r="AG131" s="261">
        <f>VLOOKUP(AA131,'PLAN INDICATIVO ORIGINAL '!$C$13:$M$343,7,0)</f>
        <v>0</v>
      </c>
      <c r="AH131" s="261">
        <f>VLOOKUP(AA131,'PLAN INDICATIVO ORIGINAL '!$C$13:$M$343,8,0)</f>
        <v>0</v>
      </c>
      <c r="AI131" s="261">
        <f>VLOOKUP(AA131,'PLAN INDICATIVO ORIGINAL '!$C$13:$M$343,9,0)</f>
        <v>0</v>
      </c>
      <c r="AJ131" s="261">
        <f>VLOOKUP(AA131,'PLAN INDICATIVO ORIGINAL '!$C$13:$M$343,10,0)</f>
        <v>4</v>
      </c>
      <c r="AK131" s="261" t="str">
        <f>VLOOKUP(AA131,'PLAN INDICATIVO ORIGINAL '!$C$13:$M$343,11,0)</f>
        <v>Número</v>
      </c>
      <c r="AL131" s="262" t="e">
        <f>VLOOKUP(AA131,'PLAN INDICATIVO ORIGINAL '!$C$13:$M$343,12,0)</f>
        <v>#REF!</v>
      </c>
      <c r="AM131" s="263">
        <f t="shared" ref="AM131:AR131" si="239">+AF131</f>
        <v>4</v>
      </c>
      <c r="AN131" s="263">
        <f t="shared" si="239"/>
        <v>0</v>
      </c>
      <c r="AO131" s="263">
        <f t="shared" si="239"/>
        <v>0</v>
      </c>
      <c r="AP131" s="263">
        <f t="shared" si="239"/>
        <v>0</v>
      </c>
      <c r="AQ131" s="263">
        <f t="shared" si="239"/>
        <v>4</v>
      </c>
      <c r="AR131" s="263" t="str">
        <f t="shared" si="239"/>
        <v>Número</v>
      </c>
      <c r="AS131" s="264" t="s">
        <v>765</v>
      </c>
      <c r="AV131" s="214" t="s">
        <v>437</v>
      </c>
      <c r="AW131" s="214" t="s">
        <v>427</v>
      </c>
      <c r="AX131" s="214" t="s">
        <v>802</v>
      </c>
      <c r="BI131" s="254">
        <v>155</v>
      </c>
      <c r="BJ131" s="59" t="s">
        <v>427</v>
      </c>
    </row>
    <row r="132" spans="1:62" ht="51" customHeight="1" x14ac:dyDescent="0.25">
      <c r="A132" s="254">
        <v>155</v>
      </c>
      <c r="B132" s="254" t="str">
        <f t="shared" si="149"/>
        <v>P155</v>
      </c>
      <c r="C132" s="121" t="s">
        <v>59</v>
      </c>
      <c r="D132" s="288" t="s">
        <v>417</v>
      </c>
      <c r="E132" s="284" t="str">
        <f>+'PLAN INDICATIVO ORIGINAL '!$D$171</f>
        <v>GESTIÓN INSTITUCIONAL, JURIDICA Y DEFENSA</v>
      </c>
      <c r="F132" s="256" t="str">
        <f>+'PLAN INDICATIVO ORIGINAL '!$D$172</f>
        <v>PLANEACIÓN Y GESTIÓN</v>
      </c>
      <c r="G132" s="256" t="s">
        <v>425</v>
      </c>
      <c r="H132" s="257" t="str">
        <f>+'PLAN INDICATIVO ORIGINAL '!$D$173</f>
        <v>Implementar un modelo de planeación y gestión que articule la adopción de políticas, afiance la actuación administrativa,  facilite el cumplimiento de las metas institucionales y la prestación de servicios a la comunidad.</v>
      </c>
      <c r="I132" s="257" t="s">
        <v>801</v>
      </c>
      <c r="J132" s="265" t="str">
        <f>+'PLAN INDICATIVO ORIGINAL '!$D$174</f>
        <v>GESTIÓN MISIONAL Y DE GOBIERNO</v>
      </c>
      <c r="K132" s="265" t="s">
        <v>767</v>
      </c>
      <c r="L132" s="142" t="s">
        <v>429</v>
      </c>
      <c r="M132" s="266" t="str">
        <f>+'PLAN INDICATIVO ORIGINAL '!$E$174</f>
        <v>Porcentaje de cumplimiento del Plan de Direccionamiento Estratégico</v>
      </c>
      <c r="N132" s="267">
        <f>VLOOKUP(L132,'PLAN INDICATIVO ORIGINAL '!$C$13:$M$343,6,0)</f>
        <v>0.92</v>
      </c>
      <c r="O132" s="267">
        <f>VLOOKUP(L132,'PLAN INDICATIVO ORIGINAL '!$C$13:$M$343,7,0)</f>
        <v>0.95</v>
      </c>
      <c r="P132" s="267">
        <f>VLOOKUP(L132,'PLAN INDICATIVO ORIGINAL '!$C$13:$M$343,8,0)</f>
        <v>0.98</v>
      </c>
      <c r="Q132" s="267">
        <f>VLOOKUP(L132,'PLAN INDICATIVO ORIGINAL '!$C$13:$M$343,9,0)</f>
        <v>1</v>
      </c>
      <c r="R132" s="267">
        <f>VLOOKUP(L132,'PLAN INDICATIVO ORIGINAL '!$C$13:$M$343,10,0)</f>
        <v>1</v>
      </c>
      <c r="S132" s="267" t="str">
        <f>VLOOKUP(L132,'PLAN INDICATIVO ORIGINAL '!$C$13:$M$343,11,0)</f>
        <v>Porcentaje</v>
      </c>
      <c r="T132" s="259" t="e">
        <f>VLOOKUP(L132,'PLAN INDICATIVO ORIGINAL '!$C$13:$M$343,12,0)</f>
        <v>#REF!</v>
      </c>
      <c r="U132" s="259">
        <f t="shared" ref="U132:Z132" si="240">+N132*100</f>
        <v>92</v>
      </c>
      <c r="V132" s="259">
        <f t="shared" si="240"/>
        <v>95</v>
      </c>
      <c r="W132" s="259">
        <f t="shared" si="240"/>
        <v>98</v>
      </c>
      <c r="X132" s="259">
        <f t="shared" si="240"/>
        <v>100</v>
      </c>
      <c r="Y132" s="259">
        <f t="shared" si="240"/>
        <v>100</v>
      </c>
      <c r="Z132" s="259" t="e">
        <f t="shared" si="240"/>
        <v>#VALUE!</v>
      </c>
      <c r="AA132" s="115" t="str">
        <f>+'PLAN INDICATIVO ORIGINAL '!C179</f>
        <v>P155</v>
      </c>
      <c r="AB132" s="254" t="str">
        <f>+'PLAN INDICATIVO ORIGINAL '!D179</f>
        <v xml:space="preserve">Indicadores sectoriales, institucionales SINERGIA con seguimiento </v>
      </c>
      <c r="AC132" s="59" t="str">
        <f>VLOOKUP(AB132,'PLAN INDICATIVO ORIGINAL '!$D$12:$F$313,3,0)</f>
        <v>OFICINA ASESORA DE PLANEACIÓN</v>
      </c>
      <c r="AD132" s="59" t="str">
        <f>VLOOKUP(AB132,'PLAN INDICATIVO ORIGINAL '!$D$12:$F$313,3,0)</f>
        <v>OFICINA ASESORA DE PLANEACIÓN</v>
      </c>
      <c r="AE132" s="59" t="s">
        <v>802</v>
      </c>
      <c r="AF132" s="268">
        <f>VLOOKUP(AA132,'PLAN INDICATIVO ORIGINAL '!$C$13:$M$343,6,0)</f>
        <v>1</v>
      </c>
      <c r="AG132" s="269">
        <f>VLOOKUP(AA132,'PLAN INDICATIVO ORIGINAL '!$C$13:$M$343,7,0)</f>
        <v>1</v>
      </c>
      <c r="AH132" s="269">
        <f>VLOOKUP(AA132,'PLAN INDICATIVO ORIGINAL '!$C$13:$M$343,8,0)</f>
        <v>1</v>
      </c>
      <c r="AI132" s="269">
        <f>VLOOKUP(AA132,'PLAN INDICATIVO ORIGINAL '!$C$13:$M$343,9,0)</f>
        <v>1</v>
      </c>
      <c r="AJ132" s="269">
        <f>VLOOKUP(AA132,'PLAN INDICATIVO ORIGINAL '!$C$13:$M$343,10,0)</f>
        <v>1</v>
      </c>
      <c r="AK132" s="269" t="str">
        <f>VLOOKUP(AA132,'PLAN INDICATIVO ORIGINAL '!$C$13:$M$343,11,0)</f>
        <v>Porcentaje</v>
      </c>
      <c r="AL132" s="262" t="e">
        <f>VLOOKUP(AA132,'PLAN INDICATIVO ORIGINAL '!$C$13:$M$343,12,0)</f>
        <v>#REF!</v>
      </c>
      <c r="AM132" s="270">
        <f t="shared" ref="AM132:AR132" si="241">+AF132*100</f>
        <v>100</v>
      </c>
      <c r="AN132" s="270">
        <f t="shared" si="241"/>
        <v>100</v>
      </c>
      <c r="AO132" s="270">
        <f t="shared" si="241"/>
        <v>100</v>
      </c>
      <c r="AP132" s="270">
        <f t="shared" si="241"/>
        <v>100</v>
      </c>
      <c r="AQ132" s="270">
        <f t="shared" si="241"/>
        <v>100</v>
      </c>
      <c r="AR132" s="270" t="e">
        <f t="shared" si="241"/>
        <v>#VALUE!</v>
      </c>
      <c r="AS132" s="264" t="s">
        <v>765</v>
      </c>
      <c r="AV132" s="214" t="s">
        <v>439</v>
      </c>
      <c r="AW132" s="214" t="s">
        <v>427</v>
      </c>
      <c r="AX132" s="214" t="s">
        <v>802</v>
      </c>
      <c r="BI132" s="254">
        <v>47</v>
      </c>
      <c r="BJ132" s="59" t="s">
        <v>427</v>
      </c>
    </row>
    <row r="133" spans="1:62" ht="60.75" customHeight="1" x14ac:dyDescent="0.25">
      <c r="A133" s="254">
        <v>47</v>
      </c>
      <c r="B133" s="254" t="str">
        <f t="shared" si="149"/>
        <v>P47</v>
      </c>
      <c r="C133" s="127" t="s">
        <v>62</v>
      </c>
      <c r="D133" s="288" t="s">
        <v>417</v>
      </c>
      <c r="E133" s="284" t="str">
        <f>+'PLAN INDICATIVO ORIGINAL '!$D$171</f>
        <v>GESTIÓN INSTITUCIONAL, JURIDICA Y DEFENSA</v>
      </c>
      <c r="F133" s="256" t="str">
        <f>+'PLAN INDICATIVO ORIGINAL '!$D$172</f>
        <v>PLANEACIÓN Y GESTIÓN</v>
      </c>
      <c r="G133" s="256" t="s">
        <v>425</v>
      </c>
      <c r="H133" s="257" t="str">
        <f>+'PLAN INDICATIVO ORIGINAL '!$D$173</f>
        <v>Implementar un modelo de planeación y gestión que articule la adopción de políticas, afiance la actuación administrativa,  facilite el cumplimiento de las metas institucionales y la prestación de servicios a la comunidad.</v>
      </c>
      <c r="I133" s="257" t="s">
        <v>801</v>
      </c>
      <c r="J133" s="265" t="str">
        <f>+'PLAN INDICATIVO ORIGINAL '!$D$174</f>
        <v>GESTIÓN MISIONAL Y DE GOBIERNO</v>
      </c>
      <c r="K133" s="265" t="s">
        <v>767</v>
      </c>
      <c r="L133" s="142" t="s">
        <v>429</v>
      </c>
      <c r="M133" s="266" t="str">
        <f>+'PLAN INDICATIVO ORIGINAL '!$E$174</f>
        <v>Porcentaje de cumplimiento del Plan de Direccionamiento Estratégico</v>
      </c>
      <c r="N133" s="267">
        <f>VLOOKUP(L133,'PLAN INDICATIVO ORIGINAL '!$C$13:$M$343,6,0)</f>
        <v>0.92</v>
      </c>
      <c r="O133" s="267">
        <f>VLOOKUP(L133,'PLAN INDICATIVO ORIGINAL '!$C$13:$M$343,7,0)</f>
        <v>0.95</v>
      </c>
      <c r="P133" s="267">
        <f>VLOOKUP(L133,'PLAN INDICATIVO ORIGINAL '!$C$13:$M$343,8,0)</f>
        <v>0.98</v>
      </c>
      <c r="Q133" s="267">
        <f>VLOOKUP(L133,'PLAN INDICATIVO ORIGINAL '!$C$13:$M$343,9,0)</f>
        <v>1</v>
      </c>
      <c r="R133" s="267">
        <f>VLOOKUP(L133,'PLAN INDICATIVO ORIGINAL '!$C$13:$M$343,10,0)</f>
        <v>1</v>
      </c>
      <c r="S133" s="267" t="str">
        <f>VLOOKUP(L133,'PLAN INDICATIVO ORIGINAL '!$C$13:$M$343,11,0)</f>
        <v>Porcentaje</v>
      </c>
      <c r="T133" s="259" t="e">
        <f>VLOOKUP(L133,'PLAN INDICATIVO ORIGINAL '!$C$13:$M$343,12,0)</f>
        <v>#REF!</v>
      </c>
      <c r="U133" s="259">
        <f t="shared" ref="U133:Z133" si="242">+N133*100</f>
        <v>92</v>
      </c>
      <c r="V133" s="259">
        <f t="shared" si="242"/>
        <v>95</v>
      </c>
      <c r="W133" s="259">
        <f t="shared" si="242"/>
        <v>98</v>
      </c>
      <c r="X133" s="259">
        <f t="shared" si="242"/>
        <v>100</v>
      </c>
      <c r="Y133" s="259">
        <f t="shared" si="242"/>
        <v>100</v>
      </c>
      <c r="Z133" s="259" t="e">
        <f t="shared" si="242"/>
        <v>#VALUE!</v>
      </c>
      <c r="AA133" s="254" t="str">
        <f>+'PLAN INDICATIVO ORIGINAL '!C180</f>
        <v>P47</v>
      </c>
      <c r="AB133" s="254" t="str">
        <f>+'PLAN INDICATIVO ORIGINAL '!D180</f>
        <v>Herramientas de planeación formuladas y monitoreadas. (planes de Acción, Plan anticorrupción, FURAG, Modelo integrado de Planeación y Gestión, Plan Indicativo)</v>
      </c>
      <c r="AC133" s="59" t="str">
        <f>VLOOKUP(AB133,'PLAN INDICATIVO ORIGINAL '!$D$12:$F$313,3,0)</f>
        <v>OFICINA ASESORA DE PLANEACIÓN</v>
      </c>
      <c r="AD133" s="59" t="str">
        <f>VLOOKUP(AB133,'PLAN INDICATIVO ORIGINAL '!$D$12:$F$313,3,0)</f>
        <v>OFICINA ASESORA DE PLANEACIÓN</v>
      </c>
      <c r="AE133" s="59" t="s">
        <v>802</v>
      </c>
      <c r="AF133" s="268">
        <f>VLOOKUP(AA133,'PLAN INDICATIVO ORIGINAL '!$C$13:$M$343,6,0)</f>
        <v>1</v>
      </c>
      <c r="AG133" s="269">
        <f>VLOOKUP(AA133,'PLAN INDICATIVO ORIGINAL '!$C$13:$M$343,7,0)</f>
        <v>1</v>
      </c>
      <c r="AH133" s="269">
        <f>VLOOKUP(AA133,'PLAN INDICATIVO ORIGINAL '!$C$13:$M$343,8,0)</f>
        <v>1</v>
      </c>
      <c r="AI133" s="269">
        <f>VLOOKUP(AA133,'PLAN INDICATIVO ORIGINAL '!$C$13:$M$343,9,0)</f>
        <v>1</v>
      </c>
      <c r="AJ133" s="269">
        <f>VLOOKUP(AA133,'PLAN INDICATIVO ORIGINAL '!$C$13:$M$343,10,0)</f>
        <v>1</v>
      </c>
      <c r="AK133" s="269" t="str">
        <f>VLOOKUP(AA133,'PLAN INDICATIVO ORIGINAL '!$C$13:$M$343,11,0)</f>
        <v>Porcentaje</v>
      </c>
      <c r="AL133" s="262" t="e">
        <f>VLOOKUP(AA133,'PLAN INDICATIVO ORIGINAL '!$C$13:$M$343,12,0)</f>
        <v>#REF!</v>
      </c>
      <c r="AM133" s="270">
        <f t="shared" ref="AM133:AR133" si="243">+AF133*100</f>
        <v>100</v>
      </c>
      <c r="AN133" s="270">
        <f t="shared" si="243"/>
        <v>100</v>
      </c>
      <c r="AO133" s="270">
        <f t="shared" si="243"/>
        <v>100</v>
      </c>
      <c r="AP133" s="270">
        <f t="shared" si="243"/>
        <v>100</v>
      </c>
      <c r="AQ133" s="270">
        <f t="shared" si="243"/>
        <v>100</v>
      </c>
      <c r="AR133" s="270" t="e">
        <f t="shared" si="243"/>
        <v>#VALUE!</v>
      </c>
      <c r="AS133" s="264" t="s">
        <v>765</v>
      </c>
      <c r="AV133" s="214" t="s">
        <v>441</v>
      </c>
      <c r="AW133" s="214" t="s">
        <v>427</v>
      </c>
      <c r="AX133" s="214" t="s">
        <v>802</v>
      </c>
      <c r="BI133" s="254">
        <v>51</v>
      </c>
      <c r="BJ133" s="59" t="s">
        <v>427</v>
      </c>
    </row>
    <row r="134" spans="1:62" ht="60.75" customHeight="1" x14ac:dyDescent="0.25">
      <c r="A134" s="254">
        <v>51</v>
      </c>
      <c r="B134" s="254" t="str">
        <f t="shared" si="149"/>
        <v>P51</v>
      </c>
      <c r="C134" s="127" t="s">
        <v>65</v>
      </c>
      <c r="D134" s="288" t="s">
        <v>417</v>
      </c>
      <c r="E134" s="284" t="str">
        <f>+'PLAN INDICATIVO ORIGINAL '!$D$171</f>
        <v>GESTIÓN INSTITUCIONAL, JURIDICA Y DEFENSA</v>
      </c>
      <c r="F134" s="256" t="str">
        <f>+'PLAN INDICATIVO ORIGINAL '!$D$172</f>
        <v>PLANEACIÓN Y GESTIÓN</v>
      </c>
      <c r="G134" s="256" t="s">
        <v>425</v>
      </c>
      <c r="H134" s="257" t="str">
        <f>+'PLAN INDICATIVO ORIGINAL '!$D$173</f>
        <v>Implementar un modelo de planeación y gestión que articule la adopción de políticas, afiance la actuación administrativa,  facilite el cumplimiento de las metas institucionales y la prestación de servicios a la comunidad.</v>
      </c>
      <c r="I134" s="257" t="s">
        <v>801</v>
      </c>
      <c r="J134" s="265" t="str">
        <f>+'PLAN INDICATIVO ORIGINAL '!$D$174</f>
        <v>GESTIÓN MISIONAL Y DE GOBIERNO</v>
      </c>
      <c r="K134" s="265" t="s">
        <v>767</v>
      </c>
      <c r="L134" s="142" t="s">
        <v>429</v>
      </c>
      <c r="M134" s="266" t="str">
        <f>+'PLAN INDICATIVO ORIGINAL '!$E$174</f>
        <v>Porcentaje de cumplimiento del Plan de Direccionamiento Estratégico</v>
      </c>
      <c r="N134" s="267">
        <f>VLOOKUP(L134,'PLAN INDICATIVO ORIGINAL '!$C$13:$M$343,6,0)</f>
        <v>0.92</v>
      </c>
      <c r="O134" s="267">
        <f>VLOOKUP(L134,'PLAN INDICATIVO ORIGINAL '!$C$13:$M$343,7,0)</f>
        <v>0.95</v>
      </c>
      <c r="P134" s="267">
        <f>VLOOKUP(L134,'PLAN INDICATIVO ORIGINAL '!$C$13:$M$343,8,0)</f>
        <v>0.98</v>
      </c>
      <c r="Q134" s="267">
        <f>VLOOKUP(L134,'PLAN INDICATIVO ORIGINAL '!$C$13:$M$343,9,0)</f>
        <v>1</v>
      </c>
      <c r="R134" s="267">
        <f>VLOOKUP(L134,'PLAN INDICATIVO ORIGINAL '!$C$13:$M$343,10,0)</f>
        <v>1</v>
      </c>
      <c r="S134" s="267" t="str">
        <f>VLOOKUP(L134,'PLAN INDICATIVO ORIGINAL '!$C$13:$M$343,11,0)</f>
        <v>Porcentaje</v>
      </c>
      <c r="T134" s="259" t="e">
        <f>VLOOKUP(L134,'PLAN INDICATIVO ORIGINAL '!$C$13:$M$343,12,0)</f>
        <v>#REF!</v>
      </c>
      <c r="U134" s="259">
        <f t="shared" ref="U134:Z134" si="244">+N134*100</f>
        <v>92</v>
      </c>
      <c r="V134" s="259">
        <f t="shared" si="244"/>
        <v>95</v>
      </c>
      <c r="W134" s="259">
        <f t="shared" si="244"/>
        <v>98</v>
      </c>
      <c r="X134" s="259">
        <f t="shared" si="244"/>
        <v>100</v>
      </c>
      <c r="Y134" s="259">
        <f t="shared" si="244"/>
        <v>100</v>
      </c>
      <c r="Z134" s="259" t="e">
        <f t="shared" si="244"/>
        <v>#VALUE!</v>
      </c>
      <c r="AA134" s="254" t="str">
        <f>+'PLAN INDICATIVO ORIGINAL '!C181</f>
        <v>P51</v>
      </c>
      <c r="AB134" s="254" t="str">
        <f>+'PLAN INDICATIVO ORIGINAL '!D181</f>
        <v>Instrumentos para la operación Estadística del INPEC, adicionados e implementados.</v>
      </c>
      <c r="AC134" s="59" t="str">
        <f>VLOOKUP(AB134,'PLAN INDICATIVO ORIGINAL '!$D$12:$F$313,3,0)</f>
        <v>OFICINA ASESORA DE PLANEACIÓN</v>
      </c>
      <c r="AD134" s="59" t="str">
        <f>VLOOKUP(AB134,'PLAN INDICATIVO ORIGINAL '!$D$12:$F$313,3,0)</f>
        <v>OFICINA ASESORA DE PLANEACIÓN</v>
      </c>
      <c r="AE134" s="59" t="s">
        <v>802</v>
      </c>
      <c r="AF134" s="260">
        <f>VLOOKUP(AA134,'PLAN INDICATIVO ORIGINAL '!$C$13:$M$343,6,0)</f>
        <v>2</v>
      </c>
      <c r="AG134" s="261">
        <f>VLOOKUP(AA134,'PLAN INDICATIVO ORIGINAL '!$C$13:$M$343,7,0)</f>
        <v>1</v>
      </c>
      <c r="AH134" s="261">
        <f>VLOOKUP(AA134,'PLAN INDICATIVO ORIGINAL '!$C$13:$M$343,8,0)</f>
        <v>2</v>
      </c>
      <c r="AI134" s="261">
        <f>VLOOKUP(AA134,'PLAN INDICATIVO ORIGINAL '!$C$13:$M$343,9,0)</f>
        <v>1</v>
      </c>
      <c r="AJ134" s="261">
        <f>VLOOKUP(AA134,'PLAN INDICATIVO ORIGINAL '!$C$13:$M$343,10,0)</f>
        <v>6</v>
      </c>
      <c r="AK134" s="261" t="str">
        <f>VLOOKUP(AA134,'PLAN INDICATIVO ORIGINAL '!$C$13:$M$343,11,0)</f>
        <v>Número</v>
      </c>
      <c r="AL134" s="262" t="e">
        <f>VLOOKUP(AA134,'PLAN INDICATIVO ORIGINAL '!$C$13:$M$343,12,0)</f>
        <v>#REF!</v>
      </c>
      <c r="AM134" s="263">
        <f t="shared" ref="AM134:AR134" si="245">+AF134</f>
        <v>2</v>
      </c>
      <c r="AN134" s="263">
        <f t="shared" si="245"/>
        <v>1</v>
      </c>
      <c r="AO134" s="263">
        <f t="shared" si="245"/>
        <v>2</v>
      </c>
      <c r="AP134" s="263">
        <f t="shared" si="245"/>
        <v>1</v>
      </c>
      <c r="AQ134" s="263">
        <f t="shared" si="245"/>
        <v>6</v>
      </c>
      <c r="AR134" s="263" t="str">
        <f t="shared" si="245"/>
        <v>Número</v>
      </c>
      <c r="AS134" s="264" t="s">
        <v>765</v>
      </c>
      <c r="AV134" s="214" t="s">
        <v>443</v>
      </c>
      <c r="AW134" s="214" t="s">
        <v>427</v>
      </c>
      <c r="AX134" s="214" t="s">
        <v>802</v>
      </c>
      <c r="BI134" s="254">
        <v>242</v>
      </c>
      <c r="BJ134" s="59" t="s">
        <v>301</v>
      </c>
    </row>
    <row r="135" spans="1:62" ht="60.75" customHeight="1" x14ac:dyDescent="0.25">
      <c r="A135" s="254">
        <v>242</v>
      </c>
      <c r="B135" s="254" t="str">
        <f t="shared" si="149"/>
        <v>P242</v>
      </c>
      <c r="C135" s="127" t="s">
        <v>65</v>
      </c>
      <c r="D135" s="288" t="s">
        <v>417</v>
      </c>
      <c r="E135" s="284" t="str">
        <f>+'PLAN INDICATIVO ORIGINAL '!$D$171</f>
        <v>GESTIÓN INSTITUCIONAL, JURIDICA Y DEFENSA</v>
      </c>
      <c r="F135" s="256" t="str">
        <f>+'PLAN INDICATIVO ORIGINAL '!$D$172</f>
        <v>PLANEACIÓN Y GESTIÓN</v>
      </c>
      <c r="G135" s="256" t="s">
        <v>425</v>
      </c>
      <c r="H135" s="257" t="str">
        <f>+'PLAN INDICATIVO ORIGINAL '!$D$173</f>
        <v>Implementar un modelo de planeación y gestión que articule la adopción de políticas, afiance la actuación administrativa,  facilite el cumplimiento de las metas institucionales y la prestación de servicios a la comunidad.</v>
      </c>
      <c r="I135" s="257" t="s">
        <v>801</v>
      </c>
      <c r="J135" s="265" t="str">
        <f>+'PLAN INDICATIVO ORIGINAL '!$D$174</f>
        <v>GESTIÓN MISIONAL Y DE GOBIERNO</v>
      </c>
      <c r="K135" s="265" t="s">
        <v>767</v>
      </c>
      <c r="L135" s="142" t="s">
        <v>429</v>
      </c>
      <c r="M135" s="266" t="str">
        <f>+'PLAN INDICATIVO ORIGINAL '!$E$174</f>
        <v>Porcentaje de cumplimiento del Plan de Direccionamiento Estratégico</v>
      </c>
      <c r="N135" s="267">
        <f>VLOOKUP(L135,'PLAN INDICATIVO ORIGINAL '!$C$13:$M$343,6,0)</f>
        <v>0.92</v>
      </c>
      <c r="O135" s="267">
        <f>VLOOKUP(L135,'PLAN INDICATIVO ORIGINAL '!$C$13:$M$343,7,0)</f>
        <v>0.95</v>
      </c>
      <c r="P135" s="267">
        <f>VLOOKUP(L135,'PLAN INDICATIVO ORIGINAL '!$C$13:$M$343,8,0)</f>
        <v>0.98</v>
      </c>
      <c r="Q135" s="267">
        <f>VLOOKUP(L135,'PLAN INDICATIVO ORIGINAL '!$C$13:$M$343,9,0)</f>
        <v>1</v>
      </c>
      <c r="R135" s="267">
        <f>VLOOKUP(L135,'PLAN INDICATIVO ORIGINAL '!$C$13:$M$343,10,0)</f>
        <v>1</v>
      </c>
      <c r="S135" s="267" t="str">
        <f>VLOOKUP(L135,'PLAN INDICATIVO ORIGINAL '!$C$13:$M$343,11,0)</f>
        <v>Porcentaje</v>
      </c>
      <c r="T135" s="259" t="e">
        <f>VLOOKUP(L135,'PLAN INDICATIVO ORIGINAL '!$C$13:$M$343,12,0)</f>
        <v>#REF!</v>
      </c>
      <c r="U135" s="259">
        <f t="shared" ref="U135:Z135" si="246">+N135*100</f>
        <v>92</v>
      </c>
      <c r="V135" s="259">
        <f t="shared" si="246"/>
        <v>95</v>
      </c>
      <c r="W135" s="259">
        <f t="shared" si="246"/>
        <v>98</v>
      </c>
      <c r="X135" s="259">
        <f t="shared" si="246"/>
        <v>100</v>
      </c>
      <c r="Y135" s="259">
        <f t="shared" si="246"/>
        <v>100</v>
      </c>
      <c r="Z135" s="259" t="e">
        <f t="shared" si="246"/>
        <v>#VALUE!</v>
      </c>
      <c r="AA135" s="254" t="str">
        <f>+'PLAN INDICATIVO ORIGINAL '!C182</f>
        <v>P242</v>
      </c>
      <c r="AB135" s="254" t="str">
        <f>+'PLAN INDICATIVO ORIGINAL '!D182</f>
        <v xml:space="preserve">Plan Estratégico de Seguridad Vial elaborado </v>
      </c>
      <c r="AC135" s="59" t="str">
        <f>VLOOKUP(AB135,'PLAN INDICATIVO ORIGINAL '!$D$12:$F$313,3,0)</f>
        <v xml:space="preserve">DIRECCIÓN ESCUELA DE FORMACIÓN  </v>
      </c>
      <c r="AD135" s="59" t="str">
        <f>VLOOKUP(AB135,'PLAN INDICATIVO ORIGINAL '!$D$12:$F$313,3,0)</f>
        <v xml:space="preserve">DIRECCIÓN ESCUELA DE FORMACIÓN  </v>
      </c>
      <c r="AE135" s="59" t="s">
        <v>789</v>
      </c>
      <c r="AF135" s="260">
        <f>VLOOKUP(AA135,'PLAN INDICATIVO ORIGINAL '!$C$13:$M$343,6,0)</f>
        <v>0</v>
      </c>
      <c r="AG135" s="261">
        <f>VLOOKUP(AA135,'PLAN INDICATIVO ORIGINAL '!$C$13:$M$343,7,0)</f>
        <v>1</v>
      </c>
      <c r="AH135" s="261">
        <f>VLOOKUP(AA135,'PLAN INDICATIVO ORIGINAL '!$C$13:$M$343,8,0)</f>
        <v>0</v>
      </c>
      <c r="AI135" s="261">
        <f>VLOOKUP(AA135,'PLAN INDICATIVO ORIGINAL '!$C$13:$M$343,9,0)</f>
        <v>0</v>
      </c>
      <c r="AJ135" s="261">
        <f>VLOOKUP(AA135,'PLAN INDICATIVO ORIGINAL '!$C$13:$M$343,10,0)</f>
        <v>1</v>
      </c>
      <c r="AK135" s="261" t="str">
        <f>VLOOKUP(AA135,'PLAN INDICATIVO ORIGINAL '!$C$13:$M$343,11,0)</f>
        <v>Número</v>
      </c>
      <c r="AL135" s="262" t="e">
        <f>VLOOKUP(AA135,'PLAN INDICATIVO ORIGINAL '!$C$13:$M$343,12,0)</f>
        <v>#REF!</v>
      </c>
      <c r="AM135" s="263">
        <f t="shared" ref="AM135:AR135" si="247">+AF135</f>
        <v>0</v>
      </c>
      <c r="AN135" s="263">
        <f t="shared" si="247"/>
        <v>1</v>
      </c>
      <c r="AO135" s="263">
        <f t="shared" si="247"/>
        <v>0</v>
      </c>
      <c r="AP135" s="263">
        <f t="shared" si="247"/>
        <v>0</v>
      </c>
      <c r="AQ135" s="263">
        <f t="shared" si="247"/>
        <v>1</v>
      </c>
      <c r="AR135" s="263" t="str">
        <f t="shared" si="247"/>
        <v>Número</v>
      </c>
      <c r="AS135" s="264" t="s">
        <v>765</v>
      </c>
      <c r="AV135" s="214" t="s">
        <v>445</v>
      </c>
      <c r="AW135" s="214" t="s">
        <v>301</v>
      </c>
      <c r="AX135" s="214" t="s">
        <v>789</v>
      </c>
      <c r="BI135" s="254">
        <v>156</v>
      </c>
      <c r="BJ135" s="59" t="s">
        <v>427</v>
      </c>
    </row>
    <row r="136" spans="1:62" ht="60.75" customHeight="1" x14ac:dyDescent="0.25">
      <c r="A136" s="254">
        <v>156</v>
      </c>
      <c r="B136" s="254" t="str">
        <f t="shared" si="149"/>
        <v>P156</v>
      </c>
      <c r="C136" s="127" t="s">
        <v>65</v>
      </c>
      <c r="D136" s="288" t="s">
        <v>417</v>
      </c>
      <c r="E136" s="284" t="str">
        <f>+'PLAN INDICATIVO ORIGINAL '!$D$171</f>
        <v>GESTIÓN INSTITUCIONAL, JURIDICA Y DEFENSA</v>
      </c>
      <c r="F136" s="256" t="str">
        <f>+'PLAN INDICATIVO ORIGINAL '!$D$172</f>
        <v>PLANEACIÓN Y GESTIÓN</v>
      </c>
      <c r="G136" s="256" t="s">
        <v>425</v>
      </c>
      <c r="H136" s="257" t="str">
        <f>+'PLAN INDICATIVO ORIGINAL '!$D$173</f>
        <v>Implementar un modelo de planeación y gestión que articule la adopción de políticas, afiance la actuación administrativa,  facilite el cumplimiento de las metas institucionales y la prestación de servicios a la comunidad.</v>
      </c>
      <c r="I136" s="257" t="s">
        <v>801</v>
      </c>
      <c r="J136" s="265" t="str">
        <f>+'PLAN INDICATIVO ORIGINAL '!$D$174</f>
        <v>GESTIÓN MISIONAL Y DE GOBIERNO</v>
      </c>
      <c r="K136" s="265" t="s">
        <v>767</v>
      </c>
      <c r="L136" s="142" t="s">
        <v>429</v>
      </c>
      <c r="M136" s="266" t="str">
        <f>+'PLAN INDICATIVO ORIGINAL '!$E$174</f>
        <v>Porcentaje de cumplimiento del Plan de Direccionamiento Estratégico</v>
      </c>
      <c r="N136" s="267">
        <f>VLOOKUP(L136,'PLAN INDICATIVO ORIGINAL '!$C$13:$M$343,6,0)</f>
        <v>0.92</v>
      </c>
      <c r="O136" s="267">
        <f>VLOOKUP(L136,'PLAN INDICATIVO ORIGINAL '!$C$13:$M$343,7,0)</f>
        <v>0.95</v>
      </c>
      <c r="P136" s="267">
        <f>VLOOKUP(L136,'PLAN INDICATIVO ORIGINAL '!$C$13:$M$343,8,0)</f>
        <v>0.98</v>
      </c>
      <c r="Q136" s="267">
        <f>VLOOKUP(L136,'PLAN INDICATIVO ORIGINAL '!$C$13:$M$343,9,0)</f>
        <v>1</v>
      </c>
      <c r="R136" s="267">
        <f>VLOOKUP(L136,'PLAN INDICATIVO ORIGINAL '!$C$13:$M$343,10,0)</f>
        <v>1</v>
      </c>
      <c r="S136" s="267" t="str">
        <f>VLOOKUP(L136,'PLAN INDICATIVO ORIGINAL '!$C$13:$M$343,11,0)</f>
        <v>Porcentaje</v>
      </c>
      <c r="T136" s="259" t="e">
        <f>VLOOKUP(L136,'PLAN INDICATIVO ORIGINAL '!$C$13:$M$343,12,0)</f>
        <v>#REF!</v>
      </c>
      <c r="U136" s="259">
        <f t="shared" ref="U136:Z136" si="248">+N136*100</f>
        <v>92</v>
      </c>
      <c r="V136" s="259">
        <f t="shared" si="248"/>
        <v>95</v>
      </c>
      <c r="W136" s="259">
        <f t="shared" si="248"/>
        <v>98</v>
      </c>
      <c r="X136" s="259">
        <f t="shared" si="248"/>
        <v>100</v>
      </c>
      <c r="Y136" s="259">
        <f t="shared" si="248"/>
        <v>100</v>
      </c>
      <c r="Z136" s="259" t="e">
        <f t="shared" si="248"/>
        <v>#VALUE!</v>
      </c>
      <c r="AA136" s="254" t="str">
        <f>+'PLAN INDICATIVO ORIGINAL '!C184</f>
        <v>P156</v>
      </c>
      <c r="AB136" s="254" t="str">
        <f>+'PLAN INDICATIVO ORIGINAL '!D184</f>
        <v>Plan Anticorrupción y de Atención al Ciudadano Institucional elaborado y publicado en la WEB</v>
      </c>
      <c r="AC136" s="59" t="str">
        <f>VLOOKUP(AB136,'PLAN INDICATIVO ORIGINAL '!$D$12:$F$313,3,0)</f>
        <v>OFICINA ASESORA DE PLANEACIÓN</v>
      </c>
      <c r="AD136" s="59" t="str">
        <f>VLOOKUP(AB136,'PLAN INDICATIVO ORIGINAL '!$D$12:$F$313,3,0)</f>
        <v>OFICINA ASESORA DE PLANEACIÓN</v>
      </c>
      <c r="AE136" s="59" t="s">
        <v>802</v>
      </c>
      <c r="AF136" s="260">
        <f>VLOOKUP(AA136,'PLAN INDICATIVO ORIGINAL '!$C$13:$M$343,6,0)</f>
        <v>1</v>
      </c>
      <c r="AG136" s="261">
        <f>VLOOKUP(AA136,'PLAN INDICATIVO ORIGINAL '!$C$13:$M$343,7,0)</f>
        <v>1</v>
      </c>
      <c r="AH136" s="261">
        <f>VLOOKUP(AA136,'PLAN INDICATIVO ORIGINAL '!$C$13:$M$343,8,0)</f>
        <v>1</v>
      </c>
      <c r="AI136" s="261">
        <f>VLOOKUP(AA136,'PLAN INDICATIVO ORIGINAL '!$C$13:$M$343,9,0)</f>
        <v>1</v>
      </c>
      <c r="AJ136" s="261">
        <f>VLOOKUP(AA136,'PLAN INDICATIVO ORIGINAL '!$C$13:$M$343,10,0)</f>
        <v>1</v>
      </c>
      <c r="AK136" s="261" t="str">
        <f>VLOOKUP(AA136,'PLAN INDICATIVO ORIGINAL '!$C$13:$M$343,11,0)</f>
        <v>Número</v>
      </c>
      <c r="AL136" s="262" t="e">
        <f>VLOOKUP(AA136,'PLAN INDICATIVO ORIGINAL '!$C$13:$M$343,12,0)</f>
        <v>#REF!</v>
      </c>
      <c r="AM136" s="263">
        <f t="shared" ref="AM136:AR136" si="249">+AF136</f>
        <v>1</v>
      </c>
      <c r="AN136" s="263">
        <f t="shared" si="249"/>
        <v>1</v>
      </c>
      <c r="AO136" s="263">
        <f t="shared" si="249"/>
        <v>1</v>
      </c>
      <c r="AP136" s="263">
        <f t="shared" si="249"/>
        <v>1</v>
      </c>
      <c r="AQ136" s="263">
        <f t="shared" si="249"/>
        <v>1</v>
      </c>
      <c r="AR136" s="263" t="str">
        <f t="shared" si="249"/>
        <v>Número</v>
      </c>
      <c r="AS136" s="264"/>
      <c r="AV136" s="214" t="s">
        <v>450</v>
      </c>
      <c r="AW136" s="214" t="s">
        <v>427</v>
      </c>
      <c r="AX136" s="214" t="s">
        <v>802</v>
      </c>
      <c r="BI136" s="254">
        <v>251</v>
      </c>
      <c r="BJ136" s="59" t="s">
        <v>427</v>
      </c>
    </row>
    <row r="137" spans="1:62" ht="48" customHeight="1" x14ac:dyDescent="0.25">
      <c r="A137" s="254">
        <v>251</v>
      </c>
      <c r="B137" s="254" t="str">
        <f t="shared" si="149"/>
        <v>P251</v>
      </c>
      <c r="C137" s="127" t="s">
        <v>65</v>
      </c>
      <c r="D137" s="288" t="s">
        <v>417</v>
      </c>
      <c r="E137" s="284" t="str">
        <f>+'PLAN INDICATIVO ORIGINAL '!$D$171</f>
        <v>GESTIÓN INSTITUCIONAL, JURIDICA Y DEFENSA</v>
      </c>
      <c r="F137" s="256" t="str">
        <f>+'PLAN INDICATIVO ORIGINAL '!$D$172</f>
        <v>PLANEACIÓN Y GESTIÓN</v>
      </c>
      <c r="G137" s="256" t="s">
        <v>425</v>
      </c>
      <c r="H137" s="257" t="str">
        <f>+'PLAN INDICATIVO ORIGINAL '!$D$173</f>
        <v>Implementar un modelo de planeación y gestión que articule la adopción de políticas, afiance la actuación administrativa,  facilite el cumplimiento de las metas institucionales y la prestación de servicios a la comunidad.</v>
      </c>
      <c r="I137" s="257" t="s">
        <v>801</v>
      </c>
      <c r="J137" s="265" t="str">
        <f>+'PLAN INDICATIVO ORIGINAL '!$D$174</f>
        <v>GESTIÓN MISIONAL Y DE GOBIERNO</v>
      </c>
      <c r="K137" s="265" t="s">
        <v>767</v>
      </c>
      <c r="L137" s="142" t="s">
        <v>429</v>
      </c>
      <c r="M137" s="266" t="str">
        <f>+'PLAN INDICATIVO ORIGINAL '!$E$174</f>
        <v>Porcentaje de cumplimiento del Plan de Direccionamiento Estratégico</v>
      </c>
      <c r="N137" s="267">
        <f>VLOOKUP(L137,'PLAN INDICATIVO ORIGINAL '!$C$13:$M$343,6,0)</f>
        <v>0.92</v>
      </c>
      <c r="O137" s="267">
        <f>VLOOKUP(L137,'PLAN INDICATIVO ORIGINAL '!$C$13:$M$343,7,0)</f>
        <v>0.95</v>
      </c>
      <c r="P137" s="267">
        <f>VLOOKUP(L137,'PLAN INDICATIVO ORIGINAL '!$C$13:$M$343,8,0)</f>
        <v>0.98</v>
      </c>
      <c r="Q137" s="267">
        <f>VLOOKUP(L137,'PLAN INDICATIVO ORIGINAL '!$C$13:$M$343,9,0)</f>
        <v>1</v>
      </c>
      <c r="R137" s="267">
        <f>VLOOKUP(L137,'PLAN INDICATIVO ORIGINAL '!$C$13:$M$343,10,0)</f>
        <v>1</v>
      </c>
      <c r="S137" s="267" t="str">
        <f>VLOOKUP(L137,'PLAN INDICATIVO ORIGINAL '!$C$13:$M$343,11,0)</f>
        <v>Porcentaje</v>
      </c>
      <c r="T137" s="259" t="e">
        <f>VLOOKUP(L137,'PLAN INDICATIVO ORIGINAL '!$C$13:$M$343,12,0)</f>
        <v>#REF!</v>
      </c>
      <c r="U137" s="259">
        <f t="shared" ref="U137:Z137" si="250">+N137*100</f>
        <v>92</v>
      </c>
      <c r="V137" s="259">
        <f t="shared" si="250"/>
        <v>95</v>
      </c>
      <c r="W137" s="259">
        <f t="shared" si="250"/>
        <v>98</v>
      </c>
      <c r="X137" s="259">
        <f t="shared" si="250"/>
        <v>100</v>
      </c>
      <c r="Y137" s="259">
        <f t="shared" si="250"/>
        <v>100</v>
      </c>
      <c r="Z137" s="259" t="e">
        <f t="shared" si="250"/>
        <v>#VALUE!</v>
      </c>
      <c r="AA137" s="254" t="str">
        <f>+'PLAN INDICATIVO ORIGINAL '!C185</f>
        <v>P251</v>
      </c>
      <c r="AB137" s="254" t="str">
        <f>+'PLAN INDICATIVO ORIGINAL '!D185</f>
        <v>Mapa de riesgo de corrupción estructurado, divulgado, monitoreado y revisado</v>
      </c>
      <c r="AC137" s="59" t="str">
        <f>VLOOKUP(AB137,'PLAN INDICATIVO ORIGINAL '!$D$12:$F$313,3,0)</f>
        <v>OFICINA ASESORA DE PLANEACIÓN</v>
      </c>
      <c r="AD137" s="59" t="str">
        <f>VLOOKUP(AB137,'PLAN INDICATIVO ORIGINAL '!$D$12:$F$313,3,0)</f>
        <v>OFICINA ASESORA DE PLANEACIÓN</v>
      </c>
      <c r="AE137" s="59" t="s">
        <v>802</v>
      </c>
      <c r="AF137" s="268">
        <f>VLOOKUP(AA137,'PLAN INDICATIVO ORIGINAL '!$C$13:$M$343,6,0)</f>
        <v>0</v>
      </c>
      <c r="AG137" s="269">
        <f>VLOOKUP(AA137,'PLAN INDICATIVO ORIGINAL '!$C$13:$M$343,7,0)</f>
        <v>1</v>
      </c>
      <c r="AH137" s="269">
        <f>VLOOKUP(AA137,'PLAN INDICATIVO ORIGINAL '!$C$13:$M$343,8,0)</f>
        <v>1</v>
      </c>
      <c r="AI137" s="269">
        <f>VLOOKUP(AA137,'PLAN INDICATIVO ORIGINAL '!$C$13:$M$343,9,0)</f>
        <v>1</v>
      </c>
      <c r="AJ137" s="269">
        <f>VLOOKUP(AA137,'PLAN INDICATIVO ORIGINAL '!$C$13:$M$343,10,0)</f>
        <v>1</v>
      </c>
      <c r="AK137" s="269" t="str">
        <f>VLOOKUP(AA137,'PLAN INDICATIVO ORIGINAL '!$C$13:$M$343,11,0)</f>
        <v>Porcentaje</v>
      </c>
      <c r="AL137" s="262" t="e">
        <f>VLOOKUP(AA137,'PLAN INDICATIVO ORIGINAL '!$C$13:$M$343,12,0)</f>
        <v>#REF!</v>
      </c>
      <c r="AM137" s="263">
        <f t="shared" ref="AM137:AR137" si="251">+AF137</f>
        <v>0</v>
      </c>
      <c r="AN137" s="263">
        <f t="shared" si="251"/>
        <v>1</v>
      </c>
      <c r="AO137" s="263">
        <f t="shared" si="251"/>
        <v>1</v>
      </c>
      <c r="AP137" s="263">
        <f t="shared" si="251"/>
        <v>1</v>
      </c>
      <c r="AQ137" s="263">
        <f t="shared" si="251"/>
        <v>1</v>
      </c>
      <c r="AR137" s="263" t="str">
        <f t="shared" si="251"/>
        <v>Porcentaje</v>
      </c>
      <c r="AS137" s="264"/>
      <c r="AV137" s="214" t="s">
        <v>452</v>
      </c>
      <c r="AW137" s="214" t="s">
        <v>427</v>
      </c>
      <c r="AX137" s="214" t="s">
        <v>802</v>
      </c>
      <c r="BI137" s="254">
        <v>37</v>
      </c>
      <c r="BJ137" s="59" t="s">
        <v>427</v>
      </c>
    </row>
    <row r="138" spans="1:62" ht="48" customHeight="1" x14ac:dyDescent="0.25">
      <c r="A138" s="254">
        <v>37</v>
      </c>
      <c r="B138" s="254" t="str">
        <f t="shared" si="149"/>
        <v>P37</v>
      </c>
      <c r="C138" s="127" t="s">
        <v>33</v>
      </c>
      <c r="D138" s="288" t="s">
        <v>417</v>
      </c>
      <c r="E138" s="284" t="str">
        <f>+'PLAN INDICATIVO ORIGINAL '!$D$171</f>
        <v>GESTIÓN INSTITUCIONAL, JURIDICA Y DEFENSA</v>
      </c>
      <c r="F138" s="256" t="str">
        <f>+'PLAN INDICATIVO ORIGINAL '!$D$172</f>
        <v>PLANEACIÓN Y GESTIÓN</v>
      </c>
      <c r="G138" s="256" t="s">
        <v>425</v>
      </c>
      <c r="H138" s="257" t="str">
        <f>+'PLAN INDICATIVO ORIGINAL '!$D$173</f>
        <v>Implementar un modelo de planeación y gestión que articule la adopción de políticas, afiance la actuación administrativa,  facilite el cumplimiento de las metas institucionales y la prestación de servicios a la comunidad.</v>
      </c>
      <c r="I138" s="257" t="s">
        <v>803</v>
      </c>
      <c r="J138" s="179" t="s">
        <v>448</v>
      </c>
      <c r="K138" s="142" t="s">
        <v>763</v>
      </c>
      <c r="L138" s="142" t="str">
        <f>+'PLAN INDICATIVO ORIGINAL '!$C$183</f>
        <v>I25</v>
      </c>
      <c r="M138" s="266" t="str">
        <f>+'PLAN INDICATIVO ORIGINAL '!$E$183</f>
        <v>Porcentaje del Índice de Transparencia Nacional</v>
      </c>
      <c r="N138" s="267">
        <f>VLOOKUP(L138,'PLAN INDICATIVO ORIGINAL '!$C$13:$M$343,6,0)</f>
        <v>0.6</v>
      </c>
      <c r="O138" s="267">
        <f>VLOOKUP(L138,'PLAN INDICATIVO ORIGINAL '!$C$13:$M$343,7,0)</f>
        <v>0.65</v>
      </c>
      <c r="P138" s="267">
        <f>VLOOKUP(L138,'PLAN INDICATIVO ORIGINAL '!$C$13:$M$343,8,0)</f>
        <v>0.7</v>
      </c>
      <c r="Q138" s="267">
        <f>VLOOKUP(L138,'PLAN INDICATIVO ORIGINAL '!$C$13:$M$343,9,0)</f>
        <v>0.74</v>
      </c>
      <c r="R138" s="267">
        <f>VLOOKUP(L138,'PLAN INDICATIVO ORIGINAL '!$C$13:$M$343,10,0)</f>
        <v>0.74</v>
      </c>
      <c r="S138" s="267" t="str">
        <f>VLOOKUP(L138,'PLAN INDICATIVO ORIGINAL '!$C$13:$M$343,11,0)</f>
        <v>Porcentaje</v>
      </c>
      <c r="T138" s="259" t="e">
        <f>VLOOKUP(L138,'PLAN INDICATIVO ORIGINAL '!$C$13:$M$343,12,0)</f>
        <v>#REF!</v>
      </c>
      <c r="U138" s="259">
        <f t="shared" ref="U138:Z138" si="252">+N138*100</f>
        <v>60</v>
      </c>
      <c r="V138" s="259">
        <f t="shared" si="252"/>
        <v>65</v>
      </c>
      <c r="W138" s="259">
        <f t="shared" si="252"/>
        <v>70</v>
      </c>
      <c r="X138" s="259">
        <f t="shared" si="252"/>
        <v>74</v>
      </c>
      <c r="Y138" s="259">
        <f t="shared" si="252"/>
        <v>74</v>
      </c>
      <c r="Z138" s="259" t="e">
        <f t="shared" si="252"/>
        <v>#VALUE!</v>
      </c>
      <c r="AA138" s="254" t="str">
        <f>+'PLAN INDICATIVO ORIGINAL '!C186</f>
        <v>P37</v>
      </c>
      <c r="AB138" s="254" t="str">
        <f>+'PLAN INDICATIVO ORIGINAL '!D186</f>
        <v xml:space="preserve">Estrategias para soportar la Transparencia, participación y servicio al Ciudadano presentadas </v>
      </c>
      <c r="AC138" s="59" t="str">
        <f>VLOOKUP(AB138,'PLAN INDICATIVO ORIGINAL '!$D$12:$F$313,3,0)</f>
        <v>OFICINA ASESORA DE PLANEACIÓN</v>
      </c>
      <c r="AD138" s="59" t="str">
        <f>VLOOKUP(AB138,'PLAN INDICATIVO ORIGINAL '!$D$12:$F$313,3,0)</f>
        <v>OFICINA ASESORA DE PLANEACIÓN</v>
      </c>
      <c r="AE138" s="59" t="s">
        <v>802</v>
      </c>
      <c r="AF138" s="260">
        <f>VLOOKUP(AA138,'PLAN INDICATIVO ORIGINAL '!$C$13:$M$343,6,0)</f>
        <v>4</v>
      </c>
      <c r="AG138" s="261">
        <f>VLOOKUP(AA138,'PLAN INDICATIVO ORIGINAL '!$C$13:$M$343,7,0)</f>
        <v>3</v>
      </c>
      <c r="AH138" s="261">
        <f>VLOOKUP(AA138,'PLAN INDICATIVO ORIGINAL '!$C$13:$M$343,8,0)</f>
        <v>3</v>
      </c>
      <c r="AI138" s="261">
        <f>VLOOKUP(AA138,'PLAN INDICATIVO ORIGINAL '!$C$13:$M$343,9,0)</f>
        <v>3</v>
      </c>
      <c r="AJ138" s="261">
        <f>VLOOKUP(AA138,'PLAN INDICATIVO ORIGINAL '!$C$13:$M$343,10,0)</f>
        <v>4</v>
      </c>
      <c r="AK138" s="261" t="str">
        <f>VLOOKUP(AA138,'PLAN INDICATIVO ORIGINAL '!$C$13:$M$343,11,0)</f>
        <v>Número</v>
      </c>
      <c r="AL138" s="262" t="e">
        <f>VLOOKUP(AA138,'PLAN INDICATIVO ORIGINAL '!$C$13:$M$343,12,0)</f>
        <v>#REF!</v>
      </c>
      <c r="AM138" s="263">
        <f t="shared" ref="AM138:AR138" si="253">+AF138</f>
        <v>4</v>
      </c>
      <c r="AN138" s="263">
        <f t="shared" si="253"/>
        <v>3</v>
      </c>
      <c r="AO138" s="263">
        <f t="shared" si="253"/>
        <v>3</v>
      </c>
      <c r="AP138" s="263">
        <f t="shared" si="253"/>
        <v>3</v>
      </c>
      <c r="AQ138" s="263">
        <f t="shared" si="253"/>
        <v>4</v>
      </c>
      <c r="AR138" s="263" t="str">
        <f t="shared" si="253"/>
        <v>Número</v>
      </c>
      <c r="AS138" s="264" t="s">
        <v>765</v>
      </c>
      <c r="AV138" s="214" t="s">
        <v>454</v>
      </c>
      <c r="AW138" s="214" t="s">
        <v>427</v>
      </c>
      <c r="AX138" s="214" t="s">
        <v>802</v>
      </c>
      <c r="BI138" s="254">
        <v>157</v>
      </c>
      <c r="BJ138" s="59" t="s">
        <v>427</v>
      </c>
    </row>
    <row r="139" spans="1:62" ht="48" customHeight="1" x14ac:dyDescent="0.25">
      <c r="A139" s="254">
        <v>157</v>
      </c>
      <c r="B139" s="254" t="str">
        <f t="shared" si="149"/>
        <v>P157</v>
      </c>
      <c r="C139" s="127" t="s">
        <v>36</v>
      </c>
      <c r="D139" s="288" t="s">
        <v>417</v>
      </c>
      <c r="E139" s="284" t="str">
        <f>+'PLAN INDICATIVO ORIGINAL '!$D$171</f>
        <v>GESTIÓN INSTITUCIONAL, JURIDICA Y DEFENSA</v>
      </c>
      <c r="F139" s="256" t="str">
        <f>+'PLAN INDICATIVO ORIGINAL '!$D$172</f>
        <v>PLANEACIÓN Y GESTIÓN</v>
      </c>
      <c r="G139" s="256" t="s">
        <v>425</v>
      </c>
      <c r="H139" s="257" t="str">
        <f>+'PLAN INDICATIVO ORIGINAL '!$D$173</f>
        <v>Implementar un modelo de planeación y gestión que articule la adopción de políticas, afiance la actuación administrativa,  facilite el cumplimiento de las metas institucionales y la prestación de servicios a la comunidad.</v>
      </c>
      <c r="I139" s="257" t="s">
        <v>803</v>
      </c>
      <c r="J139" s="179" t="s">
        <v>448</v>
      </c>
      <c r="K139" s="142" t="s">
        <v>763</v>
      </c>
      <c r="L139" s="142" t="str">
        <f>+'PLAN INDICATIVO ORIGINAL '!$C$183</f>
        <v>I25</v>
      </c>
      <c r="M139" s="266" t="str">
        <f>+'PLAN INDICATIVO ORIGINAL '!$E$183</f>
        <v>Porcentaje del Índice de Transparencia Nacional</v>
      </c>
      <c r="N139" s="267">
        <f>VLOOKUP(L139,'PLAN INDICATIVO ORIGINAL '!$C$13:$M$343,6,0)</f>
        <v>0.6</v>
      </c>
      <c r="O139" s="267">
        <f>VLOOKUP(L139,'PLAN INDICATIVO ORIGINAL '!$C$13:$M$343,7,0)</f>
        <v>0.65</v>
      </c>
      <c r="P139" s="267">
        <f>VLOOKUP(L139,'PLAN INDICATIVO ORIGINAL '!$C$13:$M$343,8,0)</f>
        <v>0.7</v>
      </c>
      <c r="Q139" s="267">
        <f>VLOOKUP(L139,'PLAN INDICATIVO ORIGINAL '!$C$13:$M$343,9,0)</f>
        <v>0.74</v>
      </c>
      <c r="R139" s="267">
        <f>VLOOKUP(L139,'PLAN INDICATIVO ORIGINAL '!$C$13:$M$343,10,0)</f>
        <v>0.74</v>
      </c>
      <c r="S139" s="267" t="str">
        <f>VLOOKUP(L139,'PLAN INDICATIVO ORIGINAL '!$C$13:$M$343,11,0)</f>
        <v>Porcentaje</v>
      </c>
      <c r="T139" s="259" t="e">
        <f>VLOOKUP(L139,'PLAN INDICATIVO ORIGINAL '!$C$13:$M$343,12,0)</f>
        <v>#REF!</v>
      </c>
      <c r="U139" s="259">
        <f t="shared" ref="U139:Z139" si="254">+N139*100</f>
        <v>60</v>
      </c>
      <c r="V139" s="259">
        <f t="shared" si="254"/>
        <v>65</v>
      </c>
      <c r="W139" s="259">
        <f t="shared" si="254"/>
        <v>70</v>
      </c>
      <c r="X139" s="259">
        <f t="shared" si="254"/>
        <v>74</v>
      </c>
      <c r="Y139" s="259">
        <f t="shared" si="254"/>
        <v>74</v>
      </c>
      <c r="Z139" s="259" t="e">
        <f t="shared" si="254"/>
        <v>#VALUE!</v>
      </c>
      <c r="AA139" s="115" t="str">
        <f>+'PLAN INDICATIVO ORIGINAL '!C187</f>
        <v>P157</v>
      </c>
      <c r="AB139" s="254" t="str">
        <f>+'PLAN INDICATIVO ORIGINAL '!D187</f>
        <v>Estrategia Gobierno en Línea implementada</v>
      </c>
      <c r="AC139" s="59" t="str">
        <f>VLOOKUP(AB139,'PLAN INDICATIVO ORIGINAL '!$D$12:$F$313,3,0)</f>
        <v>OFICINA ASESORA DE PLANEACIÓN</v>
      </c>
      <c r="AD139" s="59" t="str">
        <f>VLOOKUP(AB139,'PLAN INDICATIVO ORIGINAL '!$D$12:$F$313,3,0)</f>
        <v>OFICINA ASESORA DE PLANEACIÓN</v>
      </c>
      <c r="AE139" s="59" t="s">
        <v>802</v>
      </c>
      <c r="AF139" s="268">
        <f>VLOOKUP(AA139,'PLAN INDICATIVO ORIGINAL '!$C$13:$M$343,6,0)</f>
        <v>0.52</v>
      </c>
      <c r="AG139" s="269">
        <f>VLOOKUP(AA139,'PLAN INDICATIVO ORIGINAL '!$C$13:$M$343,7,0)</f>
        <v>0.53</v>
      </c>
      <c r="AH139" s="269">
        <f>VLOOKUP(AA139,'PLAN INDICATIVO ORIGINAL '!$C$13:$M$343,8,0)</f>
        <v>0.54</v>
      </c>
      <c r="AI139" s="269">
        <f>VLOOKUP(AA139,'PLAN INDICATIVO ORIGINAL '!$C$13:$M$343,9,0)</f>
        <v>0.55000000000000004</v>
      </c>
      <c r="AJ139" s="269">
        <f>VLOOKUP(AA139,'PLAN INDICATIVO ORIGINAL '!$C$13:$M$343,10,0)</f>
        <v>0.55000000000000004</v>
      </c>
      <c r="AK139" s="269" t="str">
        <f>VLOOKUP(AA139,'PLAN INDICATIVO ORIGINAL '!$C$13:$M$343,11,0)</f>
        <v>Porcentaje</v>
      </c>
      <c r="AL139" s="262" t="e">
        <f>VLOOKUP(AA139,'PLAN INDICATIVO ORIGINAL '!$C$13:$M$343,12,0)</f>
        <v>#REF!</v>
      </c>
      <c r="AM139" s="270">
        <f t="shared" ref="AM139:AR139" si="255">+AF139*100</f>
        <v>52</v>
      </c>
      <c r="AN139" s="270">
        <f t="shared" si="255"/>
        <v>53</v>
      </c>
      <c r="AO139" s="270">
        <f t="shared" si="255"/>
        <v>54</v>
      </c>
      <c r="AP139" s="270">
        <f t="shared" si="255"/>
        <v>55.000000000000007</v>
      </c>
      <c r="AQ139" s="270">
        <f t="shared" si="255"/>
        <v>55.000000000000007</v>
      </c>
      <c r="AR139" s="270" t="e">
        <f t="shared" si="255"/>
        <v>#VALUE!</v>
      </c>
      <c r="AS139" s="264" t="s">
        <v>765</v>
      </c>
      <c r="AV139" s="214" t="s">
        <v>456</v>
      </c>
      <c r="AW139" s="214" t="s">
        <v>427</v>
      </c>
      <c r="AX139" s="214" t="s">
        <v>802</v>
      </c>
      <c r="BI139" s="254">
        <v>158</v>
      </c>
      <c r="BJ139" s="59" t="s">
        <v>460</v>
      </c>
    </row>
    <row r="140" spans="1:62" ht="48" customHeight="1" x14ac:dyDescent="0.25">
      <c r="A140" s="254">
        <v>158</v>
      </c>
      <c r="B140" s="254" t="str">
        <f t="shared" si="149"/>
        <v>P158</v>
      </c>
      <c r="C140" s="127" t="s">
        <v>36</v>
      </c>
      <c r="D140" s="288" t="s">
        <v>417</v>
      </c>
      <c r="E140" s="284" t="str">
        <f>+'PLAN INDICATIVO ORIGINAL '!$D$171</f>
        <v>GESTIÓN INSTITUCIONAL, JURIDICA Y DEFENSA</v>
      </c>
      <c r="F140" s="256" t="str">
        <f>+'PLAN INDICATIVO ORIGINAL '!$D$172</f>
        <v>PLANEACIÓN Y GESTIÓN</v>
      </c>
      <c r="G140" s="256" t="s">
        <v>425</v>
      </c>
      <c r="H140" s="257" t="str">
        <f>+'PLAN INDICATIVO ORIGINAL '!$D$173</f>
        <v>Implementar un modelo de planeación y gestión que articule la adopción de políticas, afiance la actuación administrativa,  facilite el cumplimiento de las metas institucionales y la prestación de servicios a la comunidad.</v>
      </c>
      <c r="I140" s="257" t="s">
        <v>803</v>
      </c>
      <c r="J140" s="179" t="s">
        <v>448</v>
      </c>
      <c r="K140" s="142" t="s">
        <v>763</v>
      </c>
      <c r="L140" s="142" t="str">
        <f>+'PLAN INDICATIVO ORIGINAL '!$C$183</f>
        <v>I25</v>
      </c>
      <c r="M140" s="266" t="str">
        <f>+'PLAN INDICATIVO ORIGINAL '!$E$183</f>
        <v>Porcentaje del Índice de Transparencia Nacional</v>
      </c>
      <c r="N140" s="267">
        <f>VLOOKUP(L140,'PLAN INDICATIVO ORIGINAL '!$C$13:$M$343,6,0)</f>
        <v>0.6</v>
      </c>
      <c r="O140" s="267">
        <f>VLOOKUP(L140,'PLAN INDICATIVO ORIGINAL '!$C$13:$M$343,7,0)</f>
        <v>0.65</v>
      </c>
      <c r="P140" s="267">
        <f>VLOOKUP(L140,'PLAN INDICATIVO ORIGINAL '!$C$13:$M$343,8,0)</f>
        <v>0.7</v>
      </c>
      <c r="Q140" s="267">
        <f>VLOOKUP(L140,'PLAN INDICATIVO ORIGINAL '!$C$13:$M$343,9,0)</f>
        <v>0.74</v>
      </c>
      <c r="R140" s="267">
        <f>VLOOKUP(L140,'PLAN INDICATIVO ORIGINAL '!$C$13:$M$343,10,0)</f>
        <v>0.74</v>
      </c>
      <c r="S140" s="267" t="str">
        <f>VLOOKUP(L140,'PLAN INDICATIVO ORIGINAL '!$C$13:$M$343,11,0)</f>
        <v>Porcentaje</v>
      </c>
      <c r="T140" s="259" t="e">
        <f>VLOOKUP(L140,'PLAN INDICATIVO ORIGINAL '!$C$13:$M$343,12,0)</f>
        <v>#REF!</v>
      </c>
      <c r="U140" s="259">
        <f t="shared" ref="U140:Z140" si="256">+N140*100</f>
        <v>60</v>
      </c>
      <c r="V140" s="259">
        <f t="shared" si="256"/>
        <v>65</v>
      </c>
      <c r="W140" s="259">
        <f t="shared" si="256"/>
        <v>70</v>
      </c>
      <c r="X140" s="259">
        <f t="shared" si="256"/>
        <v>74</v>
      </c>
      <c r="Y140" s="259">
        <f t="shared" si="256"/>
        <v>74</v>
      </c>
      <c r="Z140" s="259" t="e">
        <f t="shared" si="256"/>
        <v>#VALUE!</v>
      </c>
      <c r="AA140" s="115" t="str">
        <f>+'PLAN INDICATIVO ORIGINAL '!C188</f>
        <v>P158</v>
      </c>
      <c r="AB140" s="254" t="str">
        <f>+'PLAN INDICATIVO ORIGINAL '!D188</f>
        <v>Celebración Día de la Transparencia.</v>
      </c>
      <c r="AC140" s="59" t="str">
        <f>VLOOKUP(AB140,'PLAN INDICATIVO ORIGINAL '!$D$12:$F$313,3,0)</f>
        <v>DIRECCIÓN DE GESTIÓN CORPORATIVA</v>
      </c>
      <c r="AD140" s="59" t="str">
        <f>VLOOKUP(AB140,'PLAN INDICATIVO ORIGINAL '!$D$12:$F$313,3,0)</f>
        <v>DIRECCIÓN DE GESTIÓN CORPORATIVA</v>
      </c>
      <c r="AE140" s="59" t="s">
        <v>804</v>
      </c>
      <c r="AF140" s="260">
        <f>VLOOKUP(AA140,'PLAN INDICATIVO ORIGINAL '!$C$13:$M$343,6,0)</f>
        <v>1</v>
      </c>
      <c r="AG140" s="261">
        <f>VLOOKUP(AA140,'PLAN INDICATIVO ORIGINAL '!$C$13:$M$343,7,0)</f>
        <v>1</v>
      </c>
      <c r="AH140" s="261">
        <f>VLOOKUP(AA140,'PLAN INDICATIVO ORIGINAL '!$C$13:$M$343,8,0)</f>
        <v>1</v>
      </c>
      <c r="AI140" s="261">
        <f>VLOOKUP(AA140,'PLAN INDICATIVO ORIGINAL '!$C$13:$M$343,9,0)</f>
        <v>1</v>
      </c>
      <c r="AJ140" s="261">
        <f>VLOOKUP(AA140,'PLAN INDICATIVO ORIGINAL '!$C$13:$M$343,10,0)</f>
        <v>1</v>
      </c>
      <c r="AK140" s="261" t="str">
        <f>VLOOKUP(AA140,'PLAN INDICATIVO ORIGINAL '!$C$13:$M$343,11,0)</f>
        <v>Número</v>
      </c>
      <c r="AL140" s="262" t="e">
        <f>VLOOKUP(AA140,'PLAN INDICATIVO ORIGINAL '!$C$13:$M$343,12,0)</f>
        <v>#REF!</v>
      </c>
      <c r="AM140" s="263">
        <f t="shared" ref="AM140:AR140" si="257">+AF140</f>
        <v>1</v>
      </c>
      <c r="AN140" s="263">
        <f t="shared" si="257"/>
        <v>1</v>
      </c>
      <c r="AO140" s="263">
        <f t="shared" si="257"/>
        <v>1</v>
      </c>
      <c r="AP140" s="263">
        <f t="shared" si="257"/>
        <v>1</v>
      </c>
      <c r="AQ140" s="263">
        <f t="shared" si="257"/>
        <v>1</v>
      </c>
      <c r="AR140" s="263" t="str">
        <f t="shared" si="257"/>
        <v>Número</v>
      </c>
      <c r="AS140" s="264" t="s">
        <v>765</v>
      </c>
      <c r="AV140" s="214" t="s">
        <v>458</v>
      </c>
      <c r="AW140" s="214" t="s">
        <v>460</v>
      </c>
      <c r="AX140" s="214" t="s">
        <v>804</v>
      </c>
      <c r="BI140" s="254">
        <v>159</v>
      </c>
      <c r="BJ140" s="59" t="s">
        <v>427</v>
      </c>
    </row>
    <row r="141" spans="1:62" ht="48" customHeight="1" x14ac:dyDescent="0.25">
      <c r="A141" s="254">
        <v>159</v>
      </c>
      <c r="B141" s="254" t="str">
        <f t="shared" si="149"/>
        <v>P159</v>
      </c>
      <c r="C141" s="121" t="s">
        <v>50</v>
      </c>
      <c r="D141" s="288" t="s">
        <v>417</v>
      </c>
      <c r="E141" s="284" t="str">
        <f>+'PLAN INDICATIVO ORIGINAL '!$D$171</f>
        <v>GESTIÓN INSTITUCIONAL, JURIDICA Y DEFENSA</v>
      </c>
      <c r="F141" s="256" t="str">
        <f>+'PLAN INDICATIVO ORIGINAL '!$D$172</f>
        <v>PLANEACIÓN Y GESTIÓN</v>
      </c>
      <c r="G141" s="256" t="s">
        <v>425</v>
      </c>
      <c r="H141" s="257" t="str">
        <f>+'PLAN INDICATIVO ORIGINAL '!$D$173</f>
        <v>Implementar un modelo de planeación y gestión que articule la adopción de políticas, afiance la actuación administrativa,  facilite el cumplimiento de las metas institucionales y la prestación de servicios a la comunidad.</v>
      </c>
      <c r="I141" s="257" t="s">
        <v>803</v>
      </c>
      <c r="J141" s="179" t="s">
        <v>448</v>
      </c>
      <c r="K141" s="142" t="s">
        <v>763</v>
      </c>
      <c r="L141" s="142" t="str">
        <f>+'PLAN INDICATIVO ORIGINAL '!$C$183</f>
        <v>I25</v>
      </c>
      <c r="M141" s="266" t="str">
        <f>+'PLAN INDICATIVO ORIGINAL '!$E$183</f>
        <v>Porcentaje del Índice de Transparencia Nacional</v>
      </c>
      <c r="N141" s="267">
        <f>VLOOKUP(L141,'PLAN INDICATIVO ORIGINAL '!$C$13:$M$343,6,0)</f>
        <v>0.6</v>
      </c>
      <c r="O141" s="267">
        <f>VLOOKUP(L141,'PLAN INDICATIVO ORIGINAL '!$C$13:$M$343,7,0)</f>
        <v>0.65</v>
      </c>
      <c r="P141" s="267">
        <f>VLOOKUP(L141,'PLAN INDICATIVO ORIGINAL '!$C$13:$M$343,8,0)</f>
        <v>0.7</v>
      </c>
      <c r="Q141" s="267">
        <f>VLOOKUP(L141,'PLAN INDICATIVO ORIGINAL '!$C$13:$M$343,9,0)</f>
        <v>0.74</v>
      </c>
      <c r="R141" s="267">
        <f>VLOOKUP(L141,'PLAN INDICATIVO ORIGINAL '!$C$13:$M$343,10,0)</f>
        <v>0.74</v>
      </c>
      <c r="S141" s="267" t="str">
        <f>VLOOKUP(L141,'PLAN INDICATIVO ORIGINAL '!$C$13:$M$343,11,0)</f>
        <v>Porcentaje</v>
      </c>
      <c r="T141" s="259" t="e">
        <f>VLOOKUP(L141,'PLAN INDICATIVO ORIGINAL '!$C$13:$M$343,12,0)</f>
        <v>#REF!</v>
      </c>
      <c r="U141" s="259">
        <f t="shared" ref="U141:Z141" si="258">+N141*100</f>
        <v>60</v>
      </c>
      <c r="V141" s="259">
        <f t="shared" si="258"/>
        <v>65</v>
      </c>
      <c r="W141" s="259">
        <f t="shared" si="258"/>
        <v>70</v>
      </c>
      <c r="X141" s="259">
        <f t="shared" si="258"/>
        <v>74</v>
      </c>
      <c r="Y141" s="259">
        <f t="shared" si="258"/>
        <v>74</v>
      </c>
      <c r="Z141" s="259" t="e">
        <f t="shared" si="258"/>
        <v>#VALUE!</v>
      </c>
      <c r="AA141" s="115" t="str">
        <f>+'PLAN INDICATIVO ORIGINAL '!C189</f>
        <v>P159</v>
      </c>
      <c r="AB141" s="254" t="str">
        <f>+'PLAN INDICATIVO ORIGINAL '!D189</f>
        <v>Ejercicio de rendición de cuentas realizado</v>
      </c>
      <c r="AC141" s="59" t="str">
        <f>VLOOKUP(AB141,'PLAN INDICATIVO ORIGINAL '!$D$12:$F$313,3,0)</f>
        <v>OFICINA ASESORA DE PLANEACIÓN</v>
      </c>
      <c r="AD141" s="59" t="str">
        <f>VLOOKUP(AB141,'PLAN INDICATIVO ORIGINAL '!$D$12:$F$313,3,0)</f>
        <v>OFICINA ASESORA DE PLANEACIÓN</v>
      </c>
      <c r="AE141" s="59" t="s">
        <v>802</v>
      </c>
      <c r="AF141" s="260">
        <f>VLOOKUP(AA141,'PLAN INDICATIVO ORIGINAL '!$C$13:$M$343,6,0)</f>
        <v>1</v>
      </c>
      <c r="AG141" s="261">
        <f>VLOOKUP(AA141,'PLAN INDICATIVO ORIGINAL '!$C$13:$M$343,7,0)</f>
        <v>1</v>
      </c>
      <c r="AH141" s="261">
        <f>VLOOKUP(AA141,'PLAN INDICATIVO ORIGINAL '!$C$13:$M$343,8,0)</f>
        <v>1</v>
      </c>
      <c r="AI141" s="261">
        <f>VLOOKUP(AA141,'PLAN INDICATIVO ORIGINAL '!$C$13:$M$343,9,0)</f>
        <v>1</v>
      </c>
      <c r="AJ141" s="261">
        <f>VLOOKUP(AA141,'PLAN INDICATIVO ORIGINAL '!$C$13:$M$343,10,0)</f>
        <v>1</v>
      </c>
      <c r="AK141" s="261" t="str">
        <f>VLOOKUP(AA141,'PLAN INDICATIVO ORIGINAL '!$C$13:$M$343,11,0)</f>
        <v>Número</v>
      </c>
      <c r="AL141" s="262" t="e">
        <f>VLOOKUP(AA141,'PLAN INDICATIVO ORIGINAL '!$C$13:$M$343,12,0)</f>
        <v>#REF!</v>
      </c>
      <c r="AM141" s="263">
        <f t="shared" ref="AM141:AR141" si="259">+AF141</f>
        <v>1</v>
      </c>
      <c r="AN141" s="263">
        <f t="shared" si="259"/>
        <v>1</v>
      </c>
      <c r="AO141" s="263">
        <f t="shared" si="259"/>
        <v>1</v>
      </c>
      <c r="AP141" s="263">
        <f t="shared" si="259"/>
        <v>1</v>
      </c>
      <c r="AQ141" s="263">
        <f t="shared" si="259"/>
        <v>1</v>
      </c>
      <c r="AR141" s="263" t="str">
        <f t="shared" si="259"/>
        <v>Número</v>
      </c>
      <c r="AS141" s="264" t="s">
        <v>765</v>
      </c>
      <c r="AV141" s="214" t="s">
        <v>461</v>
      </c>
      <c r="AW141" s="214" t="s">
        <v>427</v>
      </c>
      <c r="AX141" s="214" t="s">
        <v>802</v>
      </c>
      <c r="BI141" s="254">
        <v>249</v>
      </c>
      <c r="BJ141" s="59" t="s">
        <v>465</v>
      </c>
    </row>
    <row r="142" spans="1:62" ht="48" customHeight="1" x14ac:dyDescent="0.25">
      <c r="A142" s="254">
        <v>249</v>
      </c>
      <c r="B142" s="254" t="str">
        <f t="shared" si="149"/>
        <v>P254</v>
      </c>
      <c r="C142" s="121" t="s">
        <v>50</v>
      </c>
      <c r="D142" s="288" t="s">
        <v>417</v>
      </c>
      <c r="E142" s="284" t="str">
        <f>+'PLAN INDICATIVO ORIGINAL '!$D$171</f>
        <v>GESTIÓN INSTITUCIONAL, JURIDICA Y DEFENSA</v>
      </c>
      <c r="F142" s="256" t="str">
        <f>+'PLAN INDICATIVO ORIGINAL '!$D$172</f>
        <v>PLANEACIÓN Y GESTIÓN</v>
      </c>
      <c r="G142" s="256" t="s">
        <v>425</v>
      </c>
      <c r="H142" s="257" t="str">
        <f>+'PLAN INDICATIVO ORIGINAL '!$D$173</f>
        <v>Implementar un modelo de planeación y gestión que articule la adopción de políticas, afiance la actuación administrativa,  facilite el cumplimiento de las metas institucionales y la prestación de servicios a la comunidad.</v>
      </c>
      <c r="I142" s="257" t="s">
        <v>803</v>
      </c>
      <c r="J142" s="179" t="s">
        <v>448</v>
      </c>
      <c r="K142" s="142" t="s">
        <v>763</v>
      </c>
      <c r="L142" s="142" t="str">
        <f>+'PLAN INDICATIVO ORIGINAL '!$C$183</f>
        <v>I25</v>
      </c>
      <c r="M142" s="266" t="str">
        <f>+'PLAN INDICATIVO ORIGINAL '!$E$183</f>
        <v>Porcentaje del Índice de Transparencia Nacional</v>
      </c>
      <c r="N142" s="267">
        <f>VLOOKUP(L142,'PLAN INDICATIVO ORIGINAL '!$C$13:$M$343,6,0)</f>
        <v>0.6</v>
      </c>
      <c r="O142" s="267">
        <f>VLOOKUP(L142,'PLAN INDICATIVO ORIGINAL '!$C$13:$M$343,7,0)</f>
        <v>0.65</v>
      </c>
      <c r="P142" s="267">
        <f>VLOOKUP(L142,'PLAN INDICATIVO ORIGINAL '!$C$13:$M$343,8,0)</f>
        <v>0.7</v>
      </c>
      <c r="Q142" s="267">
        <f>VLOOKUP(L142,'PLAN INDICATIVO ORIGINAL '!$C$13:$M$343,9,0)</f>
        <v>0.74</v>
      </c>
      <c r="R142" s="267">
        <f>VLOOKUP(L142,'PLAN INDICATIVO ORIGINAL '!$C$13:$M$343,10,0)</f>
        <v>0.74</v>
      </c>
      <c r="S142" s="267" t="str">
        <f>VLOOKUP(L142,'PLAN INDICATIVO ORIGINAL '!$C$13:$M$343,11,0)</f>
        <v>Porcentaje</v>
      </c>
      <c r="T142" s="259" t="e">
        <f>VLOOKUP(L142,'PLAN INDICATIVO ORIGINAL '!$C$13:$M$343,12,0)</f>
        <v>#REF!</v>
      </c>
      <c r="U142" s="259">
        <f t="shared" ref="U142:Z142" si="260">+N142*100</f>
        <v>60</v>
      </c>
      <c r="V142" s="259">
        <f t="shared" si="260"/>
        <v>65</v>
      </c>
      <c r="W142" s="259">
        <f t="shared" si="260"/>
        <v>70</v>
      </c>
      <c r="X142" s="259">
        <f t="shared" si="260"/>
        <v>74</v>
      </c>
      <c r="Y142" s="259">
        <f t="shared" si="260"/>
        <v>74</v>
      </c>
      <c r="Z142" s="259" t="e">
        <f t="shared" si="260"/>
        <v>#VALUE!</v>
      </c>
      <c r="AA142" s="115" t="str">
        <f>+'PLAN INDICATIVO ORIGINAL '!C190</f>
        <v>P254</v>
      </c>
      <c r="AB142" s="254" t="str">
        <f>+'PLAN INDICATIVO ORIGINAL '!D190</f>
        <v>Política Institucional de servicio al ciudadano de acuerdo al Programa Nacional del Servicio Nacional, elaborada e implementada al 2018.</v>
      </c>
      <c r="AC142" s="59" t="str">
        <f>VLOOKUP(AB142,'PLAN INDICATIVO ORIGINAL '!$D$12:$F$313,3,0)</f>
        <v>GRUPO DE ATENCIÓN AL CIUDADANO</v>
      </c>
      <c r="AD142" s="59" t="str">
        <f>VLOOKUP(AB142,'PLAN INDICATIVO ORIGINAL '!$D$12:$F$313,3,0)</f>
        <v>GRUPO DE ATENCIÓN AL CIUDADANO</v>
      </c>
      <c r="AE142" s="59" t="s">
        <v>805</v>
      </c>
      <c r="AF142" s="260">
        <f>VLOOKUP(AA142,'PLAN INDICATIVO ORIGINAL '!$C$13:$M$343,6,0)</f>
        <v>0</v>
      </c>
      <c r="AG142" s="261">
        <f>VLOOKUP(AA142,'PLAN INDICATIVO ORIGINAL '!$C$13:$M$343,7,0)</f>
        <v>0.3</v>
      </c>
      <c r="AH142" s="261">
        <f>VLOOKUP(AA142,'PLAN INDICATIVO ORIGINAL '!$C$13:$M$343,8,0)</f>
        <v>0.35</v>
      </c>
      <c r="AI142" s="261">
        <f>VLOOKUP(AA142,'PLAN INDICATIVO ORIGINAL '!$C$13:$M$343,9,0)</f>
        <v>0.35</v>
      </c>
      <c r="AJ142" s="261">
        <f>VLOOKUP(AA142,'PLAN INDICATIVO ORIGINAL '!$C$13:$M$343,10,0)</f>
        <v>1</v>
      </c>
      <c r="AK142" s="261" t="str">
        <f>VLOOKUP(AA142,'PLAN INDICATIVO ORIGINAL '!$C$13:$M$343,11,0)</f>
        <v>Porcentaje</v>
      </c>
      <c r="AL142" s="262" t="e">
        <f>VLOOKUP(AA142,'PLAN INDICATIVO ORIGINAL '!$C$13:$M$343,12,0)</f>
        <v>#REF!</v>
      </c>
      <c r="AM142" s="263">
        <f t="shared" ref="AM142:AR142" si="261">+AF142</f>
        <v>0</v>
      </c>
      <c r="AN142" s="263">
        <f t="shared" si="261"/>
        <v>0.3</v>
      </c>
      <c r="AO142" s="263">
        <f t="shared" si="261"/>
        <v>0.35</v>
      </c>
      <c r="AP142" s="263">
        <f t="shared" si="261"/>
        <v>0.35</v>
      </c>
      <c r="AQ142" s="263">
        <f t="shared" si="261"/>
        <v>1</v>
      </c>
      <c r="AR142" s="263" t="str">
        <f t="shared" si="261"/>
        <v>Porcentaje</v>
      </c>
      <c r="AS142" s="264" t="s">
        <v>765</v>
      </c>
      <c r="AV142" s="214" t="s">
        <v>463</v>
      </c>
      <c r="AW142" s="214" t="s">
        <v>465</v>
      </c>
      <c r="AX142" s="214" t="s">
        <v>805</v>
      </c>
      <c r="BI142" s="254">
        <v>23</v>
      </c>
      <c r="BJ142" s="59" t="s">
        <v>465</v>
      </c>
    </row>
    <row r="143" spans="1:62" ht="48" customHeight="1" x14ac:dyDescent="0.25">
      <c r="A143" s="254">
        <v>23</v>
      </c>
      <c r="B143" s="254" t="str">
        <f t="shared" si="149"/>
        <v>P23</v>
      </c>
      <c r="C143" s="121" t="s">
        <v>50</v>
      </c>
      <c r="D143" s="288" t="s">
        <v>417</v>
      </c>
      <c r="E143" s="284" t="str">
        <f>+'PLAN INDICATIVO ORIGINAL '!$D$171</f>
        <v>GESTIÓN INSTITUCIONAL, JURIDICA Y DEFENSA</v>
      </c>
      <c r="F143" s="256" t="str">
        <f>+'PLAN INDICATIVO ORIGINAL '!$D$172</f>
        <v>PLANEACIÓN Y GESTIÓN</v>
      </c>
      <c r="G143" s="256" t="s">
        <v>425</v>
      </c>
      <c r="H143" s="257" t="str">
        <f>+'PLAN INDICATIVO ORIGINAL '!$D$173</f>
        <v>Implementar un modelo de planeación y gestión que articule la adopción de políticas, afiance la actuación administrativa,  facilite el cumplimiento de las metas institucionales y la prestación de servicios a la comunidad.</v>
      </c>
      <c r="I143" s="257" t="s">
        <v>803</v>
      </c>
      <c r="J143" s="179" t="s">
        <v>448</v>
      </c>
      <c r="K143" s="142" t="s">
        <v>763</v>
      </c>
      <c r="L143" s="142" t="str">
        <f>+'PLAN INDICATIVO ORIGINAL '!$C$183</f>
        <v>I25</v>
      </c>
      <c r="M143" s="266" t="str">
        <f>+'PLAN INDICATIVO ORIGINAL '!$E$183</f>
        <v>Porcentaje del Índice de Transparencia Nacional</v>
      </c>
      <c r="N143" s="267">
        <f>VLOOKUP(L143,'PLAN INDICATIVO ORIGINAL '!$C$13:$M$343,6,0)</f>
        <v>0.6</v>
      </c>
      <c r="O143" s="267">
        <f>VLOOKUP(L143,'PLAN INDICATIVO ORIGINAL '!$C$13:$M$343,7,0)</f>
        <v>0.65</v>
      </c>
      <c r="P143" s="267">
        <f>VLOOKUP(L143,'PLAN INDICATIVO ORIGINAL '!$C$13:$M$343,8,0)</f>
        <v>0.7</v>
      </c>
      <c r="Q143" s="267">
        <f>VLOOKUP(L143,'PLAN INDICATIVO ORIGINAL '!$C$13:$M$343,9,0)</f>
        <v>0.74</v>
      </c>
      <c r="R143" s="267">
        <f>VLOOKUP(L143,'PLAN INDICATIVO ORIGINAL '!$C$13:$M$343,10,0)</f>
        <v>0.74</v>
      </c>
      <c r="S143" s="267" t="str">
        <f>VLOOKUP(L143,'PLAN INDICATIVO ORIGINAL '!$C$13:$M$343,11,0)</f>
        <v>Porcentaje</v>
      </c>
      <c r="T143" s="259" t="e">
        <f>VLOOKUP(L143,'PLAN INDICATIVO ORIGINAL '!$C$13:$M$343,12,0)</f>
        <v>#REF!</v>
      </c>
      <c r="U143" s="259">
        <f t="shared" ref="U143:Z143" si="262">+N143*100</f>
        <v>60</v>
      </c>
      <c r="V143" s="259">
        <f t="shared" si="262"/>
        <v>65</v>
      </c>
      <c r="W143" s="259">
        <f t="shared" si="262"/>
        <v>70</v>
      </c>
      <c r="X143" s="259">
        <f t="shared" si="262"/>
        <v>74</v>
      </c>
      <c r="Y143" s="259">
        <f t="shared" si="262"/>
        <v>74</v>
      </c>
      <c r="Z143" s="259" t="e">
        <f t="shared" si="262"/>
        <v>#VALUE!</v>
      </c>
      <c r="AA143" s="254" t="str">
        <f>+'PLAN INDICATIVO ORIGINAL '!C191</f>
        <v>P23</v>
      </c>
      <c r="AB143" s="254" t="str">
        <f>+'PLAN INDICATIVO ORIGINAL '!D191</f>
        <v>Encuesta de satisfacción del servicio al ciudadano a las 6 regionales y 10 establecimientos de reclusión por regional y sede central realizada, analizada y presentada</v>
      </c>
      <c r="AC143" s="59" t="str">
        <f>VLOOKUP(AB143,'PLAN INDICATIVO ORIGINAL '!$D$12:$F$313,3,0)</f>
        <v>GRUPO DE ATENCIÓN AL CIUDADANO</v>
      </c>
      <c r="AD143" s="59" t="str">
        <f>VLOOKUP(AB143,'PLAN INDICATIVO ORIGINAL '!$D$12:$F$313,3,0)</f>
        <v>GRUPO DE ATENCIÓN AL CIUDADANO</v>
      </c>
      <c r="AE143" s="59" t="s">
        <v>805</v>
      </c>
      <c r="AF143" s="260">
        <f>VLOOKUP(AA143,'PLAN INDICATIVO ORIGINAL '!$C$13:$M$343,6,0)</f>
        <v>1</v>
      </c>
      <c r="AG143" s="261">
        <f>VLOOKUP(AA143,'PLAN INDICATIVO ORIGINAL '!$C$13:$M$343,7,0)</f>
        <v>1</v>
      </c>
      <c r="AH143" s="261">
        <f>VLOOKUP(AA143,'PLAN INDICATIVO ORIGINAL '!$C$13:$M$343,8,0)</f>
        <v>1</v>
      </c>
      <c r="AI143" s="261">
        <f>VLOOKUP(AA143,'PLAN INDICATIVO ORIGINAL '!$C$13:$M$343,9,0)</f>
        <v>1</v>
      </c>
      <c r="AJ143" s="261">
        <f>VLOOKUP(AA143,'PLAN INDICATIVO ORIGINAL '!$C$13:$M$343,10,0)</f>
        <v>4</v>
      </c>
      <c r="AK143" s="261" t="str">
        <f>VLOOKUP(AA143,'PLAN INDICATIVO ORIGINAL '!$C$13:$M$343,11,0)</f>
        <v>Número</v>
      </c>
      <c r="AL143" s="262" t="e">
        <f>VLOOKUP(AA143,'PLAN INDICATIVO ORIGINAL '!$C$13:$M$343,12,0)</f>
        <v>#REF!</v>
      </c>
      <c r="AM143" s="263">
        <f t="shared" ref="AM143:AR143" si="263">+AF143</f>
        <v>1</v>
      </c>
      <c r="AN143" s="263">
        <f t="shared" si="263"/>
        <v>1</v>
      </c>
      <c r="AO143" s="263">
        <f t="shared" si="263"/>
        <v>1</v>
      </c>
      <c r="AP143" s="263">
        <f t="shared" si="263"/>
        <v>1</v>
      </c>
      <c r="AQ143" s="263">
        <f t="shared" si="263"/>
        <v>4</v>
      </c>
      <c r="AR143" s="263" t="str">
        <f t="shared" si="263"/>
        <v>Número</v>
      </c>
      <c r="AS143" s="264" t="s">
        <v>765</v>
      </c>
      <c r="AV143" s="214" t="s">
        <v>466</v>
      </c>
      <c r="AW143" s="214" t="s">
        <v>465</v>
      </c>
      <c r="AX143" s="214" t="s">
        <v>805</v>
      </c>
      <c r="BI143" s="254">
        <v>10</v>
      </c>
      <c r="BJ143" s="59" t="s">
        <v>465</v>
      </c>
    </row>
    <row r="144" spans="1:62" ht="51" customHeight="1" x14ac:dyDescent="0.25">
      <c r="A144" s="254">
        <v>10</v>
      </c>
      <c r="B144" s="254" t="str">
        <f t="shared" si="149"/>
        <v>P10</v>
      </c>
      <c r="C144" s="121" t="s">
        <v>56</v>
      </c>
      <c r="D144" s="288" t="s">
        <v>417</v>
      </c>
      <c r="E144" s="284" t="str">
        <f>+'PLAN INDICATIVO ORIGINAL '!$D$171</f>
        <v>GESTIÓN INSTITUCIONAL, JURIDICA Y DEFENSA</v>
      </c>
      <c r="F144" s="256" t="str">
        <f>+'PLAN INDICATIVO ORIGINAL '!$D$172</f>
        <v>PLANEACIÓN Y GESTIÓN</v>
      </c>
      <c r="G144" s="256" t="s">
        <v>425</v>
      </c>
      <c r="H144" s="257" t="str">
        <f>+'PLAN INDICATIVO ORIGINAL '!$D$173</f>
        <v>Implementar un modelo de planeación y gestión que articule la adopción de políticas, afiance la actuación administrativa,  facilite el cumplimiento de las metas institucionales y la prestación de servicios a la comunidad.</v>
      </c>
      <c r="I144" s="257" t="s">
        <v>803</v>
      </c>
      <c r="J144" s="179" t="s">
        <v>448</v>
      </c>
      <c r="K144" s="142" t="s">
        <v>763</v>
      </c>
      <c r="L144" s="142" t="str">
        <f>+'PLAN INDICATIVO ORIGINAL '!$C$183</f>
        <v>I25</v>
      </c>
      <c r="M144" s="266" t="str">
        <f>+'PLAN INDICATIVO ORIGINAL '!$E$183</f>
        <v>Porcentaje del Índice de Transparencia Nacional</v>
      </c>
      <c r="N144" s="267">
        <f>VLOOKUP(L144,'PLAN INDICATIVO ORIGINAL '!$C$13:$M$343,6,0)</f>
        <v>0.6</v>
      </c>
      <c r="O144" s="267">
        <f>VLOOKUP(L144,'PLAN INDICATIVO ORIGINAL '!$C$13:$M$343,7,0)</f>
        <v>0.65</v>
      </c>
      <c r="P144" s="267">
        <f>VLOOKUP(L144,'PLAN INDICATIVO ORIGINAL '!$C$13:$M$343,8,0)</f>
        <v>0.7</v>
      </c>
      <c r="Q144" s="267">
        <f>VLOOKUP(L144,'PLAN INDICATIVO ORIGINAL '!$C$13:$M$343,9,0)</f>
        <v>0.74</v>
      </c>
      <c r="R144" s="267">
        <f>VLOOKUP(L144,'PLAN INDICATIVO ORIGINAL '!$C$13:$M$343,10,0)</f>
        <v>0.74</v>
      </c>
      <c r="S144" s="267" t="str">
        <f>VLOOKUP(L144,'PLAN INDICATIVO ORIGINAL '!$C$13:$M$343,11,0)</f>
        <v>Porcentaje</v>
      </c>
      <c r="T144" s="259" t="e">
        <f>VLOOKUP(L144,'PLAN INDICATIVO ORIGINAL '!$C$13:$M$343,12,0)</f>
        <v>#REF!</v>
      </c>
      <c r="U144" s="259">
        <f t="shared" ref="U144:Z144" si="264">+N144*100</f>
        <v>60</v>
      </c>
      <c r="V144" s="259">
        <f t="shared" si="264"/>
        <v>65</v>
      </c>
      <c r="W144" s="259">
        <f t="shared" si="264"/>
        <v>70</v>
      </c>
      <c r="X144" s="259">
        <f t="shared" si="264"/>
        <v>74</v>
      </c>
      <c r="Y144" s="259">
        <f t="shared" si="264"/>
        <v>74</v>
      </c>
      <c r="Z144" s="259" t="e">
        <f t="shared" si="264"/>
        <v>#VALUE!</v>
      </c>
      <c r="AA144" s="254" t="str">
        <f>+'PLAN INDICATIVO ORIGINAL '!C192</f>
        <v>P10</v>
      </c>
      <c r="AB144" s="254" t="str">
        <f>+'PLAN INDICATIVO ORIGINAL '!D192</f>
        <v xml:space="preserve">Aplicativo de quejas web evaluado en su uso. </v>
      </c>
      <c r="AC144" s="59" t="str">
        <f>VLOOKUP(AB144,'PLAN INDICATIVO ORIGINAL '!$D$12:$F$313,3,0)</f>
        <v>GRUPO DE ATENCIÓN AL CIUDADANO</v>
      </c>
      <c r="AD144" s="59" t="str">
        <f>VLOOKUP(AB144,'PLAN INDICATIVO ORIGINAL '!$D$12:$F$313,3,0)</f>
        <v>GRUPO DE ATENCIÓN AL CIUDADANO</v>
      </c>
      <c r="AE144" s="59" t="s">
        <v>805</v>
      </c>
      <c r="AF144" s="260">
        <f>VLOOKUP(AA144,'PLAN INDICATIVO ORIGINAL '!$C$13:$M$343,6,0)</f>
        <v>1</v>
      </c>
      <c r="AG144" s="261">
        <f>VLOOKUP(AA144,'PLAN INDICATIVO ORIGINAL '!$C$13:$M$343,7,0)</f>
        <v>1</v>
      </c>
      <c r="AH144" s="261">
        <f>VLOOKUP(AA144,'PLAN INDICATIVO ORIGINAL '!$C$13:$M$343,8,0)</f>
        <v>1</v>
      </c>
      <c r="AI144" s="261">
        <f>VLOOKUP(AA144,'PLAN INDICATIVO ORIGINAL '!$C$13:$M$343,9,0)</f>
        <v>1</v>
      </c>
      <c r="AJ144" s="261">
        <f>VLOOKUP(AA144,'PLAN INDICATIVO ORIGINAL '!$C$13:$M$343,10,0)</f>
        <v>4</v>
      </c>
      <c r="AK144" s="261" t="str">
        <f>VLOOKUP(AA144,'PLAN INDICATIVO ORIGINAL '!$C$13:$M$343,11,0)</f>
        <v>Número</v>
      </c>
      <c r="AL144" s="262" t="e">
        <f>VLOOKUP(AA144,'PLAN INDICATIVO ORIGINAL '!$C$13:$M$343,12,0)</f>
        <v>#REF!</v>
      </c>
      <c r="AM144" s="263">
        <f t="shared" ref="AM144:AR144" si="265">+AF144</f>
        <v>1</v>
      </c>
      <c r="AN144" s="263">
        <f t="shared" si="265"/>
        <v>1</v>
      </c>
      <c r="AO144" s="263">
        <f t="shared" si="265"/>
        <v>1</v>
      </c>
      <c r="AP144" s="263">
        <f t="shared" si="265"/>
        <v>1</v>
      </c>
      <c r="AQ144" s="263">
        <f t="shared" si="265"/>
        <v>4</v>
      </c>
      <c r="AR144" s="263" t="str">
        <f t="shared" si="265"/>
        <v>Número</v>
      </c>
      <c r="AS144" s="264" t="s">
        <v>765</v>
      </c>
      <c r="AV144" s="214" t="s">
        <v>468</v>
      </c>
      <c r="AW144" s="214" t="s">
        <v>465</v>
      </c>
      <c r="AX144" s="214" t="s">
        <v>805</v>
      </c>
      <c r="BI144" s="254">
        <v>22</v>
      </c>
      <c r="BJ144" s="59" t="s">
        <v>465</v>
      </c>
    </row>
    <row r="145" spans="1:62" ht="51" customHeight="1" x14ac:dyDescent="0.25">
      <c r="A145" s="254">
        <v>22</v>
      </c>
      <c r="B145" s="254" t="str">
        <f t="shared" si="149"/>
        <v>P22</v>
      </c>
      <c r="C145" s="127" t="s">
        <v>59</v>
      </c>
      <c r="D145" s="288" t="s">
        <v>417</v>
      </c>
      <c r="E145" s="284" t="str">
        <f>+'PLAN INDICATIVO ORIGINAL '!$D$171</f>
        <v>GESTIÓN INSTITUCIONAL, JURIDICA Y DEFENSA</v>
      </c>
      <c r="F145" s="256" t="str">
        <f>+'PLAN INDICATIVO ORIGINAL '!$D$172</f>
        <v>PLANEACIÓN Y GESTIÓN</v>
      </c>
      <c r="G145" s="256" t="s">
        <v>425</v>
      </c>
      <c r="H145" s="257" t="str">
        <f>+'PLAN INDICATIVO ORIGINAL '!$D$173</f>
        <v>Implementar un modelo de planeación y gestión que articule la adopción de políticas, afiance la actuación administrativa,  facilite el cumplimiento de las metas institucionales y la prestación de servicios a la comunidad.</v>
      </c>
      <c r="I145" s="257" t="s">
        <v>803</v>
      </c>
      <c r="J145" s="179" t="s">
        <v>448</v>
      </c>
      <c r="K145" s="142" t="s">
        <v>763</v>
      </c>
      <c r="L145" s="142" t="str">
        <f>+'PLAN INDICATIVO ORIGINAL '!$C$183</f>
        <v>I25</v>
      </c>
      <c r="M145" s="266" t="str">
        <f>+'PLAN INDICATIVO ORIGINAL '!$E$183</f>
        <v>Porcentaje del Índice de Transparencia Nacional</v>
      </c>
      <c r="N145" s="267">
        <f>VLOOKUP(L145,'PLAN INDICATIVO ORIGINAL '!$C$13:$M$343,6,0)</f>
        <v>0.6</v>
      </c>
      <c r="O145" s="267">
        <f>VLOOKUP(L145,'PLAN INDICATIVO ORIGINAL '!$C$13:$M$343,7,0)</f>
        <v>0.65</v>
      </c>
      <c r="P145" s="267">
        <f>VLOOKUP(L145,'PLAN INDICATIVO ORIGINAL '!$C$13:$M$343,8,0)</f>
        <v>0.7</v>
      </c>
      <c r="Q145" s="267">
        <f>VLOOKUP(L145,'PLAN INDICATIVO ORIGINAL '!$C$13:$M$343,9,0)</f>
        <v>0.74</v>
      </c>
      <c r="R145" s="267">
        <f>VLOOKUP(L145,'PLAN INDICATIVO ORIGINAL '!$C$13:$M$343,10,0)</f>
        <v>0.74</v>
      </c>
      <c r="S145" s="267" t="str">
        <f>VLOOKUP(L145,'PLAN INDICATIVO ORIGINAL '!$C$13:$M$343,11,0)</f>
        <v>Porcentaje</v>
      </c>
      <c r="T145" s="259" t="e">
        <f>VLOOKUP(L145,'PLAN INDICATIVO ORIGINAL '!$C$13:$M$343,12,0)</f>
        <v>#REF!</v>
      </c>
      <c r="U145" s="259">
        <f t="shared" ref="U145:Z145" si="266">+N145*100</f>
        <v>60</v>
      </c>
      <c r="V145" s="259">
        <f t="shared" si="266"/>
        <v>65</v>
      </c>
      <c r="W145" s="259">
        <f t="shared" si="266"/>
        <v>70</v>
      </c>
      <c r="X145" s="259">
        <f t="shared" si="266"/>
        <v>74</v>
      </c>
      <c r="Y145" s="259">
        <f t="shared" si="266"/>
        <v>74</v>
      </c>
      <c r="Z145" s="259" t="e">
        <f t="shared" si="266"/>
        <v>#VALUE!</v>
      </c>
      <c r="AA145" s="254" t="str">
        <f>+'PLAN INDICATIVO ORIGINAL '!C193</f>
        <v>P22</v>
      </c>
      <c r="AB145" s="254" t="str">
        <f>+'PLAN INDICATIVO ORIGINAL '!D193</f>
        <v>ERON dotados con elementos de Oficina del servicio al ciudadano</v>
      </c>
      <c r="AC145" s="59" t="str">
        <f>VLOOKUP(AB145,'PLAN INDICATIVO ORIGINAL '!$D$12:$F$313,3,0)</f>
        <v>GRUPO DE ATENCIÓN AL CIUDADANO</v>
      </c>
      <c r="AD145" s="59" t="str">
        <f>VLOOKUP(AB145,'PLAN INDICATIVO ORIGINAL '!$D$12:$F$313,3,0)</f>
        <v>GRUPO DE ATENCIÓN AL CIUDADANO</v>
      </c>
      <c r="AE145" s="59" t="s">
        <v>805</v>
      </c>
      <c r="AF145" s="260">
        <f>VLOOKUP(AA145,'PLAN INDICATIVO ORIGINAL '!$C$13:$M$343,6,0)</f>
        <v>40</v>
      </c>
      <c r="AG145" s="261">
        <f>VLOOKUP(AA145,'PLAN INDICATIVO ORIGINAL '!$C$13:$M$343,7,0)</f>
        <v>40</v>
      </c>
      <c r="AH145" s="261">
        <f>VLOOKUP(AA145,'PLAN INDICATIVO ORIGINAL '!$C$13:$M$343,8,0)</f>
        <v>30</v>
      </c>
      <c r="AI145" s="261">
        <f>VLOOKUP(AA145,'PLAN INDICATIVO ORIGINAL '!$C$13:$M$343,9,0)</f>
        <v>27</v>
      </c>
      <c r="AJ145" s="261">
        <f>VLOOKUP(AA145,'PLAN INDICATIVO ORIGINAL '!$C$13:$M$343,10,0)</f>
        <v>137</v>
      </c>
      <c r="AK145" s="261" t="str">
        <f>VLOOKUP(AA145,'PLAN INDICATIVO ORIGINAL '!$C$13:$M$343,11,0)</f>
        <v>Número</v>
      </c>
      <c r="AL145" s="262" t="e">
        <f>VLOOKUP(AA145,'PLAN INDICATIVO ORIGINAL '!$C$13:$M$343,12,0)</f>
        <v>#REF!</v>
      </c>
      <c r="AM145" s="263">
        <f t="shared" ref="AM145:AR145" si="267">+AF145</f>
        <v>40</v>
      </c>
      <c r="AN145" s="263">
        <f t="shared" si="267"/>
        <v>40</v>
      </c>
      <c r="AO145" s="263">
        <f t="shared" si="267"/>
        <v>30</v>
      </c>
      <c r="AP145" s="263">
        <f t="shared" si="267"/>
        <v>27</v>
      </c>
      <c r="AQ145" s="263">
        <f t="shared" si="267"/>
        <v>137</v>
      </c>
      <c r="AR145" s="263" t="str">
        <f t="shared" si="267"/>
        <v>Número</v>
      </c>
      <c r="AS145" s="264" t="s">
        <v>765</v>
      </c>
      <c r="AV145" s="214" t="s">
        <v>470</v>
      </c>
      <c r="AW145" s="214" t="s">
        <v>465</v>
      </c>
      <c r="AX145" s="214" t="s">
        <v>805</v>
      </c>
      <c r="BI145" s="254">
        <v>202</v>
      </c>
      <c r="BJ145" s="59" t="s">
        <v>465</v>
      </c>
    </row>
    <row r="146" spans="1:62" ht="51" customHeight="1" x14ac:dyDescent="0.25">
      <c r="A146" s="254">
        <v>202</v>
      </c>
      <c r="B146" s="254" t="str">
        <f t="shared" si="149"/>
        <v>P202</v>
      </c>
      <c r="C146" s="127" t="s">
        <v>59</v>
      </c>
      <c r="D146" s="288" t="s">
        <v>417</v>
      </c>
      <c r="E146" s="284" t="str">
        <f>+'PLAN INDICATIVO ORIGINAL '!$D$171</f>
        <v>GESTIÓN INSTITUCIONAL, JURIDICA Y DEFENSA</v>
      </c>
      <c r="F146" s="256" t="str">
        <f>+'PLAN INDICATIVO ORIGINAL '!$D$172</f>
        <v>PLANEACIÓN Y GESTIÓN</v>
      </c>
      <c r="G146" s="256" t="s">
        <v>425</v>
      </c>
      <c r="H146" s="257" t="str">
        <f>+'PLAN INDICATIVO ORIGINAL '!$D$173</f>
        <v>Implementar un modelo de planeación y gestión que articule la adopción de políticas, afiance la actuación administrativa,  facilite el cumplimiento de las metas institucionales y la prestación de servicios a la comunidad.</v>
      </c>
      <c r="I146" s="257" t="s">
        <v>803</v>
      </c>
      <c r="J146" s="179" t="s">
        <v>448</v>
      </c>
      <c r="K146" s="142" t="s">
        <v>763</v>
      </c>
      <c r="L146" s="142" t="str">
        <f>+'PLAN INDICATIVO ORIGINAL '!$C$183</f>
        <v>I25</v>
      </c>
      <c r="M146" s="266" t="str">
        <f>+'PLAN INDICATIVO ORIGINAL '!$E$183</f>
        <v>Porcentaje del Índice de Transparencia Nacional</v>
      </c>
      <c r="N146" s="267">
        <f>VLOOKUP(L146,'PLAN INDICATIVO ORIGINAL '!$C$13:$M$343,6,0)</f>
        <v>0.6</v>
      </c>
      <c r="O146" s="267">
        <f>VLOOKUP(L146,'PLAN INDICATIVO ORIGINAL '!$C$13:$M$343,7,0)</f>
        <v>0.65</v>
      </c>
      <c r="P146" s="267">
        <f>VLOOKUP(L146,'PLAN INDICATIVO ORIGINAL '!$C$13:$M$343,8,0)</f>
        <v>0.7</v>
      </c>
      <c r="Q146" s="267">
        <f>VLOOKUP(L146,'PLAN INDICATIVO ORIGINAL '!$C$13:$M$343,9,0)</f>
        <v>0.74</v>
      </c>
      <c r="R146" s="267">
        <f>VLOOKUP(L146,'PLAN INDICATIVO ORIGINAL '!$C$13:$M$343,10,0)</f>
        <v>0.74</v>
      </c>
      <c r="S146" s="267" t="str">
        <f>VLOOKUP(L146,'PLAN INDICATIVO ORIGINAL '!$C$13:$M$343,11,0)</f>
        <v>Porcentaje</v>
      </c>
      <c r="T146" s="259" t="e">
        <f>VLOOKUP(L146,'PLAN INDICATIVO ORIGINAL '!$C$13:$M$343,12,0)</f>
        <v>#REF!</v>
      </c>
      <c r="U146" s="259">
        <f t="shared" ref="U146:Z146" si="268">+N146*100</f>
        <v>60</v>
      </c>
      <c r="V146" s="259">
        <f t="shared" si="268"/>
        <v>65</v>
      </c>
      <c r="W146" s="259">
        <f t="shared" si="268"/>
        <v>70</v>
      </c>
      <c r="X146" s="259">
        <f t="shared" si="268"/>
        <v>74</v>
      </c>
      <c r="Y146" s="259">
        <f t="shared" si="268"/>
        <v>74</v>
      </c>
      <c r="Z146" s="259" t="e">
        <f t="shared" si="268"/>
        <v>#VALUE!</v>
      </c>
      <c r="AA146" s="254" t="str">
        <f>+'PLAN INDICATIVO ORIGINAL '!C194</f>
        <v>P202</v>
      </c>
      <c r="AB146" s="254" t="str">
        <f>+'PLAN INDICATIVO ORIGINAL '!D194</f>
        <v xml:space="preserve"> Sistema integrado de peticiones, quejas, reclamos y denuncias del INPEC estructurado y desarrollado</v>
      </c>
      <c r="AC146" s="59" t="str">
        <f>VLOOKUP(AB146,'PLAN INDICATIVO ORIGINAL '!$D$12:$F$313,3,0)</f>
        <v>GRUPO DE ATENCIÓN AL CIUDADANO</v>
      </c>
      <c r="AD146" s="59" t="str">
        <f>VLOOKUP(AB146,'PLAN INDICATIVO ORIGINAL '!$D$12:$F$313,3,0)</f>
        <v>GRUPO DE ATENCIÓN AL CIUDADANO</v>
      </c>
      <c r="AE146" s="59" t="s">
        <v>805</v>
      </c>
      <c r="AF146" s="268">
        <f>VLOOKUP(AA146,'PLAN INDICATIVO ORIGINAL '!$C$13:$M$343,6,0)</f>
        <v>0.5</v>
      </c>
      <c r="AG146" s="269">
        <f>VLOOKUP(AA146,'PLAN INDICATIVO ORIGINAL '!$C$13:$M$343,7,0)</f>
        <v>0.5</v>
      </c>
      <c r="AH146" s="269">
        <f>VLOOKUP(AA146,'PLAN INDICATIVO ORIGINAL '!$C$13:$M$343,8,0)</f>
        <v>0</v>
      </c>
      <c r="AI146" s="269">
        <f>VLOOKUP(AA146,'PLAN INDICATIVO ORIGINAL '!$C$13:$M$343,9,0)</f>
        <v>0</v>
      </c>
      <c r="AJ146" s="269">
        <f>VLOOKUP(AA146,'PLAN INDICATIVO ORIGINAL '!$C$13:$M$343,10,0)</f>
        <v>1</v>
      </c>
      <c r="AK146" s="269" t="str">
        <f>VLOOKUP(AA146,'PLAN INDICATIVO ORIGINAL '!$C$13:$M$343,11,0)</f>
        <v>Porcentaje</v>
      </c>
      <c r="AL146" s="262" t="e">
        <f>VLOOKUP(AA146,'PLAN INDICATIVO ORIGINAL '!$C$13:$M$343,12,0)</f>
        <v>#REF!</v>
      </c>
      <c r="AM146" s="270">
        <f t="shared" ref="AM146:AR146" si="269">+AF146*100</f>
        <v>50</v>
      </c>
      <c r="AN146" s="270">
        <f t="shared" si="269"/>
        <v>50</v>
      </c>
      <c r="AO146" s="270">
        <f t="shared" si="269"/>
        <v>0</v>
      </c>
      <c r="AP146" s="270">
        <f t="shared" si="269"/>
        <v>0</v>
      </c>
      <c r="AQ146" s="270">
        <f t="shared" si="269"/>
        <v>100</v>
      </c>
      <c r="AR146" s="270" t="e">
        <f t="shared" si="269"/>
        <v>#VALUE!</v>
      </c>
      <c r="AS146" s="264" t="s">
        <v>765</v>
      </c>
      <c r="AV146" s="214" t="s">
        <v>472</v>
      </c>
      <c r="AW146" s="214" t="s">
        <v>465</v>
      </c>
      <c r="AX146" s="214" t="s">
        <v>805</v>
      </c>
      <c r="BI146" s="254">
        <v>203</v>
      </c>
      <c r="BJ146" s="59" t="s">
        <v>465</v>
      </c>
    </row>
    <row r="147" spans="1:62" ht="48" customHeight="1" x14ac:dyDescent="0.25">
      <c r="A147" s="254">
        <v>203</v>
      </c>
      <c r="B147" s="254" t="str">
        <f t="shared" si="149"/>
        <v>P203</v>
      </c>
      <c r="C147" s="127" t="s">
        <v>65</v>
      </c>
      <c r="D147" s="288" t="s">
        <v>417</v>
      </c>
      <c r="E147" s="284" t="str">
        <f>+'PLAN INDICATIVO ORIGINAL '!$D$171</f>
        <v>GESTIÓN INSTITUCIONAL, JURIDICA Y DEFENSA</v>
      </c>
      <c r="F147" s="256" t="str">
        <f>+'PLAN INDICATIVO ORIGINAL '!$D$172</f>
        <v>PLANEACIÓN Y GESTIÓN</v>
      </c>
      <c r="G147" s="256" t="s">
        <v>425</v>
      </c>
      <c r="H147" s="257" t="str">
        <f>+'PLAN INDICATIVO ORIGINAL '!$D$173</f>
        <v>Implementar un modelo de planeación y gestión que articule la adopción de políticas, afiance la actuación administrativa,  facilite el cumplimiento de las metas institucionales y la prestación de servicios a la comunidad.</v>
      </c>
      <c r="I147" s="257" t="s">
        <v>803</v>
      </c>
      <c r="J147" s="179" t="s">
        <v>448</v>
      </c>
      <c r="K147" s="142" t="s">
        <v>763</v>
      </c>
      <c r="L147" s="142" t="str">
        <f>+'PLAN INDICATIVO ORIGINAL '!$C$183</f>
        <v>I25</v>
      </c>
      <c r="M147" s="266" t="str">
        <f>+'PLAN INDICATIVO ORIGINAL '!$E$183</f>
        <v>Porcentaje del Índice de Transparencia Nacional</v>
      </c>
      <c r="N147" s="267">
        <f>VLOOKUP(L147,'PLAN INDICATIVO ORIGINAL '!$C$13:$M$343,6,0)</f>
        <v>0.6</v>
      </c>
      <c r="O147" s="267">
        <f>VLOOKUP(L147,'PLAN INDICATIVO ORIGINAL '!$C$13:$M$343,7,0)</f>
        <v>0.65</v>
      </c>
      <c r="P147" s="267">
        <f>VLOOKUP(L147,'PLAN INDICATIVO ORIGINAL '!$C$13:$M$343,8,0)</f>
        <v>0.7</v>
      </c>
      <c r="Q147" s="267">
        <f>VLOOKUP(L147,'PLAN INDICATIVO ORIGINAL '!$C$13:$M$343,9,0)</f>
        <v>0.74</v>
      </c>
      <c r="R147" s="267">
        <f>VLOOKUP(L147,'PLAN INDICATIVO ORIGINAL '!$C$13:$M$343,10,0)</f>
        <v>0.74</v>
      </c>
      <c r="S147" s="267" t="str">
        <f>VLOOKUP(L147,'PLAN INDICATIVO ORIGINAL '!$C$13:$M$343,11,0)</f>
        <v>Porcentaje</v>
      </c>
      <c r="T147" s="259" t="e">
        <f>VLOOKUP(L147,'PLAN INDICATIVO ORIGINAL '!$C$13:$M$343,12,0)</f>
        <v>#REF!</v>
      </c>
      <c r="U147" s="259">
        <f t="shared" ref="U147:Z147" si="270">+N147*100</f>
        <v>60</v>
      </c>
      <c r="V147" s="259">
        <f t="shared" si="270"/>
        <v>65</v>
      </c>
      <c r="W147" s="259">
        <f t="shared" si="270"/>
        <v>70</v>
      </c>
      <c r="X147" s="259">
        <f t="shared" si="270"/>
        <v>74</v>
      </c>
      <c r="Y147" s="259">
        <f t="shared" si="270"/>
        <v>74</v>
      </c>
      <c r="Z147" s="259" t="e">
        <f t="shared" si="270"/>
        <v>#VALUE!</v>
      </c>
      <c r="AA147" s="115" t="str">
        <f>+'PLAN INDICATIVO ORIGINAL '!C195</f>
        <v>P203</v>
      </c>
      <c r="AB147" s="254" t="str">
        <f>+'PLAN INDICATIVO ORIGINAL '!D195</f>
        <v>Ventanilla de información de interés público creada en nivel nacional y  los ERON.</v>
      </c>
      <c r="AC147" s="59" t="str">
        <f>VLOOKUP(AB147,'PLAN INDICATIVO ORIGINAL '!$D$12:$F$313,3,0)</f>
        <v>GRUPO DE ATENCIÓN AL CIUDADANO</v>
      </c>
      <c r="AD147" s="59" t="str">
        <f>VLOOKUP(AB147,'PLAN INDICATIVO ORIGINAL '!$D$12:$F$313,3,0)</f>
        <v>GRUPO DE ATENCIÓN AL CIUDADANO</v>
      </c>
      <c r="AE147" s="59" t="s">
        <v>805</v>
      </c>
      <c r="AF147" s="260">
        <f>VLOOKUP(AA147,'PLAN INDICATIVO ORIGINAL '!$C$13:$M$343,6,0)</f>
        <v>1</v>
      </c>
      <c r="AG147" s="261">
        <f>VLOOKUP(AA147,'PLAN INDICATIVO ORIGINAL '!$C$13:$M$343,7,0)</f>
        <v>45</v>
      </c>
      <c r="AH147" s="261">
        <f>VLOOKUP(AA147,'PLAN INDICATIVO ORIGINAL '!$C$13:$M$343,8,0)</f>
        <v>45</v>
      </c>
      <c r="AI147" s="261">
        <f>VLOOKUP(AA147,'PLAN INDICATIVO ORIGINAL '!$C$13:$M$343,9,0)</f>
        <v>47</v>
      </c>
      <c r="AJ147" s="261">
        <f>VLOOKUP(AA147,'PLAN INDICATIVO ORIGINAL '!$C$13:$M$343,10,0)</f>
        <v>138</v>
      </c>
      <c r="AK147" s="261" t="str">
        <f>VLOOKUP(AA147,'PLAN INDICATIVO ORIGINAL '!$C$13:$M$343,11,0)</f>
        <v>Número</v>
      </c>
      <c r="AL147" s="262" t="e">
        <f>VLOOKUP(AA147,'PLAN INDICATIVO ORIGINAL '!$C$13:$M$343,12,0)</f>
        <v>#REF!</v>
      </c>
      <c r="AM147" s="263">
        <f t="shared" ref="AM147:AR147" si="271">+AF147</f>
        <v>1</v>
      </c>
      <c r="AN147" s="263">
        <f t="shared" si="271"/>
        <v>45</v>
      </c>
      <c r="AO147" s="263">
        <f t="shared" si="271"/>
        <v>45</v>
      </c>
      <c r="AP147" s="263">
        <f t="shared" si="271"/>
        <v>47</v>
      </c>
      <c r="AQ147" s="263">
        <f t="shared" si="271"/>
        <v>138</v>
      </c>
      <c r="AR147" s="263" t="str">
        <f t="shared" si="271"/>
        <v>Número</v>
      </c>
      <c r="AS147" s="264" t="s">
        <v>765</v>
      </c>
      <c r="AV147" s="214" t="s">
        <v>474</v>
      </c>
      <c r="AW147" s="214" t="s">
        <v>465</v>
      </c>
      <c r="AX147" s="214" t="s">
        <v>805</v>
      </c>
      <c r="BI147" s="254">
        <v>204</v>
      </c>
      <c r="BJ147" s="59" t="s">
        <v>465</v>
      </c>
    </row>
    <row r="148" spans="1:62" ht="48" customHeight="1" x14ac:dyDescent="0.25">
      <c r="A148" s="254">
        <v>204</v>
      </c>
      <c r="B148" s="254" t="str">
        <f t="shared" si="149"/>
        <v>P204</v>
      </c>
      <c r="C148" s="121" t="s">
        <v>99</v>
      </c>
      <c r="D148" s="288" t="s">
        <v>417</v>
      </c>
      <c r="E148" s="284" t="str">
        <f>+'PLAN INDICATIVO ORIGINAL '!$D$171</f>
        <v>GESTIÓN INSTITUCIONAL, JURIDICA Y DEFENSA</v>
      </c>
      <c r="F148" s="256" t="str">
        <f>+'PLAN INDICATIVO ORIGINAL '!$D$172</f>
        <v>PLANEACIÓN Y GESTIÓN</v>
      </c>
      <c r="G148" s="256" t="s">
        <v>425</v>
      </c>
      <c r="H148" s="257" t="str">
        <f>+'PLAN INDICATIVO ORIGINAL '!$D$173</f>
        <v>Implementar un modelo de planeación y gestión que articule la adopción de políticas, afiance la actuación administrativa,  facilite el cumplimiento de las metas institucionales y la prestación de servicios a la comunidad.</v>
      </c>
      <c r="I148" s="257" t="s">
        <v>803</v>
      </c>
      <c r="J148" s="179" t="s">
        <v>448</v>
      </c>
      <c r="K148" s="142" t="s">
        <v>763</v>
      </c>
      <c r="L148" s="142" t="str">
        <f>+'PLAN INDICATIVO ORIGINAL '!$C$183</f>
        <v>I25</v>
      </c>
      <c r="M148" s="266" t="str">
        <f>+'PLAN INDICATIVO ORIGINAL '!$E$183</f>
        <v>Porcentaje del Índice de Transparencia Nacional</v>
      </c>
      <c r="N148" s="267">
        <f>VLOOKUP(L148,'PLAN INDICATIVO ORIGINAL '!$C$13:$M$343,6,0)</f>
        <v>0.6</v>
      </c>
      <c r="O148" s="267">
        <f>VLOOKUP(L148,'PLAN INDICATIVO ORIGINAL '!$C$13:$M$343,7,0)</f>
        <v>0.65</v>
      </c>
      <c r="P148" s="267">
        <f>VLOOKUP(L148,'PLAN INDICATIVO ORIGINAL '!$C$13:$M$343,8,0)</f>
        <v>0.7</v>
      </c>
      <c r="Q148" s="267">
        <f>VLOOKUP(L148,'PLAN INDICATIVO ORIGINAL '!$C$13:$M$343,9,0)</f>
        <v>0.74</v>
      </c>
      <c r="R148" s="267">
        <f>VLOOKUP(L148,'PLAN INDICATIVO ORIGINAL '!$C$13:$M$343,10,0)</f>
        <v>0.74</v>
      </c>
      <c r="S148" s="267" t="str">
        <f>VLOOKUP(L148,'PLAN INDICATIVO ORIGINAL '!$C$13:$M$343,11,0)</f>
        <v>Porcentaje</v>
      </c>
      <c r="T148" s="259" t="e">
        <f>VLOOKUP(L148,'PLAN INDICATIVO ORIGINAL '!$C$13:$M$343,12,0)</f>
        <v>#REF!</v>
      </c>
      <c r="U148" s="259">
        <f t="shared" ref="U148:Z148" si="272">+N148*100</f>
        <v>60</v>
      </c>
      <c r="V148" s="259">
        <f t="shared" si="272"/>
        <v>65</v>
      </c>
      <c r="W148" s="259">
        <f t="shared" si="272"/>
        <v>70</v>
      </c>
      <c r="X148" s="259">
        <f t="shared" si="272"/>
        <v>74</v>
      </c>
      <c r="Y148" s="259">
        <f t="shared" si="272"/>
        <v>74</v>
      </c>
      <c r="Z148" s="259" t="e">
        <f t="shared" si="272"/>
        <v>#VALUE!</v>
      </c>
      <c r="AA148" s="115" t="str">
        <f>+'PLAN INDICATIVO ORIGINAL '!C196</f>
        <v>P204</v>
      </c>
      <c r="AB148" s="254" t="str">
        <f>+'PLAN INDICATIVO ORIGINAL '!D196</f>
        <v>Mecanismos de participación ciudadana ejecutados</v>
      </c>
      <c r="AC148" s="59" t="str">
        <f>VLOOKUP(AB148,'PLAN INDICATIVO ORIGINAL '!$D$12:$F$313,3,0)</f>
        <v>GRUPO DE ATENCIÓN AL CIUDADANO</v>
      </c>
      <c r="AD148" s="59" t="str">
        <f>VLOOKUP(AB148,'PLAN INDICATIVO ORIGINAL '!$D$12:$F$313,3,0)</f>
        <v>GRUPO DE ATENCIÓN AL CIUDADANO</v>
      </c>
      <c r="AE148" s="59" t="s">
        <v>805</v>
      </c>
      <c r="AF148" s="260">
        <f>VLOOKUP(AA148,'PLAN INDICATIVO ORIGINAL '!$C$13:$M$343,6,0)</f>
        <v>2</v>
      </c>
      <c r="AG148" s="261">
        <f>VLOOKUP(AA148,'PLAN INDICATIVO ORIGINAL '!$C$13:$M$343,7,0)</f>
        <v>2</v>
      </c>
      <c r="AH148" s="261">
        <f>VLOOKUP(AA148,'PLAN INDICATIVO ORIGINAL '!$C$13:$M$343,8,0)</f>
        <v>2</v>
      </c>
      <c r="AI148" s="261">
        <f>VLOOKUP(AA148,'PLAN INDICATIVO ORIGINAL '!$C$13:$M$343,9,0)</f>
        <v>2</v>
      </c>
      <c r="AJ148" s="261">
        <f>VLOOKUP(AA148,'PLAN INDICATIVO ORIGINAL '!$C$13:$M$343,10,0)</f>
        <v>8</v>
      </c>
      <c r="AK148" s="261" t="str">
        <f>VLOOKUP(AA148,'PLAN INDICATIVO ORIGINAL '!$C$13:$M$343,11,0)</f>
        <v>Número</v>
      </c>
      <c r="AL148" s="262" t="e">
        <f>VLOOKUP(AA148,'PLAN INDICATIVO ORIGINAL '!$C$13:$M$343,12,0)</f>
        <v>#REF!</v>
      </c>
      <c r="AM148" s="263">
        <f t="shared" ref="AM148:AR148" si="273">+AF148</f>
        <v>2</v>
      </c>
      <c r="AN148" s="263">
        <f t="shared" si="273"/>
        <v>2</v>
      </c>
      <c r="AO148" s="263">
        <f t="shared" si="273"/>
        <v>2</v>
      </c>
      <c r="AP148" s="263">
        <f t="shared" si="273"/>
        <v>2</v>
      </c>
      <c r="AQ148" s="263">
        <f t="shared" si="273"/>
        <v>8</v>
      </c>
      <c r="AR148" s="263" t="str">
        <f t="shared" si="273"/>
        <v>Número</v>
      </c>
      <c r="AS148" s="264" t="s">
        <v>765</v>
      </c>
      <c r="AV148" s="214" t="s">
        <v>476</v>
      </c>
      <c r="AW148" s="214" t="s">
        <v>465</v>
      </c>
      <c r="AX148" s="214" t="s">
        <v>805</v>
      </c>
      <c r="BI148" s="254">
        <v>205</v>
      </c>
      <c r="BJ148" s="59" t="s">
        <v>465</v>
      </c>
    </row>
    <row r="149" spans="1:62" ht="65.25" customHeight="1" x14ac:dyDescent="0.25">
      <c r="A149" s="254">
        <v>205</v>
      </c>
      <c r="B149" s="254" t="str">
        <f t="shared" si="149"/>
        <v>P205</v>
      </c>
      <c r="C149" s="121" t="s">
        <v>99</v>
      </c>
      <c r="D149" s="288" t="s">
        <v>417</v>
      </c>
      <c r="E149" s="284" t="str">
        <f>+'PLAN INDICATIVO ORIGINAL '!$D$171</f>
        <v>GESTIÓN INSTITUCIONAL, JURIDICA Y DEFENSA</v>
      </c>
      <c r="F149" s="256" t="str">
        <f>+'PLAN INDICATIVO ORIGINAL '!$D$172</f>
        <v>PLANEACIÓN Y GESTIÓN</v>
      </c>
      <c r="G149" s="256" t="s">
        <v>425</v>
      </c>
      <c r="H149" s="257" t="str">
        <f>+'PLAN INDICATIVO ORIGINAL '!$D$173</f>
        <v>Implementar un modelo de planeación y gestión que articule la adopción de políticas, afiance la actuación administrativa,  facilite el cumplimiento de las metas institucionales y la prestación de servicios a la comunidad.</v>
      </c>
      <c r="I149" s="257" t="s">
        <v>803</v>
      </c>
      <c r="J149" s="179" t="s">
        <v>448</v>
      </c>
      <c r="K149" s="142" t="s">
        <v>763</v>
      </c>
      <c r="L149" s="142" t="str">
        <f>+'PLAN INDICATIVO ORIGINAL '!$C$183</f>
        <v>I25</v>
      </c>
      <c r="M149" s="266" t="str">
        <f>+'PLAN INDICATIVO ORIGINAL '!$E$183</f>
        <v>Porcentaje del Índice de Transparencia Nacional</v>
      </c>
      <c r="N149" s="267">
        <f>VLOOKUP(L149,'PLAN INDICATIVO ORIGINAL '!$C$13:$M$343,6,0)</f>
        <v>0.6</v>
      </c>
      <c r="O149" s="267">
        <f>VLOOKUP(L149,'PLAN INDICATIVO ORIGINAL '!$C$13:$M$343,7,0)</f>
        <v>0.65</v>
      </c>
      <c r="P149" s="267">
        <f>VLOOKUP(L149,'PLAN INDICATIVO ORIGINAL '!$C$13:$M$343,8,0)</f>
        <v>0.7</v>
      </c>
      <c r="Q149" s="267">
        <f>VLOOKUP(L149,'PLAN INDICATIVO ORIGINAL '!$C$13:$M$343,9,0)</f>
        <v>0.74</v>
      </c>
      <c r="R149" s="267">
        <f>VLOOKUP(L149,'PLAN INDICATIVO ORIGINAL '!$C$13:$M$343,10,0)</f>
        <v>0.74</v>
      </c>
      <c r="S149" s="267" t="str">
        <f>VLOOKUP(L149,'PLAN INDICATIVO ORIGINAL '!$C$13:$M$343,11,0)</f>
        <v>Porcentaje</v>
      </c>
      <c r="T149" s="259" t="e">
        <f>VLOOKUP(L149,'PLAN INDICATIVO ORIGINAL '!$C$13:$M$343,12,0)</f>
        <v>#REF!</v>
      </c>
      <c r="U149" s="259">
        <f t="shared" ref="U149:Z149" si="274">+N149*100</f>
        <v>60</v>
      </c>
      <c r="V149" s="259">
        <f t="shared" si="274"/>
        <v>65</v>
      </c>
      <c r="W149" s="259">
        <f t="shared" si="274"/>
        <v>70</v>
      </c>
      <c r="X149" s="259">
        <f t="shared" si="274"/>
        <v>74</v>
      </c>
      <c r="Y149" s="259">
        <f t="shared" si="274"/>
        <v>74</v>
      </c>
      <c r="Z149" s="259" t="e">
        <f t="shared" si="274"/>
        <v>#VALUE!</v>
      </c>
      <c r="AA149" s="115" t="str">
        <f>+'PLAN INDICATIVO ORIGINAL '!C197</f>
        <v>P205</v>
      </c>
      <c r="AB149" s="254" t="str">
        <f>+'PLAN INDICATIVO ORIGINAL '!D197</f>
        <v>Ferias de Atención al ciudadano realizadas</v>
      </c>
      <c r="AC149" s="59" t="str">
        <f>VLOOKUP(AB149,'PLAN INDICATIVO ORIGINAL '!$D$12:$F$313,3,0)</f>
        <v>GRUPO DE ATENCIÓN AL CIUDADANO</v>
      </c>
      <c r="AD149" s="59" t="str">
        <f>VLOOKUP(AB149,'PLAN INDICATIVO ORIGINAL '!$D$12:$F$313,3,0)</f>
        <v>GRUPO DE ATENCIÓN AL CIUDADANO</v>
      </c>
      <c r="AE149" s="59" t="s">
        <v>805</v>
      </c>
      <c r="AF149" s="260">
        <f>VLOOKUP(AA149,'PLAN INDICATIVO ORIGINAL '!$C$13:$M$343,6,0)</f>
        <v>4</v>
      </c>
      <c r="AG149" s="261">
        <f>VLOOKUP(AA149,'PLAN INDICATIVO ORIGINAL '!$C$13:$M$343,7,0)</f>
        <v>4</v>
      </c>
      <c r="AH149" s="261">
        <f>VLOOKUP(AA149,'PLAN INDICATIVO ORIGINAL '!$C$13:$M$343,8,0)</f>
        <v>4</v>
      </c>
      <c r="AI149" s="261">
        <f>VLOOKUP(AA149,'PLAN INDICATIVO ORIGINAL '!$C$13:$M$343,9,0)</f>
        <v>4</v>
      </c>
      <c r="AJ149" s="261">
        <f>VLOOKUP(AA149,'PLAN INDICATIVO ORIGINAL '!$C$13:$M$343,10,0)</f>
        <v>4</v>
      </c>
      <c r="AK149" s="261" t="str">
        <f>VLOOKUP(AA149,'PLAN INDICATIVO ORIGINAL '!$C$13:$M$343,11,0)</f>
        <v>Número</v>
      </c>
      <c r="AL149" s="262" t="e">
        <f>VLOOKUP(AA149,'PLAN INDICATIVO ORIGINAL '!$C$13:$M$343,12,0)</f>
        <v>#REF!</v>
      </c>
      <c r="AM149" s="263">
        <f t="shared" ref="AM149:AR149" si="275">+AF149</f>
        <v>4</v>
      </c>
      <c r="AN149" s="263">
        <f t="shared" si="275"/>
        <v>4</v>
      </c>
      <c r="AO149" s="263">
        <f t="shared" si="275"/>
        <v>4</v>
      </c>
      <c r="AP149" s="263">
        <f t="shared" si="275"/>
        <v>4</v>
      </c>
      <c r="AQ149" s="263">
        <f t="shared" si="275"/>
        <v>4</v>
      </c>
      <c r="AR149" s="263" t="str">
        <f t="shared" si="275"/>
        <v>Número</v>
      </c>
      <c r="AS149" s="264" t="s">
        <v>765</v>
      </c>
      <c r="AV149" s="214" t="s">
        <v>478</v>
      </c>
      <c r="AW149" s="214" t="s">
        <v>465</v>
      </c>
      <c r="AX149" s="214" t="s">
        <v>805</v>
      </c>
      <c r="BI149" s="254">
        <v>55</v>
      </c>
      <c r="BJ149" s="59" t="s">
        <v>337</v>
      </c>
    </row>
    <row r="150" spans="1:62" ht="93" customHeight="1" x14ac:dyDescent="0.25">
      <c r="A150" s="254">
        <v>55</v>
      </c>
      <c r="B150" s="254" t="str">
        <f t="shared" si="149"/>
        <v>P55</v>
      </c>
      <c r="C150" s="121" t="s">
        <v>66</v>
      </c>
      <c r="D150" s="288" t="s">
        <v>417</v>
      </c>
      <c r="E150" s="284" t="str">
        <f>+'PLAN INDICATIVO ORIGINAL '!$D$171</f>
        <v>GESTIÓN INSTITUCIONAL, JURIDICA Y DEFENSA</v>
      </c>
      <c r="F150" s="256" t="str">
        <f>+'PLAN INDICATIVO ORIGINAL '!$D$172</f>
        <v>PLANEACIÓN Y GESTIÓN</v>
      </c>
      <c r="G150" s="256" t="s">
        <v>425</v>
      </c>
      <c r="H150" s="257" t="str">
        <f>+'PLAN INDICATIVO ORIGINAL '!$D$173</f>
        <v>Implementar un modelo de planeación y gestión que articule la adopción de políticas, afiance la actuación administrativa,  facilite el cumplimiento de las metas institucionales y la prestación de servicios a la comunidad.</v>
      </c>
      <c r="I150" s="257" t="s">
        <v>803</v>
      </c>
      <c r="J150" s="179" t="s">
        <v>448</v>
      </c>
      <c r="K150" s="142" t="s">
        <v>763</v>
      </c>
      <c r="L150" s="142" t="str">
        <f>+'PLAN INDICATIVO ORIGINAL '!$C$183</f>
        <v>I25</v>
      </c>
      <c r="M150" s="266" t="str">
        <f>+'PLAN INDICATIVO ORIGINAL '!$E$183</f>
        <v>Porcentaje del Índice de Transparencia Nacional</v>
      </c>
      <c r="N150" s="267">
        <f>VLOOKUP(L150,'PLAN INDICATIVO ORIGINAL '!$C$13:$M$343,6,0)</f>
        <v>0.6</v>
      </c>
      <c r="O150" s="267">
        <f>VLOOKUP(L150,'PLAN INDICATIVO ORIGINAL '!$C$13:$M$343,7,0)</f>
        <v>0.65</v>
      </c>
      <c r="P150" s="267">
        <f>VLOOKUP(L150,'PLAN INDICATIVO ORIGINAL '!$C$13:$M$343,8,0)</f>
        <v>0.7</v>
      </c>
      <c r="Q150" s="267">
        <f>VLOOKUP(L150,'PLAN INDICATIVO ORIGINAL '!$C$13:$M$343,9,0)</f>
        <v>0.74</v>
      </c>
      <c r="R150" s="267">
        <f>VLOOKUP(L150,'PLAN INDICATIVO ORIGINAL '!$C$13:$M$343,10,0)</f>
        <v>0.74</v>
      </c>
      <c r="S150" s="267" t="str">
        <f>VLOOKUP(L150,'PLAN INDICATIVO ORIGINAL '!$C$13:$M$343,11,0)</f>
        <v>Porcentaje</v>
      </c>
      <c r="T150" s="259" t="e">
        <f>VLOOKUP(L150,'PLAN INDICATIVO ORIGINAL '!$C$13:$M$343,12,0)</f>
        <v>#REF!</v>
      </c>
      <c r="U150" s="259">
        <f t="shared" ref="U150:Z150" si="276">+N150*100</f>
        <v>60</v>
      </c>
      <c r="V150" s="259">
        <f t="shared" si="276"/>
        <v>65</v>
      </c>
      <c r="W150" s="259">
        <f t="shared" si="276"/>
        <v>70</v>
      </c>
      <c r="X150" s="259">
        <f t="shared" si="276"/>
        <v>74</v>
      </c>
      <c r="Y150" s="259">
        <f t="shared" si="276"/>
        <v>74</v>
      </c>
      <c r="Z150" s="259" t="e">
        <f t="shared" si="276"/>
        <v>#VALUE!</v>
      </c>
      <c r="AA150" s="254" t="str">
        <f>+'PLAN INDICATIVO ORIGINAL '!C198</f>
        <v>P55</v>
      </c>
      <c r="AB150" s="254" t="str">
        <f>+'PLAN INDICATIVO ORIGINAL '!D198</f>
        <v>Manual de Protocolo Institucional INPEC presentado</v>
      </c>
      <c r="AC150" s="59" t="str">
        <f>VLOOKUP(AB150,'PLAN INDICATIVO ORIGINAL '!$D$12:$F$313,3,0)</f>
        <v>GRUPO DE RELACIONES PUBLICAS Y PROTOCOLO</v>
      </c>
      <c r="AD150" s="59" t="str">
        <f>VLOOKUP(AB150,'PLAN INDICATIVO ORIGINAL '!$D$12:$F$313,3,0)</f>
        <v>GRUPO DE RELACIONES PUBLICAS Y PROTOCOLO</v>
      </c>
      <c r="AE150" s="59" t="s">
        <v>792</v>
      </c>
      <c r="AF150" s="260">
        <f>VLOOKUP(AA150,'PLAN INDICATIVO ORIGINAL '!$C$13:$M$343,6,0)</f>
        <v>1</v>
      </c>
      <c r="AG150" s="261">
        <f>VLOOKUP(AA150,'PLAN INDICATIVO ORIGINAL '!$C$13:$M$343,7,0)</f>
        <v>0</v>
      </c>
      <c r="AH150" s="261">
        <f>VLOOKUP(AA150,'PLAN INDICATIVO ORIGINAL '!$C$13:$M$343,8,0)</f>
        <v>0</v>
      </c>
      <c r="AI150" s="261">
        <f>VLOOKUP(AA150,'PLAN INDICATIVO ORIGINAL '!$C$13:$M$343,9,0)</f>
        <v>0</v>
      </c>
      <c r="AJ150" s="261">
        <f>VLOOKUP(AA150,'PLAN INDICATIVO ORIGINAL '!$C$13:$M$343,10,0)</f>
        <v>1</v>
      </c>
      <c r="AK150" s="261" t="str">
        <f>VLOOKUP(AA150,'PLAN INDICATIVO ORIGINAL '!$C$13:$M$343,11,0)</f>
        <v>Número</v>
      </c>
      <c r="AL150" s="262" t="e">
        <f>VLOOKUP(AA150,'PLAN INDICATIVO ORIGINAL '!$C$13:$M$343,12,0)</f>
        <v>#REF!</v>
      </c>
      <c r="AM150" s="263">
        <f t="shared" ref="AM150:AR150" si="277">+AF150</f>
        <v>1</v>
      </c>
      <c r="AN150" s="263">
        <f t="shared" si="277"/>
        <v>0</v>
      </c>
      <c r="AO150" s="263">
        <f t="shared" si="277"/>
        <v>0</v>
      </c>
      <c r="AP150" s="263">
        <f t="shared" si="277"/>
        <v>0</v>
      </c>
      <c r="AQ150" s="263">
        <f t="shared" si="277"/>
        <v>1</v>
      </c>
      <c r="AR150" s="263" t="str">
        <f t="shared" si="277"/>
        <v>Número</v>
      </c>
      <c r="AS150" s="264" t="s">
        <v>765</v>
      </c>
      <c r="AV150" s="214" t="s">
        <v>480</v>
      </c>
      <c r="AW150" s="214" t="s">
        <v>337</v>
      </c>
      <c r="AX150" s="214" t="s">
        <v>792</v>
      </c>
      <c r="BI150" s="254">
        <v>55</v>
      </c>
      <c r="BJ150" s="59" t="s">
        <v>337</v>
      </c>
    </row>
    <row r="151" spans="1:62" ht="51" customHeight="1" x14ac:dyDescent="0.25">
      <c r="A151" s="254">
        <v>14</v>
      </c>
      <c r="B151" s="254" t="str">
        <f t="shared" si="149"/>
        <v>P14</v>
      </c>
      <c r="C151" s="121" t="s">
        <v>66</v>
      </c>
      <c r="D151" s="288" t="s">
        <v>417</v>
      </c>
      <c r="E151" s="284" t="str">
        <f>+'PLAN INDICATIVO ORIGINAL '!$D$171</f>
        <v>GESTIÓN INSTITUCIONAL, JURIDICA Y DEFENSA</v>
      </c>
      <c r="F151" s="256" t="str">
        <f>+'PLAN INDICATIVO ORIGINAL '!$D$172</f>
        <v>PLANEACIÓN Y GESTIÓN</v>
      </c>
      <c r="G151" s="256" t="s">
        <v>425</v>
      </c>
      <c r="H151" s="257" t="str">
        <f>+'PLAN INDICATIVO ORIGINAL '!$D$173</f>
        <v>Implementar un modelo de planeación y gestión que articule la adopción de políticas, afiance la actuación administrativa,  facilite el cumplimiento de las metas institucionales y la prestación de servicios a la comunidad.</v>
      </c>
      <c r="I151" s="257" t="s">
        <v>803</v>
      </c>
      <c r="J151" s="179" t="s">
        <v>448</v>
      </c>
      <c r="K151" s="142" t="s">
        <v>763</v>
      </c>
      <c r="L151" s="142" t="str">
        <f>+'PLAN INDICATIVO ORIGINAL '!$C$183</f>
        <v>I25</v>
      </c>
      <c r="M151" s="266" t="str">
        <f>+'PLAN INDICATIVO ORIGINAL '!$E$183</f>
        <v>Porcentaje del Índice de Transparencia Nacional</v>
      </c>
      <c r="N151" s="267">
        <f>VLOOKUP(L151,'PLAN INDICATIVO ORIGINAL '!$C$13:$M$343,6,0)</f>
        <v>0.6</v>
      </c>
      <c r="O151" s="267">
        <f>VLOOKUP(L151,'PLAN INDICATIVO ORIGINAL '!$C$13:$M$343,7,0)</f>
        <v>0.65</v>
      </c>
      <c r="P151" s="267">
        <f>VLOOKUP(L151,'PLAN INDICATIVO ORIGINAL '!$C$13:$M$343,8,0)</f>
        <v>0.7</v>
      </c>
      <c r="Q151" s="267">
        <f>VLOOKUP(L151,'PLAN INDICATIVO ORIGINAL '!$C$13:$M$343,9,0)</f>
        <v>0.74</v>
      </c>
      <c r="R151" s="267">
        <f>VLOOKUP(L151,'PLAN INDICATIVO ORIGINAL '!$C$13:$M$343,10,0)</f>
        <v>0.74</v>
      </c>
      <c r="S151" s="267" t="str">
        <f>VLOOKUP(L151,'PLAN INDICATIVO ORIGINAL '!$C$13:$M$343,11,0)</f>
        <v>Porcentaje</v>
      </c>
      <c r="T151" s="259" t="e">
        <f>VLOOKUP(L151,'PLAN INDICATIVO ORIGINAL '!$C$13:$M$343,12,0)</f>
        <v>#REF!</v>
      </c>
      <c r="U151" s="259">
        <f t="shared" ref="U151:Z151" si="278">+N151*100</f>
        <v>60</v>
      </c>
      <c r="V151" s="259">
        <f t="shared" si="278"/>
        <v>65</v>
      </c>
      <c r="W151" s="259">
        <f t="shared" si="278"/>
        <v>70</v>
      </c>
      <c r="X151" s="259">
        <f t="shared" si="278"/>
        <v>74</v>
      </c>
      <c r="Y151" s="259">
        <f t="shared" si="278"/>
        <v>74</v>
      </c>
      <c r="Z151" s="259" t="e">
        <f t="shared" si="278"/>
        <v>#VALUE!</v>
      </c>
      <c r="AA151" s="254" t="str">
        <f>+'PLAN INDICATIVO ORIGINAL '!C199</f>
        <v>P14</v>
      </c>
      <c r="AB151" s="254" t="str">
        <f>+'PLAN INDICATIVO ORIGINAL '!D199</f>
        <v>Campaña institucional de sensibilización "YO CREO EN MI, YO CREO EN EL INPEC", realizada</v>
      </c>
      <c r="AC151" s="59" t="str">
        <f>VLOOKUP(AB151,'PLAN INDICATIVO ORIGINAL '!$D$12:$F$313,3,0)</f>
        <v>GRUPO DE RELACIONES PUBLICAS Y PROTOCOLO</v>
      </c>
      <c r="AD151" s="59" t="str">
        <f>VLOOKUP(AB151,'PLAN INDICATIVO ORIGINAL '!$D$12:$F$313,3,0)</f>
        <v>GRUPO DE RELACIONES PUBLICAS Y PROTOCOLO</v>
      </c>
      <c r="AE151" s="59" t="s">
        <v>792</v>
      </c>
      <c r="AF151" s="260">
        <f>VLOOKUP(AA151,'PLAN INDICATIVO ORIGINAL '!$C$13:$M$343,6,0)</f>
        <v>1</v>
      </c>
      <c r="AG151" s="261">
        <f>VLOOKUP(AA151,'PLAN INDICATIVO ORIGINAL '!$C$13:$M$343,7,0)</f>
        <v>0</v>
      </c>
      <c r="AH151" s="261">
        <f>VLOOKUP(AA151,'PLAN INDICATIVO ORIGINAL '!$C$13:$M$343,8,0)</f>
        <v>0</v>
      </c>
      <c r="AI151" s="261">
        <f>VLOOKUP(AA151,'PLAN INDICATIVO ORIGINAL '!$C$13:$M$343,9,0)</f>
        <v>0</v>
      </c>
      <c r="AJ151" s="261">
        <f>VLOOKUP(AA151,'PLAN INDICATIVO ORIGINAL '!$C$13:$M$343,10,0)</f>
        <v>1</v>
      </c>
      <c r="AK151" s="261" t="str">
        <f>VLOOKUP(AA151,'PLAN INDICATIVO ORIGINAL '!$C$13:$M$343,11,0)</f>
        <v>Número</v>
      </c>
      <c r="AL151" s="262" t="e">
        <f>VLOOKUP(AA151,'PLAN INDICATIVO ORIGINAL '!$C$13:$M$343,12,0)</f>
        <v>#REF!</v>
      </c>
      <c r="AM151" s="263">
        <f t="shared" ref="AM151:AR151" si="279">+AF151</f>
        <v>1</v>
      </c>
      <c r="AN151" s="263">
        <f t="shared" si="279"/>
        <v>0</v>
      </c>
      <c r="AO151" s="263">
        <f t="shared" si="279"/>
        <v>0</v>
      </c>
      <c r="AP151" s="263">
        <f t="shared" si="279"/>
        <v>0</v>
      </c>
      <c r="AQ151" s="263">
        <f t="shared" si="279"/>
        <v>1</v>
      </c>
      <c r="AR151" s="263" t="str">
        <f t="shared" si="279"/>
        <v>Número</v>
      </c>
      <c r="AS151" s="264" t="s">
        <v>765</v>
      </c>
      <c r="AV151" s="214" t="s">
        <v>482</v>
      </c>
      <c r="AW151" s="214" t="s">
        <v>337</v>
      </c>
      <c r="AX151" s="214" t="s">
        <v>792</v>
      </c>
      <c r="BI151" s="254">
        <v>75</v>
      </c>
      <c r="BJ151" s="59" t="s">
        <v>486</v>
      </c>
    </row>
    <row r="152" spans="1:62" ht="51" customHeight="1" x14ac:dyDescent="0.25">
      <c r="A152" s="254">
        <v>75</v>
      </c>
      <c r="B152" s="254" t="str">
        <f t="shared" si="149"/>
        <v>P75</v>
      </c>
      <c r="C152" s="127" t="s">
        <v>53</v>
      </c>
      <c r="D152" s="288" t="s">
        <v>417</v>
      </c>
      <c r="E152" s="284" t="str">
        <f>+'PLAN INDICATIVO ORIGINAL '!$D$171</f>
        <v>GESTIÓN INSTITUCIONAL, JURIDICA Y DEFENSA</v>
      </c>
      <c r="F152" s="256" t="str">
        <f>+'PLAN INDICATIVO ORIGINAL '!$D$172</f>
        <v>PLANEACIÓN Y GESTIÓN</v>
      </c>
      <c r="G152" s="256" t="s">
        <v>425</v>
      </c>
      <c r="H152" s="257" t="str">
        <f>+'PLAN INDICATIVO ORIGINAL '!$D$173</f>
        <v>Implementar un modelo de planeación y gestión que articule la adopción de políticas, afiance la actuación administrativa,  facilite el cumplimiento de las metas institucionales y la prestación de servicios a la comunidad.</v>
      </c>
      <c r="I152" s="257" t="s">
        <v>803</v>
      </c>
      <c r="J152" s="179" t="s">
        <v>448</v>
      </c>
      <c r="K152" s="142" t="s">
        <v>763</v>
      </c>
      <c r="L152" s="142" t="str">
        <f>+'PLAN INDICATIVO ORIGINAL '!$C$183</f>
        <v>I25</v>
      </c>
      <c r="M152" s="266" t="str">
        <f>+'PLAN INDICATIVO ORIGINAL '!$E$183</f>
        <v>Porcentaje del Índice de Transparencia Nacional</v>
      </c>
      <c r="N152" s="267">
        <f>VLOOKUP(L152,'PLAN INDICATIVO ORIGINAL '!$C$13:$M$343,6,0)</f>
        <v>0.6</v>
      </c>
      <c r="O152" s="267">
        <f>VLOOKUP(L152,'PLAN INDICATIVO ORIGINAL '!$C$13:$M$343,7,0)</f>
        <v>0.65</v>
      </c>
      <c r="P152" s="267">
        <f>VLOOKUP(L152,'PLAN INDICATIVO ORIGINAL '!$C$13:$M$343,8,0)</f>
        <v>0.7</v>
      </c>
      <c r="Q152" s="267">
        <f>VLOOKUP(L152,'PLAN INDICATIVO ORIGINAL '!$C$13:$M$343,9,0)</f>
        <v>0.74</v>
      </c>
      <c r="R152" s="267">
        <f>VLOOKUP(L152,'PLAN INDICATIVO ORIGINAL '!$C$13:$M$343,10,0)</f>
        <v>0.74</v>
      </c>
      <c r="S152" s="267" t="str">
        <f>VLOOKUP(L152,'PLAN INDICATIVO ORIGINAL '!$C$13:$M$343,11,0)</f>
        <v>Porcentaje</v>
      </c>
      <c r="T152" s="259" t="e">
        <f>VLOOKUP(L152,'PLAN INDICATIVO ORIGINAL '!$C$13:$M$343,12,0)</f>
        <v>#REF!</v>
      </c>
      <c r="U152" s="259">
        <f t="shared" ref="U152:Z152" si="280">+N152*100</f>
        <v>60</v>
      </c>
      <c r="V152" s="259">
        <f t="shared" si="280"/>
        <v>65</v>
      </c>
      <c r="W152" s="259">
        <f t="shared" si="280"/>
        <v>70</v>
      </c>
      <c r="X152" s="259">
        <f t="shared" si="280"/>
        <v>74</v>
      </c>
      <c r="Y152" s="259">
        <f t="shared" si="280"/>
        <v>74</v>
      </c>
      <c r="Z152" s="259" t="e">
        <f t="shared" si="280"/>
        <v>#VALUE!</v>
      </c>
      <c r="AA152" s="254" t="str">
        <f>+'PLAN INDICATIVO ORIGINAL '!C200</f>
        <v>P75</v>
      </c>
      <c r="AB152" s="254" t="str">
        <f>+'PLAN INDICATIVO ORIGINAL '!D200</f>
        <v>Riesgos identificados a través de auditorías internas y autoevaluación.</v>
      </c>
      <c r="AC152" s="59" t="str">
        <f>VLOOKUP(AB152,'PLAN INDICATIVO ORIGINAL '!$D$12:$F$313,3,0)</f>
        <v xml:space="preserve">OFICINA DE CONTROL INTERNO   </v>
      </c>
      <c r="AD152" s="59" t="str">
        <f>VLOOKUP(AB152,'PLAN INDICATIVO ORIGINAL '!$D$12:$F$313,3,0)</f>
        <v xml:space="preserve">OFICINA DE CONTROL INTERNO   </v>
      </c>
      <c r="AE152" s="59" t="s">
        <v>806</v>
      </c>
      <c r="AF152" s="268">
        <f>VLOOKUP(AA152,'PLAN INDICATIVO ORIGINAL '!$C$13:$M$343,6,0)</f>
        <v>1</v>
      </c>
      <c r="AG152" s="269">
        <f>VLOOKUP(AA152,'PLAN INDICATIVO ORIGINAL '!$C$13:$M$343,7,0)</f>
        <v>1</v>
      </c>
      <c r="AH152" s="269">
        <f>VLOOKUP(AA152,'PLAN INDICATIVO ORIGINAL '!$C$13:$M$343,8,0)</f>
        <v>1</v>
      </c>
      <c r="AI152" s="269">
        <f>VLOOKUP(AA152,'PLAN INDICATIVO ORIGINAL '!$C$13:$M$343,9,0)</f>
        <v>1</v>
      </c>
      <c r="AJ152" s="269">
        <f>VLOOKUP(AA152,'PLAN INDICATIVO ORIGINAL '!$C$13:$M$343,10,0)</f>
        <v>1</v>
      </c>
      <c r="AK152" s="269" t="str">
        <f>VLOOKUP(AA152,'PLAN INDICATIVO ORIGINAL '!$C$13:$M$343,11,0)</f>
        <v>Porcentaje</v>
      </c>
      <c r="AL152" s="262" t="e">
        <f>VLOOKUP(AA152,'PLAN INDICATIVO ORIGINAL '!$C$13:$M$343,12,0)</f>
        <v>#REF!</v>
      </c>
      <c r="AM152" s="270">
        <f t="shared" ref="AM152:AR152" si="281">+AF152*100</f>
        <v>100</v>
      </c>
      <c r="AN152" s="270">
        <f t="shared" si="281"/>
        <v>100</v>
      </c>
      <c r="AO152" s="270">
        <f t="shared" si="281"/>
        <v>100</v>
      </c>
      <c r="AP152" s="270">
        <f t="shared" si="281"/>
        <v>100</v>
      </c>
      <c r="AQ152" s="270">
        <f t="shared" si="281"/>
        <v>100</v>
      </c>
      <c r="AR152" s="270" t="e">
        <f t="shared" si="281"/>
        <v>#VALUE!</v>
      </c>
      <c r="AS152" s="264" t="s">
        <v>765</v>
      </c>
      <c r="AV152" s="214" t="s">
        <v>484</v>
      </c>
      <c r="AW152" s="214" t="s">
        <v>486</v>
      </c>
      <c r="AX152" s="214" t="s">
        <v>806</v>
      </c>
      <c r="BI152" s="254">
        <v>59</v>
      </c>
      <c r="BJ152" s="59" t="s">
        <v>486</v>
      </c>
    </row>
    <row r="153" spans="1:62" ht="51" customHeight="1" x14ac:dyDescent="0.25">
      <c r="A153" s="254">
        <v>59</v>
      </c>
      <c r="B153" s="254" t="str">
        <f t="shared" si="149"/>
        <v>P59</v>
      </c>
      <c r="C153" s="127" t="s">
        <v>56</v>
      </c>
      <c r="D153" s="288" t="s">
        <v>417</v>
      </c>
      <c r="E153" s="284" t="str">
        <f>+'PLAN INDICATIVO ORIGINAL '!$D$171</f>
        <v>GESTIÓN INSTITUCIONAL, JURIDICA Y DEFENSA</v>
      </c>
      <c r="F153" s="256" t="str">
        <f>+'PLAN INDICATIVO ORIGINAL '!$D$172</f>
        <v>PLANEACIÓN Y GESTIÓN</v>
      </c>
      <c r="G153" s="256" t="s">
        <v>425</v>
      </c>
      <c r="H153" s="257" t="str">
        <f>+'PLAN INDICATIVO ORIGINAL '!$D$173</f>
        <v>Implementar un modelo de planeación y gestión que articule la adopción de políticas, afiance la actuación administrativa,  facilite el cumplimiento de las metas institucionales y la prestación de servicios a la comunidad.</v>
      </c>
      <c r="I153" s="257" t="s">
        <v>803</v>
      </c>
      <c r="J153" s="179" t="s">
        <v>448</v>
      </c>
      <c r="K153" s="142" t="s">
        <v>763</v>
      </c>
      <c r="L153" s="142" t="str">
        <f>+'PLAN INDICATIVO ORIGINAL '!$C$183</f>
        <v>I25</v>
      </c>
      <c r="M153" s="266" t="str">
        <f>+'PLAN INDICATIVO ORIGINAL '!$E$183</f>
        <v>Porcentaje del Índice de Transparencia Nacional</v>
      </c>
      <c r="N153" s="267">
        <f>VLOOKUP(L153,'PLAN INDICATIVO ORIGINAL '!$C$13:$M$343,6,0)</f>
        <v>0.6</v>
      </c>
      <c r="O153" s="267">
        <f>VLOOKUP(L153,'PLAN INDICATIVO ORIGINAL '!$C$13:$M$343,7,0)</f>
        <v>0.65</v>
      </c>
      <c r="P153" s="267">
        <f>VLOOKUP(L153,'PLAN INDICATIVO ORIGINAL '!$C$13:$M$343,8,0)</f>
        <v>0.7</v>
      </c>
      <c r="Q153" s="267">
        <f>VLOOKUP(L153,'PLAN INDICATIVO ORIGINAL '!$C$13:$M$343,9,0)</f>
        <v>0.74</v>
      </c>
      <c r="R153" s="267">
        <f>VLOOKUP(L153,'PLAN INDICATIVO ORIGINAL '!$C$13:$M$343,10,0)</f>
        <v>0.74</v>
      </c>
      <c r="S153" s="267" t="str">
        <f>VLOOKUP(L153,'PLAN INDICATIVO ORIGINAL '!$C$13:$M$343,11,0)</f>
        <v>Porcentaje</v>
      </c>
      <c r="T153" s="259" t="e">
        <f>VLOOKUP(L153,'PLAN INDICATIVO ORIGINAL '!$C$13:$M$343,12,0)</f>
        <v>#REF!</v>
      </c>
      <c r="U153" s="259">
        <f t="shared" ref="U153:Z153" si="282">+N153*100</f>
        <v>60</v>
      </c>
      <c r="V153" s="259">
        <f t="shared" si="282"/>
        <v>65</v>
      </c>
      <c r="W153" s="259">
        <f t="shared" si="282"/>
        <v>70</v>
      </c>
      <c r="X153" s="259">
        <f t="shared" si="282"/>
        <v>74</v>
      </c>
      <c r="Y153" s="259">
        <f t="shared" si="282"/>
        <v>74</v>
      </c>
      <c r="Z153" s="259" t="e">
        <f t="shared" si="282"/>
        <v>#VALUE!</v>
      </c>
      <c r="AA153" s="254" t="str">
        <f>+'PLAN INDICATIVO ORIGINAL '!C201</f>
        <v>P59</v>
      </c>
      <c r="AB153" s="254" t="str">
        <f>+'PLAN INDICATIVO ORIGINAL '!D201</f>
        <v>Percepción de la imagen positiva de la Oficina de Control Interno incrementada en el Nivel Central.</v>
      </c>
      <c r="AC153" s="59" t="str">
        <f>VLOOKUP(AB153,'PLAN INDICATIVO ORIGINAL '!$D$12:$F$313,3,0)</f>
        <v xml:space="preserve">OFICINA DE CONTROL INTERNO   </v>
      </c>
      <c r="AD153" s="59" t="str">
        <f>VLOOKUP(AB153,'PLAN INDICATIVO ORIGINAL '!$D$12:$F$313,3,0)</f>
        <v xml:space="preserve">OFICINA DE CONTROL INTERNO   </v>
      </c>
      <c r="AE153" s="59" t="s">
        <v>806</v>
      </c>
      <c r="AF153" s="268">
        <f>VLOOKUP(AA153,'PLAN INDICATIVO ORIGINAL '!$C$13:$M$343,6,0)</f>
        <v>0.1</v>
      </c>
      <c r="AG153" s="269">
        <f>VLOOKUP(AA153,'PLAN INDICATIVO ORIGINAL '!$C$13:$M$343,7,0)</f>
        <v>0.1</v>
      </c>
      <c r="AH153" s="269">
        <f>VLOOKUP(AA153,'PLAN INDICATIVO ORIGINAL '!$C$13:$M$343,8,0)</f>
        <v>0.1</v>
      </c>
      <c r="AI153" s="269">
        <f>VLOOKUP(AA153,'PLAN INDICATIVO ORIGINAL '!$C$13:$M$343,9,0)</f>
        <v>0.1</v>
      </c>
      <c r="AJ153" s="269">
        <f>VLOOKUP(AA153,'PLAN INDICATIVO ORIGINAL '!$C$13:$M$343,10,0)</f>
        <v>0.1</v>
      </c>
      <c r="AK153" s="269" t="str">
        <f>VLOOKUP(AA153,'PLAN INDICATIVO ORIGINAL '!$C$13:$M$343,11,0)</f>
        <v>Porcentaje</v>
      </c>
      <c r="AL153" s="262" t="e">
        <f>VLOOKUP(AA153,'PLAN INDICATIVO ORIGINAL '!$C$13:$M$343,12,0)</f>
        <v>#REF!</v>
      </c>
      <c r="AM153" s="270">
        <f t="shared" ref="AM153:AR153" si="283">+AF153*100</f>
        <v>10</v>
      </c>
      <c r="AN153" s="270">
        <f t="shared" si="283"/>
        <v>10</v>
      </c>
      <c r="AO153" s="270">
        <f t="shared" si="283"/>
        <v>10</v>
      </c>
      <c r="AP153" s="270">
        <f t="shared" si="283"/>
        <v>10</v>
      </c>
      <c r="AQ153" s="270">
        <f t="shared" si="283"/>
        <v>10</v>
      </c>
      <c r="AR153" s="270" t="e">
        <f t="shared" si="283"/>
        <v>#VALUE!</v>
      </c>
      <c r="AS153" s="264" t="s">
        <v>765</v>
      </c>
      <c r="AV153" s="214" t="s">
        <v>487</v>
      </c>
      <c r="AW153" s="214" t="s">
        <v>486</v>
      </c>
      <c r="AX153" s="214" t="s">
        <v>806</v>
      </c>
      <c r="BI153" s="254">
        <v>245</v>
      </c>
      <c r="BJ153" s="59" t="s">
        <v>486</v>
      </c>
    </row>
    <row r="154" spans="1:62" ht="51" customHeight="1" x14ac:dyDescent="0.25">
      <c r="A154" s="254">
        <v>245</v>
      </c>
      <c r="B154" s="254" t="str">
        <f t="shared" si="149"/>
        <v>P245</v>
      </c>
      <c r="C154" s="127" t="s">
        <v>56</v>
      </c>
      <c r="D154" s="288" t="s">
        <v>417</v>
      </c>
      <c r="E154" s="284" t="str">
        <f>+'PLAN INDICATIVO ORIGINAL '!$D$171</f>
        <v>GESTIÓN INSTITUCIONAL, JURIDICA Y DEFENSA</v>
      </c>
      <c r="F154" s="256" t="str">
        <f>+'PLAN INDICATIVO ORIGINAL '!$D$172</f>
        <v>PLANEACIÓN Y GESTIÓN</v>
      </c>
      <c r="G154" s="256" t="s">
        <v>425</v>
      </c>
      <c r="H154" s="257" t="str">
        <f>+'PLAN INDICATIVO ORIGINAL '!$D$173</f>
        <v>Implementar un modelo de planeación y gestión que articule la adopción de políticas, afiance la actuación administrativa,  facilite el cumplimiento de las metas institucionales y la prestación de servicios a la comunidad.</v>
      </c>
      <c r="I154" s="257" t="s">
        <v>803</v>
      </c>
      <c r="J154" s="179" t="s">
        <v>448</v>
      </c>
      <c r="K154" s="142" t="s">
        <v>763</v>
      </c>
      <c r="L154" s="142" t="str">
        <f>+'PLAN INDICATIVO ORIGINAL '!$C$183</f>
        <v>I25</v>
      </c>
      <c r="M154" s="266" t="str">
        <f>+'PLAN INDICATIVO ORIGINAL '!$E$183</f>
        <v>Porcentaje del Índice de Transparencia Nacional</v>
      </c>
      <c r="N154" s="267">
        <f>VLOOKUP(L154,'PLAN INDICATIVO ORIGINAL '!$C$13:$M$343,6,0)</f>
        <v>0.6</v>
      </c>
      <c r="O154" s="267">
        <f>VLOOKUP(L154,'PLAN INDICATIVO ORIGINAL '!$C$13:$M$343,7,0)</f>
        <v>0.65</v>
      </c>
      <c r="P154" s="267">
        <f>VLOOKUP(L154,'PLAN INDICATIVO ORIGINAL '!$C$13:$M$343,8,0)</f>
        <v>0.7</v>
      </c>
      <c r="Q154" s="267">
        <f>VLOOKUP(L154,'PLAN INDICATIVO ORIGINAL '!$C$13:$M$343,9,0)</f>
        <v>0.74</v>
      </c>
      <c r="R154" s="267">
        <f>VLOOKUP(L154,'PLAN INDICATIVO ORIGINAL '!$C$13:$M$343,10,0)</f>
        <v>0.74</v>
      </c>
      <c r="S154" s="267" t="str">
        <f>VLOOKUP(L154,'PLAN INDICATIVO ORIGINAL '!$C$13:$M$343,11,0)</f>
        <v>Porcentaje</v>
      </c>
      <c r="T154" s="259" t="e">
        <f>VLOOKUP(L154,'PLAN INDICATIVO ORIGINAL '!$C$13:$M$343,12,0)</f>
        <v>#REF!</v>
      </c>
      <c r="U154" s="259">
        <f t="shared" ref="U154:Z154" si="284">+N154*100</f>
        <v>60</v>
      </c>
      <c r="V154" s="259">
        <f t="shared" si="284"/>
        <v>65</v>
      </c>
      <c r="W154" s="259">
        <f t="shared" si="284"/>
        <v>70</v>
      </c>
      <c r="X154" s="259">
        <f t="shared" si="284"/>
        <v>74</v>
      </c>
      <c r="Y154" s="259">
        <f t="shared" si="284"/>
        <v>74</v>
      </c>
      <c r="Z154" s="259" t="e">
        <f t="shared" si="284"/>
        <v>#VALUE!</v>
      </c>
      <c r="AA154" s="254" t="str">
        <f>+'PLAN INDICATIVO ORIGINAL '!C202</f>
        <v>P245</v>
      </c>
      <c r="AB154" s="254" t="str">
        <f>+'PLAN INDICATIVO ORIGINAL '!D202</f>
        <v xml:space="preserve">Sistema de Control Interno Evaluado </v>
      </c>
      <c r="AC154" s="59" t="str">
        <f>VLOOKUP(AB154,'PLAN INDICATIVO ORIGINAL '!$D$12:$F$313,3,0)</f>
        <v xml:space="preserve">OFICINA DE CONTROL INTERNO   </v>
      </c>
      <c r="AD154" s="59" t="str">
        <f>VLOOKUP(AB154,'PLAN INDICATIVO ORIGINAL '!$D$12:$F$313,3,0)</f>
        <v xml:space="preserve">OFICINA DE CONTROL INTERNO   </v>
      </c>
      <c r="AE154" s="59" t="s">
        <v>806</v>
      </c>
      <c r="AF154" s="268">
        <f>VLOOKUP(AA154,'PLAN INDICATIVO ORIGINAL '!$C$13:$M$343,6,0)</f>
        <v>1</v>
      </c>
      <c r="AG154" s="269">
        <f>VLOOKUP(AA154,'PLAN INDICATIVO ORIGINAL '!$C$13:$M$343,7,0)</f>
        <v>1</v>
      </c>
      <c r="AH154" s="269">
        <f>VLOOKUP(AA154,'PLAN INDICATIVO ORIGINAL '!$C$13:$M$343,8,0)</f>
        <v>1</v>
      </c>
      <c r="AI154" s="269">
        <f>VLOOKUP(AA154,'PLAN INDICATIVO ORIGINAL '!$C$13:$M$343,9,0)</f>
        <v>1</v>
      </c>
      <c r="AJ154" s="269">
        <f>VLOOKUP(AA154,'PLAN INDICATIVO ORIGINAL '!$C$13:$M$343,10,0)</f>
        <v>1</v>
      </c>
      <c r="AK154" s="269" t="str">
        <f>VLOOKUP(AA154,'PLAN INDICATIVO ORIGINAL '!$C$13:$M$343,11,0)</f>
        <v>Porcentaje</v>
      </c>
      <c r="AL154" s="262" t="e">
        <f>VLOOKUP(AA154,'PLAN INDICATIVO ORIGINAL '!$C$13:$M$343,12,0)</f>
        <v>#REF!</v>
      </c>
      <c r="AM154" s="270">
        <f t="shared" ref="AM154:AR154" si="285">+AF154*100</f>
        <v>100</v>
      </c>
      <c r="AN154" s="270">
        <f t="shared" si="285"/>
        <v>100</v>
      </c>
      <c r="AO154" s="270">
        <f t="shared" si="285"/>
        <v>100</v>
      </c>
      <c r="AP154" s="270">
        <f t="shared" si="285"/>
        <v>100</v>
      </c>
      <c r="AQ154" s="270">
        <f t="shared" si="285"/>
        <v>100</v>
      </c>
      <c r="AR154" s="270" t="e">
        <f t="shared" si="285"/>
        <v>#VALUE!</v>
      </c>
      <c r="AS154" s="264" t="s">
        <v>765</v>
      </c>
      <c r="AV154" s="214" t="s">
        <v>489</v>
      </c>
      <c r="AW154" s="214" t="s">
        <v>486</v>
      </c>
      <c r="AX154" s="214" t="s">
        <v>806</v>
      </c>
      <c r="BI154" s="254">
        <v>252</v>
      </c>
      <c r="BJ154" s="59" t="s">
        <v>493</v>
      </c>
    </row>
    <row r="155" spans="1:62" ht="41.25" customHeight="1" x14ac:dyDescent="0.25">
      <c r="A155" s="254">
        <v>252</v>
      </c>
      <c r="B155" s="254" t="str">
        <f t="shared" si="149"/>
        <v>P252</v>
      </c>
      <c r="C155" s="127" t="s">
        <v>56</v>
      </c>
      <c r="D155" s="288" t="s">
        <v>417</v>
      </c>
      <c r="E155" s="284" t="str">
        <f>+'PLAN INDICATIVO ORIGINAL '!$D$171</f>
        <v>GESTIÓN INSTITUCIONAL, JURIDICA Y DEFENSA</v>
      </c>
      <c r="F155" s="256" t="str">
        <f>+'PLAN INDICATIVO ORIGINAL '!$D$172</f>
        <v>PLANEACIÓN Y GESTIÓN</v>
      </c>
      <c r="G155" s="256" t="s">
        <v>425</v>
      </c>
      <c r="H155" s="257" t="str">
        <f>+'PLAN INDICATIVO ORIGINAL '!$D$173</f>
        <v>Implementar un modelo de planeación y gestión que articule la adopción de políticas, afiance la actuación administrativa,  facilite el cumplimiento de las metas institucionales y la prestación de servicios a la comunidad.</v>
      </c>
      <c r="I155" s="257" t="s">
        <v>803</v>
      </c>
      <c r="J155" s="179" t="s">
        <v>448</v>
      </c>
      <c r="K155" s="142" t="s">
        <v>763</v>
      </c>
      <c r="L155" s="142" t="str">
        <f>+'PLAN INDICATIVO ORIGINAL '!$C$183</f>
        <v>I25</v>
      </c>
      <c r="M155" s="266" t="str">
        <f>+'PLAN INDICATIVO ORIGINAL '!$E$183</f>
        <v>Porcentaje del Índice de Transparencia Nacional</v>
      </c>
      <c r="N155" s="267">
        <f>VLOOKUP(L155,'PLAN INDICATIVO ORIGINAL '!$C$13:$M$343,6,0)</f>
        <v>0.6</v>
      </c>
      <c r="O155" s="267">
        <f>VLOOKUP(L155,'PLAN INDICATIVO ORIGINAL '!$C$13:$M$343,7,0)</f>
        <v>0.65</v>
      </c>
      <c r="P155" s="267">
        <f>VLOOKUP(L155,'PLAN INDICATIVO ORIGINAL '!$C$13:$M$343,8,0)</f>
        <v>0.7</v>
      </c>
      <c r="Q155" s="267">
        <f>VLOOKUP(L155,'PLAN INDICATIVO ORIGINAL '!$C$13:$M$343,9,0)</f>
        <v>0.74</v>
      </c>
      <c r="R155" s="267">
        <f>VLOOKUP(L155,'PLAN INDICATIVO ORIGINAL '!$C$13:$M$343,10,0)</f>
        <v>0.74</v>
      </c>
      <c r="S155" s="267" t="str">
        <f>VLOOKUP(L155,'PLAN INDICATIVO ORIGINAL '!$C$13:$M$343,11,0)</f>
        <v>Porcentaje</v>
      </c>
      <c r="T155" s="259" t="e">
        <f>VLOOKUP(L155,'PLAN INDICATIVO ORIGINAL '!$C$13:$M$343,12,0)</f>
        <v>#REF!</v>
      </c>
      <c r="U155" s="259">
        <f t="shared" ref="U155:Z155" si="286">+N155*100</f>
        <v>60</v>
      </c>
      <c r="V155" s="259">
        <f t="shared" si="286"/>
        <v>65</v>
      </c>
      <c r="W155" s="259">
        <f t="shared" si="286"/>
        <v>70</v>
      </c>
      <c r="X155" s="259">
        <f t="shared" si="286"/>
        <v>74</v>
      </c>
      <c r="Y155" s="259">
        <f t="shared" si="286"/>
        <v>74</v>
      </c>
      <c r="Z155" s="259" t="e">
        <f t="shared" si="286"/>
        <v>#VALUE!</v>
      </c>
      <c r="AA155" s="254" t="str">
        <f>+'PLAN INDICATIVO ORIGINAL '!C203</f>
        <v>P252</v>
      </c>
      <c r="AB155" s="254" t="str">
        <f>+'PLAN INDICATIVO ORIGINAL '!D203</f>
        <v>Información Institucional actualizada y disponible a traves de medios fisicos y electrónicos de acuerdo al articulo  9 de la ley 1712 de 2014</v>
      </c>
      <c r="AC155" s="59" t="str">
        <f>VLOOKUP(AB155,'PLAN INDICATIVO ORIGINAL '!$D$12:$F$313,3,0)</f>
        <v xml:space="preserve">OFICINA DE SISTEMAS DE INFORMACIÓN </v>
      </c>
      <c r="AD155" s="59" t="str">
        <f>VLOOKUP(AB155,'PLAN INDICATIVO ORIGINAL '!$D$12:$F$313,3,0)</f>
        <v xml:space="preserve">OFICINA DE SISTEMAS DE INFORMACIÓN </v>
      </c>
      <c r="AE155" s="59" t="s">
        <v>807</v>
      </c>
      <c r="AF155" s="268">
        <f>VLOOKUP(AA155,'PLAN INDICATIVO ORIGINAL '!$C$13:$M$343,6,0)</f>
        <v>1</v>
      </c>
      <c r="AG155" s="269">
        <f>VLOOKUP(AA155,'PLAN INDICATIVO ORIGINAL '!$C$13:$M$343,7,0)</f>
        <v>1</v>
      </c>
      <c r="AH155" s="269">
        <f>VLOOKUP(AA155,'PLAN INDICATIVO ORIGINAL '!$C$13:$M$343,8,0)</f>
        <v>1</v>
      </c>
      <c r="AI155" s="269">
        <f>VLOOKUP(AA155,'PLAN INDICATIVO ORIGINAL '!$C$13:$M$343,9,0)</f>
        <v>1</v>
      </c>
      <c r="AJ155" s="269">
        <f>VLOOKUP(AA155,'PLAN INDICATIVO ORIGINAL '!$C$13:$M$343,10,0)</f>
        <v>1</v>
      </c>
      <c r="AK155" s="269" t="str">
        <f>VLOOKUP(AA155,'PLAN INDICATIVO ORIGINAL '!$C$13:$M$343,11,0)</f>
        <v>Porcentaje</v>
      </c>
      <c r="AL155" s="262" t="e">
        <f>VLOOKUP(AA155,'PLAN INDICATIVO ORIGINAL '!$C$13:$M$343,12,0)</f>
        <v>#REF!</v>
      </c>
      <c r="AM155" s="270">
        <f t="shared" ref="AM155:AR155" si="287">+AF155*100</f>
        <v>100</v>
      </c>
      <c r="AN155" s="270">
        <f t="shared" si="287"/>
        <v>100</v>
      </c>
      <c r="AO155" s="270">
        <f t="shared" si="287"/>
        <v>100</v>
      </c>
      <c r="AP155" s="270">
        <f t="shared" si="287"/>
        <v>100</v>
      </c>
      <c r="AQ155" s="270">
        <f t="shared" si="287"/>
        <v>100</v>
      </c>
      <c r="AR155" s="270" t="e">
        <f t="shared" si="287"/>
        <v>#VALUE!</v>
      </c>
      <c r="AS155" s="264"/>
      <c r="AV155" s="214" t="s">
        <v>491</v>
      </c>
      <c r="AW155" s="214" t="s">
        <v>493</v>
      </c>
      <c r="AX155" s="214" t="s">
        <v>807</v>
      </c>
      <c r="BI155" s="254">
        <v>206</v>
      </c>
      <c r="BJ155" s="59" t="s">
        <v>427</v>
      </c>
    </row>
    <row r="156" spans="1:62" ht="51" customHeight="1" x14ac:dyDescent="0.25">
      <c r="A156" s="254">
        <v>206</v>
      </c>
      <c r="B156" s="254" t="str">
        <f t="shared" si="149"/>
        <v>P206</v>
      </c>
      <c r="C156" s="282"/>
      <c r="D156" s="288" t="s">
        <v>417</v>
      </c>
      <c r="E156" s="284" t="str">
        <f>+'PLAN INDICATIVO ORIGINAL '!$D$171</f>
        <v>GESTIÓN INSTITUCIONAL, JURIDICA Y DEFENSA</v>
      </c>
      <c r="F156" s="256" t="str">
        <f>+'PLAN INDICATIVO ORIGINAL '!$D$172</f>
        <v>PLANEACIÓN Y GESTIÓN</v>
      </c>
      <c r="G156" s="256" t="s">
        <v>425</v>
      </c>
      <c r="H156" s="257" t="str">
        <f>+'PLAN INDICATIVO ORIGINAL '!$D$173</f>
        <v>Implementar un modelo de planeación y gestión que articule la adopción de políticas, afiance la actuación administrativa,  facilite el cumplimiento de las metas institucionales y la prestación de servicios a la comunidad.</v>
      </c>
      <c r="I156" s="257" t="s">
        <v>808</v>
      </c>
      <c r="J156" s="265" t="str">
        <f>+'PLAN INDICATIVO ORIGINAL '!$D$204</f>
        <v>EFICIENCIA ADMINISTRATIVA</v>
      </c>
      <c r="K156" s="142" t="s">
        <v>763</v>
      </c>
      <c r="L156" s="142" t="s">
        <v>495</v>
      </c>
      <c r="M156" s="258" t="str">
        <f>+'PLAN INDICATIVO ORIGINAL '!$E$204</f>
        <v>Porcentaje de avance de Implementación del SGI en el  INPEC</v>
      </c>
      <c r="N156" s="267">
        <f>VLOOKUP(L156,'PLAN INDICATIVO ORIGINAL '!$C$13:$M$343,6,0)</f>
        <v>0.2</v>
      </c>
      <c r="O156" s="267">
        <f>VLOOKUP(L156,'PLAN INDICATIVO ORIGINAL '!$C$13:$M$343,7,0)</f>
        <v>0.55000000000000004</v>
      </c>
      <c r="P156" s="267">
        <f>VLOOKUP(L156,'PLAN INDICATIVO ORIGINAL '!$C$13:$M$343,8,0)</f>
        <v>0.82</v>
      </c>
      <c r="Q156" s="267">
        <f>VLOOKUP(L156,'PLAN INDICATIVO ORIGINAL '!$C$13:$M$343,9,0)</f>
        <v>1</v>
      </c>
      <c r="R156" s="267">
        <f>VLOOKUP(L156,'PLAN INDICATIVO ORIGINAL '!$C$13:$M$343,10,0)</f>
        <v>1</v>
      </c>
      <c r="S156" s="267" t="str">
        <f>VLOOKUP(L156,'PLAN INDICATIVO ORIGINAL '!$C$13:$M$343,11,0)</f>
        <v>Porcentaje</v>
      </c>
      <c r="T156" s="259" t="e">
        <f>VLOOKUP(L156,'PLAN INDICATIVO ORIGINAL '!$C$13:$M$343,12,0)</f>
        <v>#REF!</v>
      </c>
      <c r="U156" s="259">
        <f t="shared" ref="U156:Z156" si="288">+N156*100</f>
        <v>20</v>
      </c>
      <c r="V156" s="259">
        <f t="shared" si="288"/>
        <v>55.000000000000007</v>
      </c>
      <c r="W156" s="259">
        <f t="shared" si="288"/>
        <v>82</v>
      </c>
      <c r="X156" s="259">
        <f t="shared" si="288"/>
        <v>100</v>
      </c>
      <c r="Y156" s="259">
        <f t="shared" si="288"/>
        <v>100</v>
      </c>
      <c r="Z156" s="259" t="e">
        <f t="shared" si="288"/>
        <v>#VALUE!</v>
      </c>
      <c r="AA156" s="115" t="str">
        <f>+'PLAN INDICATIVO ORIGINAL '!C205</f>
        <v>P206</v>
      </c>
      <c r="AB156" s="254" t="str">
        <f>+'PLAN INDICATIVO ORIGINAL '!D205</f>
        <v>Sistema de Gestión de la Calidad Nivel Nacional  implementado y en mantenimiento</v>
      </c>
      <c r="AC156" s="59" t="str">
        <f>VLOOKUP(AB156,'PLAN INDICATIVO ORIGINAL '!$D$12:$F$313,3,0)</f>
        <v>OFICINA ASESORA DE PLANEACIÓN</v>
      </c>
      <c r="AD156" s="59" t="str">
        <f>VLOOKUP(AB156,'PLAN INDICATIVO ORIGINAL '!$D$12:$F$313,3,0)</f>
        <v>OFICINA ASESORA DE PLANEACIÓN</v>
      </c>
      <c r="AE156" s="59" t="s">
        <v>802</v>
      </c>
      <c r="AF156" s="268">
        <f>VLOOKUP(AA156,'PLAN INDICATIVO ORIGINAL '!$C$13:$M$343,6,0)</f>
        <v>0.7</v>
      </c>
      <c r="AG156" s="269">
        <f>VLOOKUP(AA156,'PLAN INDICATIVO ORIGINAL '!$C$13:$M$343,7,0)</f>
        <v>0.8</v>
      </c>
      <c r="AH156" s="269">
        <f>VLOOKUP(AA156,'PLAN INDICATIVO ORIGINAL '!$C$13:$M$343,8,0)</f>
        <v>0.9</v>
      </c>
      <c r="AI156" s="269">
        <f>VLOOKUP(AA156,'PLAN INDICATIVO ORIGINAL '!$C$13:$M$343,9,0)</f>
        <v>1</v>
      </c>
      <c r="AJ156" s="269">
        <f>VLOOKUP(AA156,'PLAN INDICATIVO ORIGINAL '!$C$13:$M$343,10,0)</f>
        <v>1</v>
      </c>
      <c r="AK156" s="269" t="str">
        <f>VLOOKUP(AA156,'PLAN INDICATIVO ORIGINAL '!$C$13:$M$343,11,0)</f>
        <v>Porcentaje</v>
      </c>
      <c r="AL156" s="262" t="e">
        <f>VLOOKUP(AA156,'PLAN INDICATIVO ORIGINAL '!$C$13:$M$343,12,0)</f>
        <v>#REF!</v>
      </c>
      <c r="AM156" s="270">
        <f t="shared" ref="AM156:AR156" si="289">+AF156*100</f>
        <v>70</v>
      </c>
      <c r="AN156" s="270">
        <f t="shared" si="289"/>
        <v>80</v>
      </c>
      <c r="AO156" s="270">
        <f t="shared" si="289"/>
        <v>90</v>
      </c>
      <c r="AP156" s="270">
        <f t="shared" si="289"/>
        <v>100</v>
      </c>
      <c r="AQ156" s="270">
        <f t="shared" si="289"/>
        <v>100</v>
      </c>
      <c r="AR156" s="270" t="e">
        <f t="shared" si="289"/>
        <v>#VALUE!</v>
      </c>
      <c r="AS156" s="264" t="s">
        <v>765</v>
      </c>
      <c r="AV156" s="214" t="s">
        <v>498</v>
      </c>
      <c r="AW156" s="214" t="s">
        <v>427</v>
      </c>
      <c r="AX156" s="214" t="s">
        <v>802</v>
      </c>
      <c r="BI156" s="254">
        <v>81</v>
      </c>
      <c r="BJ156" s="59" t="s">
        <v>427</v>
      </c>
    </row>
    <row r="157" spans="1:62" ht="51" customHeight="1" x14ac:dyDescent="0.25">
      <c r="A157" s="254">
        <v>81</v>
      </c>
      <c r="B157" s="254" t="str">
        <f t="shared" si="149"/>
        <v>P81</v>
      </c>
      <c r="C157" s="121" t="s">
        <v>33</v>
      </c>
      <c r="D157" s="288" t="s">
        <v>417</v>
      </c>
      <c r="E157" s="284" t="str">
        <f>+'PLAN INDICATIVO ORIGINAL '!$D$171</f>
        <v>GESTIÓN INSTITUCIONAL, JURIDICA Y DEFENSA</v>
      </c>
      <c r="F157" s="256" t="str">
        <f>+'PLAN INDICATIVO ORIGINAL '!$D$172</f>
        <v>PLANEACIÓN Y GESTIÓN</v>
      </c>
      <c r="G157" s="256" t="s">
        <v>425</v>
      </c>
      <c r="H157" s="257" t="str">
        <f>+'PLAN INDICATIVO ORIGINAL '!$D$173</f>
        <v>Implementar un modelo de planeación y gestión que articule la adopción de políticas, afiance la actuación administrativa,  facilite el cumplimiento de las metas institucionales y la prestación de servicios a la comunidad.</v>
      </c>
      <c r="I157" s="257" t="s">
        <v>808</v>
      </c>
      <c r="J157" s="265" t="str">
        <f>+'PLAN INDICATIVO ORIGINAL '!$D$204</f>
        <v>EFICIENCIA ADMINISTRATIVA</v>
      </c>
      <c r="K157" s="142" t="s">
        <v>763</v>
      </c>
      <c r="L157" s="142" t="s">
        <v>495</v>
      </c>
      <c r="M157" s="258" t="str">
        <f>+'PLAN INDICATIVO ORIGINAL '!$E$204</f>
        <v>Porcentaje de avance de Implementación del SGI en el  INPEC</v>
      </c>
      <c r="N157" s="267">
        <f>VLOOKUP(L157,'PLAN INDICATIVO ORIGINAL '!$C$13:$M$343,6,0)</f>
        <v>0.2</v>
      </c>
      <c r="O157" s="267">
        <f>VLOOKUP(L157,'PLAN INDICATIVO ORIGINAL '!$C$13:$M$343,7,0)</f>
        <v>0.55000000000000004</v>
      </c>
      <c r="P157" s="267">
        <f>VLOOKUP(L157,'PLAN INDICATIVO ORIGINAL '!$C$13:$M$343,8,0)</f>
        <v>0.82</v>
      </c>
      <c r="Q157" s="267">
        <f>VLOOKUP(L157,'PLAN INDICATIVO ORIGINAL '!$C$13:$M$343,9,0)</f>
        <v>1</v>
      </c>
      <c r="R157" s="267">
        <f>VLOOKUP(L157,'PLAN INDICATIVO ORIGINAL '!$C$13:$M$343,10,0)</f>
        <v>1</v>
      </c>
      <c r="S157" s="267" t="str">
        <f>VLOOKUP(L157,'PLAN INDICATIVO ORIGINAL '!$C$13:$M$343,11,0)</f>
        <v>Porcentaje</v>
      </c>
      <c r="T157" s="259" t="e">
        <f>VLOOKUP(L157,'PLAN INDICATIVO ORIGINAL '!$C$13:$M$343,12,0)</f>
        <v>#REF!</v>
      </c>
      <c r="U157" s="259">
        <f t="shared" ref="U157:Z157" si="290">+N157*100</f>
        <v>20</v>
      </c>
      <c r="V157" s="259">
        <f t="shared" si="290"/>
        <v>55.000000000000007</v>
      </c>
      <c r="W157" s="259">
        <f t="shared" si="290"/>
        <v>82</v>
      </c>
      <c r="X157" s="259">
        <f t="shared" si="290"/>
        <v>100</v>
      </c>
      <c r="Y157" s="259">
        <f t="shared" si="290"/>
        <v>100</v>
      </c>
      <c r="Z157" s="259" t="e">
        <f t="shared" si="290"/>
        <v>#VALUE!</v>
      </c>
      <c r="AA157" s="254" t="str">
        <f>+'PLAN INDICATIVO ORIGINAL '!C206</f>
        <v>P81</v>
      </c>
      <c r="AB157" s="254" t="str">
        <f>+'PLAN INDICATIVO ORIGINAL '!D206</f>
        <v>SGI actualizado acorde con las necesidades identificadas</v>
      </c>
      <c r="AC157" s="59" t="str">
        <f>VLOOKUP(AB157,'PLAN INDICATIVO ORIGINAL '!$D$12:$F$313,3,0)</f>
        <v>OFICINA ASESORA DE PLANEACIÓN</v>
      </c>
      <c r="AD157" s="59" t="str">
        <f>VLOOKUP(AB157,'PLAN INDICATIVO ORIGINAL '!$D$12:$F$313,3,0)</f>
        <v>OFICINA ASESORA DE PLANEACIÓN</v>
      </c>
      <c r="AE157" s="59" t="s">
        <v>802</v>
      </c>
      <c r="AF157" s="268">
        <f>VLOOKUP(AA157,'PLAN INDICATIVO ORIGINAL '!$C$13:$M$343,6,0)</f>
        <v>0.2</v>
      </c>
      <c r="AG157" s="269">
        <f>VLOOKUP(AA157,'PLAN INDICATIVO ORIGINAL '!$C$13:$M$343,7,0)</f>
        <v>0.55000000000000004</v>
      </c>
      <c r="AH157" s="269">
        <f>VLOOKUP(AA157,'PLAN INDICATIVO ORIGINAL '!$C$13:$M$343,8,0)</f>
        <v>0.82</v>
      </c>
      <c r="AI157" s="269">
        <f>VLOOKUP(AA157,'PLAN INDICATIVO ORIGINAL '!$C$13:$M$343,9,0)</f>
        <v>1</v>
      </c>
      <c r="AJ157" s="269">
        <f>VLOOKUP(AA157,'PLAN INDICATIVO ORIGINAL '!$C$13:$M$343,10,0)</f>
        <v>1</v>
      </c>
      <c r="AK157" s="269" t="str">
        <f>VLOOKUP(AA157,'PLAN INDICATIVO ORIGINAL '!$C$13:$M$343,11,0)</f>
        <v>Porcentaje</v>
      </c>
      <c r="AL157" s="262" t="e">
        <f>VLOOKUP(AA157,'PLAN INDICATIVO ORIGINAL '!$C$13:$M$343,12,0)</f>
        <v>#REF!</v>
      </c>
      <c r="AM157" s="270">
        <f t="shared" ref="AM157:AR157" si="291">+AF157*100</f>
        <v>20</v>
      </c>
      <c r="AN157" s="270">
        <f t="shared" si="291"/>
        <v>55.000000000000007</v>
      </c>
      <c r="AO157" s="270">
        <f t="shared" si="291"/>
        <v>82</v>
      </c>
      <c r="AP157" s="270">
        <f t="shared" si="291"/>
        <v>100</v>
      </c>
      <c r="AQ157" s="270">
        <f t="shared" si="291"/>
        <v>100</v>
      </c>
      <c r="AR157" s="270" t="e">
        <f t="shared" si="291"/>
        <v>#VALUE!</v>
      </c>
      <c r="AS157" s="264" t="s">
        <v>765</v>
      </c>
      <c r="AV157" s="214" t="s">
        <v>500</v>
      </c>
      <c r="AW157" s="214" t="s">
        <v>427</v>
      </c>
      <c r="AX157" s="214" t="s">
        <v>802</v>
      </c>
      <c r="BI157" s="254">
        <v>63</v>
      </c>
      <c r="BJ157" s="59" t="s">
        <v>427</v>
      </c>
    </row>
    <row r="158" spans="1:62" ht="79.5" customHeight="1" x14ac:dyDescent="0.25">
      <c r="A158" s="254">
        <v>63</v>
      </c>
      <c r="B158" s="254" t="str">
        <f t="shared" si="149"/>
        <v>P63</v>
      </c>
      <c r="C158" s="127" t="s">
        <v>36</v>
      </c>
      <c r="D158" s="288" t="s">
        <v>417</v>
      </c>
      <c r="E158" s="284" t="str">
        <f>+'PLAN INDICATIVO ORIGINAL '!$D$171</f>
        <v>GESTIÓN INSTITUCIONAL, JURIDICA Y DEFENSA</v>
      </c>
      <c r="F158" s="256" t="str">
        <f>+'PLAN INDICATIVO ORIGINAL '!$D$172</f>
        <v>PLANEACIÓN Y GESTIÓN</v>
      </c>
      <c r="G158" s="256" t="s">
        <v>425</v>
      </c>
      <c r="H158" s="257" t="str">
        <f>+'PLAN INDICATIVO ORIGINAL '!$D$173</f>
        <v>Implementar un modelo de planeación y gestión que articule la adopción de políticas, afiance la actuación administrativa,  facilite el cumplimiento de las metas institucionales y la prestación de servicios a la comunidad.</v>
      </c>
      <c r="I158" s="257" t="s">
        <v>808</v>
      </c>
      <c r="J158" s="265" t="str">
        <f>+'PLAN INDICATIVO ORIGINAL '!$D$204</f>
        <v>EFICIENCIA ADMINISTRATIVA</v>
      </c>
      <c r="K158" s="142" t="s">
        <v>763</v>
      </c>
      <c r="L158" s="142" t="s">
        <v>495</v>
      </c>
      <c r="M158" s="258" t="str">
        <f>+'PLAN INDICATIVO ORIGINAL '!$E$204</f>
        <v>Porcentaje de avance de Implementación del SGI en el  INPEC</v>
      </c>
      <c r="N158" s="267">
        <f>VLOOKUP(L158,'PLAN INDICATIVO ORIGINAL '!$C$13:$M$343,6,0)</f>
        <v>0.2</v>
      </c>
      <c r="O158" s="267">
        <f>VLOOKUP(L158,'PLAN INDICATIVO ORIGINAL '!$C$13:$M$343,7,0)</f>
        <v>0.55000000000000004</v>
      </c>
      <c r="P158" s="267">
        <f>VLOOKUP(L158,'PLAN INDICATIVO ORIGINAL '!$C$13:$M$343,8,0)</f>
        <v>0.82</v>
      </c>
      <c r="Q158" s="267">
        <f>VLOOKUP(L158,'PLAN INDICATIVO ORIGINAL '!$C$13:$M$343,9,0)</f>
        <v>1</v>
      </c>
      <c r="R158" s="267">
        <f>VLOOKUP(L158,'PLAN INDICATIVO ORIGINAL '!$C$13:$M$343,10,0)</f>
        <v>1</v>
      </c>
      <c r="S158" s="267" t="str">
        <f>VLOOKUP(L158,'PLAN INDICATIVO ORIGINAL '!$C$13:$M$343,11,0)</f>
        <v>Porcentaje</v>
      </c>
      <c r="T158" s="259" t="e">
        <f>VLOOKUP(L158,'PLAN INDICATIVO ORIGINAL '!$C$13:$M$343,12,0)</f>
        <v>#REF!</v>
      </c>
      <c r="U158" s="259">
        <f t="shared" ref="U158:Z158" si="292">+N158*100</f>
        <v>20</v>
      </c>
      <c r="V158" s="259">
        <f t="shared" si="292"/>
        <v>55.000000000000007</v>
      </c>
      <c r="W158" s="259">
        <f t="shared" si="292"/>
        <v>82</v>
      </c>
      <c r="X158" s="259">
        <f t="shared" si="292"/>
        <v>100</v>
      </c>
      <c r="Y158" s="259">
        <f t="shared" si="292"/>
        <v>100</v>
      </c>
      <c r="Z158" s="259" t="e">
        <f t="shared" si="292"/>
        <v>#VALUE!</v>
      </c>
      <c r="AA158" s="254" t="str">
        <f>+'PLAN INDICATIVO ORIGINAL '!C207</f>
        <v>P63</v>
      </c>
      <c r="AB158" s="254" t="str">
        <f>+'PLAN INDICATIVO ORIGINAL '!D207</f>
        <v>Políticas elaboradas y aprobadas</v>
      </c>
      <c r="AC158" s="59" t="str">
        <f>VLOOKUP(AB158,'PLAN INDICATIVO ORIGINAL '!$D$12:$F$313,3,0)</f>
        <v>OFICINA ASESORA DE PLANEACIÓN</v>
      </c>
      <c r="AD158" s="59" t="str">
        <f>VLOOKUP(AB158,'PLAN INDICATIVO ORIGINAL '!$D$12:$F$313,3,0)</f>
        <v>OFICINA ASESORA DE PLANEACIÓN</v>
      </c>
      <c r="AE158" s="59" t="s">
        <v>802</v>
      </c>
      <c r="AF158" s="260">
        <f>VLOOKUP(AA158,'PLAN INDICATIVO ORIGINAL '!$C$13:$M$343,6,0)</f>
        <v>2</v>
      </c>
      <c r="AG158" s="261">
        <f>VLOOKUP(AA158,'PLAN INDICATIVO ORIGINAL '!$C$13:$M$343,7,0)</f>
        <v>0</v>
      </c>
      <c r="AH158" s="261">
        <f>VLOOKUP(AA158,'PLAN INDICATIVO ORIGINAL '!$C$13:$M$343,8,0)</f>
        <v>0</v>
      </c>
      <c r="AI158" s="261">
        <f>VLOOKUP(AA158,'PLAN INDICATIVO ORIGINAL '!$C$13:$M$343,9,0)</f>
        <v>0</v>
      </c>
      <c r="AJ158" s="261">
        <f>VLOOKUP(AA158,'PLAN INDICATIVO ORIGINAL '!$C$13:$M$343,10,0)</f>
        <v>2</v>
      </c>
      <c r="AK158" s="261" t="str">
        <f>VLOOKUP(AA158,'PLAN INDICATIVO ORIGINAL '!$C$13:$M$343,11,0)</f>
        <v>Número</v>
      </c>
      <c r="AL158" s="262" t="e">
        <f>VLOOKUP(AA158,'PLAN INDICATIVO ORIGINAL '!$C$13:$M$343,12,0)</f>
        <v>#REF!</v>
      </c>
      <c r="AM158" s="263">
        <f t="shared" ref="AM158:AR158" si="293">+AF158</f>
        <v>2</v>
      </c>
      <c r="AN158" s="263">
        <f t="shared" si="293"/>
        <v>0</v>
      </c>
      <c r="AO158" s="263">
        <f t="shared" si="293"/>
        <v>0</v>
      </c>
      <c r="AP158" s="263">
        <f t="shared" si="293"/>
        <v>0</v>
      </c>
      <c r="AQ158" s="263">
        <f t="shared" si="293"/>
        <v>2</v>
      </c>
      <c r="AR158" s="263" t="str">
        <f t="shared" si="293"/>
        <v>Número</v>
      </c>
      <c r="AS158" s="264" t="s">
        <v>765</v>
      </c>
      <c r="AV158" s="214" t="s">
        <v>502</v>
      </c>
      <c r="AW158" s="214" t="s">
        <v>427</v>
      </c>
      <c r="AX158" s="214" t="s">
        <v>802</v>
      </c>
      <c r="BI158" s="254">
        <v>5</v>
      </c>
      <c r="BJ158" s="59" t="s">
        <v>301</v>
      </c>
    </row>
    <row r="159" spans="1:62" ht="51" customHeight="1" x14ac:dyDescent="0.25">
      <c r="A159" s="254">
        <v>5</v>
      </c>
      <c r="B159" s="254" t="str">
        <f t="shared" si="149"/>
        <v>P5</v>
      </c>
      <c r="C159" s="127" t="s">
        <v>50</v>
      </c>
      <c r="D159" s="288" t="s">
        <v>417</v>
      </c>
      <c r="E159" s="284" t="str">
        <f>+'PLAN INDICATIVO ORIGINAL '!$D$171</f>
        <v>GESTIÓN INSTITUCIONAL, JURIDICA Y DEFENSA</v>
      </c>
      <c r="F159" s="256" t="str">
        <f>+'PLAN INDICATIVO ORIGINAL '!$D$172</f>
        <v>PLANEACIÓN Y GESTIÓN</v>
      </c>
      <c r="G159" s="256" t="s">
        <v>425</v>
      </c>
      <c r="H159" s="257" t="str">
        <f>+'PLAN INDICATIVO ORIGINAL '!$D$173</f>
        <v>Implementar un modelo de planeación y gestión que articule la adopción de políticas, afiance la actuación administrativa,  facilite el cumplimiento de las metas institucionales y la prestación de servicios a la comunidad.</v>
      </c>
      <c r="I159" s="257" t="s">
        <v>808</v>
      </c>
      <c r="J159" s="265" t="str">
        <f>+'PLAN INDICATIVO ORIGINAL '!$D$204</f>
        <v>EFICIENCIA ADMINISTRATIVA</v>
      </c>
      <c r="K159" s="142" t="s">
        <v>763</v>
      </c>
      <c r="L159" s="142"/>
      <c r="M159" s="258"/>
      <c r="N159" s="259"/>
      <c r="O159" s="259"/>
      <c r="P159" s="259"/>
      <c r="Q159" s="259"/>
      <c r="R159" s="259"/>
      <c r="S159" s="259"/>
      <c r="T159" s="259" t="s">
        <v>774</v>
      </c>
      <c r="U159" s="259"/>
      <c r="V159" s="259"/>
      <c r="W159" s="259"/>
      <c r="X159" s="259"/>
      <c r="Y159" s="259"/>
      <c r="Z159" s="259"/>
      <c r="AA159" s="254" t="str">
        <f>+'PLAN INDICATIVO ORIGINAL '!C208</f>
        <v>P5</v>
      </c>
      <c r="AB159" s="254" t="str">
        <f>+'PLAN INDICATIVO ORIGINAL '!D208</f>
        <v>Sistema de Gestión de Calidad basado en las Normas NTC 5555 y 5581 diseñado y  documentado</v>
      </c>
      <c r="AC159" s="59" t="str">
        <f>VLOOKUP(AB159,'PLAN INDICATIVO ORIGINAL '!$D$12:$F$313,3,0)</f>
        <v xml:space="preserve">DIRECCIÓN ESCUELA DE FORMACIÓN  </v>
      </c>
      <c r="AD159" s="59" t="str">
        <f>VLOOKUP(AB159,'PLAN INDICATIVO ORIGINAL '!$D$12:$F$313,3,0)</f>
        <v xml:space="preserve">DIRECCIÓN ESCUELA DE FORMACIÓN  </v>
      </c>
      <c r="AE159" s="59" t="s">
        <v>789</v>
      </c>
      <c r="AF159" s="260">
        <f>VLOOKUP(AA159,'PLAN INDICATIVO ORIGINAL '!$C$13:$M$343,6,0)</f>
        <v>1</v>
      </c>
      <c r="AG159" s="261">
        <f>VLOOKUP(AA159,'PLAN INDICATIVO ORIGINAL '!$C$13:$M$343,7,0)</f>
        <v>0</v>
      </c>
      <c r="AH159" s="261">
        <f>VLOOKUP(AA159,'PLAN INDICATIVO ORIGINAL '!$C$13:$M$343,8,0)</f>
        <v>0</v>
      </c>
      <c r="AI159" s="261">
        <f>VLOOKUP(AA159,'PLAN INDICATIVO ORIGINAL '!$C$13:$M$343,9,0)</f>
        <v>0</v>
      </c>
      <c r="AJ159" s="261">
        <f>VLOOKUP(AA159,'PLAN INDICATIVO ORIGINAL '!$C$13:$M$343,10,0)</f>
        <v>1</v>
      </c>
      <c r="AK159" s="261" t="str">
        <f>VLOOKUP(AA159,'PLAN INDICATIVO ORIGINAL '!$C$13:$M$343,11,0)</f>
        <v>Número</v>
      </c>
      <c r="AL159" s="262" t="e">
        <f>VLOOKUP(AA159,'PLAN INDICATIVO ORIGINAL '!$C$13:$M$343,12,0)</f>
        <v>#REF!</v>
      </c>
      <c r="AM159" s="263">
        <f t="shared" ref="AM159:AR159" si="294">+AF159</f>
        <v>1</v>
      </c>
      <c r="AN159" s="263">
        <f t="shared" si="294"/>
        <v>0</v>
      </c>
      <c r="AO159" s="263">
        <f t="shared" si="294"/>
        <v>0</v>
      </c>
      <c r="AP159" s="263">
        <f t="shared" si="294"/>
        <v>0</v>
      </c>
      <c r="AQ159" s="263">
        <f t="shared" si="294"/>
        <v>1</v>
      </c>
      <c r="AR159" s="263" t="str">
        <f t="shared" si="294"/>
        <v>Número</v>
      </c>
      <c r="AS159" s="264" t="s">
        <v>765</v>
      </c>
      <c r="AV159" s="214" t="s">
        <v>504</v>
      </c>
      <c r="AW159" s="214" t="s">
        <v>301</v>
      </c>
      <c r="AX159" s="214" t="s">
        <v>789</v>
      </c>
      <c r="BI159" s="254">
        <v>45</v>
      </c>
      <c r="BJ159" s="59" t="s">
        <v>460</v>
      </c>
    </row>
    <row r="160" spans="1:62" ht="51" customHeight="1" x14ac:dyDescent="0.25">
      <c r="A160" s="254">
        <v>45</v>
      </c>
      <c r="B160" s="254" t="str">
        <f t="shared" si="149"/>
        <v>P45</v>
      </c>
      <c r="C160" s="127" t="s">
        <v>59</v>
      </c>
      <c r="D160" s="288" t="s">
        <v>417</v>
      </c>
      <c r="E160" s="284" t="str">
        <f>+'PLAN INDICATIVO ORIGINAL '!$D$171</f>
        <v>GESTIÓN INSTITUCIONAL, JURIDICA Y DEFENSA</v>
      </c>
      <c r="F160" s="256" t="str">
        <f>+'PLAN INDICATIVO ORIGINAL '!$D$172</f>
        <v>PLANEACIÓN Y GESTIÓN</v>
      </c>
      <c r="G160" s="256" t="s">
        <v>425</v>
      </c>
      <c r="H160" s="257" t="str">
        <f>+'PLAN INDICATIVO ORIGINAL '!$D$173</f>
        <v>Implementar un modelo de planeación y gestión que articule la adopción de políticas, afiance la actuación administrativa,  facilite el cumplimiento de las metas institucionales y la prestación de servicios a la comunidad.</v>
      </c>
      <c r="I160" s="257" t="s">
        <v>808</v>
      </c>
      <c r="J160" s="265" t="str">
        <f>+'PLAN INDICATIVO ORIGINAL '!$D$204</f>
        <v>EFICIENCIA ADMINISTRATIVA</v>
      </c>
      <c r="K160" s="142" t="s">
        <v>763</v>
      </c>
      <c r="L160" s="142" t="s">
        <v>495</v>
      </c>
      <c r="M160" s="258" t="str">
        <f>+'PLAN INDICATIVO ORIGINAL '!$E$204</f>
        <v>Porcentaje de avance de Implementación del SGI en el  INPEC</v>
      </c>
      <c r="N160" s="267">
        <f>VLOOKUP(L160,'PLAN INDICATIVO ORIGINAL '!$C$13:$M$343,6,0)</f>
        <v>0.2</v>
      </c>
      <c r="O160" s="267">
        <f>VLOOKUP(L160,'PLAN INDICATIVO ORIGINAL '!$C$13:$M$343,7,0)</f>
        <v>0.55000000000000004</v>
      </c>
      <c r="P160" s="267">
        <f>VLOOKUP(L160,'PLAN INDICATIVO ORIGINAL '!$C$13:$M$343,8,0)</f>
        <v>0.82</v>
      </c>
      <c r="Q160" s="267">
        <f>VLOOKUP(L160,'PLAN INDICATIVO ORIGINAL '!$C$13:$M$343,9,0)</f>
        <v>1</v>
      </c>
      <c r="R160" s="267">
        <f>VLOOKUP(L160,'PLAN INDICATIVO ORIGINAL '!$C$13:$M$343,10,0)</f>
        <v>1</v>
      </c>
      <c r="S160" s="267" t="str">
        <f>VLOOKUP(L160,'PLAN INDICATIVO ORIGINAL '!$C$13:$M$343,11,0)</f>
        <v>Porcentaje</v>
      </c>
      <c r="T160" s="259" t="e">
        <f>VLOOKUP(L160,'PLAN INDICATIVO ORIGINAL '!$C$13:$M$343,12,0)</f>
        <v>#REF!</v>
      </c>
      <c r="U160" s="259">
        <f t="shared" ref="U160:Z160" si="295">+N160*100</f>
        <v>20</v>
      </c>
      <c r="V160" s="259">
        <f t="shared" si="295"/>
        <v>55.000000000000007</v>
      </c>
      <c r="W160" s="259">
        <f t="shared" si="295"/>
        <v>82</v>
      </c>
      <c r="X160" s="259">
        <f t="shared" si="295"/>
        <v>100</v>
      </c>
      <c r="Y160" s="259">
        <f t="shared" si="295"/>
        <v>100</v>
      </c>
      <c r="Z160" s="259" t="e">
        <f t="shared" si="295"/>
        <v>#VALUE!</v>
      </c>
      <c r="AA160" s="254" t="str">
        <f>+'PLAN INDICATIVO ORIGINAL '!C209</f>
        <v>P45</v>
      </c>
      <c r="AB160" s="254" t="str">
        <f>+'PLAN INDICATIVO ORIGINAL '!D209</f>
        <v>Funcionarios responsables del proceso de contratación de ERON cubiertos con socialización de los procedimientos que se deben aplicar en los procesos de contratación.</v>
      </c>
      <c r="AC160" s="59" t="str">
        <f>VLOOKUP(AB160,'PLAN INDICATIVO ORIGINAL '!$D$12:$F$313,3,0)</f>
        <v>DIRECCIÓN DE GESTIÓN CORPORATIVA</v>
      </c>
      <c r="AD160" s="59" t="str">
        <f>VLOOKUP(AB160,'PLAN INDICATIVO ORIGINAL '!$D$12:$F$313,3,0)</f>
        <v>DIRECCIÓN DE GESTIÓN CORPORATIVA</v>
      </c>
      <c r="AE160" s="59" t="s">
        <v>804</v>
      </c>
      <c r="AF160" s="268">
        <f>VLOOKUP(AA160,'PLAN INDICATIVO ORIGINAL '!$C$13:$M$343,6,0)</f>
        <v>1</v>
      </c>
      <c r="AG160" s="269">
        <f>VLOOKUP(AA160,'PLAN INDICATIVO ORIGINAL '!$C$13:$M$343,7,0)</f>
        <v>1</v>
      </c>
      <c r="AH160" s="269">
        <f>VLOOKUP(AA160,'PLAN INDICATIVO ORIGINAL '!$C$13:$M$343,8,0)</f>
        <v>1</v>
      </c>
      <c r="AI160" s="269">
        <f>VLOOKUP(AA160,'PLAN INDICATIVO ORIGINAL '!$C$13:$M$343,9,0)</f>
        <v>1</v>
      </c>
      <c r="AJ160" s="269">
        <f>VLOOKUP(AA160,'PLAN INDICATIVO ORIGINAL '!$C$13:$M$343,10,0)</f>
        <v>1</v>
      </c>
      <c r="AK160" s="269" t="str">
        <f>VLOOKUP(AA160,'PLAN INDICATIVO ORIGINAL '!$C$13:$M$343,11,0)</f>
        <v>Porcentaje</v>
      </c>
      <c r="AL160" s="262" t="e">
        <f>VLOOKUP(AA160,'PLAN INDICATIVO ORIGINAL '!$C$13:$M$343,12,0)</f>
        <v>#REF!</v>
      </c>
      <c r="AM160" s="270">
        <f t="shared" ref="AM160:AR160" si="296">+AF160*100</f>
        <v>100</v>
      </c>
      <c r="AN160" s="270">
        <f t="shared" si="296"/>
        <v>100</v>
      </c>
      <c r="AO160" s="270">
        <f t="shared" si="296"/>
        <v>100</v>
      </c>
      <c r="AP160" s="270">
        <f t="shared" si="296"/>
        <v>100</v>
      </c>
      <c r="AQ160" s="270">
        <f t="shared" si="296"/>
        <v>100</v>
      </c>
      <c r="AR160" s="270" t="e">
        <f t="shared" si="296"/>
        <v>#VALUE!</v>
      </c>
      <c r="AS160" s="264" t="s">
        <v>765</v>
      </c>
      <c r="AV160" s="214" t="s">
        <v>506</v>
      </c>
      <c r="AW160" s="214" t="s">
        <v>460</v>
      </c>
      <c r="AX160" s="214" t="s">
        <v>804</v>
      </c>
      <c r="BI160" s="254">
        <v>72</v>
      </c>
      <c r="BJ160" s="59" t="s">
        <v>809</v>
      </c>
    </row>
    <row r="161" spans="1:62" ht="45" customHeight="1" x14ac:dyDescent="0.25">
      <c r="A161" s="254">
        <v>72</v>
      </c>
      <c r="B161" s="254" t="str">
        <f t="shared" si="149"/>
        <v>P72</v>
      </c>
      <c r="C161" s="127" t="s">
        <v>62</v>
      </c>
      <c r="D161" s="288" t="s">
        <v>417</v>
      </c>
      <c r="E161" s="284" t="str">
        <f>+'PLAN INDICATIVO ORIGINAL '!$D$171</f>
        <v>GESTIÓN INSTITUCIONAL, JURIDICA Y DEFENSA</v>
      </c>
      <c r="F161" s="256" t="str">
        <f>+'PLAN INDICATIVO ORIGINAL '!$D$172</f>
        <v>PLANEACIÓN Y GESTIÓN</v>
      </c>
      <c r="G161" s="256" t="s">
        <v>425</v>
      </c>
      <c r="H161" s="257" t="str">
        <f>+'PLAN INDICATIVO ORIGINAL '!$D$173</f>
        <v>Implementar un modelo de planeación y gestión que articule la adopción de políticas, afiance la actuación administrativa,  facilite el cumplimiento de las metas institucionales y la prestación de servicios a la comunidad.</v>
      </c>
      <c r="I161" s="257" t="s">
        <v>808</v>
      </c>
      <c r="J161" s="265" t="str">
        <f>+'PLAN INDICATIVO ORIGINAL '!$D$204</f>
        <v>EFICIENCIA ADMINISTRATIVA</v>
      </c>
      <c r="K161" s="142" t="s">
        <v>763</v>
      </c>
      <c r="L161" s="142" t="s">
        <v>495</v>
      </c>
      <c r="M161" s="258" t="str">
        <f>+'PLAN INDICATIVO ORIGINAL '!$E$204</f>
        <v>Porcentaje de avance de Implementación del SGI en el  INPEC</v>
      </c>
      <c r="N161" s="267">
        <f>VLOOKUP(L161,'PLAN INDICATIVO ORIGINAL '!$C$13:$M$343,6,0)</f>
        <v>0.2</v>
      </c>
      <c r="O161" s="267">
        <f>VLOOKUP(L161,'PLAN INDICATIVO ORIGINAL '!$C$13:$M$343,7,0)</f>
        <v>0.55000000000000004</v>
      </c>
      <c r="P161" s="267">
        <f>VLOOKUP(L161,'PLAN INDICATIVO ORIGINAL '!$C$13:$M$343,8,0)</f>
        <v>0.82</v>
      </c>
      <c r="Q161" s="267">
        <f>VLOOKUP(L161,'PLAN INDICATIVO ORIGINAL '!$C$13:$M$343,9,0)</f>
        <v>1</v>
      </c>
      <c r="R161" s="267">
        <f>VLOOKUP(L161,'PLAN INDICATIVO ORIGINAL '!$C$13:$M$343,10,0)</f>
        <v>1</v>
      </c>
      <c r="S161" s="267" t="str">
        <f>VLOOKUP(L161,'PLAN INDICATIVO ORIGINAL '!$C$13:$M$343,11,0)</f>
        <v>Porcentaje</v>
      </c>
      <c r="T161" s="259" t="e">
        <f>VLOOKUP(L161,'PLAN INDICATIVO ORIGINAL '!$C$13:$M$343,12,0)</f>
        <v>#REF!</v>
      </c>
      <c r="U161" s="259">
        <f t="shared" ref="U161:Z161" si="297">+N161*100</f>
        <v>20</v>
      </c>
      <c r="V161" s="259">
        <f t="shared" si="297"/>
        <v>55.000000000000007</v>
      </c>
      <c r="W161" s="259">
        <f t="shared" si="297"/>
        <v>82</v>
      </c>
      <c r="X161" s="259">
        <f t="shared" si="297"/>
        <v>100</v>
      </c>
      <c r="Y161" s="259">
        <f t="shared" si="297"/>
        <v>100</v>
      </c>
      <c r="Z161" s="259" t="e">
        <f t="shared" si="297"/>
        <v>#VALUE!</v>
      </c>
      <c r="AA161" s="254" t="str">
        <f>+'PLAN INDICATIVO ORIGINAL '!C210</f>
        <v>P72</v>
      </c>
      <c r="AB161" s="254" t="str">
        <f>+'PLAN INDICATIVO ORIGINAL '!D210</f>
        <v>Proyecto de inversión ¨implementación del programa integrado de gestión documental en el INPEC a nivel nacional¨ ejecutado</v>
      </c>
      <c r="AC161" s="59" t="str">
        <f>VLOOKUP(AB161,'PLAN INDICATIVO ORIGINAL '!$D$12:$F$313,3,0)</f>
        <v>DIRECCIÓN DE GESTIÓN CORPORATIVA</v>
      </c>
      <c r="AD161" s="59" t="str">
        <f>VLOOKUP(AB161,'PLAN INDICATIVO ORIGINAL '!$D$12:$F$313,3,0)</f>
        <v>DIRECCIÓN DE GESTIÓN CORPORATIVA</v>
      </c>
      <c r="AE161" s="59" t="s">
        <v>804</v>
      </c>
      <c r="AF161" s="268">
        <f>VLOOKUP(AA161,'PLAN INDICATIVO ORIGINAL '!$C$13:$M$343,6,0)</f>
        <v>0.15</v>
      </c>
      <c r="AG161" s="269">
        <f>VLOOKUP(AA161,'PLAN INDICATIVO ORIGINAL '!$C$13:$M$343,7,0)</f>
        <v>0.45</v>
      </c>
      <c r="AH161" s="269">
        <f>VLOOKUP(AA161,'PLAN INDICATIVO ORIGINAL '!$C$13:$M$343,8,0)</f>
        <v>0.7</v>
      </c>
      <c r="AI161" s="269">
        <f>VLOOKUP(AA161,'PLAN INDICATIVO ORIGINAL '!$C$13:$M$343,9,0)</f>
        <v>1</v>
      </c>
      <c r="AJ161" s="269">
        <f>VLOOKUP(AA161,'PLAN INDICATIVO ORIGINAL '!$C$13:$M$343,10,0)</f>
        <v>1</v>
      </c>
      <c r="AK161" s="269" t="str">
        <f>VLOOKUP(AA161,'PLAN INDICATIVO ORIGINAL '!$C$13:$M$343,11,0)</f>
        <v>Porcentaje</v>
      </c>
      <c r="AL161" s="262" t="e">
        <f>VLOOKUP(AA161,'PLAN INDICATIVO ORIGINAL '!$C$13:$M$343,12,0)</f>
        <v>#REF!</v>
      </c>
      <c r="AM161" s="270">
        <f t="shared" ref="AM161:AR161" si="298">+AF161*100</f>
        <v>15</v>
      </c>
      <c r="AN161" s="270">
        <f t="shared" si="298"/>
        <v>45</v>
      </c>
      <c r="AO161" s="270">
        <f t="shared" si="298"/>
        <v>70</v>
      </c>
      <c r="AP161" s="270">
        <f t="shared" si="298"/>
        <v>100</v>
      </c>
      <c r="AQ161" s="270">
        <f t="shared" si="298"/>
        <v>100</v>
      </c>
      <c r="AR161" s="270" t="e">
        <f t="shared" si="298"/>
        <v>#VALUE!</v>
      </c>
      <c r="AS161" s="264" t="s">
        <v>765</v>
      </c>
      <c r="AV161" s="214" t="s">
        <v>508</v>
      </c>
      <c r="AW161" s="214" t="s">
        <v>460</v>
      </c>
      <c r="AX161" s="214" t="s">
        <v>804</v>
      </c>
      <c r="BI161" s="254">
        <v>207</v>
      </c>
      <c r="BJ161" s="59" t="s">
        <v>809</v>
      </c>
    </row>
    <row r="162" spans="1:62" ht="41.25" customHeight="1" x14ac:dyDescent="0.25">
      <c r="A162" s="254">
        <v>207</v>
      </c>
      <c r="B162" s="254" t="str">
        <f t="shared" si="149"/>
        <v>P207</v>
      </c>
      <c r="C162" s="127" t="s">
        <v>65</v>
      </c>
      <c r="D162" s="288" t="s">
        <v>417</v>
      </c>
      <c r="E162" s="284" t="str">
        <f>+'PLAN INDICATIVO ORIGINAL '!$D$171</f>
        <v>GESTIÓN INSTITUCIONAL, JURIDICA Y DEFENSA</v>
      </c>
      <c r="F162" s="256" t="str">
        <f>+'PLAN INDICATIVO ORIGINAL '!$D$172</f>
        <v>PLANEACIÓN Y GESTIÓN</v>
      </c>
      <c r="G162" s="256" t="s">
        <v>425</v>
      </c>
      <c r="H162" s="257" t="str">
        <f>+'PLAN INDICATIVO ORIGINAL '!$D$173</f>
        <v>Implementar un modelo de planeación y gestión que articule la adopción de políticas, afiance la actuación administrativa,  facilite el cumplimiento de las metas institucionales y la prestación de servicios a la comunidad.</v>
      </c>
      <c r="I162" s="257" t="s">
        <v>808</v>
      </c>
      <c r="J162" s="265" t="str">
        <f>+'PLAN INDICATIVO ORIGINAL '!$D$204</f>
        <v>EFICIENCIA ADMINISTRATIVA</v>
      </c>
      <c r="K162" s="142" t="s">
        <v>763</v>
      </c>
      <c r="L162" s="142" t="s">
        <v>495</v>
      </c>
      <c r="M162" s="258" t="str">
        <f>+'PLAN INDICATIVO ORIGINAL '!$E$204</f>
        <v>Porcentaje de avance de Implementación del SGI en el  INPEC</v>
      </c>
      <c r="N162" s="267">
        <f>VLOOKUP(L162,'PLAN INDICATIVO ORIGINAL '!$C$13:$M$343,6,0)</f>
        <v>0.2</v>
      </c>
      <c r="O162" s="267">
        <f>VLOOKUP(L162,'PLAN INDICATIVO ORIGINAL '!$C$13:$M$343,7,0)</f>
        <v>0.55000000000000004</v>
      </c>
      <c r="P162" s="267">
        <f>VLOOKUP(L162,'PLAN INDICATIVO ORIGINAL '!$C$13:$M$343,8,0)</f>
        <v>0.82</v>
      </c>
      <c r="Q162" s="267">
        <f>VLOOKUP(L162,'PLAN INDICATIVO ORIGINAL '!$C$13:$M$343,9,0)</f>
        <v>1</v>
      </c>
      <c r="R162" s="267">
        <f>VLOOKUP(L162,'PLAN INDICATIVO ORIGINAL '!$C$13:$M$343,10,0)</f>
        <v>1</v>
      </c>
      <c r="S162" s="267" t="str">
        <f>VLOOKUP(L162,'PLAN INDICATIVO ORIGINAL '!$C$13:$M$343,11,0)</f>
        <v>Porcentaje</v>
      </c>
      <c r="T162" s="259" t="e">
        <f>VLOOKUP(L162,'PLAN INDICATIVO ORIGINAL '!$C$13:$M$343,12,0)</f>
        <v>#REF!</v>
      </c>
      <c r="U162" s="259">
        <f t="shared" ref="U162:Z162" si="299">+N162*100</f>
        <v>20</v>
      </c>
      <c r="V162" s="259">
        <f t="shared" si="299"/>
        <v>55.000000000000007</v>
      </c>
      <c r="W162" s="259">
        <f t="shared" si="299"/>
        <v>82</v>
      </c>
      <c r="X162" s="259">
        <f t="shared" si="299"/>
        <v>100</v>
      </c>
      <c r="Y162" s="259">
        <f t="shared" si="299"/>
        <v>100</v>
      </c>
      <c r="Z162" s="259" t="e">
        <f t="shared" si="299"/>
        <v>#VALUE!</v>
      </c>
      <c r="AA162" s="115" t="str">
        <f>+'PLAN INDICATIVO ORIGINAL '!C211</f>
        <v>P207</v>
      </c>
      <c r="AB162" s="254" t="str">
        <f>+'PLAN INDICATIVO ORIGINAL '!D211</f>
        <v xml:space="preserve">Política institucional de cero papel para el INPEC elaborada e implementada </v>
      </c>
      <c r="AC162" s="59" t="str">
        <f>VLOOKUP(AB162,'PLAN INDICATIVO ORIGINAL '!$D$12:$F$313,3,0)</f>
        <v>DIRECCIÓN DE GESTIÓN CORPORATIVA</v>
      </c>
      <c r="AD162" s="59" t="str">
        <f>VLOOKUP(AB162,'PLAN INDICATIVO ORIGINAL '!$D$12:$F$313,3,0)</f>
        <v>DIRECCIÓN DE GESTIÓN CORPORATIVA</v>
      </c>
      <c r="AE162" s="59" t="s">
        <v>804</v>
      </c>
      <c r="AF162" s="268">
        <f>VLOOKUP(AA162,'PLAN INDICATIVO ORIGINAL '!$C$13:$M$343,6,0)</f>
        <v>0.15</v>
      </c>
      <c r="AG162" s="269">
        <f>VLOOKUP(AA162,'PLAN INDICATIVO ORIGINAL '!$C$13:$M$343,7,0)</f>
        <v>0.45</v>
      </c>
      <c r="AH162" s="269">
        <f>VLOOKUP(AA162,'PLAN INDICATIVO ORIGINAL '!$C$13:$M$343,8,0)</f>
        <v>0.7</v>
      </c>
      <c r="AI162" s="269">
        <f>VLOOKUP(AA162,'PLAN INDICATIVO ORIGINAL '!$C$13:$M$343,9,0)</f>
        <v>1</v>
      </c>
      <c r="AJ162" s="269">
        <f>VLOOKUP(AA162,'PLAN INDICATIVO ORIGINAL '!$C$13:$M$343,10,0)</f>
        <v>1</v>
      </c>
      <c r="AK162" s="269" t="str">
        <f>VLOOKUP(AA162,'PLAN INDICATIVO ORIGINAL '!$C$13:$M$343,11,0)</f>
        <v>Porcentaje</v>
      </c>
      <c r="AL162" s="262" t="e">
        <f>VLOOKUP(AA162,'PLAN INDICATIVO ORIGINAL '!$C$13:$M$343,12,0)</f>
        <v>#REF!</v>
      </c>
      <c r="AM162" s="270">
        <f t="shared" ref="AM162:AR162" si="300">+AF162*100</f>
        <v>15</v>
      </c>
      <c r="AN162" s="270">
        <f t="shared" si="300"/>
        <v>45</v>
      </c>
      <c r="AO162" s="270">
        <f t="shared" si="300"/>
        <v>70</v>
      </c>
      <c r="AP162" s="270">
        <f t="shared" si="300"/>
        <v>100</v>
      </c>
      <c r="AQ162" s="270">
        <f t="shared" si="300"/>
        <v>100</v>
      </c>
      <c r="AR162" s="270" t="e">
        <f t="shared" si="300"/>
        <v>#VALUE!</v>
      </c>
      <c r="AS162" s="264" t="s">
        <v>765</v>
      </c>
      <c r="AV162" s="214" t="s">
        <v>510</v>
      </c>
      <c r="AW162" s="214" t="s">
        <v>460</v>
      </c>
      <c r="AX162" s="214" t="s">
        <v>804</v>
      </c>
      <c r="BI162" s="254">
        <v>209</v>
      </c>
      <c r="BJ162" s="59" t="s">
        <v>810</v>
      </c>
    </row>
    <row r="163" spans="1:62" ht="49.5" customHeight="1" x14ac:dyDescent="0.25">
      <c r="A163" s="254">
        <v>209</v>
      </c>
      <c r="B163" s="254" t="str">
        <f t="shared" si="149"/>
        <v>P209</v>
      </c>
      <c r="C163" s="121" t="s">
        <v>56</v>
      </c>
      <c r="D163" s="288" t="s">
        <v>417</v>
      </c>
      <c r="E163" s="284" t="str">
        <f>+'PLAN INDICATIVO ORIGINAL '!$D$171</f>
        <v>GESTIÓN INSTITUCIONAL, JURIDICA Y DEFENSA</v>
      </c>
      <c r="F163" s="256" t="str">
        <f>+'PLAN INDICATIVO ORIGINAL '!$D$172</f>
        <v>PLANEACIÓN Y GESTIÓN</v>
      </c>
      <c r="G163" s="256" t="s">
        <v>425</v>
      </c>
      <c r="H163" s="257" t="str">
        <f>+'PLAN INDICATIVO ORIGINAL '!$D$173</f>
        <v>Implementar un modelo de planeación y gestión que articule la adopción de políticas, afiance la actuación administrativa,  facilite el cumplimiento de las metas institucionales y la prestación de servicios a la comunidad.</v>
      </c>
      <c r="I163" s="257" t="s">
        <v>808</v>
      </c>
      <c r="J163" s="265" t="str">
        <f>+'PLAN INDICATIVO ORIGINAL '!$D$204</f>
        <v>EFICIENCIA ADMINISTRATIVA</v>
      </c>
      <c r="K163" s="142" t="s">
        <v>763</v>
      </c>
      <c r="L163" s="142" t="s">
        <v>495</v>
      </c>
      <c r="M163" s="258" t="str">
        <f>+'PLAN INDICATIVO ORIGINAL '!$E$204</f>
        <v>Porcentaje de avance de Implementación del SGI en el  INPEC</v>
      </c>
      <c r="N163" s="267">
        <f>VLOOKUP(L163,'PLAN INDICATIVO ORIGINAL '!$C$13:$M$343,6,0)</f>
        <v>0.2</v>
      </c>
      <c r="O163" s="267">
        <f>VLOOKUP(L163,'PLAN INDICATIVO ORIGINAL '!$C$13:$M$343,7,0)</f>
        <v>0.55000000000000004</v>
      </c>
      <c r="P163" s="267">
        <f>VLOOKUP(L163,'PLAN INDICATIVO ORIGINAL '!$C$13:$M$343,8,0)</f>
        <v>0.82</v>
      </c>
      <c r="Q163" s="267">
        <f>VLOOKUP(L163,'PLAN INDICATIVO ORIGINAL '!$C$13:$M$343,9,0)</f>
        <v>1</v>
      </c>
      <c r="R163" s="267">
        <f>VLOOKUP(L163,'PLAN INDICATIVO ORIGINAL '!$C$13:$M$343,10,0)</f>
        <v>1</v>
      </c>
      <c r="S163" s="267" t="str">
        <f>VLOOKUP(L163,'PLAN INDICATIVO ORIGINAL '!$C$13:$M$343,11,0)</f>
        <v>Porcentaje</v>
      </c>
      <c r="T163" s="259" t="e">
        <f>VLOOKUP(L163,'PLAN INDICATIVO ORIGINAL '!$C$13:$M$343,12,0)</f>
        <v>#REF!</v>
      </c>
      <c r="U163" s="259">
        <f t="shared" ref="U163:Z163" si="301">+N163*100</f>
        <v>20</v>
      </c>
      <c r="V163" s="259">
        <f t="shared" si="301"/>
        <v>55.000000000000007</v>
      </c>
      <c r="W163" s="259">
        <f t="shared" si="301"/>
        <v>82</v>
      </c>
      <c r="X163" s="259">
        <f t="shared" si="301"/>
        <v>100</v>
      </c>
      <c r="Y163" s="259">
        <f t="shared" si="301"/>
        <v>100</v>
      </c>
      <c r="Z163" s="259" t="e">
        <f t="shared" si="301"/>
        <v>#VALUE!</v>
      </c>
      <c r="AA163" s="115" t="str">
        <f>+'PLAN INDICATIVO ORIGINAL '!C212</f>
        <v>P209</v>
      </c>
      <c r="AB163" s="254" t="str">
        <f>+'PLAN INDICATIVO ORIGINAL '!D212</f>
        <v xml:space="preserve">Formularios para descarga del sistema Humano  elaborados </v>
      </c>
      <c r="AC163" s="59" t="str">
        <f>VLOOKUP(AB163,'PLAN INDICATIVO ORIGINAL '!$D$12:$F$313,3,0)</f>
        <v>SUBDIRECCIÓN DE TALENTO HUMANO</v>
      </c>
      <c r="AD163" s="59" t="str">
        <f>VLOOKUP(AB163,'PLAN INDICATIVO ORIGINAL '!$D$12:$F$313,3,0)</f>
        <v>SUBDIRECCIÓN DE TALENTO HUMANO</v>
      </c>
      <c r="AE163" s="59" t="s">
        <v>796</v>
      </c>
      <c r="AF163" s="260">
        <f>VLOOKUP(AA163,'PLAN INDICATIVO ORIGINAL '!$C$13:$M$343,6,0)</f>
        <v>2</v>
      </c>
      <c r="AG163" s="261">
        <f>VLOOKUP(AA163,'PLAN INDICATIVO ORIGINAL '!$C$13:$M$343,7,0)</f>
        <v>0</v>
      </c>
      <c r="AH163" s="261">
        <f>VLOOKUP(AA163,'PLAN INDICATIVO ORIGINAL '!$C$13:$M$343,8,0)</f>
        <v>0</v>
      </c>
      <c r="AI163" s="261">
        <f>VLOOKUP(AA163,'PLAN INDICATIVO ORIGINAL '!$C$13:$M$343,9,0)</f>
        <v>0</v>
      </c>
      <c r="AJ163" s="261">
        <f>VLOOKUP(AA163,'PLAN INDICATIVO ORIGINAL '!$C$13:$M$343,10,0)</f>
        <v>2</v>
      </c>
      <c r="AK163" s="261" t="str">
        <f>VLOOKUP(AA163,'PLAN INDICATIVO ORIGINAL '!$C$13:$M$343,11,0)</f>
        <v>Número</v>
      </c>
      <c r="AL163" s="262" t="e">
        <f>VLOOKUP(AA163,'PLAN INDICATIVO ORIGINAL '!$C$13:$M$343,12,0)</f>
        <v>#REF!</v>
      </c>
      <c r="AM163" s="263">
        <f t="shared" ref="AM163:AR163" si="302">+AF163</f>
        <v>2</v>
      </c>
      <c r="AN163" s="263">
        <f t="shared" si="302"/>
        <v>0</v>
      </c>
      <c r="AO163" s="263">
        <f t="shared" si="302"/>
        <v>0</v>
      </c>
      <c r="AP163" s="263">
        <f t="shared" si="302"/>
        <v>0</v>
      </c>
      <c r="AQ163" s="263">
        <f t="shared" si="302"/>
        <v>2</v>
      </c>
      <c r="AR163" s="263" t="str">
        <f t="shared" si="302"/>
        <v>Número</v>
      </c>
      <c r="AS163" s="264" t="s">
        <v>765</v>
      </c>
      <c r="AV163" s="214" t="s">
        <v>512</v>
      </c>
      <c r="AW163" s="214" t="s">
        <v>357</v>
      </c>
      <c r="AX163" s="214" t="s">
        <v>796</v>
      </c>
      <c r="BI163" s="254">
        <v>210</v>
      </c>
      <c r="BJ163" s="59" t="s">
        <v>809</v>
      </c>
    </row>
    <row r="164" spans="1:62" ht="42.75" customHeight="1" x14ac:dyDescent="0.25">
      <c r="A164" s="254">
        <v>210</v>
      </c>
      <c r="B164" s="254" t="str">
        <f t="shared" si="149"/>
        <v>P210</v>
      </c>
      <c r="C164" s="121" t="s">
        <v>62</v>
      </c>
      <c r="D164" s="288" t="s">
        <v>417</v>
      </c>
      <c r="E164" s="284" t="str">
        <f>+'PLAN INDICATIVO ORIGINAL '!$D$171</f>
        <v>GESTIÓN INSTITUCIONAL, JURIDICA Y DEFENSA</v>
      </c>
      <c r="F164" s="256" t="str">
        <f>+'PLAN INDICATIVO ORIGINAL '!$D$172</f>
        <v>PLANEACIÓN Y GESTIÓN</v>
      </c>
      <c r="G164" s="256" t="s">
        <v>425</v>
      </c>
      <c r="H164" s="257" t="str">
        <f>+'PLAN INDICATIVO ORIGINAL '!$D$173</f>
        <v>Implementar un modelo de planeación y gestión que articule la adopción de políticas, afiance la actuación administrativa,  facilite el cumplimiento de las metas institucionales y la prestación de servicios a la comunidad.</v>
      </c>
      <c r="I164" s="257" t="s">
        <v>808</v>
      </c>
      <c r="J164" s="265" t="str">
        <f>+'PLAN INDICATIVO ORIGINAL '!$D$204</f>
        <v>EFICIENCIA ADMINISTRATIVA</v>
      </c>
      <c r="K164" s="142" t="s">
        <v>763</v>
      </c>
      <c r="L164" s="142" t="s">
        <v>495</v>
      </c>
      <c r="M164" s="258" t="str">
        <f>+'PLAN INDICATIVO ORIGINAL '!$E$204</f>
        <v>Porcentaje de avance de Implementación del SGI en el  INPEC</v>
      </c>
      <c r="N164" s="267">
        <f>VLOOKUP(L164,'PLAN INDICATIVO ORIGINAL '!$C$13:$M$343,6,0)</f>
        <v>0.2</v>
      </c>
      <c r="O164" s="267">
        <f>VLOOKUP(L164,'PLAN INDICATIVO ORIGINAL '!$C$13:$M$343,7,0)</f>
        <v>0.55000000000000004</v>
      </c>
      <c r="P164" s="267">
        <f>VLOOKUP(L164,'PLAN INDICATIVO ORIGINAL '!$C$13:$M$343,8,0)</f>
        <v>0.82</v>
      </c>
      <c r="Q164" s="267">
        <f>VLOOKUP(L164,'PLAN INDICATIVO ORIGINAL '!$C$13:$M$343,9,0)</f>
        <v>1</v>
      </c>
      <c r="R164" s="267">
        <f>VLOOKUP(L164,'PLAN INDICATIVO ORIGINAL '!$C$13:$M$343,10,0)</f>
        <v>1</v>
      </c>
      <c r="S164" s="267" t="str">
        <f>VLOOKUP(L164,'PLAN INDICATIVO ORIGINAL '!$C$13:$M$343,11,0)</f>
        <v>Porcentaje</v>
      </c>
      <c r="T164" s="259" t="e">
        <f>VLOOKUP(L164,'PLAN INDICATIVO ORIGINAL '!$C$13:$M$343,12,0)</f>
        <v>#REF!</v>
      </c>
      <c r="U164" s="259">
        <f t="shared" ref="U164:Z164" si="303">+N164*100</f>
        <v>20</v>
      </c>
      <c r="V164" s="259">
        <f t="shared" si="303"/>
        <v>55.000000000000007</v>
      </c>
      <c r="W164" s="259">
        <f t="shared" si="303"/>
        <v>82</v>
      </c>
      <c r="X164" s="259">
        <f t="shared" si="303"/>
        <v>100</v>
      </c>
      <c r="Y164" s="259">
        <f t="shared" si="303"/>
        <v>100</v>
      </c>
      <c r="Z164" s="259" t="e">
        <f t="shared" si="303"/>
        <v>#VALUE!</v>
      </c>
      <c r="AA164" s="115" t="str">
        <f>+'PLAN INDICATIVO ORIGINAL '!C213</f>
        <v>P210</v>
      </c>
      <c r="AB164" s="254" t="str">
        <f>+'PLAN INDICATIVO ORIGINAL '!D213</f>
        <v>Programa  Integrado de Gestión Documental  Institucional formulado e implementado</v>
      </c>
      <c r="AC164" s="59" t="str">
        <f>VLOOKUP(AB164,'PLAN INDICATIVO ORIGINAL '!$D$12:$F$313,3,0)</f>
        <v>DIRECCIÓN DE GESTIÓN CORPORATIVA</v>
      </c>
      <c r="AD164" s="59" t="str">
        <f>VLOOKUP(AB164,'PLAN INDICATIVO ORIGINAL '!$D$12:$F$313,3,0)</f>
        <v>DIRECCIÓN DE GESTIÓN CORPORATIVA</v>
      </c>
      <c r="AE164" s="59" t="s">
        <v>804</v>
      </c>
      <c r="AF164" s="268">
        <f>VLOOKUP(AA164,'PLAN INDICATIVO ORIGINAL '!$C$13:$M$343,6,0)</f>
        <v>0.15</v>
      </c>
      <c r="AG164" s="269">
        <f>VLOOKUP(AA164,'PLAN INDICATIVO ORIGINAL '!$C$13:$M$343,7,0)</f>
        <v>0.45</v>
      </c>
      <c r="AH164" s="269">
        <f>VLOOKUP(AA164,'PLAN INDICATIVO ORIGINAL '!$C$13:$M$343,8,0)</f>
        <v>0.7</v>
      </c>
      <c r="AI164" s="269">
        <f>VLOOKUP(AA164,'PLAN INDICATIVO ORIGINAL '!$C$13:$M$343,9,0)</f>
        <v>1</v>
      </c>
      <c r="AJ164" s="269">
        <f>VLOOKUP(AA164,'PLAN INDICATIVO ORIGINAL '!$C$13:$M$343,10,0)</f>
        <v>1</v>
      </c>
      <c r="AK164" s="269" t="str">
        <f>VLOOKUP(AA164,'PLAN INDICATIVO ORIGINAL '!$C$13:$M$343,11,0)</f>
        <v>Porcentaje</v>
      </c>
      <c r="AL164" s="262" t="e">
        <f>VLOOKUP(AA164,'PLAN INDICATIVO ORIGINAL '!$C$13:$M$343,12,0)</f>
        <v>#REF!</v>
      </c>
      <c r="AM164" s="270">
        <f t="shared" ref="AM164:AR164" si="304">+AF164*100</f>
        <v>15</v>
      </c>
      <c r="AN164" s="270">
        <f t="shared" si="304"/>
        <v>45</v>
      </c>
      <c r="AO164" s="270">
        <f t="shared" si="304"/>
        <v>70</v>
      </c>
      <c r="AP164" s="270">
        <f t="shared" si="304"/>
        <v>100</v>
      </c>
      <c r="AQ164" s="270">
        <f t="shared" si="304"/>
        <v>100</v>
      </c>
      <c r="AR164" s="270" t="e">
        <f t="shared" si="304"/>
        <v>#VALUE!</v>
      </c>
      <c r="AS164" s="264" t="s">
        <v>765</v>
      </c>
      <c r="AV164" s="214" t="s">
        <v>514</v>
      </c>
      <c r="AW164" s="214" t="s">
        <v>460</v>
      </c>
      <c r="AX164" s="214" t="s">
        <v>804</v>
      </c>
      <c r="BI164" s="254">
        <v>211</v>
      </c>
      <c r="BJ164" s="59" t="s">
        <v>809</v>
      </c>
    </row>
    <row r="165" spans="1:62" ht="42.75" customHeight="1" x14ac:dyDescent="0.25">
      <c r="A165" s="254">
        <v>211</v>
      </c>
      <c r="B165" s="254" t="str">
        <f t="shared" si="149"/>
        <v>P211</v>
      </c>
      <c r="C165" s="295" t="s">
        <v>65</v>
      </c>
      <c r="D165" s="288" t="s">
        <v>417</v>
      </c>
      <c r="E165" s="284" t="str">
        <f>+'PLAN INDICATIVO ORIGINAL '!$D$171</f>
        <v>GESTIÓN INSTITUCIONAL, JURIDICA Y DEFENSA</v>
      </c>
      <c r="F165" s="256" t="str">
        <f>+'PLAN INDICATIVO ORIGINAL '!$D$172</f>
        <v>PLANEACIÓN Y GESTIÓN</v>
      </c>
      <c r="G165" s="256" t="s">
        <v>425</v>
      </c>
      <c r="H165" s="257" t="str">
        <f>+'PLAN INDICATIVO ORIGINAL '!$D$173</f>
        <v>Implementar un modelo de planeación y gestión que articule la adopción de políticas, afiance la actuación administrativa,  facilite el cumplimiento de las metas institucionales y la prestación de servicios a la comunidad.</v>
      </c>
      <c r="I165" s="257" t="s">
        <v>808</v>
      </c>
      <c r="J165" s="265" t="str">
        <f>+'PLAN INDICATIVO ORIGINAL '!$D$204</f>
        <v>EFICIENCIA ADMINISTRATIVA</v>
      </c>
      <c r="K165" s="142" t="s">
        <v>763</v>
      </c>
      <c r="L165" s="142" t="s">
        <v>495</v>
      </c>
      <c r="M165" s="258" t="str">
        <f>+'PLAN INDICATIVO ORIGINAL '!$E$204</f>
        <v>Porcentaje de avance de Implementación del SGI en el  INPEC</v>
      </c>
      <c r="N165" s="267">
        <f>VLOOKUP(L165,'PLAN INDICATIVO ORIGINAL '!$C$13:$M$343,6,0)</f>
        <v>0.2</v>
      </c>
      <c r="O165" s="267">
        <f>VLOOKUP(L165,'PLAN INDICATIVO ORIGINAL '!$C$13:$M$343,7,0)</f>
        <v>0.55000000000000004</v>
      </c>
      <c r="P165" s="267">
        <f>VLOOKUP(L165,'PLAN INDICATIVO ORIGINAL '!$C$13:$M$343,8,0)</f>
        <v>0.82</v>
      </c>
      <c r="Q165" s="267">
        <f>VLOOKUP(L165,'PLAN INDICATIVO ORIGINAL '!$C$13:$M$343,9,0)</f>
        <v>1</v>
      </c>
      <c r="R165" s="267">
        <f>VLOOKUP(L165,'PLAN INDICATIVO ORIGINAL '!$C$13:$M$343,10,0)</f>
        <v>1</v>
      </c>
      <c r="S165" s="267" t="str">
        <f>VLOOKUP(L165,'PLAN INDICATIVO ORIGINAL '!$C$13:$M$343,11,0)</f>
        <v>Porcentaje</v>
      </c>
      <c r="T165" s="259" t="e">
        <f>VLOOKUP(L165,'PLAN INDICATIVO ORIGINAL '!$C$13:$M$343,12,0)</f>
        <v>#REF!</v>
      </c>
      <c r="U165" s="259">
        <f t="shared" ref="U165:Z165" si="305">+N165*100</f>
        <v>20</v>
      </c>
      <c r="V165" s="259">
        <f t="shared" si="305"/>
        <v>55.000000000000007</v>
      </c>
      <c r="W165" s="259">
        <f t="shared" si="305"/>
        <v>82</v>
      </c>
      <c r="X165" s="259">
        <f t="shared" si="305"/>
        <v>100</v>
      </c>
      <c r="Y165" s="259">
        <f t="shared" si="305"/>
        <v>100</v>
      </c>
      <c r="Z165" s="259" t="e">
        <f t="shared" si="305"/>
        <v>#VALUE!</v>
      </c>
      <c r="AA165" s="115" t="str">
        <f>+'PLAN INDICATIVO ORIGINAL '!C214</f>
        <v>P211</v>
      </c>
      <c r="AB165" s="254" t="str">
        <f>+'PLAN INDICATIVO ORIGINAL '!D214</f>
        <v>Manual de Manejo de archivos del INPEC, elaborado y aprobado</v>
      </c>
      <c r="AC165" s="59" t="str">
        <f>VLOOKUP(AB165,'PLAN INDICATIVO ORIGINAL '!$D$12:$F$313,3,0)</f>
        <v>DIRECCIÓN DE GESTIÓN CORPORATIVA</v>
      </c>
      <c r="AD165" s="59" t="str">
        <f>VLOOKUP(AB165,'PLAN INDICATIVO ORIGINAL '!$D$12:$F$313,3,0)</f>
        <v>DIRECCIÓN DE GESTIÓN CORPORATIVA</v>
      </c>
      <c r="AE165" s="59" t="s">
        <v>804</v>
      </c>
      <c r="AF165" s="260">
        <f>VLOOKUP(AA165,'PLAN INDICATIVO ORIGINAL '!$C$13:$M$343,6,0)</f>
        <v>1</v>
      </c>
      <c r="AG165" s="261">
        <f>VLOOKUP(AA165,'PLAN INDICATIVO ORIGINAL '!$C$13:$M$343,7,0)</f>
        <v>0</v>
      </c>
      <c r="AH165" s="261">
        <f>VLOOKUP(AA165,'PLAN INDICATIVO ORIGINAL '!$C$13:$M$343,8,0)</f>
        <v>0</v>
      </c>
      <c r="AI165" s="261">
        <f>VLOOKUP(AA165,'PLAN INDICATIVO ORIGINAL '!$C$13:$M$343,9,0)</f>
        <v>0</v>
      </c>
      <c r="AJ165" s="261">
        <f>VLOOKUP(AA165,'PLAN INDICATIVO ORIGINAL '!$C$13:$M$343,10,0)</f>
        <v>1</v>
      </c>
      <c r="AK165" s="261" t="str">
        <f>VLOOKUP(AA165,'PLAN INDICATIVO ORIGINAL '!$C$13:$M$343,11,0)</f>
        <v>Número</v>
      </c>
      <c r="AL165" s="262" t="e">
        <f>VLOOKUP(AA165,'PLAN INDICATIVO ORIGINAL '!$C$13:$M$343,12,0)</f>
        <v>#REF!</v>
      </c>
      <c r="AM165" s="263">
        <f t="shared" ref="AM165:AR165" si="306">+AF165</f>
        <v>1</v>
      </c>
      <c r="AN165" s="263">
        <f t="shared" si="306"/>
        <v>0</v>
      </c>
      <c r="AO165" s="263">
        <f t="shared" si="306"/>
        <v>0</v>
      </c>
      <c r="AP165" s="263">
        <f t="shared" si="306"/>
        <v>0</v>
      </c>
      <c r="AQ165" s="263">
        <f t="shared" si="306"/>
        <v>1</v>
      </c>
      <c r="AR165" s="263" t="str">
        <f t="shared" si="306"/>
        <v>Número</v>
      </c>
      <c r="AS165" s="264" t="s">
        <v>765</v>
      </c>
      <c r="AT165" s="264" t="s">
        <v>765</v>
      </c>
      <c r="AV165" s="214" t="s">
        <v>516</v>
      </c>
      <c r="AW165" s="214" t="s">
        <v>460</v>
      </c>
      <c r="AX165" s="214" t="s">
        <v>804</v>
      </c>
      <c r="BI165" s="254" t="s">
        <v>765</v>
      </c>
      <c r="BJ165" s="59" t="s">
        <v>427</v>
      </c>
    </row>
    <row r="166" spans="1:62" ht="48" customHeight="1" x14ac:dyDescent="0.25">
      <c r="A166" s="254">
        <v>213</v>
      </c>
      <c r="B166" s="254" t="str">
        <f t="shared" si="149"/>
        <v>P213</v>
      </c>
      <c r="C166" s="121" t="s">
        <v>66</v>
      </c>
      <c r="D166" s="288" t="s">
        <v>417</v>
      </c>
      <c r="E166" s="284" t="str">
        <f>+'PLAN INDICATIVO ORIGINAL '!$D$171</f>
        <v>GESTIÓN INSTITUCIONAL, JURIDICA Y DEFENSA</v>
      </c>
      <c r="F166" s="256" t="str">
        <f>+'PLAN INDICATIVO ORIGINAL '!$D$172</f>
        <v>PLANEACIÓN Y GESTIÓN</v>
      </c>
      <c r="G166" s="256" t="s">
        <v>425</v>
      </c>
      <c r="H166" s="257" t="str">
        <f>+'PLAN INDICATIVO ORIGINAL '!$D$173</f>
        <v>Implementar un modelo de planeación y gestión que articule la adopción de políticas, afiance la actuación administrativa,  facilite el cumplimiento de las metas institucionales y la prestación de servicios a la comunidad.</v>
      </c>
      <c r="I166" s="257" t="s">
        <v>808</v>
      </c>
      <c r="J166" s="265" t="str">
        <f>+'PLAN INDICATIVO ORIGINAL '!$D$204</f>
        <v>EFICIENCIA ADMINISTRATIVA</v>
      </c>
      <c r="K166" s="142" t="s">
        <v>763</v>
      </c>
      <c r="L166" s="142" t="s">
        <v>495</v>
      </c>
      <c r="M166" s="258" t="str">
        <f>+'PLAN INDICATIVO ORIGINAL '!$E$204</f>
        <v>Porcentaje de avance de Implementación del SGI en el  INPEC</v>
      </c>
      <c r="N166" s="267">
        <f>VLOOKUP(L166,'PLAN INDICATIVO ORIGINAL '!$C$13:$M$343,6,0)</f>
        <v>0.2</v>
      </c>
      <c r="O166" s="267">
        <f>VLOOKUP(L166,'PLAN INDICATIVO ORIGINAL '!$C$13:$M$343,7,0)</f>
        <v>0.55000000000000004</v>
      </c>
      <c r="P166" s="267">
        <f>VLOOKUP(L166,'PLAN INDICATIVO ORIGINAL '!$C$13:$M$343,8,0)</f>
        <v>0.82</v>
      </c>
      <c r="Q166" s="267">
        <f>VLOOKUP(L166,'PLAN INDICATIVO ORIGINAL '!$C$13:$M$343,9,0)</f>
        <v>1</v>
      </c>
      <c r="R166" s="267">
        <f>VLOOKUP(L166,'PLAN INDICATIVO ORIGINAL '!$C$13:$M$343,10,0)</f>
        <v>1</v>
      </c>
      <c r="S166" s="267" t="str">
        <f>VLOOKUP(L166,'PLAN INDICATIVO ORIGINAL '!$C$13:$M$343,11,0)</f>
        <v>Porcentaje</v>
      </c>
      <c r="T166" s="259" t="e">
        <f>VLOOKUP(L166,'PLAN INDICATIVO ORIGINAL '!$C$13:$M$343,12,0)</f>
        <v>#REF!</v>
      </c>
      <c r="U166" s="259">
        <f t="shared" ref="U166:Z166" si="307">+N166*100</f>
        <v>20</v>
      </c>
      <c r="V166" s="259">
        <f t="shared" si="307"/>
        <v>55.000000000000007</v>
      </c>
      <c r="W166" s="259">
        <f t="shared" si="307"/>
        <v>82</v>
      </c>
      <c r="X166" s="259">
        <f t="shared" si="307"/>
        <v>100</v>
      </c>
      <c r="Y166" s="259">
        <f t="shared" si="307"/>
        <v>100</v>
      </c>
      <c r="Z166" s="259" t="e">
        <f t="shared" si="307"/>
        <v>#VALUE!</v>
      </c>
      <c r="AA166" s="115" t="str">
        <f>+'PLAN INDICATIVO ORIGINAL '!C217</f>
        <v>P213</v>
      </c>
      <c r="AB166" s="254" t="str">
        <f>+'PLAN INDICATIVO ORIGINAL '!D217</f>
        <v>Software adquirido para el manejo de las comunicaciones oficiales recibidas (externas e internas) que permita la organización y el control - GESDOC</v>
      </c>
      <c r="AC166" s="59" t="str">
        <f>VLOOKUP(AB166,'PLAN INDICATIVO ORIGINAL '!$D$12:$F$313,3,0)</f>
        <v>DIRECCIÓN DE GESTIÓN CORPORATIVA</v>
      </c>
      <c r="AD166" s="59" t="str">
        <f>VLOOKUP(AB166,'PLAN INDICATIVO ORIGINAL '!$D$12:$F$313,3,0)</f>
        <v>DIRECCIÓN DE GESTIÓN CORPORATIVA</v>
      </c>
      <c r="AE166" s="59" t="s">
        <v>804</v>
      </c>
      <c r="AF166" s="260">
        <f>VLOOKUP(AA166,'PLAN INDICATIVO ORIGINAL '!$C$13:$M$343,6,0)</f>
        <v>1</v>
      </c>
      <c r="AG166" s="261">
        <f>VLOOKUP(AA166,'PLAN INDICATIVO ORIGINAL '!$C$13:$M$343,7,0)</f>
        <v>0</v>
      </c>
      <c r="AH166" s="261">
        <f>VLOOKUP(AA166,'PLAN INDICATIVO ORIGINAL '!$C$13:$M$343,8,0)</f>
        <v>0</v>
      </c>
      <c r="AI166" s="261">
        <f>VLOOKUP(AA166,'PLAN INDICATIVO ORIGINAL '!$C$13:$M$343,9,0)</f>
        <v>0</v>
      </c>
      <c r="AJ166" s="261">
        <f>VLOOKUP(AA166,'PLAN INDICATIVO ORIGINAL '!$C$13:$M$343,10,0)</f>
        <v>1</v>
      </c>
      <c r="AK166" s="261" t="str">
        <f>VLOOKUP(AA166,'PLAN INDICATIVO ORIGINAL '!$C$13:$M$343,11,0)</f>
        <v>Número</v>
      </c>
      <c r="AL166" s="262" t="e">
        <f>VLOOKUP(AA166,'PLAN INDICATIVO ORIGINAL '!$C$13:$M$343,12,0)</f>
        <v>#REF!</v>
      </c>
      <c r="AM166" s="263">
        <f t="shared" ref="AM166:AR166" si="308">+AF166</f>
        <v>1</v>
      </c>
      <c r="AN166" s="263">
        <f t="shared" si="308"/>
        <v>0</v>
      </c>
      <c r="AO166" s="263">
        <f t="shared" si="308"/>
        <v>0</v>
      </c>
      <c r="AP166" s="263">
        <f t="shared" si="308"/>
        <v>0</v>
      </c>
      <c r="AQ166" s="263">
        <f t="shared" si="308"/>
        <v>1</v>
      </c>
      <c r="AR166" s="263" t="str">
        <f t="shared" si="308"/>
        <v>Número</v>
      </c>
      <c r="AS166" s="264" t="s">
        <v>765</v>
      </c>
      <c r="AV166" s="214" t="s">
        <v>523</v>
      </c>
      <c r="AW166" s="214" t="s">
        <v>460</v>
      </c>
      <c r="AX166" s="214" t="s">
        <v>804</v>
      </c>
      <c r="BI166" s="254">
        <v>213</v>
      </c>
      <c r="BJ166" s="59" t="s">
        <v>809</v>
      </c>
    </row>
    <row r="167" spans="1:62" ht="180" customHeight="1" x14ac:dyDescent="0.25">
      <c r="A167" s="254">
        <v>212</v>
      </c>
      <c r="B167" s="254" t="str">
        <f t="shared" si="149"/>
        <v>P212</v>
      </c>
      <c r="C167" s="121" t="s">
        <v>66</v>
      </c>
      <c r="D167" s="288" t="s">
        <v>417</v>
      </c>
      <c r="E167" s="284" t="str">
        <f>+'PLAN INDICATIVO ORIGINAL '!$D$171</f>
        <v>GESTIÓN INSTITUCIONAL, JURIDICA Y DEFENSA</v>
      </c>
      <c r="F167" s="256" t="str">
        <f>+'PLAN INDICATIVO ORIGINAL '!$D$172</f>
        <v>PLANEACIÓN Y GESTIÓN</v>
      </c>
      <c r="G167" s="256" t="s">
        <v>425</v>
      </c>
      <c r="H167" s="257" t="str">
        <f>+'PLAN INDICATIVO ORIGINAL '!$D$173</f>
        <v>Implementar un modelo de planeación y gestión que articule la adopción de políticas, afiance la actuación administrativa,  facilite el cumplimiento de las metas institucionales y la prestación de servicios a la comunidad.</v>
      </c>
      <c r="I167" s="257" t="s">
        <v>808</v>
      </c>
      <c r="J167" s="265" t="str">
        <f>+'PLAN INDICATIVO ORIGINAL '!$D$204</f>
        <v>EFICIENCIA ADMINISTRATIVA</v>
      </c>
      <c r="K167" s="142" t="s">
        <v>763</v>
      </c>
      <c r="L167" s="142" t="s">
        <v>495</v>
      </c>
      <c r="M167" s="258" t="str">
        <f>+'PLAN INDICATIVO ORIGINAL '!$E$204</f>
        <v>Porcentaje de avance de Implementación del SGI en el  INPEC</v>
      </c>
      <c r="N167" s="267">
        <f>VLOOKUP(L167,'PLAN INDICATIVO ORIGINAL '!$C$13:$M$343,6,0)</f>
        <v>0.2</v>
      </c>
      <c r="O167" s="267">
        <f>VLOOKUP(L167,'PLAN INDICATIVO ORIGINAL '!$C$13:$M$343,7,0)</f>
        <v>0.55000000000000004</v>
      </c>
      <c r="P167" s="267">
        <f>VLOOKUP(L167,'PLAN INDICATIVO ORIGINAL '!$C$13:$M$343,8,0)</f>
        <v>0.82</v>
      </c>
      <c r="Q167" s="267">
        <f>VLOOKUP(L167,'PLAN INDICATIVO ORIGINAL '!$C$13:$M$343,9,0)</f>
        <v>1</v>
      </c>
      <c r="R167" s="267">
        <f>VLOOKUP(L167,'PLAN INDICATIVO ORIGINAL '!$C$13:$M$343,10,0)</f>
        <v>1</v>
      </c>
      <c r="S167" s="267" t="str">
        <f>VLOOKUP(L167,'PLAN INDICATIVO ORIGINAL '!$C$13:$M$343,11,0)</f>
        <v>Porcentaje</v>
      </c>
      <c r="T167" s="259" t="e">
        <f>VLOOKUP(L167,'PLAN INDICATIVO ORIGINAL '!$C$13:$M$343,12,0)</f>
        <v>#REF!</v>
      </c>
      <c r="U167" s="259">
        <f t="shared" ref="U167:Z167" si="309">+N167*100</f>
        <v>20</v>
      </c>
      <c r="V167" s="259">
        <f t="shared" si="309"/>
        <v>55.000000000000007</v>
      </c>
      <c r="W167" s="259">
        <f t="shared" si="309"/>
        <v>82</v>
      </c>
      <c r="X167" s="259">
        <f t="shared" si="309"/>
        <v>100</v>
      </c>
      <c r="Y167" s="259">
        <f t="shared" si="309"/>
        <v>100</v>
      </c>
      <c r="Z167" s="259" t="e">
        <f t="shared" si="309"/>
        <v>#VALUE!</v>
      </c>
      <c r="AA167" s="115" t="s">
        <v>520</v>
      </c>
      <c r="AB167" s="296" t="s">
        <v>521</v>
      </c>
      <c r="AC167" s="59" t="str">
        <f>VLOOKUP(AB167,'PLAN INDICATIVO ORIGINAL '!$D$12:$F$313,3,0)</f>
        <v>OFICINA ASESORA DE PLANEACIÓN</v>
      </c>
      <c r="AD167" s="59" t="str">
        <f>VLOOKUP(AB167,'PLAN INDICATIVO ORIGINAL '!$D$12:$F$313,3,0)</f>
        <v>OFICINA ASESORA DE PLANEACIÓN</v>
      </c>
      <c r="AE167" s="59" t="s">
        <v>802</v>
      </c>
      <c r="AF167" s="260">
        <f>VLOOKUP(AA167,'PLAN INDICATIVO ORIGINAL '!$C$13:$M$343,6,0)</f>
        <v>0.7</v>
      </c>
      <c r="AG167" s="261">
        <f>VLOOKUP(AA167,'PLAN INDICATIVO ORIGINAL '!$C$13:$M$343,7,0)</f>
        <v>0.8</v>
      </c>
      <c r="AH167" s="261">
        <f>VLOOKUP(AA167,'PLAN INDICATIVO ORIGINAL '!$C$13:$M$343,8,0)</f>
        <v>0.9</v>
      </c>
      <c r="AI167" s="261">
        <f>VLOOKUP(AA167,'PLAN INDICATIVO ORIGINAL '!$C$13:$M$343,9,0)</f>
        <v>1</v>
      </c>
      <c r="AJ167" s="261">
        <f>VLOOKUP(AA167,'PLAN INDICATIVO ORIGINAL '!$C$13:$M$343,10,0)</f>
        <v>1</v>
      </c>
      <c r="AK167" s="261" t="str">
        <f>VLOOKUP(AA167,'PLAN INDICATIVO ORIGINAL '!$C$13:$M$343,11,0)</f>
        <v>Porcentaje</v>
      </c>
      <c r="AL167" s="262" t="e">
        <f>VLOOKUP(AA167,'PLAN INDICATIVO ORIGINAL '!$C$13:$M$343,12,0)</f>
        <v>#REF!</v>
      </c>
      <c r="AM167" s="263">
        <f t="shared" ref="AM167:AR167" si="310">+AF167</f>
        <v>0.7</v>
      </c>
      <c r="AN167" s="263">
        <f t="shared" si="310"/>
        <v>0.8</v>
      </c>
      <c r="AO167" s="263">
        <f t="shared" si="310"/>
        <v>0.9</v>
      </c>
      <c r="AP167" s="263">
        <f t="shared" si="310"/>
        <v>1</v>
      </c>
      <c r="AQ167" s="263">
        <f t="shared" si="310"/>
        <v>1</v>
      </c>
      <c r="AR167" s="263" t="str">
        <f t="shared" si="310"/>
        <v>Porcentaje</v>
      </c>
      <c r="AS167" s="264"/>
      <c r="AV167" s="214" t="s">
        <v>520</v>
      </c>
      <c r="AW167" s="214" t="s">
        <v>427</v>
      </c>
      <c r="AX167" s="214" t="s">
        <v>802</v>
      </c>
      <c r="BI167" s="254">
        <v>9</v>
      </c>
      <c r="BJ167" s="59" t="s">
        <v>527</v>
      </c>
    </row>
    <row r="168" spans="1:62" ht="48" customHeight="1" x14ac:dyDescent="0.25">
      <c r="A168" s="254">
        <v>250</v>
      </c>
      <c r="B168" s="254" t="str">
        <f t="shared" si="149"/>
        <v>P250</v>
      </c>
      <c r="C168" s="121" t="s">
        <v>66</v>
      </c>
      <c r="D168" s="288" t="s">
        <v>417</v>
      </c>
      <c r="E168" s="284" t="str">
        <f>+'PLAN INDICATIVO ORIGINAL '!$D$171</f>
        <v>GESTIÓN INSTITUCIONAL, JURIDICA Y DEFENSA</v>
      </c>
      <c r="F168" s="256" t="str">
        <f>+'PLAN INDICATIVO ORIGINAL '!$D$172</f>
        <v>PLANEACIÓN Y GESTIÓN</v>
      </c>
      <c r="G168" s="256" t="s">
        <v>425</v>
      </c>
      <c r="H168" s="257" t="str">
        <f>+'PLAN INDICATIVO ORIGINAL '!$D$173</f>
        <v>Implementar un modelo de planeación y gestión que articule la adopción de políticas, afiance la actuación administrativa,  facilite el cumplimiento de las metas institucionales y la prestación de servicios a la comunidad.</v>
      </c>
      <c r="I168" s="257" t="s">
        <v>808</v>
      </c>
      <c r="J168" s="265" t="str">
        <f>+'PLAN INDICATIVO ORIGINAL '!$D$204</f>
        <v>EFICIENCIA ADMINISTRATIVA</v>
      </c>
      <c r="K168" s="142" t="s">
        <v>763</v>
      </c>
      <c r="L168" s="142" t="s">
        <v>495</v>
      </c>
      <c r="M168" s="258" t="str">
        <f>+'PLAN INDICATIVO ORIGINAL '!$E$204</f>
        <v>Porcentaje de avance de Implementación del SGI en el  INPEC</v>
      </c>
      <c r="N168" s="267">
        <f>VLOOKUP(L168,'PLAN INDICATIVO ORIGINAL '!$C$13:$M$343,6,0)</f>
        <v>0.2</v>
      </c>
      <c r="O168" s="267">
        <f>VLOOKUP(L168,'PLAN INDICATIVO ORIGINAL '!$C$13:$M$343,7,0)</f>
        <v>0.55000000000000004</v>
      </c>
      <c r="P168" s="267">
        <f>VLOOKUP(L168,'PLAN INDICATIVO ORIGINAL '!$C$13:$M$343,8,0)</f>
        <v>0.82</v>
      </c>
      <c r="Q168" s="267">
        <f>VLOOKUP(L168,'PLAN INDICATIVO ORIGINAL '!$C$13:$M$343,9,0)</f>
        <v>1</v>
      </c>
      <c r="R168" s="267">
        <f>VLOOKUP(L168,'PLAN INDICATIVO ORIGINAL '!$C$13:$M$343,10,0)</f>
        <v>1</v>
      </c>
      <c r="S168" s="267" t="str">
        <f>VLOOKUP(L168,'PLAN INDICATIVO ORIGINAL '!$C$13:$M$343,11,0)</f>
        <v>Porcentaje</v>
      </c>
      <c r="T168" s="259" t="e">
        <f>VLOOKUP(L168,'PLAN INDICATIVO ORIGINAL '!$C$13:$M$343,12,0)</f>
        <v>#REF!</v>
      </c>
      <c r="U168" s="259">
        <f t="shared" ref="U168:Z168" si="311">+N168*100</f>
        <v>20</v>
      </c>
      <c r="V168" s="259">
        <f t="shared" si="311"/>
        <v>55.000000000000007</v>
      </c>
      <c r="W168" s="259">
        <f t="shared" si="311"/>
        <v>82</v>
      </c>
      <c r="X168" s="259">
        <f t="shared" si="311"/>
        <v>100</v>
      </c>
      <c r="Y168" s="259">
        <f t="shared" si="311"/>
        <v>100</v>
      </c>
      <c r="Z168" s="259" t="e">
        <f t="shared" si="311"/>
        <v>#VALUE!</v>
      </c>
      <c r="AA168" s="115" t="s">
        <v>518</v>
      </c>
      <c r="AB168" s="296" t="s">
        <v>519</v>
      </c>
      <c r="AC168" s="59" t="str">
        <f>VLOOKUP(AB168,'PLAN INDICATIVO ORIGINAL '!$D$12:$F$313,3,0)</f>
        <v>OFICINA ASESORA DE PLANEACIÓN</v>
      </c>
      <c r="AD168" s="59" t="str">
        <f>VLOOKUP(AB168,'PLAN INDICATIVO ORIGINAL '!$D$12:$F$313,3,0)</f>
        <v>OFICINA ASESORA DE PLANEACIÓN</v>
      </c>
      <c r="AE168" s="59" t="s">
        <v>802</v>
      </c>
      <c r="AF168" s="260">
        <f>VLOOKUP(AA168,'PLAN INDICATIVO ORIGINAL '!$C$13:$M$343,6,0)</f>
        <v>0</v>
      </c>
      <c r="AG168" s="261">
        <f>VLOOKUP(AA168,'PLAN INDICATIVO ORIGINAL '!$C$13:$M$343,7,0)</f>
        <v>0.73499999999999999</v>
      </c>
      <c r="AH168" s="261">
        <f>VLOOKUP(AA168,'PLAN INDICATIVO ORIGINAL '!$C$13:$M$343,8,0)</f>
        <v>0.86799999999999999</v>
      </c>
      <c r="AI168" s="261">
        <f>VLOOKUP(AA168,'PLAN INDICATIVO ORIGINAL '!$C$13:$M$343,9,0)</f>
        <v>1</v>
      </c>
      <c r="AJ168" s="261">
        <f>VLOOKUP(AA168,'PLAN INDICATIVO ORIGINAL '!$C$13:$M$343,10,0)</f>
        <v>1</v>
      </c>
      <c r="AK168" s="261" t="str">
        <f>VLOOKUP(AA168,'PLAN INDICATIVO ORIGINAL '!$C$13:$M$343,11,0)</f>
        <v>Porcentaje</v>
      </c>
      <c r="AL168" s="262" t="e">
        <f>VLOOKUP(AA168,'PLAN INDICATIVO ORIGINAL '!$C$13:$M$343,12,0)</f>
        <v>#REF!</v>
      </c>
      <c r="AM168" s="263">
        <f t="shared" ref="AM168:AR168" si="312">+AF168</f>
        <v>0</v>
      </c>
      <c r="AN168" s="263">
        <f t="shared" si="312"/>
        <v>0.73499999999999999</v>
      </c>
      <c r="AO168" s="263">
        <f t="shared" si="312"/>
        <v>0.86799999999999999</v>
      </c>
      <c r="AP168" s="263">
        <f t="shared" si="312"/>
        <v>1</v>
      </c>
      <c r="AQ168" s="263">
        <f t="shared" si="312"/>
        <v>1</v>
      </c>
      <c r="AR168" s="263" t="str">
        <f t="shared" si="312"/>
        <v>Porcentaje</v>
      </c>
      <c r="AS168" s="264"/>
      <c r="AV168" s="214" t="s">
        <v>518</v>
      </c>
      <c r="AW168" s="214" t="s">
        <v>427</v>
      </c>
      <c r="AX168" s="214" t="s">
        <v>802</v>
      </c>
      <c r="BI168" s="254">
        <v>215</v>
      </c>
      <c r="BJ168" s="59" t="s">
        <v>427</v>
      </c>
    </row>
    <row r="169" spans="1:62" ht="48" customHeight="1" x14ac:dyDescent="0.25">
      <c r="A169" s="254">
        <v>9</v>
      </c>
      <c r="B169" s="254" t="str">
        <f t="shared" si="149"/>
        <v>P9</v>
      </c>
      <c r="C169" s="121" t="s">
        <v>75</v>
      </c>
      <c r="D169" s="288" t="s">
        <v>417</v>
      </c>
      <c r="E169" s="284" t="str">
        <f>+'PLAN INDICATIVO ORIGINAL '!$D$171</f>
        <v>GESTIÓN INSTITUCIONAL, JURIDICA Y DEFENSA</v>
      </c>
      <c r="F169" s="256" t="str">
        <f>+'PLAN INDICATIVO ORIGINAL '!$D$172</f>
        <v>PLANEACIÓN Y GESTIÓN</v>
      </c>
      <c r="G169" s="256" t="s">
        <v>425</v>
      </c>
      <c r="H169" s="257" t="str">
        <f>+'PLAN INDICATIVO ORIGINAL '!$D$173</f>
        <v>Implementar un modelo de planeación y gestión que articule la adopción de políticas, afiance la actuación administrativa,  facilite el cumplimiento de las metas institucionales y la prestación de servicios a la comunidad.</v>
      </c>
      <c r="I169" s="257" t="s">
        <v>808</v>
      </c>
      <c r="J169" s="265" t="str">
        <f>+'PLAN INDICATIVO ORIGINAL '!$D$204</f>
        <v>EFICIENCIA ADMINISTRATIVA</v>
      </c>
      <c r="K169" s="142" t="s">
        <v>763</v>
      </c>
      <c r="L169" s="142" t="str">
        <f>+'PLAN INDICATIVO ORIGINAL '!C204</f>
        <v>I26</v>
      </c>
      <c r="M169" s="258" t="str">
        <f>+'PLAN INDICATIVO ORIGINAL '!$E$204</f>
        <v>Porcentaje de avance de Implementación del SGI en el  INPEC</v>
      </c>
      <c r="N169" s="267">
        <f>VLOOKUP(L169,'PLAN INDICATIVO ORIGINAL '!$C$13:$M$343,6,0)</f>
        <v>0.2</v>
      </c>
      <c r="O169" s="267">
        <f>VLOOKUP(L169,'PLAN INDICATIVO ORIGINAL '!$C$13:$M$343,7,0)</f>
        <v>0.55000000000000004</v>
      </c>
      <c r="P169" s="267">
        <f>VLOOKUP(L169,'PLAN INDICATIVO ORIGINAL '!$C$13:$M$343,8,0)</f>
        <v>0.82</v>
      </c>
      <c r="Q169" s="267">
        <f>VLOOKUP(L169,'PLAN INDICATIVO ORIGINAL '!$C$13:$M$343,9,0)</f>
        <v>1</v>
      </c>
      <c r="R169" s="267">
        <f>VLOOKUP(L169,'PLAN INDICATIVO ORIGINAL '!$C$13:$M$343,10,0)</f>
        <v>1</v>
      </c>
      <c r="S169" s="267" t="str">
        <f>VLOOKUP(L169,'PLAN INDICATIVO ORIGINAL '!$C$13:$M$343,11,0)</f>
        <v>Porcentaje</v>
      </c>
      <c r="T169" s="259" t="e">
        <f>VLOOKUP(L169,'PLAN INDICATIVO ORIGINAL '!$C$13:$M$343,12,0)</f>
        <v>#REF!</v>
      </c>
      <c r="U169" s="259">
        <f t="shared" ref="U169:Z169" si="313">+N169*100</f>
        <v>20</v>
      </c>
      <c r="V169" s="259">
        <f t="shared" si="313"/>
        <v>55.000000000000007</v>
      </c>
      <c r="W169" s="259">
        <f t="shared" si="313"/>
        <v>82</v>
      </c>
      <c r="X169" s="259">
        <f t="shared" si="313"/>
        <v>100</v>
      </c>
      <c r="Y169" s="259">
        <f t="shared" si="313"/>
        <v>100</v>
      </c>
      <c r="Z169" s="259" t="e">
        <f t="shared" si="313"/>
        <v>#VALUE!</v>
      </c>
      <c r="AA169" s="254" t="str">
        <f>+'PLAN INDICATIVO ORIGINAL '!C218</f>
        <v>P9</v>
      </c>
      <c r="AB169" s="254" t="str">
        <f>+'PLAN INDICATIVO ORIGINAL '!D218</f>
        <v>Alianzas estratégicas gestionadas</v>
      </c>
      <c r="AC169" s="59" t="str">
        <f>VLOOKUP(AB169,'PLAN INDICATIVO ORIGINAL '!$D$12:$F$313,3,0)</f>
        <v>GRUPO DE RELACIONES INTERNACIONALES</v>
      </c>
      <c r="AD169" s="59" t="str">
        <f>VLOOKUP(AB169,'PLAN INDICATIVO ORIGINAL '!$D$12:$F$313,3,0)</f>
        <v>GRUPO DE RELACIONES INTERNACIONALES</v>
      </c>
      <c r="AE169" s="59" t="s">
        <v>811</v>
      </c>
      <c r="AF169" s="260">
        <f>VLOOKUP(AA169,'PLAN INDICATIVO ORIGINAL '!$C$13:$M$343,6,0)</f>
        <v>3</v>
      </c>
      <c r="AG169" s="261">
        <f>VLOOKUP(AA169,'PLAN INDICATIVO ORIGINAL '!$C$13:$M$343,7,0)</f>
        <v>6</v>
      </c>
      <c r="AH169" s="261">
        <f>VLOOKUP(AA169,'PLAN INDICATIVO ORIGINAL '!$C$13:$M$343,8,0)</f>
        <v>9</v>
      </c>
      <c r="AI169" s="261">
        <f>VLOOKUP(AA169,'PLAN INDICATIVO ORIGINAL '!$C$13:$M$343,9,0)</f>
        <v>12</v>
      </c>
      <c r="AJ169" s="261">
        <f>VLOOKUP(AA169,'PLAN INDICATIVO ORIGINAL '!$C$13:$M$343,10,0)</f>
        <v>12</v>
      </c>
      <c r="AK169" s="261" t="str">
        <f>VLOOKUP(AA169,'PLAN INDICATIVO ORIGINAL '!$C$13:$M$343,11,0)</f>
        <v>Número</v>
      </c>
      <c r="AL169" s="262" t="e">
        <f>VLOOKUP(AA169,'PLAN INDICATIVO ORIGINAL '!$C$13:$M$343,12,0)</f>
        <v>#REF!</v>
      </c>
      <c r="AM169" s="263">
        <f t="shared" ref="AM169:AR169" si="314">+AF169</f>
        <v>3</v>
      </c>
      <c r="AN169" s="263">
        <f t="shared" si="314"/>
        <v>6</v>
      </c>
      <c r="AO169" s="263">
        <f t="shared" si="314"/>
        <v>9</v>
      </c>
      <c r="AP169" s="263">
        <f t="shared" si="314"/>
        <v>12</v>
      </c>
      <c r="AQ169" s="263">
        <f t="shared" si="314"/>
        <v>12</v>
      </c>
      <c r="AR169" s="263" t="str">
        <f t="shared" si="314"/>
        <v>Número</v>
      </c>
      <c r="AS169" s="264" t="s">
        <v>765</v>
      </c>
      <c r="AV169" s="214" t="s">
        <v>525</v>
      </c>
      <c r="AW169" s="214" t="s">
        <v>527</v>
      </c>
      <c r="AX169" s="214" t="s">
        <v>811</v>
      </c>
      <c r="BI169" s="254">
        <v>216</v>
      </c>
      <c r="BJ169" s="59" t="s">
        <v>427</v>
      </c>
    </row>
    <row r="170" spans="1:62" ht="51" customHeight="1" x14ac:dyDescent="0.25">
      <c r="A170" s="254">
        <v>215</v>
      </c>
      <c r="B170" s="254" t="str">
        <f t="shared" si="149"/>
        <v>P215</v>
      </c>
      <c r="C170" s="121" t="s">
        <v>33</v>
      </c>
      <c r="D170" s="288" t="s">
        <v>417</v>
      </c>
      <c r="E170" s="284" t="str">
        <f>+'PLAN INDICATIVO ORIGINAL '!$D$171</f>
        <v>GESTIÓN INSTITUCIONAL, JURIDICA Y DEFENSA</v>
      </c>
      <c r="F170" s="256" t="str">
        <f>+'PLAN INDICATIVO ORIGINAL '!$D$172</f>
        <v>PLANEACIÓN Y GESTIÓN</v>
      </c>
      <c r="G170" s="256" t="s">
        <v>425</v>
      </c>
      <c r="H170" s="257" t="str">
        <f>+'PLAN INDICATIVO ORIGINAL '!$D$173</f>
        <v>Implementar un modelo de planeación y gestión que articule la adopción de políticas, afiance la actuación administrativa,  facilite el cumplimiento de las metas institucionales y la prestación de servicios a la comunidad.</v>
      </c>
      <c r="I170" s="257" t="s">
        <v>812</v>
      </c>
      <c r="J170" s="265" t="str">
        <f>+'PLAN INDICATIVO ORIGINAL '!$D$219</f>
        <v>GESTIÓN FINANCIERA</v>
      </c>
      <c r="K170" s="142" t="s">
        <v>763</v>
      </c>
      <c r="L170" s="142" t="s">
        <v>529</v>
      </c>
      <c r="M170" s="258" t="str">
        <f>+'PLAN INDICATIVO ORIGINAL '!$E$219</f>
        <v>Porcentaje  de Ejecución Presupuestal</v>
      </c>
      <c r="N170" s="267">
        <f>VLOOKUP(L170,'PLAN INDICATIVO ORIGINAL '!$C$13:$M$343,6,0)</f>
        <v>0.94</v>
      </c>
      <c r="O170" s="267">
        <f>VLOOKUP(L170,'PLAN INDICATIVO ORIGINAL '!$C$13:$M$343,7,0)</f>
        <v>0.95</v>
      </c>
      <c r="P170" s="267">
        <f>VLOOKUP(L170,'PLAN INDICATIVO ORIGINAL '!$C$13:$M$343,8,0)</f>
        <v>0.95</v>
      </c>
      <c r="Q170" s="267">
        <f>VLOOKUP(L170,'PLAN INDICATIVO ORIGINAL '!$C$13:$M$343,9,0)</f>
        <v>0.96</v>
      </c>
      <c r="R170" s="267">
        <f>VLOOKUP(L170,'PLAN INDICATIVO ORIGINAL '!$C$13:$M$343,10,0)</f>
        <v>0.96</v>
      </c>
      <c r="S170" s="267" t="str">
        <f>VLOOKUP(L170,'PLAN INDICATIVO ORIGINAL '!$C$13:$M$343,11,0)</f>
        <v>Porcentaje</v>
      </c>
      <c r="T170" s="259" t="e">
        <f>VLOOKUP(L170,'PLAN INDICATIVO ORIGINAL '!$C$13:$M$343,12,0)</f>
        <v>#REF!</v>
      </c>
      <c r="U170" s="259">
        <f t="shared" ref="U170:Z170" si="315">+N170*100</f>
        <v>94</v>
      </c>
      <c r="V170" s="259">
        <f t="shared" si="315"/>
        <v>95</v>
      </c>
      <c r="W170" s="259">
        <f t="shared" si="315"/>
        <v>95</v>
      </c>
      <c r="X170" s="259">
        <f t="shared" si="315"/>
        <v>96</v>
      </c>
      <c r="Y170" s="259">
        <f t="shared" si="315"/>
        <v>96</v>
      </c>
      <c r="Z170" s="259" t="e">
        <f t="shared" si="315"/>
        <v>#VALUE!</v>
      </c>
      <c r="AA170" s="115" t="str">
        <f>+'PLAN INDICATIVO ORIGINAL '!C221</f>
        <v>P215</v>
      </c>
      <c r="AB170" s="254" t="str">
        <f>+'PLAN INDICATIVO ORIGINAL '!D221</f>
        <v>Programación y seguimiento a la Ejecución Presupuestal realizada</v>
      </c>
      <c r="AC170" s="59" t="str">
        <f>VLOOKUP(L170,'PLAN INDICATIVO ORIGINAL '!$C$12:$F$313,4,0)</f>
        <v>OFICINA ASESORA DE PLANEACIÓN</v>
      </c>
      <c r="AD170" s="59" t="str">
        <f>VLOOKUP(L170,'PLAN INDICATIVO ORIGINAL '!$C$12:$F$313,4,0)</f>
        <v>OFICINA ASESORA DE PLANEACIÓN</v>
      </c>
      <c r="AE170" s="59" t="s">
        <v>802</v>
      </c>
      <c r="AF170" s="260">
        <f>VLOOKUP(AA170,'PLAN INDICATIVO ORIGINAL '!$C$13:$M$343,6,0)</f>
        <v>1</v>
      </c>
      <c r="AG170" s="261">
        <f>VLOOKUP(AA170,'PLAN INDICATIVO ORIGINAL '!$C$13:$M$343,7,0)</f>
        <v>1</v>
      </c>
      <c r="AH170" s="261">
        <f>VLOOKUP(AA170,'PLAN INDICATIVO ORIGINAL '!$C$13:$M$343,8,0)</f>
        <v>1</v>
      </c>
      <c r="AI170" s="261">
        <f>VLOOKUP(AA170,'PLAN INDICATIVO ORIGINAL '!$C$13:$M$343,9,0)</f>
        <v>1</v>
      </c>
      <c r="AJ170" s="261">
        <f>VLOOKUP(AA170,'PLAN INDICATIVO ORIGINAL '!$C$13:$M$343,10,0)</f>
        <v>1</v>
      </c>
      <c r="AK170" s="261" t="str">
        <f>VLOOKUP(AA170,'PLAN INDICATIVO ORIGINAL '!$C$13:$M$343,11,0)</f>
        <v>Número</v>
      </c>
      <c r="AL170" s="262" t="e">
        <f>VLOOKUP(AA170,'PLAN INDICATIVO ORIGINAL '!$C$13:$M$343,12,0)</f>
        <v>#REF!</v>
      </c>
      <c r="AM170" s="263">
        <f t="shared" ref="AM170:AR170" si="316">+AF170</f>
        <v>1</v>
      </c>
      <c r="AN170" s="263">
        <f t="shared" si="316"/>
        <v>1</v>
      </c>
      <c r="AO170" s="263">
        <f t="shared" si="316"/>
        <v>1</v>
      </c>
      <c r="AP170" s="263">
        <f t="shared" si="316"/>
        <v>1</v>
      </c>
      <c r="AQ170" s="263">
        <f t="shared" si="316"/>
        <v>1</v>
      </c>
      <c r="AR170" s="263" t="str">
        <f t="shared" si="316"/>
        <v>Número</v>
      </c>
      <c r="AS170" s="264" t="s">
        <v>765</v>
      </c>
      <c r="AV170" s="214" t="s">
        <v>534</v>
      </c>
      <c r="AW170" s="214" t="s">
        <v>427</v>
      </c>
      <c r="AX170" s="214" t="s">
        <v>802</v>
      </c>
      <c r="BI170" s="254">
        <v>50</v>
      </c>
      <c r="BJ170" s="59" t="s">
        <v>427</v>
      </c>
    </row>
    <row r="171" spans="1:62" ht="48" customHeight="1" x14ac:dyDescent="0.25">
      <c r="A171" s="254">
        <v>216</v>
      </c>
      <c r="B171" s="254" t="str">
        <f t="shared" si="149"/>
        <v>P216</v>
      </c>
      <c r="C171" s="121" t="s">
        <v>36</v>
      </c>
      <c r="D171" s="288" t="s">
        <v>417</v>
      </c>
      <c r="E171" s="284" t="str">
        <f>+'PLAN INDICATIVO ORIGINAL '!$D$171</f>
        <v>GESTIÓN INSTITUCIONAL, JURIDICA Y DEFENSA</v>
      </c>
      <c r="F171" s="256" t="str">
        <f>+'PLAN INDICATIVO ORIGINAL '!$D$172</f>
        <v>PLANEACIÓN Y GESTIÓN</v>
      </c>
      <c r="G171" s="256" t="s">
        <v>425</v>
      </c>
      <c r="H171" s="257" t="str">
        <f>+'PLAN INDICATIVO ORIGINAL '!$D$173</f>
        <v>Implementar un modelo de planeación y gestión que articule la adopción de políticas, afiance la actuación administrativa,  facilite el cumplimiento de las metas institucionales y la prestación de servicios a la comunidad.</v>
      </c>
      <c r="I171" s="257" t="s">
        <v>812</v>
      </c>
      <c r="J171" s="265" t="str">
        <f>+'PLAN INDICATIVO ORIGINAL '!$D$219</f>
        <v>GESTIÓN FINANCIERA</v>
      </c>
      <c r="K171" s="142" t="s">
        <v>763</v>
      </c>
      <c r="L171" s="142" t="s">
        <v>529</v>
      </c>
      <c r="M171" s="258" t="str">
        <f>+'PLAN INDICATIVO ORIGINAL '!$E$219</f>
        <v>Porcentaje  de Ejecución Presupuestal</v>
      </c>
      <c r="N171" s="267">
        <f>VLOOKUP(L171,'PLAN INDICATIVO ORIGINAL '!$C$13:$M$343,6,0)</f>
        <v>0.94</v>
      </c>
      <c r="O171" s="267">
        <f>VLOOKUP(L171,'PLAN INDICATIVO ORIGINAL '!$C$13:$M$343,7,0)</f>
        <v>0.95</v>
      </c>
      <c r="P171" s="267">
        <f>VLOOKUP(L171,'PLAN INDICATIVO ORIGINAL '!$C$13:$M$343,8,0)</f>
        <v>0.95</v>
      </c>
      <c r="Q171" s="267">
        <f>VLOOKUP(L171,'PLAN INDICATIVO ORIGINAL '!$C$13:$M$343,9,0)</f>
        <v>0.96</v>
      </c>
      <c r="R171" s="267">
        <f>VLOOKUP(L171,'PLAN INDICATIVO ORIGINAL '!$C$13:$M$343,10,0)</f>
        <v>0.96</v>
      </c>
      <c r="S171" s="267" t="str">
        <f>VLOOKUP(L171,'PLAN INDICATIVO ORIGINAL '!$C$13:$M$343,11,0)</f>
        <v>Porcentaje</v>
      </c>
      <c r="T171" s="259" t="e">
        <f>VLOOKUP(L171,'PLAN INDICATIVO ORIGINAL '!$C$13:$M$343,12,0)</f>
        <v>#REF!</v>
      </c>
      <c r="U171" s="259">
        <f t="shared" ref="U171:Z171" si="317">+N171*100</f>
        <v>94</v>
      </c>
      <c r="V171" s="259">
        <f t="shared" si="317"/>
        <v>95</v>
      </c>
      <c r="W171" s="259">
        <f t="shared" si="317"/>
        <v>95</v>
      </c>
      <c r="X171" s="259">
        <f t="shared" si="317"/>
        <v>96</v>
      </c>
      <c r="Y171" s="259">
        <f t="shared" si="317"/>
        <v>96</v>
      </c>
      <c r="Z171" s="259" t="e">
        <f t="shared" si="317"/>
        <v>#VALUE!</v>
      </c>
      <c r="AA171" s="115" t="str">
        <f>+'PLAN INDICATIVO ORIGINAL '!C222</f>
        <v>P216</v>
      </c>
      <c r="AB171" s="254" t="str">
        <f>+'PLAN INDICATIVO ORIGINAL '!D222</f>
        <v>Proyectos de Inversión formulados y con seguimiento</v>
      </c>
      <c r="AC171" s="59" t="str">
        <f>VLOOKUP(AB171,'PLAN INDICATIVO ORIGINAL '!$D$12:$F$313,3,0)</f>
        <v>OFICINA ASESORA DE PLANEACIÓN</v>
      </c>
      <c r="AD171" s="59" t="str">
        <f>VLOOKUP(AB171,'PLAN INDICATIVO ORIGINAL '!$D$12:$F$313,3,0)</f>
        <v>OFICINA ASESORA DE PLANEACIÓN</v>
      </c>
      <c r="AE171" s="59" t="s">
        <v>802</v>
      </c>
      <c r="AF171" s="268">
        <f>VLOOKUP(AA171,'PLAN INDICATIVO ORIGINAL '!$C$13:$M$343,6,0)</f>
        <v>1</v>
      </c>
      <c r="AG171" s="269">
        <f>VLOOKUP(AA171,'PLAN INDICATIVO ORIGINAL '!$C$13:$M$343,7,0)</f>
        <v>1</v>
      </c>
      <c r="AH171" s="269">
        <f>VLOOKUP(AA171,'PLAN INDICATIVO ORIGINAL '!$C$13:$M$343,8,0)</f>
        <v>1</v>
      </c>
      <c r="AI171" s="269">
        <f>VLOOKUP(AA171,'PLAN INDICATIVO ORIGINAL '!$C$13:$M$343,9,0)</f>
        <v>1</v>
      </c>
      <c r="AJ171" s="269">
        <f>VLOOKUP(AA171,'PLAN INDICATIVO ORIGINAL '!$C$13:$M$343,10,0)</f>
        <v>1</v>
      </c>
      <c r="AK171" s="269" t="str">
        <f>VLOOKUP(AA171,'PLAN INDICATIVO ORIGINAL '!$C$13:$M$343,11,0)</f>
        <v>Porcentaje</v>
      </c>
      <c r="AL171" s="262" t="e">
        <f>VLOOKUP(AA171,'PLAN INDICATIVO ORIGINAL '!$C$13:$M$343,12,0)</f>
        <v>#REF!</v>
      </c>
      <c r="AM171" s="270">
        <f t="shared" ref="AM171:AR171" si="318">+AF171*100</f>
        <v>100</v>
      </c>
      <c r="AN171" s="270">
        <f t="shared" si="318"/>
        <v>100</v>
      </c>
      <c r="AO171" s="270">
        <f t="shared" si="318"/>
        <v>100</v>
      </c>
      <c r="AP171" s="270">
        <f t="shared" si="318"/>
        <v>100</v>
      </c>
      <c r="AQ171" s="270">
        <f t="shared" si="318"/>
        <v>100</v>
      </c>
      <c r="AR171" s="270" t="e">
        <f t="shared" si="318"/>
        <v>#VALUE!</v>
      </c>
      <c r="AS171" s="264" t="s">
        <v>765</v>
      </c>
      <c r="AV171" s="214" t="s">
        <v>536</v>
      </c>
      <c r="AW171" s="214" t="s">
        <v>427</v>
      </c>
      <c r="AX171" s="214" t="s">
        <v>802</v>
      </c>
      <c r="BI171" s="254">
        <v>217</v>
      </c>
      <c r="BJ171" s="59" t="s">
        <v>460</v>
      </c>
    </row>
    <row r="172" spans="1:62" ht="48" customHeight="1" x14ac:dyDescent="0.25">
      <c r="A172" s="254">
        <v>50</v>
      </c>
      <c r="B172" s="254" t="str">
        <f t="shared" si="149"/>
        <v>P50</v>
      </c>
      <c r="C172" s="121" t="s">
        <v>50</v>
      </c>
      <c r="D172" s="288" t="s">
        <v>417</v>
      </c>
      <c r="E172" s="284" t="str">
        <f>+'PLAN INDICATIVO ORIGINAL '!$D$171</f>
        <v>GESTIÓN INSTITUCIONAL, JURIDICA Y DEFENSA</v>
      </c>
      <c r="F172" s="256" t="str">
        <f>+'PLAN INDICATIVO ORIGINAL '!$D$172</f>
        <v>PLANEACIÓN Y GESTIÓN</v>
      </c>
      <c r="G172" s="256" t="s">
        <v>425</v>
      </c>
      <c r="H172" s="257" t="str">
        <f>+'PLAN INDICATIVO ORIGINAL '!$D$173</f>
        <v>Implementar un modelo de planeación y gestión que articule la adopción de políticas, afiance la actuación administrativa,  facilite el cumplimiento de las metas institucionales y la prestación de servicios a la comunidad.</v>
      </c>
      <c r="I172" s="257" t="s">
        <v>812</v>
      </c>
      <c r="J172" s="265" t="str">
        <f>+'PLAN INDICATIVO ORIGINAL '!$D$219</f>
        <v>GESTIÓN FINANCIERA</v>
      </c>
      <c r="K172" s="142" t="s">
        <v>763</v>
      </c>
      <c r="L172" s="142" t="s">
        <v>529</v>
      </c>
      <c r="M172" s="258" t="str">
        <f>+'PLAN INDICATIVO ORIGINAL '!$E$219</f>
        <v>Porcentaje  de Ejecución Presupuestal</v>
      </c>
      <c r="N172" s="267">
        <f>VLOOKUP(L172,'PLAN INDICATIVO ORIGINAL '!$C$13:$M$343,6,0)</f>
        <v>0.94</v>
      </c>
      <c r="O172" s="267">
        <f>VLOOKUP(L172,'PLAN INDICATIVO ORIGINAL '!$C$13:$M$343,7,0)</f>
        <v>0.95</v>
      </c>
      <c r="P172" s="267">
        <f>VLOOKUP(L172,'PLAN INDICATIVO ORIGINAL '!$C$13:$M$343,8,0)</f>
        <v>0.95</v>
      </c>
      <c r="Q172" s="267">
        <f>VLOOKUP(L172,'PLAN INDICATIVO ORIGINAL '!$C$13:$M$343,9,0)</f>
        <v>0.96</v>
      </c>
      <c r="R172" s="267">
        <f>VLOOKUP(L172,'PLAN INDICATIVO ORIGINAL '!$C$13:$M$343,10,0)</f>
        <v>0.96</v>
      </c>
      <c r="S172" s="267" t="str">
        <f>VLOOKUP(L172,'PLAN INDICATIVO ORIGINAL '!$C$13:$M$343,11,0)</f>
        <v>Porcentaje</v>
      </c>
      <c r="T172" s="259" t="e">
        <f>VLOOKUP(L172,'PLAN INDICATIVO ORIGINAL '!$C$13:$M$343,12,0)</f>
        <v>#REF!</v>
      </c>
      <c r="U172" s="259">
        <f t="shared" ref="U172:Z172" si="319">+N172*100</f>
        <v>94</v>
      </c>
      <c r="V172" s="259">
        <f t="shared" si="319"/>
        <v>95</v>
      </c>
      <c r="W172" s="259">
        <f t="shared" si="319"/>
        <v>95</v>
      </c>
      <c r="X172" s="259">
        <f t="shared" si="319"/>
        <v>96</v>
      </c>
      <c r="Y172" s="259">
        <f t="shared" si="319"/>
        <v>96</v>
      </c>
      <c r="Z172" s="259" t="e">
        <f t="shared" si="319"/>
        <v>#VALUE!</v>
      </c>
      <c r="AA172" s="254" t="str">
        <f>+'PLAN INDICATIVO ORIGINAL '!C224</f>
        <v>P50</v>
      </c>
      <c r="AB172" s="254" t="str">
        <f>+'PLAN INDICATIVO ORIGINAL '!D224</f>
        <v xml:space="preserve">Instrumentos de ejecución presupuestal formulados y  monitoreados </v>
      </c>
      <c r="AC172" s="59" t="str">
        <f>VLOOKUP(AB172,'PLAN INDICATIVO ORIGINAL '!$D$12:$F$313,3,0)</f>
        <v>OFICINA ASESORA DE PLANEACIÓN</v>
      </c>
      <c r="AD172" s="59" t="str">
        <f>VLOOKUP(AB172,'PLAN INDICATIVO ORIGINAL '!$D$12:$F$313,3,0)</f>
        <v>OFICINA ASESORA DE PLANEACIÓN</v>
      </c>
      <c r="AE172" s="59" t="s">
        <v>802</v>
      </c>
      <c r="AF172" s="260">
        <f>VLOOKUP(AA172,'PLAN INDICATIVO ORIGINAL '!$C$13:$M$343,6,0)</f>
        <v>2</v>
      </c>
      <c r="AG172" s="261">
        <f>VLOOKUP(AA172,'PLAN INDICATIVO ORIGINAL '!$C$13:$M$343,7,0)</f>
        <v>2</v>
      </c>
      <c r="AH172" s="261">
        <f>VLOOKUP(AA172,'PLAN INDICATIVO ORIGINAL '!$C$13:$M$343,8,0)</f>
        <v>2</v>
      </c>
      <c r="AI172" s="261">
        <f>VLOOKUP(AA172,'PLAN INDICATIVO ORIGINAL '!$C$13:$M$343,9,0)</f>
        <v>2</v>
      </c>
      <c r="AJ172" s="261">
        <f>VLOOKUP(AA172,'PLAN INDICATIVO ORIGINAL '!$C$13:$M$343,10,0)</f>
        <v>8</v>
      </c>
      <c r="AK172" s="261" t="str">
        <f>VLOOKUP(AA172,'PLAN INDICATIVO ORIGINAL '!$C$13:$M$343,11,0)</f>
        <v>Número</v>
      </c>
      <c r="AL172" s="262" t="e">
        <f>VLOOKUP(AA172,'PLAN INDICATIVO ORIGINAL '!$C$13:$M$343,12,0)</f>
        <v>#REF!</v>
      </c>
      <c r="AM172" s="263">
        <f t="shared" ref="AM172:AR172" si="320">+AF172</f>
        <v>2</v>
      </c>
      <c r="AN172" s="263">
        <f t="shared" si="320"/>
        <v>2</v>
      </c>
      <c r="AO172" s="263">
        <f t="shared" si="320"/>
        <v>2</v>
      </c>
      <c r="AP172" s="263">
        <f t="shared" si="320"/>
        <v>2</v>
      </c>
      <c r="AQ172" s="263">
        <f t="shared" si="320"/>
        <v>8</v>
      </c>
      <c r="AR172" s="263" t="str">
        <f t="shared" si="320"/>
        <v>Número</v>
      </c>
      <c r="AS172" s="264" t="s">
        <v>765</v>
      </c>
      <c r="AV172" s="214" t="s">
        <v>540</v>
      </c>
      <c r="AW172" s="214" t="s">
        <v>427</v>
      </c>
      <c r="AX172" s="214" t="s">
        <v>802</v>
      </c>
      <c r="BI172" s="254">
        <v>214</v>
      </c>
      <c r="BJ172" s="59" t="s">
        <v>460</v>
      </c>
    </row>
    <row r="173" spans="1:62" ht="48" customHeight="1" x14ac:dyDescent="0.25">
      <c r="A173" s="254">
        <v>217</v>
      </c>
      <c r="B173" s="254" t="str">
        <f t="shared" si="149"/>
        <v>P217</v>
      </c>
      <c r="C173" s="127" t="s">
        <v>53</v>
      </c>
      <c r="D173" s="288" t="s">
        <v>417</v>
      </c>
      <c r="E173" s="284" t="str">
        <f>+'PLAN INDICATIVO ORIGINAL '!$D$171</f>
        <v>GESTIÓN INSTITUCIONAL, JURIDICA Y DEFENSA</v>
      </c>
      <c r="F173" s="256" t="str">
        <f>+'PLAN INDICATIVO ORIGINAL '!$D$172</f>
        <v>PLANEACIÓN Y GESTIÓN</v>
      </c>
      <c r="G173" s="256" t="s">
        <v>425</v>
      </c>
      <c r="H173" s="257" t="str">
        <f>+'PLAN INDICATIVO ORIGINAL '!$D$173</f>
        <v>Implementar un modelo de planeación y gestión que articule la adopción de políticas, afiance la actuación administrativa,  facilite el cumplimiento de las metas institucionales y la prestación de servicios a la comunidad.</v>
      </c>
      <c r="I173" s="257" t="s">
        <v>812</v>
      </c>
      <c r="J173" s="265" t="str">
        <f>+'PLAN INDICATIVO ORIGINAL '!$D$219</f>
        <v>GESTIÓN FINANCIERA</v>
      </c>
      <c r="K173" s="142" t="s">
        <v>763</v>
      </c>
      <c r="L173" s="142" t="s">
        <v>529</v>
      </c>
      <c r="M173" s="258" t="str">
        <f>+'PLAN INDICATIVO ORIGINAL '!$E$219</f>
        <v>Porcentaje  de Ejecución Presupuestal</v>
      </c>
      <c r="N173" s="267">
        <f>VLOOKUP(L173,'PLAN INDICATIVO ORIGINAL '!$C$13:$M$343,6,0)</f>
        <v>0.94</v>
      </c>
      <c r="O173" s="267">
        <f>VLOOKUP(L173,'PLAN INDICATIVO ORIGINAL '!$C$13:$M$343,7,0)</f>
        <v>0.95</v>
      </c>
      <c r="P173" s="267">
        <f>VLOOKUP(L173,'PLAN INDICATIVO ORIGINAL '!$C$13:$M$343,8,0)</f>
        <v>0.95</v>
      </c>
      <c r="Q173" s="267">
        <f>VLOOKUP(L173,'PLAN INDICATIVO ORIGINAL '!$C$13:$M$343,9,0)</f>
        <v>0.96</v>
      </c>
      <c r="R173" s="267">
        <f>VLOOKUP(L173,'PLAN INDICATIVO ORIGINAL '!$C$13:$M$343,10,0)</f>
        <v>0.96</v>
      </c>
      <c r="S173" s="267" t="str">
        <f>VLOOKUP(L173,'PLAN INDICATIVO ORIGINAL '!$C$13:$M$343,11,0)</f>
        <v>Porcentaje</v>
      </c>
      <c r="T173" s="259" t="e">
        <f>VLOOKUP(L173,'PLAN INDICATIVO ORIGINAL '!$C$13:$M$343,12,0)</f>
        <v>#REF!</v>
      </c>
      <c r="U173" s="259">
        <f t="shared" ref="U173:Z173" si="321">+N173*100</f>
        <v>94</v>
      </c>
      <c r="V173" s="259">
        <f t="shared" si="321"/>
        <v>95</v>
      </c>
      <c r="W173" s="259">
        <f t="shared" si="321"/>
        <v>95</v>
      </c>
      <c r="X173" s="259">
        <f t="shared" si="321"/>
        <v>96</v>
      </c>
      <c r="Y173" s="259">
        <f t="shared" si="321"/>
        <v>96</v>
      </c>
      <c r="Z173" s="259" t="e">
        <f t="shared" si="321"/>
        <v>#VALUE!</v>
      </c>
      <c r="AA173" s="115" t="str">
        <f>+'PLAN INDICATIVO ORIGINAL '!C223</f>
        <v>P217</v>
      </c>
      <c r="AB173" s="254" t="str">
        <f>+'PLAN INDICATIVO ORIGINAL '!D223</f>
        <v>Plan Anual de Adquisiciones (PAA) elaborado y publicado en la pagina web</v>
      </c>
      <c r="AC173" s="59" t="str">
        <f>VLOOKUP(AB173,'PLAN INDICATIVO ORIGINAL '!$D$12:$F$313,3,0)</f>
        <v>DIRECCIÓN DE GESTIÓN CORPORATIVA</v>
      </c>
      <c r="AD173" s="59" t="str">
        <f>VLOOKUP(AB173,'PLAN INDICATIVO ORIGINAL '!$D$12:$F$313,3,0)</f>
        <v>DIRECCIÓN DE GESTIÓN CORPORATIVA</v>
      </c>
      <c r="AE173" s="59" t="s">
        <v>804</v>
      </c>
      <c r="AF173" s="260">
        <f>VLOOKUP(AA173,'PLAN INDICATIVO ORIGINAL '!$C$13:$M$343,6,0)</f>
        <v>1</v>
      </c>
      <c r="AG173" s="261">
        <f>VLOOKUP(AA173,'PLAN INDICATIVO ORIGINAL '!$C$13:$M$343,7,0)</f>
        <v>1</v>
      </c>
      <c r="AH173" s="261">
        <f>VLOOKUP(AA173,'PLAN INDICATIVO ORIGINAL '!$C$13:$M$343,8,0)</f>
        <v>1</v>
      </c>
      <c r="AI173" s="261">
        <f>VLOOKUP(AA173,'PLAN INDICATIVO ORIGINAL '!$C$13:$M$343,9,0)</f>
        <v>1</v>
      </c>
      <c r="AJ173" s="261">
        <f>VLOOKUP(AA173,'PLAN INDICATIVO ORIGINAL '!$C$13:$M$343,10,0)</f>
        <v>1</v>
      </c>
      <c r="AK173" s="261" t="str">
        <f>VLOOKUP(AA173,'PLAN INDICATIVO ORIGINAL '!$C$13:$M$343,11,0)</f>
        <v>Número</v>
      </c>
      <c r="AL173" s="262" t="e">
        <f>VLOOKUP(AA173,'PLAN INDICATIVO ORIGINAL '!$C$13:$M$343,12,0)</f>
        <v>#REF!</v>
      </c>
      <c r="AM173" s="263">
        <f t="shared" ref="AM173:AR173" si="322">+AF173</f>
        <v>1</v>
      </c>
      <c r="AN173" s="263">
        <f t="shared" si="322"/>
        <v>1</v>
      </c>
      <c r="AO173" s="263">
        <f t="shared" si="322"/>
        <v>1</v>
      </c>
      <c r="AP173" s="263">
        <f t="shared" si="322"/>
        <v>1</v>
      </c>
      <c r="AQ173" s="263">
        <f t="shared" si="322"/>
        <v>1</v>
      </c>
      <c r="AR173" s="263" t="str">
        <f t="shared" si="322"/>
        <v>Número</v>
      </c>
      <c r="AS173" s="264" t="s">
        <v>765</v>
      </c>
      <c r="AV173" s="214" t="s">
        <v>538</v>
      </c>
      <c r="AW173" s="214" t="s">
        <v>460</v>
      </c>
      <c r="AX173" s="214" t="s">
        <v>804</v>
      </c>
      <c r="BI173" s="254">
        <v>218</v>
      </c>
      <c r="BJ173" s="59" t="s">
        <v>460</v>
      </c>
    </row>
    <row r="174" spans="1:62" ht="48" customHeight="1" x14ac:dyDescent="0.25">
      <c r="A174" s="254">
        <v>214</v>
      </c>
      <c r="B174" s="254" t="str">
        <f t="shared" si="149"/>
        <v>P214</v>
      </c>
      <c r="C174" s="121" t="s">
        <v>33</v>
      </c>
      <c r="D174" s="288" t="s">
        <v>417</v>
      </c>
      <c r="E174" s="284" t="str">
        <f>+'PLAN INDICATIVO ORIGINAL '!$D$171</f>
        <v>GESTIÓN INSTITUCIONAL, JURIDICA Y DEFENSA</v>
      </c>
      <c r="F174" s="256" t="str">
        <f>+'PLAN INDICATIVO ORIGINAL '!$D$172</f>
        <v>PLANEACIÓN Y GESTIÓN</v>
      </c>
      <c r="G174" s="256" t="s">
        <v>425</v>
      </c>
      <c r="H174" s="257" t="str">
        <f>+'PLAN INDICATIVO ORIGINAL '!$D$173</f>
        <v>Implementar un modelo de planeación y gestión que articule la adopción de políticas, afiance la actuación administrativa,  facilite el cumplimiento de las metas institucionales y la prestación de servicios a la comunidad.</v>
      </c>
      <c r="I174" s="257" t="s">
        <v>812</v>
      </c>
      <c r="J174" s="265" t="str">
        <f>+'PLAN INDICATIVO ORIGINAL '!$D$219</f>
        <v>GESTIÓN FINANCIERA</v>
      </c>
      <c r="K174" s="142" t="s">
        <v>763</v>
      </c>
      <c r="L174" s="142" t="str">
        <f>+'PLAN INDICATIVO ORIGINAL '!$C$220</f>
        <v>I28</v>
      </c>
      <c r="M174" s="258" t="str">
        <f>+'PLAN INDICATIVO ORIGINAL '!$E$220</f>
        <v>Porcentaje de Ejecución del PAC asignado</v>
      </c>
      <c r="N174" s="267">
        <f>VLOOKUP(L174,'PLAN INDICATIVO ORIGINAL '!$C$13:$M$343,6,0)</f>
        <v>1</v>
      </c>
      <c r="O174" s="267">
        <f>VLOOKUP(L174,'PLAN INDICATIVO ORIGINAL '!$C$13:$M$343,7,0)</f>
        <v>1</v>
      </c>
      <c r="P174" s="267">
        <f>VLOOKUP(L174,'PLAN INDICATIVO ORIGINAL '!$C$13:$M$343,8,0)</f>
        <v>1</v>
      </c>
      <c r="Q174" s="267">
        <f>VLOOKUP(L174,'PLAN INDICATIVO ORIGINAL '!$C$13:$M$343,9,0)</f>
        <v>1</v>
      </c>
      <c r="R174" s="267">
        <f>VLOOKUP(L174,'PLAN INDICATIVO ORIGINAL '!$C$13:$M$343,10,0)</f>
        <v>1</v>
      </c>
      <c r="S174" s="267" t="str">
        <f>VLOOKUP(L174,'PLAN INDICATIVO ORIGINAL '!$C$13:$M$343,11,0)</f>
        <v>Porcentaje</v>
      </c>
      <c r="T174" s="259" t="e">
        <f>VLOOKUP(L174,'PLAN INDICATIVO ORIGINAL '!$C$13:$M$343,12,0)</f>
        <v>#REF!</v>
      </c>
      <c r="U174" s="259">
        <f t="shared" ref="U174:Z174" si="323">+N174*100</f>
        <v>100</v>
      </c>
      <c r="V174" s="259">
        <f t="shared" si="323"/>
        <v>100</v>
      </c>
      <c r="W174" s="259">
        <f t="shared" si="323"/>
        <v>100</v>
      </c>
      <c r="X174" s="259">
        <f t="shared" si="323"/>
        <v>100</v>
      </c>
      <c r="Y174" s="259">
        <f t="shared" si="323"/>
        <v>100</v>
      </c>
      <c r="Z174" s="259" t="e">
        <f t="shared" si="323"/>
        <v>#VALUE!</v>
      </c>
      <c r="AA174" s="115" t="str">
        <f>+'PLAN INDICATIVO ORIGINAL '!C225</f>
        <v>P214</v>
      </c>
      <c r="AB174" s="254" t="str">
        <f>+'PLAN INDICATIVO ORIGINAL '!D225</f>
        <v>Programa Anual Mensual izado de Caja - PAC elaborado</v>
      </c>
      <c r="AC174" s="59" t="str">
        <f>VLOOKUP(AB174,'PLAN INDICATIVO ORIGINAL '!$D$12:$F$313,3,0)</f>
        <v>DIRECCIÓN DE GESTIÓN CORPORATIVA</v>
      </c>
      <c r="AD174" s="59" t="str">
        <f>VLOOKUP(AB174,'PLAN INDICATIVO ORIGINAL '!$D$12:$F$313,3,0)</f>
        <v>DIRECCIÓN DE GESTIÓN CORPORATIVA</v>
      </c>
      <c r="AE174" s="59" t="s">
        <v>804</v>
      </c>
      <c r="AF174" s="260">
        <f>VLOOKUP(AA174,'PLAN INDICATIVO ORIGINAL '!$C$13:$M$343,6,0)</f>
        <v>1</v>
      </c>
      <c r="AG174" s="261">
        <f>VLOOKUP(AA174,'PLAN INDICATIVO ORIGINAL '!$C$13:$M$343,7,0)</f>
        <v>1</v>
      </c>
      <c r="AH174" s="261">
        <f>VLOOKUP(AA174,'PLAN INDICATIVO ORIGINAL '!$C$13:$M$343,8,0)</f>
        <v>1</v>
      </c>
      <c r="AI174" s="261">
        <f>VLOOKUP(AA174,'PLAN INDICATIVO ORIGINAL '!$C$13:$M$343,9,0)</f>
        <v>1</v>
      </c>
      <c r="AJ174" s="261">
        <f>VLOOKUP(AA174,'PLAN INDICATIVO ORIGINAL '!$C$13:$M$343,10,0)</f>
        <v>1</v>
      </c>
      <c r="AK174" s="261" t="str">
        <f>VLOOKUP(AA174,'PLAN INDICATIVO ORIGINAL '!$C$13:$M$343,11,0)</f>
        <v>Número</v>
      </c>
      <c r="AL174" s="262" t="e">
        <f>VLOOKUP(AA174,'PLAN INDICATIVO ORIGINAL '!$C$13:$M$343,12,0)</f>
        <v>#REF!</v>
      </c>
      <c r="AM174" s="263">
        <f t="shared" ref="AM174:AR174" si="324">+AF174</f>
        <v>1</v>
      </c>
      <c r="AN174" s="263">
        <f t="shared" si="324"/>
        <v>1</v>
      </c>
      <c r="AO174" s="263">
        <f t="shared" si="324"/>
        <v>1</v>
      </c>
      <c r="AP174" s="263">
        <f t="shared" si="324"/>
        <v>1</v>
      </c>
      <c r="AQ174" s="263">
        <f t="shared" si="324"/>
        <v>1</v>
      </c>
      <c r="AR174" s="263" t="str">
        <f t="shared" si="324"/>
        <v>Número</v>
      </c>
      <c r="AS174" s="264" t="s">
        <v>765</v>
      </c>
      <c r="AV174" s="214" t="s">
        <v>542</v>
      </c>
      <c r="AW174" s="214" t="s">
        <v>460</v>
      </c>
      <c r="AX174" s="214" t="s">
        <v>804</v>
      </c>
      <c r="BI174" s="254">
        <v>83</v>
      </c>
      <c r="BJ174" s="59" t="s">
        <v>460</v>
      </c>
    </row>
    <row r="175" spans="1:62" ht="37.5" customHeight="1" x14ac:dyDescent="0.25">
      <c r="A175" s="254">
        <v>218</v>
      </c>
      <c r="B175" s="254" t="str">
        <f t="shared" si="149"/>
        <v>P218</v>
      </c>
      <c r="C175" s="121" t="s">
        <v>56</v>
      </c>
      <c r="D175" s="288" t="s">
        <v>417</v>
      </c>
      <c r="E175" s="284" t="str">
        <f>+'PLAN INDICATIVO ORIGINAL '!$D$171</f>
        <v>GESTIÓN INSTITUCIONAL, JURIDICA Y DEFENSA</v>
      </c>
      <c r="F175" s="256" t="str">
        <f>+'PLAN INDICATIVO ORIGINAL '!$D$172</f>
        <v>PLANEACIÓN Y GESTIÓN</v>
      </c>
      <c r="G175" s="256" t="s">
        <v>425</v>
      </c>
      <c r="H175" s="257" t="str">
        <f>+'PLAN INDICATIVO ORIGINAL '!$D$173</f>
        <v>Implementar un modelo de planeación y gestión que articule la adopción de políticas, afiance la actuación administrativa,  facilite el cumplimiento de las metas institucionales y la prestación de servicios a la comunidad.</v>
      </c>
      <c r="I175" s="257" t="s">
        <v>812</v>
      </c>
      <c r="J175" s="265" t="str">
        <f>+'PLAN INDICATIVO ORIGINAL '!$D$219</f>
        <v>GESTIÓN FINANCIERA</v>
      </c>
      <c r="K175" s="142" t="s">
        <v>763</v>
      </c>
      <c r="L175" s="142" t="str">
        <f>+'PLAN INDICATIVO ORIGINAL '!$C$220</f>
        <v>I28</v>
      </c>
      <c r="M175" s="258" t="str">
        <f>+'PLAN INDICATIVO ORIGINAL '!$E$220</f>
        <v>Porcentaje de Ejecución del PAC asignado</v>
      </c>
      <c r="N175" s="267">
        <f>VLOOKUP(L175,'PLAN INDICATIVO ORIGINAL '!$C$13:$M$343,6,0)</f>
        <v>1</v>
      </c>
      <c r="O175" s="267">
        <f>VLOOKUP(L175,'PLAN INDICATIVO ORIGINAL '!$C$13:$M$343,7,0)</f>
        <v>1</v>
      </c>
      <c r="P175" s="267">
        <f>VLOOKUP(L175,'PLAN INDICATIVO ORIGINAL '!$C$13:$M$343,8,0)</f>
        <v>1</v>
      </c>
      <c r="Q175" s="267">
        <f>VLOOKUP(L175,'PLAN INDICATIVO ORIGINAL '!$C$13:$M$343,9,0)</f>
        <v>1</v>
      </c>
      <c r="R175" s="267">
        <f>VLOOKUP(L175,'PLAN INDICATIVO ORIGINAL '!$C$13:$M$343,10,0)</f>
        <v>1</v>
      </c>
      <c r="S175" s="267" t="str">
        <f>VLOOKUP(L175,'PLAN INDICATIVO ORIGINAL '!$C$13:$M$343,11,0)</f>
        <v>Porcentaje</v>
      </c>
      <c r="T175" s="259" t="e">
        <f>VLOOKUP(L175,'PLAN INDICATIVO ORIGINAL '!$C$13:$M$343,12,0)</f>
        <v>#REF!</v>
      </c>
      <c r="U175" s="259">
        <f t="shared" ref="U175:Z175" si="325">+N175*100</f>
        <v>100</v>
      </c>
      <c r="V175" s="259">
        <f t="shared" si="325"/>
        <v>100</v>
      </c>
      <c r="W175" s="259">
        <f t="shared" si="325"/>
        <v>100</v>
      </c>
      <c r="X175" s="259">
        <f t="shared" si="325"/>
        <v>100</v>
      </c>
      <c r="Y175" s="259">
        <f t="shared" si="325"/>
        <v>100</v>
      </c>
      <c r="Z175" s="259" t="e">
        <f t="shared" si="325"/>
        <v>#VALUE!</v>
      </c>
      <c r="AA175" s="115" t="str">
        <f>+'PLAN INDICATIVO ORIGINAL '!C226</f>
        <v>P218</v>
      </c>
      <c r="AB175" s="254" t="str">
        <f>+'PLAN INDICATIVO ORIGINAL '!D226</f>
        <v>Manual  Contable para el INPEC elaborado y aprobado.</v>
      </c>
      <c r="AC175" s="59" t="str">
        <f>VLOOKUP(AB175,'PLAN INDICATIVO ORIGINAL '!$D$12:$F$313,3,0)</f>
        <v>DIRECCIÓN DE GESTIÓN CORPORATIVA</v>
      </c>
      <c r="AD175" s="59" t="str">
        <f>VLOOKUP(AB175,'PLAN INDICATIVO ORIGINAL '!$D$12:$F$313,3,0)</f>
        <v>DIRECCIÓN DE GESTIÓN CORPORATIVA</v>
      </c>
      <c r="AE175" s="59" t="s">
        <v>804</v>
      </c>
      <c r="AF175" s="260">
        <f>VLOOKUP(AA175,'PLAN INDICATIVO ORIGINAL '!$C$13:$M$343,6,0)</f>
        <v>1</v>
      </c>
      <c r="AG175" s="261">
        <f>VLOOKUP(AA175,'PLAN INDICATIVO ORIGINAL '!$C$13:$M$343,7,0)</f>
        <v>0</v>
      </c>
      <c r="AH175" s="261">
        <f>VLOOKUP(AA175,'PLAN INDICATIVO ORIGINAL '!$C$13:$M$343,8,0)</f>
        <v>0</v>
      </c>
      <c r="AI175" s="261">
        <f>VLOOKUP(AA175,'PLAN INDICATIVO ORIGINAL '!$C$13:$M$343,9,0)</f>
        <v>0</v>
      </c>
      <c r="AJ175" s="261">
        <f>VLOOKUP(AA175,'PLAN INDICATIVO ORIGINAL '!$C$13:$M$343,10,0)</f>
        <v>1</v>
      </c>
      <c r="AK175" s="261" t="str">
        <f>VLOOKUP(AA175,'PLAN INDICATIVO ORIGINAL '!$C$13:$M$343,11,0)</f>
        <v>Número</v>
      </c>
      <c r="AL175" s="262" t="e">
        <f>VLOOKUP(AA175,'PLAN INDICATIVO ORIGINAL '!$C$13:$M$343,12,0)</f>
        <v>#REF!</v>
      </c>
      <c r="AM175" s="263">
        <f t="shared" ref="AM175:AR175" si="326">+AF175</f>
        <v>1</v>
      </c>
      <c r="AN175" s="263">
        <f t="shared" si="326"/>
        <v>0</v>
      </c>
      <c r="AO175" s="263">
        <f t="shared" si="326"/>
        <v>0</v>
      </c>
      <c r="AP175" s="263">
        <f t="shared" si="326"/>
        <v>0</v>
      </c>
      <c r="AQ175" s="263">
        <f t="shared" si="326"/>
        <v>1</v>
      </c>
      <c r="AR175" s="263" t="str">
        <f t="shared" si="326"/>
        <v>Número</v>
      </c>
      <c r="AS175" s="264" t="s">
        <v>765</v>
      </c>
      <c r="AV175" s="214" t="s">
        <v>544</v>
      </c>
      <c r="AW175" s="214" t="s">
        <v>460</v>
      </c>
      <c r="AX175" s="214" t="s">
        <v>804</v>
      </c>
      <c r="BI175" s="254">
        <v>84</v>
      </c>
      <c r="BJ175" s="59" t="s">
        <v>127</v>
      </c>
    </row>
    <row r="176" spans="1:62" ht="36.75" customHeight="1" x14ac:dyDescent="0.25">
      <c r="A176" s="254">
        <v>83</v>
      </c>
      <c r="B176" s="254" t="str">
        <f t="shared" si="149"/>
        <v>P83</v>
      </c>
      <c r="C176" s="121" t="s">
        <v>59</v>
      </c>
      <c r="D176" s="288" t="s">
        <v>417</v>
      </c>
      <c r="E176" s="284" t="str">
        <f>+'PLAN INDICATIVO ORIGINAL '!$D$171</f>
        <v>GESTIÓN INSTITUCIONAL, JURIDICA Y DEFENSA</v>
      </c>
      <c r="F176" s="256" t="str">
        <f>+'PLAN INDICATIVO ORIGINAL '!$D$172</f>
        <v>PLANEACIÓN Y GESTIÓN</v>
      </c>
      <c r="G176" s="256" t="s">
        <v>425</v>
      </c>
      <c r="H176" s="257" t="str">
        <f>+'PLAN INDICATIVO ORIGINAL '!$D$173</f>
        <v>Implementar un modelo de planeación y gestión que articule la adopción de políticas, afiance la actuación administrativa,  facilite el cumplimiento de las metas institucionales y la prestación de servicios a la comunidad.</v>
      </c>
      <c r="I176" s="257" t="s">
        <v>812</v>
      </c>
      <c r="J176" s="265" t="str">
        <f>+'PLAN INDICATIVO ORIGINAL '!$D$219</f>
        <v>GESTIÓN FINANCIERA</v>
      </c>
      <c r="K176" s="142" t="s">
        <v>763</v>
      </c>
      <c r="L176" s="142" t="str">
        <f>+'PLAN INDICATIVO ORIGINAL '!$C$220</f>
        <v>I28</v>
      </c>
      <c r="M176" s="258" t="str">
        <f>+'PLAN INDICATIVO ORIGINAL '!$E$220</f>
        <v>Porcentaje de Ejecución del PAC asignado</v>
      </c>
      <c r="N176" s="267">
        <f>VLOOKUP(L176,'PLAN INDICATIVO ORIGINAL '!$C$13:$M$343,6,0)</f>
        <v>1</v>
      </c>
      <c r="O176" s="267">
        <f>VLOOKUP(L176,'PLAN INDICATIVO ORIGINAL '!$C$13:$M$343,7,0)</f>
        <v>1</v>
      </c>
      <c r="P176" s="267">
        <f>VLOOKUP(L176,'PLAN INDICATIVO ORIGINAL '!$C$13:$M$343,8,0)</f>
        <v>1</v>
      </c>
      <c r="Q176" s="267">
        <f>VLOOKUP(L176,'PLAN INDICATIVO ORIGINAL '!$C$13:$M$343,9,0)</f>
        <v>1</v>
      </c>
      <c r="R176" s="267">
        <f>VLOOKUP(L176,'PLAN INDICATIVO ORIGINAL '!$C$13:$M$343,10,0)</f>
        <v>1</v>
      </c>
      <c r="S176" s="267" t="str">
        <f>VLOOKUP(L176,'PLAN INDICATIVO ORIGINAL '!$C$13:$M$343,11,0)</f>
        <v>Porcentaje</v>
      </c>
      <c r="T176" s="259" t="e">
        <f>VLOOKUP(L176,'PLAN INDICATIVO ORIGINAL '!$C$13:$M$343,12,0)</f>
        <v>#REF!</v>
      </c>
      <c r="U176" s="259">
        <f t="shared" ref="U176:Z176" si="327">+N176*100</f>
        <v>100</v>
      </c>
      <c r="V176" s="259">
        <f t="shared" si="327"/>
        <v>100</v>
      </c>
      <c r="W176" s="259">
        <f t="shared" si="327"/>
        <v>100</v>
      </c>
      <c r="X176" s="259">
        <f t="shared" si="327"/>
        <v>100</v>
      </c>
      <c r="Y176" s="259">
        <f t="shared" si="327"/>
        <v>100</v>
      </c>
      <c r="Z176" s="259" t="e">
        <f t="shared" si="327"/>
        <v>#VALUE!</v>
      </c>
      <c r="AA176" s="254" t="str">
        <f>+'PLAN INDICATIVO ORIGINAL '!C227</f>
        <v>P83</v>
      </c>
      <c r="AB176" s="254" t="str">
        <f>+'PLAN INDICATIVO ORIGINAL '!D227</f>
        <v>Sistema de Control Interno Contable del INPEC, realizado e implementado</v>
      </c>
      <c r="AC176" s="59" t="str">
        <f>VLOOKUP(AB176,'PLAN INDICATIVO ORIGINAL '!$D$12:$F$313,3,0)</f>
        <v>DIRECCIÓN DE GESTIÓN CORPORATIVA</v>
      </c>
      <c r="AD176" s="59" t="str">
        <f>VLOOKUP(AB176,'PLAN INDICATIVO ORIGINAL '!$D$12:$F$313,3,0)</f>
        <v>DIRECCIÓN DE GESTIÓN CORPORATIVA</v>
      </c>
      <c r="AE176" s="59" t="s">
        <v>804</v>
      </c>
      <c r="AF176" s="260">
        <f>VLOOKUP(AA176,'PLAN INDICATIVO ORIGINAL '!$C$13:$M$343,6,0)</f>
        <v>0</v>
      </c>
      <c r="AG176" s="261">
        <f>VLOOKUP(AA176,'PLAN INDICATIVO ORIGINAL '!$C$13:$M$343,7,0)</f>
        <v>1</v>
      </c>
      <c r="AH176" s="261">
        <f>VLOOKUP(AA176,'PLAN INDICATIVO ORIGINAL '!$C$13:$M$343,8,0)</f>
        <v>0</v>
      </c>
      <c r="AI176" s="261">
        <f>VLOOKUP(AA176,'PLAN INDICATIVO ORIGINAL '!$C$13:$M$343,9,0)</f>
        <v>0</v>
      </c>
      <c r="AJ176" s="261">
        <f>VLOOKUP(AA176,'PLAN INDICATIVO ORIGINAL '!$C$13:$M$343,10,0)</f>
        <v>1</v>
      </c>
      <c r="AK176" s="261" t="str">
        <f>VLOOKUP(AA176,'PLAN INDICATIVO ORIGINAL '!$C$13:$M$343,11,0)</f>
        <v>Número</v>
      </c>
      <c r="AL176" s="262" t="e">
        <f>VLOOKUP(AA176,'PLAN INDICATIVO ORIGINAL '!$C$13:$M$343,12,0)</f>
        <v>#REF!</v>
      </c>
      <c r="AM176" s="263">
        <f t="shared" ref="AM176:AR176" si="328">+AF176</f>
        <v>0</v>
      </c>
      <c r="AN176" s="263">
        <f t="shared" si="328"/>
        <v>1</v>
      </c>
      <c r="AO176" s="263">
        <f t="shared" si="328"/>
        <v>0</v>
      </c>
      <c r="AP176" s="263">
        <f t="shared" si="328"/>
        <v>0</v>
      </c>
      <c r="AQ176" s="263">
        <f t="shared" si="328"/>
        <v>1</v>
      </c>
      <c r="AR176" s="263" t="str">
        <f t="shared" si="328"/>
        <v>Número</v>
      </c>
      <c r="AS176" s="264" t="s">
        <v>765</v>
      </c>
      <c r="AV176" s="214" t="s">
        <v>546</v>
      </c>
      <c r="AW176" s="214" t="s">
        <v>460</v>
      </c>
      <c r="AX176" s="214" t="s">
        <v>804</v>
      </c>
      <c r="BI176" s="254">
        <v>192</v>
      </c>
      <c r="BJ176" s="59" t="s">
        <v>127</v>
      </c>
    </row>
    <row r="177" spans="1:62" ht="45.75" customHeight="1" x14ac:dyDescent="0.25">
      <c r="A177" s="254">
        <v>84</v>
      </c>
      <c r="B177" s="254" t="str">
        <f t="shared" si="149"/>
        <v>P84</v>
      </c>
      <c r="C177" s="127" t="s">
        <v>36</v>
      </c>
      <c r="D177" s="288" t="s">
        <v>417</v>
      </c>
      <c r="E177" s="284" t="str">
        <f>+'PLAN INDICATIVO ORIGINAL '!$D$171</f>
        <v>GESTIÓN INSTITUCIONAL, JURIDICA Y DEFENSA</v>
      </c>
      <c r="F177" s="256" t="str">
        <f>+'PLAN INDICATIVO ORIGINAL '!$D$172</f>
        <v>PLANEACIÓN Y GESTIÓN</v>
      </c>
      <c r="G177" s="256" t="s">
        <v>549</v>
      </c>
      <c r="H177" s="297" t="str">
        <f>+'PLAN INDICATIVO ORIGINAL '!$D$228</f>
        <v xml:space="preserve">Realizar asesoría jurídica y orientar las políticas a nivel nacional sobre la aplicación de normas jurídicas para la defensa judicial y directrices normativas del Inpec. </v>
      </c>
      <c r="I177" s="256" t="s">
        <v>813</v>
      </c>
      <c r="J177" s="265" t="str">
        <f>+'PLAN INDICATIVO ORIGINAL '!$D$229</f>
        <v>JURIDICA Y DEFENSA</v>
      </c>
      <c r="K177" s="142" t="s">
        <v>763</v>
      </c>
      <c r="L177" s="142" t="str">
        <f>+'PLAN INDICATIVO ORIGINAL '!$C$229</f>
        <v>I29</v>
      </c>
      <c r="M177" s="258" t="str">
        <f>+'PLAN INDICATIVO ORIGINAL '!$E$229</f>
        <v xml:space="preserve">Porcentaje pagos sentencias judiciales solicitadas </v>
      </c>
      <c r="N177" s="267">
        <f>VLOOKUP(L177,'PLAN INDICATIVO ORIGINAL '!$C$13:$M$343,6,0)</f>
        <v>0.55000000000000004</v>
      </c>
      <c r="O177" s="267">
        <f>VLOOKUP(L177,'PLAN INDICATIVO ORIGINAL '!$C$13:$M$343,7,0)</f>
        <v>0.6</v>
      </c>
      <c r="P177" s="267">
        <f>VLOOKUP(L177,'PLAN INDICATIVO ORIGINAL '!$C$13:$M$343,8,0)</f>
        <v>0.65</v>
      </c>
      <c r="Q177" s="267">
        <f>VLOOKUP(L177,'PLAN INDICATIVO ORIGINAL '!$C$13:$M$343,9,0)</f>
        <v>0.7</v>
      </c>
      <c r="R177" s="267">
        <f>VLOOKUP(L177,'PLAN INDICATIVO ORIGINAL '!$C$13:$M$343,10,0)</f>
        <v>0.7</v>
      </c>
      <c r="S177" s="267" t="str">
        <f>VLOOKUP(L177,'PLAN INDICATIVO ORIGINAL '!$C$13:$M$343,11,0)</f>
        <v>Porcentaje</v>
      </c>
      <c r="T177" s="259" t="e">
        <f>VLOOKUP(L177,'PLAN INDICATIVO ORIGINAL '!$C$13:$M$343,12,0)</f>
        <v>#REF!</v>
      </c>
      <c r="U177" s="259">
        <f t="shared" ref="U177:Z177" si="329">+N177*100</f>
        <v>55.000000000000007</v>
      </c>
      <c r="V177" s="259">
        <f t="shared" si="329"/>
        <v>60</v>
      </c>
      <c r="W177" s="259">
        <f t="shared" si="329"/>
        <v>65</v>
      </c>
      <c r="X177" s="259">
        <f t="shared" si="329"/>
        <v>70</v>
      </c>
      <c r="Y177" s="259">
        <f t="shared" si="329"/>
        <v>70</v>
      </c>
      <c r="Z177" s="259" t="e">
        <f t="shared" si="329"/>
        <v>#VALUE!</v>
      </c>
      <c r="AA177" s="254" t="str">
        <f>+'PLAN INDICATIVO ORIGINAL '!C231</f>
        <v>P84</v>
      </c>
      <c r="AB177" s="254" t="str">
        <f>+'PLAN INDICATIVO ORIGINAL '!D231</f>
        <v>Solicitudes de conciliación prejudicial y/o judicial estudiadas y presentadas al comité</v>
      </c>
      <c r="AC177" s="59" t="str">
        <f>VLOOKUP(AB177,'PLAN INDICATIVO ORIGINAL '!$D$12:$F$313,3,0)</f>
        <v>OFICINA ASESORA JURIDICA</v>
      </c>
      <c r="AD177" s="59" t="str">
        <f>VLOOKUP(AB177,'PLAN INDICATIVO ORIGINAL '!$D$12:$F$313,3,0)</f>
        <v>OFICINA ASESORA JURIDICA</v>
      </c>
      <c r="AE177" s="59" t="s">
        <v>780</v>
      </c>
      <c r="AF177" s="268">
        <f>VLOOKUP(AA177,'PLAN INDICATIVO ORIGINAL '!$C$13:$M$343,6,0)</f>
        <v>0.9</v>
      </c>
      <c r="AG177" s="269">
        <f>VLOOKUP(AA177,'PLAN INDICATIVO ORIGINAL '!$C$13:$M$343,7,0)</f>
        <v>0.92</v>
      </c>
      <c r="AH177" s="269">
        <f>VLOOKUP(AA177,'PLAN INDICATIVO ORIGINAL '!$C$13:$M$343,8,0)</f>
        <v>0.93</v>
      </c>
      <c r="AI177" s="269">
        <f>VLOOKUP(AA177,'PLAN INDICATIVO ORIGINAL '!$C$13:$M$343,9,0)</f>
        <v>0.95</v>
      </c>
      <c r="AJ177" s="269">
        <f>VLOOKUP(AA177,'PLAN INDICATIVO ORIGINAL '!$C$13:$M$343,10,0)</f>
        <v>0.95</v>
      </c>
      <c r="AK177" s="269" t="str">
        <f>VLOOKUP(AA177,'PLAN INDICATIVO ORIGINAL '!$C$13:$M$343,11,0)</f>
        <v>Porcentaje</v>
      </c>
      <c r="AL177" s="262" t="e">
        <f>VLOOKUP(AA177,'PLAN INDICATIVO ORIGINAL '!$C$13:$M$343,12,0)</f>
        <v>#REF!</v>
      </c>
      <c r="AM177" s="270">
        <f t="shared" ref="AM177:AR177" si="330">+AF177*100</f>
        <v>90</v>
      </c>
      <c r="AN177" s="270">
        <f t="shared" si="330"/>
        <v>92</v>
      </c>
      <c r="AO177" s="270">
        <f t="shared" si="330"/>
        <v>93</v>
      </c>
      <c r="AP177" s="270">
        <f t="shared" si="330"/>
        <v>95</v>
      </c>
      <c r="AQ177" s="270">
        <f t="shared" si="330"/>
        <v>95</v>
      </c>
      <c r="AR177" s="270" t="e">
        <f t="shared" si="330"/>
        <v>#VALUE!</v>
      </c>
      <c r="AS177" s="264" t="s">
        <v>765</v>
      </c>
      <c r="AV177" s="214" t="s">
        <v>559</v>
      </c>
      <c r="AW177" s="214" t="s">
        <v>127</v>
      </c>
      <c r="AX177" s="214" t="s">
        <v>780</v>
      </c>
      <c r="BI177" s="254">
        <v>39</v>
      </c>
      <c r="BJ177" s="59" t="s">
        <v>127</v>
      </c>
    </row>
    <row r="178" spans="1:62" ht="53.25" customHeight="1" x14ac:dyDescent="0.25">
      <c r="A178" s="254">
        <v>192</v>
      </c>
      <c r="B178" s="254" t="str">
        <f t="shared" si="149"/>
        <v>P192</v>
      </c>
      <c r="C178" s="127" t="s">
        <v>36</v>
      </c>
      <c r="D178" s="288" t="s">
        <v>417</v>
      </c>
      <c r="E178" s="284" t="str">
        <f>+'PLAN INDICATIVO ORIGINAL '!$D$171</f>
        <v>GESTIÓN INSTITUCIONAL, JURIDICA Y DEFENSA</v>
      </c>
      <c r="F178" s="256" t="str">
        <f>+'PLAN INDICATIVO ORIGINAL '!$D$172</f>
        <v>PLANEACIÓN Y GESTIÓN</v>
      </c>
      <c r="G178" s="256" t="s">
        <v>549</v>
      </c>
      <c r="H178" s="297" t="str">
        <f>+'PLAN INDICATIVO ORIGINAL '!$D$228</f>
        <v xml:space="preserve">Realizar asesoría jurídica y orientar las políticas a nivel nacional sobre la aplicación de normas jurídicas para la defensa judicial y directrices normativas del Inpec. </v>
      </c>
      <c r="I178" s="256" t="s">
        <v>813</v>
      </c>
      <c r="J178" s="265" t="str">
        <f>+'PLAN INDICATIVO ORIGINAL '!$D$229</f>
        <v>JURIDICA Y DEFENSA</v>
      </c>
      <c r="K178" s="142" t="s">
        <v>763</v>
      </c>
      <c r="L178" s="142" t="str">
        <f>+'PLAN INDICATIVO ORIGINAL '!$C$229</f>
        <v>I29</v>
      </c>
      <c r="M178" s="258" t="str">
        <f>+'PLAN INDICATIVO ORIGINAL '!$E$229</f>
        <v xml:space="preserve">Porcentaje pagos sentencias judiciales solicitadas </v>
      </c>
      <c r="N178" s="267">
        <f>VLOOKUP(L178,'PLAN INDICATIVO ORIGINAL '!$C$13:$M$343,6,0)</f>
        <v>0.55000000000000004</v>
      </c>
      <c r="O178" s="267">
        <f>VLOOKUP(L178,'PLAN INDICATIVO ORIGINAL '!$C$13:$M$343,7,0)</f>
        <v>0.6</v>
      </c>
      <c r="P178" s="267">
        <f>VLOOKUP(L178,'PLAN INDICATIVO ORIGINAL '!$C$13:$M$343,8,0)</f>
        <v>0.65</v>
      </c>
      <c r="Q178" s="267">
        <f>VLOOKUP(L178,'PLAN INDICATIVO ORIGINAL '!$C$13:$M$343,9,0)</f>
        <v>0.7</v>
      </c>
      <c r="R178" s="267">
        <f>VLOOKUP(L178,'PLAN INDICATIVO ORIGINAL '!$C$13:$M$343,10,0)</f>
        <v>0.7</v>
      </c>
      <c r="S178" s="267" t="str">
        <f>VLOOKUP(L178,'PLAN INDICATIVO ORIGINAL '!$C$13:$M$343,11,0)</f>
        <v>Porcentaje</v>
      </c>
      <c r="T178" s="259" t="e">
        <f>VLOOKUP(L178,'PLAN INDICATIVO ORIGINAL '!$C$13:$M$343,12,0)</f>
        <v>#REF!</v>
      </c>
      <c r="U178" s="259">
        <f t="shared" ref="U178:Z178" si="331">+N178*100</f>
        <v>55.000000000000007</v>
      </c>
      <c r="V178" s="259">
        <f t="shared" si="331"/>
        <v>60</v>
      </c>
      <c r="W178" s="259">
        <f t="shared" si="331"/>
        <v>65</v>
      </c>
      <c r="X178" s="259">
        <f t="shared" si="331"/>
        <v>70</v>
      </c>
      <c r="Y178" s="259">
        <f t="shared" si="331"/>
        <v>70</v>
      </c>
      <c r="Z178" s="259" t="e">
        <f t="shared" si="331"/>
        <v>#VALUE!</v>
      </c>
      <c r="AA178" s="254" t="str">
        <f>+'PLAN INDICATIVO ORIGINAL '!C232</f>
        <v>P192</v>
      </c>
      <c r="AB178" s="254" t="str">
        <f>+'PLAN INDICATIVO ORIGINAL '!D232</f>
        <v xml:space="preserve">Demandas judiciales registradas en el aplicativo EKOGUI según requerimientos  impartidos por el Ministerio de Justicia y del Derecho </v>
      </c>
      <c r="AC178" s="59" t="str">
        <f>VLOOKUP(AB178,'PLAN INDICATIVO ORIGINAL '!$D$12:$F$313,3,0)</f>
        <v>OFICINA ASESORA JURIDICA</v>
      </c>
      <c r="AD178" s="59" t="str">
        <f>VLOOKUP(AB178,'PLAN INDICATIVO ORIGINAL '!$D$12:$F$313,3,0)</f>
        <v>OFICINA ASESORA JURIDICA</v>
      </c>
      <c r="AE178" s="59" t="s">
        <v>780</v>
      </c>
      <c r="AF178" s="268">
        <f>VLOOKUP(AA178,'PLAN INDICATIVO ORIGINAL '!$C$13:$M$343,6,0)</f>
        <v>0</v>
      </c>
      <c r="AG178" s="269">
        <f>VLOOKUP(AA178,'PLAN INDICATIVO ORIGINAL '!$C$13:$M$343,7,0)</f>
        <v>1</v>
      </c>
      <c r="AH178" s="269">
        <f>VLOOKUP(AA178,'PLAN INDICATIVO ORIGINAL '!$C$13:$M$343,8,0)</f>
        <v>1</v>
      </c>
      <c r="AI178" s="269">
        <f>VLOOKUP(AA178,'PLAN INDICATIVO ORIGINAL '!$C$13:$M$343,9,0)</f>
        <v>1</v>
      </c>
      <c r="AJ178" s="269">
        <f>VLOOKUP(AA178,'PLAN INDICATIVO ORIGINAL '!$C$13:$M$343,10,0)</f>
        <v>1</v>
      </c>
      <c r="AK178" s="269" t="str">
        <f>VLOOKUP(AA178,'PLAN INDICATIVO ORIGINAL '!$C$13:$M$343,11,0)</f>
        <v>Porcentaje</v>
      </c>
      <c r="AL178" s="262" t="e">
        <f>VLOOKUP(AA178,'PLAN INDICATIVO ORIGINAL '!$C$13:$M$343,12,0)</f>
        <v>#REF!</v>
      </c>
      <c r="AM178" s="270">
        <f t="shared" ref="AM178:AR178" si="332">+AF178*100</f>
        <v>0</v>
      </c>
      <c r="AN178" s="270">
        <f t="shared" si="332"/>
        <v>100</v>
      </c>
      <c r="AO178" s="270">
        <f t="shared" si="332"/>
        <v>100</v>
      </c>
      <c r="AP178" s="270">
        <f t="shared" si="332"/>
        <v>100</v>
      </c>
      <c r="AQ178" s="270">
        <f t="shared" si="332"/>
        <v>100</v>
      </c>
      <c r="AR178" s="270" t="e">
        <f t="shared" si="332"/>
        <v>#VALUE!</v>
      </c>
      <c r="AS178" s="264" t="s">
        <v>765</v>
      </c>
      <c r="AV178" s="214" t="s">
        <v>561</v>
      </c>
      <c r="AW178" s="214" t="s">
        <v>127</v>
      </c>
      <c r="AX178" s="214" t="s">
        <v>780</v>
      </c>
      <c r="BI178" s="254">
        <v>219</v>
      </c>
      <c r="BJ178" s="59" t="s">
        <v>127</v>
      </c>
    </row>
    <row r="179" spans="1:62" ht="53.25" customHeight="1" x14ac:dyDescent="0.25">
      <c r="A179" s="254">
        <v>39</v>
      </c>
      <c r="B179" s="254" t="str">
        <f t="shared" si="149"/>
        <v>P39</v>
      </c>
      <c r="C179" s="127" t="s">
        <v>36</v>
      </c>
      <c r="D179" s="288" t="s">
        <v>417</v>
      </c>
      <c r="E179" s="284" t="str">
        <f>+'PLAN INDICATIVO ORIGINAL '!$D$171</f>
        <v>GESTIÓN INSTITUCIONAL, JURIDICA Y DEFENSA</v>
      </c>
      <c r="F179" s="256" t="str">
        <f>+'PLAN INDICATIVO ORIGINAL '!$D$172</f>
        <v>PLANEACIÓN Y GESTIÓN</v>
      </c>
      <c r="G179" s="256" t="s">
        <v>549</v>
      </c>
      <c r="H179" s="297" t="str">
        <f>+'PLAN INDICATIVO ORIGINAL '!$D$228</f>
        <v xml:space="preserve">Realizar asesoría jurídica y orientar las políticas a nivel nacional sobre la aplicación de normas jurídicas para la defensa judicial y directrices normativas del Inpec. </v>
      </c>
      <c r="I179" s="256" t="s">
        <v>813</v>
      </c>
      <c r="J179" s="265" t="str">
        <f>+'PLAN INDICATIVO ORIGINAL '!$D$229</f>
        <v>JURIDICA Y DEFENSA</v>
      </c>
      <c r="K179" s="265" t="s">
        <v>767</v>
      </c>
      <c r="L179" s="142" t="str">
        <f>+'PLAN INDICATIVO ORIGINAL '!$C$230</f>
        <v>I30</v>
      </c>
      <c r="M179" s="188" t="str">
        <f>+'PLAN INDICATIVO ORIGINAL '!$E$230</f>
        <v>Porcentaje de procesos disciplinarios resueltos</v>
      </c>
      <c r="N179" s="267">
        <f>VLOOKUP(L179,'PLAN INDICATIVO ORIGINAL '!$C$13:$M$343,6,0)</f>
        <v>0.85</v>
      </c>
      <c r="O179" s="267">
        <f>VLOOKUP(L179,'PLAN INDICATIVO ORIGINAL '!$C$13:$M$343,7,0)</f>
        <v>0.88</v>
      </c>
      <c r="P179" s="267">
        <f>VLOOKUP(L179,'PLAN INDICATIVO ORIGINAL '!$C$13:$M$343,8,0)</f>
        <v>0.91</v>
      </c>
      <c r="Q179" s="267">
        <f>VLOOKUP(L179,'PLAN INDICATIVO ORIGINAL '!$C$13:$M$343,9,0)</f>
        <v>0.94</v>
      </c>
      <c r="R179" s="267">
        <f>VLOOKUP(L179,'PLAN INDICATIVO ORIGINAL '!$C$13:$M$343,10,0)</f>
        <v>0.94</v>
      </c>
      <c r="S179" s="267" t="str">
        <f>VLOOKUP(L179,'PLAN INDICATIVO ORIGINAL '!$C$13:$M$343,11,0)</f>
        <v>Porcentaje</v>
      </c>
      <c r="T179" s="259" t="e">
        <f>VLOOKUP(L179,'PLAN INDICATIVO ORIGINAL '!$C$13:$M$343,12,0)</f>
        <v>#REF!</v>
      </c>
      <c r="U179" s="259">
        <f t="shared" ref="U179:Z179" si="333">+N179*100</f>
        <v>85</v>
      </c>
      <c r="V179" s="259">
        <f t="shared" si="333"/>
        <v>88</v>
      </c>
      <c r="W179" s="259">
        <f t="shared" si="333"/>
        <v>91</v>
      </c>
      <c r="X179" s="259">
        <f t="shared" si="333"/>
        <v>94</v>
      </c>
      <c r="Y179" s="259">
        <f t="shared" si="333"/>
        <v>94</v>
      </c>
      <c r="Z179" s="259" t="e">
        <f t="shared" si="333"/>
        <v>#VALUE!</v>
      </c>
      <c r="AA179" s="254" t="str">
        <f>+'PLAN INDICATIVO ORIGINAL '!C233</f>
        <v>P39</v>
      </c>
      <c r="AB179" s="254" t="str">
        <f>+'PLAN INDICATIVO ORIGINAL '!D233</f>
        <v>Fallos de segunda instancia dentro de los procesos disciplinarios que se surten en contra de los funcionarios públicos, proyectados y presentados</v>
      </c>
      <c r="AC179" s="59" t="str">
        <f>VLOOKUP(AB179,'PLAN INDICATIVO ORIGINAL '!$D$12:$F$313,3,0)</f>
        <v>OFICINA ASESORA JURIDICA</v>
      </c>
      <c r="AD179" s="59" t="str">
        <f>VLOOKUP(AB179,'PLAN INDICATIVO ORIGINAL '!$D$12:$F$313,3,0)</f>
        <v>OFICINA ASESORA JURIDICA</v>
      </c>
      <c r="AE179" s="59" t="s">
        <v>780</v>
      </c>
      <c r="AF179" s="260">
        <f>VLOOKUP(AA179,'PLAN INDICATIVO ORIGINAL '!$C$13:$M$343,6,0)</f>
        <v>130</v>
      </c>
      <c r="AG179" s="261">
        <f>VLOOKUP(AA179,'PLAN INDICATIVO ORIGINAL '!$C$13:$M$343,7,0)</f>
        <v>140</v>
      </c>
      <c r="AH179" s="261">
        <f>VLOOKUP(AA179,'PLAN INDICATIVO ORIGINAL '!$C$13:$M$343,8,0)</f>
        <v>150</v>
      </c>
      <c r="AI179" s="261">
        <f>VLOOKUP(AA179,'PLAN INDICATIVO ORIGINAL '!$C$13:$M$343,9,0)</f>
        <v>160</v>
      </c>
      <c r="AJ179" s="261">
        <f>VLOOKUP(AA179,'PLAN INDICATIVO ORIGINAL '!$C$13:$M$343,10,0)</f>
        <v>580</v>
      </c>
      <c r="AK179" s="261" t="str">
        <f>VLOOKUP(AA179,'PLAN INDICATIVO ORIGINAL '!$C$13:$M$343,11,0)</f>
        <v>Número</v>
      </c>
      <c r="AL179" s="262" t="e">
        <f>VLOOKUP(AA179,'PLAN INDICATIVO ORIGINAL '!$C$13:$M$343,12,0)</f>
        <v>#REF!</v>
      </c>
      <c r="AM179" s="263">
        <f t="shared" ref="AM179:AR179" si="334">+AF179</f>
        <v>130</v>
      </c>
      <c r="AN179" s="263">
        <f t="shared" si="334"/>
        <v>140</v>
      </c>
      <c r="AO179" s="263">
        <f t="shared" si="334"/>
        <v>150</v>
      </c>
      <c r="AP179" s="263">
        <f t="shared" si="334"/>
        <v>160</v>
      </c>
      <c r="AQ179" s="263">
        <f t="shared" si="334"/>
        <v>580</v>
      </c>
      <c r="AR179" s="263" t="str">
        <f t="shared" si="334"/>
        <v>Número</v>
      </c>
      <c r="AS179" s="264" t="s">
        <v>765</v>
      </c>
      <c r="AV179" s="214" t="s">
        <v>563</v>
      </c>
      <c r="AW179" s="214" t="s">
        <v>127</v>
      </c>
      <c r="AX179" s="214" t="s">
        <v>780</v>
      </c>
      <c r="BI179" s="254">
        <v>139</v>
      </c>
      <c r="BJ179" s="59" t="s">
        <v>127</v>
      </c>
    </row>
    <row r="180" spans="1:62" ht="53.25" customHeight="1" x14ac:dyDescent="0.25">
      <c r="A180" s="254">
        <v>219</v>
      </c>
      <c r="B180" s="254" t="str">
        <f t="shared" si="149"/>
        <v>P219</v>
      </c>
      <c r="C180" s="127" t="s">
        <v>36</v>
      </c>
      <c r="D180" s="288" t="s">
        <v>417</v>
      </c>
      <c r="E180" s="284" t="str">
        <f>+'PLAN INDICATIVO ORIGINAL '!$D$171</f>
        <v>GESTIÓN INSTITUCIONAL, JURIDICA Y DEFENSA</v>
      </c>
      <c r="F180" s="256" t="str">
        <f>+'PLAN INDICATIVO ORIGINAL '!$D$172</f>
        <v>PLANEACIÓN Y GESTIÓN</v>
      </c>
      <c r="G180" s="256" t="s">
        <v>549</v>
      </c>
      <c r="H180" s="297" t="str">
        <f>+'PLAN INDICATIVO ORIGINAL '!$D$228</f>
        <v xml:space="preserve">Realizar asesoría jurídica y orientar las políticas a nivel nacional sobre la aplicación de normas jurídicas para la defensa judicial y directrices normativas del Inpec. </v>
      </c>
      <c r="I180" s="256" t="s">
        <v>813</v>
      </c>
      <c r="J180" s="265" t="str">
        <f>+'PLAN INDICATIVO ORIGINAL '!$D$229</f>
        <v>JURIDICA Y DEFENSA</v>
      </c>
      <c r="K180" s="265" t="s">
        <v>767</v>
      </c>
      <c r="L180" s="142" t="str">
        <f>+'PLAN INDICATIVO ORIGINAL '!$C$230</f>
        <v>I30</v>
      </c>
      <c r="M180" s="188" t="str">
        <f>+'PLAN INDICATIVO ORIGINAL '!$E$230</f>
        <v>Porcentaje de procesos disciplinarios resueltos</v>
      </c>
      <c r="N180" s="267">
        <f>VLOOKUP(L180,'PLAN INDICATIVO ORIGINAL '!$C$13:$M$343,6,0)</f>
        <v>0.85</v>
      </c>
      <c r="O180" s="267">
        <f>VLOOKUP(L180,'PLAN INDICATIVO ORIGINAL '!$C$13:$M$343,7,0)</f>
        <v>0.88</v>
      </c>
      <c r="P180" s="267">
        <f>VLOOKUP(L180,'PLAN INDICATIVO ORIGINAL '!$C$13:$M$343,8,0)</f>
        <v>0.91</v>
      </c>
      <c r="Q180" s="267">
        <f>VLOOKUP(L180,'PLAN INDICATIVO ORIGINAL '!$C$13:$M$343,9,0)</f>
        <v>0.94</v>
      </c>
      <c r="R180" s="267">
        <f>VLOOKUP(L180,'PLAN INDICATIVO ORIGINAL '!$C$13:$M$343,10,0)</f>
        <v>0.94</v>
      </c>
      <c r="S180" s="267" t="str">
        <f>VLOOKUP(L180,'PLAN INDICATIVO ORIGINAL '!$C$13:$M$343,11,0)</f>
        <v>Porcentaje</v>
      </c>
      <c r="T180" s="259" t="e">
        <f>VLOOKUP(L180,'PLAN INDICATIVO ORIGINAL '!$C$13:$M$343,12,0)</f>
        <v>#REF!</v>
      </c>
      <c r="U180" s="259">
        <f t="shared" ref="U180:Z180" si="335">+N180*100</f>
        <v>85</v>
      </c>
      <c r="V180" s="259">
        <f t="shared" si="335"/>
        <v>88</v>
      </c>
      <c r="W180" s="259">
        <f t="shared" si="335"/>
        <v>91</v>
      </c>
      <c r="X180" s="259">
        <f t="shared" si="335"/>
        <v>94</v>
      </c>
      <c r="Y180" s="259">
        <f t="shared" si="335"/>
        <v>94</v>
      </c>
      <c r="Z180" s="259" t="e">
        <f t="shared" si="335"/>
        <v>#VALUE!</v>
      </c>
      <c r="AA180" s="115" t="str">
        <f>+'PLAN INDICATIVO ORIGINAL '!C234</f>
        <v>P219</v>
      </c>
      <c r="AB180" s="254" t="str">
        <f>+'PLAN INDICATIVO ORIGINAL '!D234</f>
        <v>Acciones de Tutela notificadas y contestadas.</v>
      </c>
      <c r="AC180" s="59" t="str">
        <f>VLOOKUP(AB180,'PLAN INDICATIVO ORIGINAL '!$D$12:$F$313,3,0)</f>
        <v>OFICINA ASESORA JURIDICA</v>
      </c>
      <c r="AD180" s="59" t="str">
        <f>VLOOKUP(AB180,'PLAN INDICATIVO ORIGINAL '!$D$12:$F$313,3,0)</f>
        <v>OFICINA ASESORA JURIDICA</v>
      </c>
      <c r="AE180" s="59" t="s">
        <v>780</v>
      </c>
      <c r="AF180" s="268">
        <f>VLOOKUP(AA180,'PLAN INDICATIVO ORIGINAL '!$C$13:$M$343,6,0)</f>
        <v>1</v>
      </c>
      <c r="AG180" s="269">
        <f>VLOOKUP(AA180,'PLAN INDICATIVO ORIGINAL '!$C$13:$M$343,7,0)</f>
        <v>1</v>
      </c>
      <c r="AH180" s="269">
        <f>VLOOKUP(AA180,'PLAN INDICATIVO ORIGINAL '!$C$13:$M$343,8,0)</f>
        <v>1</v>
      </c>
      <c r="AI180" s="269">
        <f>VLOOKUP(AA180,'PLAN INDICATIVO ORIGINAL '!$C$13:$M$343,9,0)</f>
        <v>1</v>
      </c>
      <c r="AJ180" s="269">
        <f>VLOOKUP(AA180,'PLAN INDICATIVO ORIGINAL '!$C$13:$M$343,10,0)</f>
        <v>1</v>
      </c>
      <c r="AK180" s="269" t="str">
        <f>VLOOKUP(AA180,'PLAN INDICATIVO ORIGINAL '!$C$13:$M$343,11,0)</f>
        <v>Porcentaje</v>
      </c>
      <c r="AL180" s="262" t="e">
        <f>VLOOKUP(AA180,'PLAN INDICATIVO ORIGINAL '!$C$13:$M$343,12,0)</f>
        <v>#REF!</v>
      </c>
      <c r="AM180" s="270">
        <f t="shared" ref="AM180:AR180" si="336">+AF180*100</f>
        <v>100</v>
      </c>
      <c r="AN180" s="270">
        <f t="shared" si="336"/>
        <v>100</v>
      </c>
      <c r="AO180" s="270">
        <f t="shared" si="336"/>
        <v>100</v>
      </c>
      <c r="AP180" s="270">
        <f t="shared" si="336"/>
        <v>100</v>
      </c>
      <c r="AQ180" s="270">
        <f t="shared" si="336"/>
        <v>100</v>
      </c>
      <c r="AR180" s="270" t="e">
        <f t="shared" si="336"/>
        <v>#VALUE!</v>
      </c>
      <c r="AS180" s="264" t="s">
        <v>765</v>
      </c>
      <c r="AV180" s="214" t="s">
        <v>565</v>
      </c>
      <c r="AW180" s="214" t="s">
        <v>127</v>
      </c>
      <c r="AX180" s="214" t="s">
        <v>780</v>
      </c>
      <c r="BI180" s="254">
        <v>221</v>
      </c>
      <c r="BJ180" s="59" t="s">
        <v>127</v>
      </c>
    </row>
    <row r="181" spans="1:62" ht="53.25" customHeight="1" x14ac:dyDescent="0.25">
      <c r="A181" s="254">
        <v>139</v>
      </c>
      <c r="B181" s="254" t="str">
        <f t="shared" si="149"/>
        <v>P139</v>
      </c>
      <c r="C181" s="127" t="s">
        <v>36</v>
      </c>
      <c r="D181" s="288" t="s">
        <v>417</v>
      </c>
      <c r="E181" s="284" t="str">
        <f>+'PLAN INDICATIVO ORIGINAL '!$D$171</f>
        <v>GESTIÓN INSTITUCIONAL, JURIDICA Y DEFENSA</v>
      </c>
      <c r="F181" s="256" t="str">
        <f>+'PLAN INDICATIVO ORIGINAL '!$D$172</f>
        <v>PLANEACIÓN Y GESTIÓN</v>
      </c>
      <c r="G181" s="256" t="s">
        <v>549</v>
      </c>
      <c r="H181" s="297" t="str">
        <f>+'PLAN INDICATIVO ORIGINAL '!$D$228</f>
        <v xml:space="preserve">Realizar asesoría jurídica y orientar las políticas a nivel nacional sobre la aplicación de normas jurídicas para la defensa judicial y directrices normativas del Inpec. </v>
      </c>
      <c r="I181" s="256" t="s">
        <v>813</v>
      </c>
      <c r="J181" s="265" t="str">
        <f>+'PLAN INDICATIVO ORIGINAL '!$D$229</f>
        <v>JURIDICA Y DEFENSA</v>
      </c>
      <c r="K181" s="265" t="s">
        <v>767</v>
      </c>
      <c r="L181" s="142" t="str">
        <f>+'PLAN INDICATIVO ORIGINAL '!$C$230</f>
        <v>I30</v>
      </c>
      <c r="M181" s="188" t="str">
        <f>+'PLAN INDICATIVO ORIGINAL '!$E$230</f>
        <v>Porcentaje de procesos disciplinarios resueltos</v>
      </c>
      <c r="N181" s="267">
        <f>VLOOKUP(L181,'PLAN INDICATIVO ORIGINAL '!$C$13:$M$343,6,0)</f>
        <v>0.85</v>
      </c>
      <c r="O181" s="267">
        <f>VLOOKUP(L181,'PLAN INDICATIVO ORIGINAL '!$C$13:$M$343,7,0)</f>
        <v>0.88</v>
      </c>
      <c r="P181" s="267">
        <f>VLOOKUP(L181,'PLAN INDICATIVO ORIGINAL '!$C$13:$M$343,8,0)</f>
        <v>0.91</v>
      </c>
      <c r="Q181" s="267">
        <f>VLOOKUP(L181,'PLAN INDICATIVO ORIGINAL '!$C$13:$M$343,9,0)</f>
        <v>0.94</v>
      </c>
      <c r="R181" s="267">
        <f>VLOOKUP(L181,'PLAN INDICATIVO ORIGINAL '!$C$13:$M$343,10,0)</f>
        <v>0.94</v>
      </c>
      <c r="S181" s="267" t="str">
        <f>VLOOKUP(L181,'PLAN INDICATIVO ORIGINAL '!$C$13:$M$343,11,0)</f>
        <v>Porcentaje</v>
      </c>
      <c r="T181" s="259" t="e">
        <f>VLOOKUP(L181,'PLAN INDICATIVO ORIGINAL '!$C$13:$M$343,12,0)</f>
        <v>#REF!</v>
      </c>
      <c r="U181" s="259">
        <f t="shared" ref="U181:Z181" si="337">+N181*100</f>
        <v>85</v>
      </c>
      <c r="V181" s="259">
        <f t="shared" si="337"/>
        <v>88</v>
      </c>
      <c r="W181" s="259">
        <f t="shared" si="337"/>
        <v>91</v>
      </c>
      <c r="X181" s="259">
        <f t="shared" si="337"/>
        <v>94</v>
      </c>
      <c r="Y181" s="259">
        <f t="shared" si="337"/>
        <v>94</v>
      </c>
      <c r="Z181" s="259" t="e">
        <f t="shared" si="337"/>
        <v>#VALUE!</v>
      </c>
      <c r="AA181" s="115" t="str">
        <f>+'PLAN INDICATIVO ORIGINAL '!C235</f>
        <v>P139</v>
      </c>
      <c r="AB181" s="254" t="str">
        <f>+'PLAN INDICATIVO ORIGINAL '!D235</f>
        <v xml:space="preserve">Conceptos jurídicos en materia de régimen penitenciario y carcelario, administrativo y legal. solicitados y resueltos </v>
      </c>
      <c r="AC181" s="59" t="str">
        <f>VLOOKUP(AB181,'PLAN INDICATIVO ORIGINAL '!$D$12:$F$313,3,0)</f>
        <v>OFICINA ASESORA JURIDICA</v>
      </c>
      <c r="AD181" s="59" t="str">
        <f>VLOOKUP(AB181,'PLAN INDICATIVO ORIGINAL '!$D$12:$F$313,3,0)</f>
        <v>OFICINA ASESORA JURIDICA</v>
      </c>
      <c r="AE181" s="59" t="s">
        <v>780</v>
      </c>
      <c r="AF181" s="268">
        <f>VLOOKUP(AA181,'PLAN INDICATIVO ORIGINAL '!$C$13:$M$343,6,0)</f>
        <v>0.8</v>
      </c>
      <c r="AG181" s="269">
        <f>VLOOKUP(AA181,'PLAN INDICATIVO ORIGINAL '!$C$13:$M$343,7,0)</f>
        <v>0.83</v>
      </c>
      <c r="AH181" s="269">
        <f>VLOOKUP(AA181,'PLAN INDICATIVO ORIGINAL '!$C$13:$M$343,8,0)</f>
        <v>0.85</v>
      </c>
      <c r="AI181" s="269">
        <f>VLOOKUP(AA181,'PLAN INDICATIVO ORIGINAL '!$C$13:$M$343,9,0)</f>
        <v>0.9</v>
      </c>
      <c r="AJ181" s="269">
        <f>VLOOKUP(AA181,'PLAN INDICATIVO ORIGINAL '!$C$13:$M$343,10,0)</f>
        <v>0.9</v>
      </c>
      <c r="AK181" s="269" t="str">
        <f>VLOOKUP(AA181,'PLAN INDICATIVO ORIGINAL '!$C$13:$M$343,11,0)</f>
        <v>Porcentaje</v>
      </c>
      <c r="AL181" s="262" t="e">
        <f>VLOOKUP(AA181,'PLAN INDICATIVO ORIGINAL '!$C$13:$M$343,12,0)</f>
        <v>#REF!</v>
      </c>
      <c r="AM181" s="270">
        <f t="shared" ref="AM181:AR181" si="338">+AF181*100</f>
        <v>80</v>
      </c>
      <c r="AN181" s="270">
        <f t="shared" si="338"/>
        <v>83</v>
      </c>
      <c r="AO181" s="270">
        <f t="shared" si="338"/>
        <v>85</v>
      </c>
      <c r="AP181" s="270">
        <f t="shared" si="338"/>
        <v>90</v>
      </c>
      <c r="AQ181" s="270">
        <f t="shared" si="338"/>
        <v>90</v>
      </c>
      <c r="AR181" s="270" t="e">
        <f t="shared" si="338"/>
        <v>#VALUE!</v>
      </c>
      <c r="AS181" s="264" t="s">
        <v>765</v>
      </c>
      <c r="AV181" s="214" t="s">
        <v>567</v>
      </c>
      <c r="AW181" s="214" t="s">
        <v>127</v>
      </c>
      <c r="AX181" s="214" t="s">
        <v>780</v>
      </c>
      <c r="BI181" s="254">
        <v>223</v>
      </c>
      <c r="BJ181" s="59" t="s">
        <v>127</v>
      </c>
    </row>
    <row r="182" spans="1:62" ht="75.75" customHeight="1" x14ac:dyDescent="0.25">
      <c r="A182" s="254">
        <v>221</v>
      </c>
      <c r="B182" s="254" t="str">
        <f t="shared" si="149"/>
        <v>P221</v>
      </c>
      <c r="C182" s="127" t="s">
        <v>36</v>
      </c>
      <c r="D182" s="288" t="s">
        <v>417</v>
      </c>
      <c r="E182" s="284" t="str">
        <f>+'PLAN INDICATIVO ORIGINAL '!$D$171</f>
        <v>GESTIÓN INSTITUCIONAL, JURIDICA Y DEFENSA</v>
      </c>
      <c r="F182" s="256" t="str">
        <f>+'PLAN INDICATIVO ORIGINAL '!$D$172</f>
        <v>PLANEACIÓN Y GESTIÓN</v>
      </c>
      <c r="G182" s="256" t="s">
        <v>549</v>
      </c>
      <c r="H182" s="297" t="str">
        <f>+'PLAN INDICATIVO ORIGINAL '!$D$228</f>
        <v xml:space="preserve">Realizar asesoría jurídica y orientar las políticas a nivel nacional sobre la aplicación de normas jurídicas para la defensa judicial y directrices normativas del Inpec. </v>
      </c>
      <c r="I182" s="256" t="s">
        <v>813</v>
      </c>
      <c r="J182" s="265" t="str">
        <f>+'PLAN INDICATIVO ORIGINAL '!$D$229</f>
        <v>JURIDICA Y DEFENSA</v>
      </c>
      <c r="K182" s="265" t="s">
        <v>767</v>
      </c>
      <c r="L182" s="142" t="str">
        <f>+'PLAN INDICATIVO ORIGINAL '!$C$230</f>
        <v>I30</v>
      </c>
      <c r="M182" s="188" t="str">
        <f>+'PLAN INDICATIVO ORIGINAL '!$E$230</f>
        <v>Porcentaje de procesos disciplinarios resueltos</v>
      </c>
      <c r="N182" s="267">
        <f>VLOOKUP(L182,'PLAN INDICATIVO ORIGINAL '!$C$13:$M$343,6,0)</f>
        <v>0.85</v>
      </c>
      <c r="O182" s="267">
        <f>VLOOKUP(L182,'PLAN INDICATIVO ORIGINAL '!$C$13:$M$343,7,0)</f>
        <v>0.88</v>
      </c>
      <c r="P182" s="267">
        <f>VLOOKUP(L182,'PLAN INDICATIVO ORIGINAL '!$C$13:$M$343,8,0)</f>
        <v>0.91</v>
      </c>
      <c r="Q182" s="267">
        <f>VLOOKUP(L182,'PLAN INDICATIVO ORIGINAL '!$C$13:$M$343,9,0)</f>
        <v>0.94</v>
      </c>
      <c r="R182" s="267">
        <f>VLOOKUP(L182,'PLAN INDICATIVO ORIGINAL '!$C$13:$M$343,10,0)</f>
        <v>0.94</v>
      </c>
      <c r="S182" s="267" t="str">
        <f>VLOOKUP(L182,'PLAN INDICATIVO ORIGINAL '!$C$13:$M$343,11,0)</f>
        <v>Porcentaje</v>
      </c>
      <c r="T182" s="259" t="e">
        <f>VLOOKUP(L182,'PLAN INDICATIVO ORIGINAL '!$C$13:$M$343,12,0)</f>
        <v>#REF!</v>
      </c>
      <c r="U182" s="259">
        <f t="shared" ref="U182:Z182" si="339">+N182*100</f>
        <v>85</v>
      </c>
      <c r="V182" s="259">
        <f t="shared" si="339"/>
        <v>88</v>
      </c>
      <c r="W182" s="259">
        <f t="shared" si="339"/>
        <v>91</v>
      </c>
      <c r="X182" s="259">
        <f t="shared" si="339"/>
        <v>94</v>
      </c>
      <c r="Y182" s="259">
        <f t="shared" si="339"/>
        <v>94</v>
      </c>
      <c r="Z182" s="259" t="e">
        <f t="shared" si="339"/>
        <v>#VALUE!</v>
      </c>
      <c r="AA182" s="115" t="str">
        <f>+'PLAN INDICATIVO ORIGINAL '!C236</f>
        <v>P221</v>
      </c>
      <c r="AB182" s="254" t="str">
        <f>+'PLAN INDICATIVO ORIGINAL '!D236</f>
        <v>Procesos de jurisdicción coactiva gestionados de las vigencias  2005-2015</v>
      </c>
      <c r="AC182" s="59" t="str">
        <f>VLOOKUP(AB182,'PLAN INDICATIVO ORIGINAL '!$D$12:$F$313,3,0)</f>
        <v>OFICINA ASESORA JURIDICA</v>
      </c>
      <c r="AD182" s="59" t="str">
        <f>VLOOKUP(AB182,'PLAN INDICATIVO ORIGINAL '!$D$12:$F$313,3,0)</f>
        <v>OFICINA ASESORA JURIDICA</v>
      </c>
      <c r="AE182" s="59" t="s">
        <v>780</v>
      </c>
      <c r="AF182" s="268">
        <f>VLOOKUP(AA182,'PLAN INDICATIVO ORIGINAL '!$C$13:$M$343,6,0)</f>
        <v>0.1</v>
      </c>
      <c r="AG182" s="269">
        <f>VLOOKUP(AA182,'PLAN INDICATIVO ORIGINAL '!$C$13:$M$343,7,0)</f>
        <v>0.11</v>
      </c>
      <c r="AH182" s="269">
        <f>VLOOKUP(AA182,'PLAN INDICATIVO ORIGINAL '!$C$13:$M$343,8,0)</f>
        <v>0.12</v>
      </c>
      <c r="AI182" s="269">
        <f>VLOOKUP(AA182,'PLAN INDICATIVO ORIGINAL '!$C$13:$M$343,9,0)</f>
        <v>0.15</v>
      </c>
      <c r="AJ182" s="269">
        <f>VLOOKUP(AA182,'PLAN INDICATIVO ORIGINAL '!$C$13:$M$343,10,0)</f>
        <v>0.15</v>
      </c>
      <c r="AK182" s="269" t="str">
        <f>VLOOKUP(AA182,'PLAN INDICATIVO ORIGINAL '!$C$13:$M$343,11,0)</f>
        <v>Porcentaje</v>
      </c>
      <c r="AL182" s="262" t="e">
        <f>VLOOKUP(AA182,'PLAN INDICATIVO ORIGINAL '!$C$13:$M$343,12,0)</f>
        <v>#REF!</v>
      </c>
      <c r="AM182" s="270">
        <f t="shared" ref="AM182:AR182" si="340">+AF182*100</f>
        <v>10</v>
      </c>
      <c r="AN182" s="270">
        <f t="shared" si="340"/>
        <v>11</v>
      </c>
      <c r="AO182" s="270">
        <f t="shared" si="340"/>
        <v>12</v>
      </c>
      <c r="AP182" s="270">
        <f t="shared" si="340"/>
        <v>15</v>
      </c>
      <c r="AQ182" s="270">
        <f t="shared" si="340"/>
        <v>15</v>
      </c>
      <c r="AR182" s="270" t="e">
        <f t="shared" si="340"/>
        <v>#VALUE!</v>
      </c>
      <c r="AS182" s="264" t="s">
        <v>765</v>
      </c>
      <c r="AV182" s="214" t="s">
        <v>569</v>
      </c>
      <c r="AW182" s="214" t="s">
        <v>127</v>
      </c>
      <c r="AX182" s="214" t="s">
        <v>780</v>
      </c>
      <c r="BI182" s="254">
        <v>93</v>
      </c>
      <c r="BJ182" s="59" t="s">
        <v>127</v>
      </c>
    </row>
    <row r="183" spans="1:62" ht="99" customHeight="1" x14ac:dyDescent="0.25">
      <c r="A183" s="254">
        <v>223</v>
      </c>
      <c r="B183" s="254" t="str">
        <f t="shared" si="149"/>
        <v>P223</v>
      </c>
      <c r="C183" s="127" t="s">
        <v>36</v>
      </c>
      <c r="D183" s="288" t="s">
        <v>417</v>
      </c>
      <c r="E183" s="284" t="str">
        <f>+'PLAN INDICATIVO ORIGINAL '!$D$171</f>
        <v>GESTIÓN INSTITUCIONAL, JURIDICA Y DEFENSA</v>
      </c>
      <c r="F183" s="256" t="str">
        <f>+'PLAN INDICATIVO ORIGINAL '!$D$172</f>
        <v>PLANEACIÓN Y GESTIÓN</v>
      </c>
      <c r="G183" s="256" t="s">
        <v>549</v>
      </c>
      <c r="H183" s="297" t="str">
        <f>+'PLAN INDICATIVO ORIGINAL '!$D$228</f>
        <v xml:space="preserve">Realizar asesoría jurídica y orientar las políticas a nivel nacional sobre la aplicación de normas jurídicas para la defensa judicial y directrices normativas del Inpec. </v>
      </c>
      <c r="I183" s="256" t="s">
        <v>813</v>
      </c>
      <c r="J183" s="265" t="str">
        <f>+'PLAN INDICATIVO ORIGINAL '!$D$229</f>
        <v>JURIDICA Y DEFENSA</v>
      </c>
      <c r="K183" s="265" t="s">
        <v>767</v>
      </c>
      <c r="L183" s="142" t="str">
        <f>+'PLAN INDICATIVO ORIGINAL '!$C$230</f>
        <v>I30</v>
      </c>
      <c r="M183" s="188" t="str">
        <f>+'PLAN INDICATIVO ORIGINAL '!$E$230</f>
        <v>Porcentaje de procesos disciplinarios resueltos</v>
      </c>
      <c r="N183" s="267">
        <f>VLOOKUP(L183,'PLAN INDICATIVO ORIGINAL '!$C$13:$M$343,6,0)</f>
        <v>0.85</v>
      </c>
      <c r="O183" s="267">
        <f>VLOOKUP(L183,'PLAN INDICATIVO ORIGINAL '!$C$13:$M$343,7,0)</f>
        <v>0.88</v>
      </c>
      <c r="P183" s="267">
        <f>VLOOKUP(L183,'PLAN INDICATIVO ORIGINAL '!$C$13:$M$343,8,0)</f>
        <v>0.91</v>
      </c>
      <c r="Q183" s="267">
        <f>VLOOKUP(L183,'PLAN INDICATIVO ORIGINAL '!$C$13:$M$343,9,0)</f>
        <v>0.94</v>
      </c>
      <c r="R183" s="267">
        <f>VLOOKUP(L183,'PLAN INDICATIVO ORIGINAL '!$C$13:$M$343,10,0)</f>
        <v>0.94</v>
      </c>
      <c r="S183" s="267" t="str">
        <f>VLOOKUP(L183,'PLAN INDICATIVO ORIGINAL '!$C$13:$M$343,11,0)</f>
        <v>Porcentaje</v>
      </c>
      <c r="T183" s="259" t="e">
        <f>VLOOKUP(L183,'PLAN INDICATIVO ORIGINAL '!$C$13:$M$343,12,0)</f>
        <v>#REF!</v>
      </c>
      <c r="U183" s="259">
        <f t="shared" ref="U183:Z183" si="341">+N183*100</f>
        <v>85</v>
      </c>
      <c r="V183" s="259">
        <f t="shared" si="341"/>
        <v>88</v>
      </c>
      <c r="W183" s="259">
        <f t="shared" si="341"/>
        <v>91</v>
      </c>
      <c r="X183" s="259">
        <f t="shared" si="341"/>
        <v>94</v>
      </c>
      <c r="Y183" s="259">
        <f t="shared" si="341"/>
        <v>94</v>
      </c>
      <c r="Z183" s="259" t="e">
        <f t="shared" si="341"/>
        <v>#VALUE!</v>
      </c>
      <c r="AA183" s="115" t="str">
        <f>+'PLAN INDICATIVO ORIGINAL '!C237</f>
        <v>P223</v>
      </c>
      <c r="AB183" s="254" t="str">
        <f>+'PLAN INDICATIVO ORIGINAL '!D237</f>
        <v>Normas jurídicas  relacionada con la legislación Nacional  vigentes del periodo 1992-2015 compiladas.</v>
      </c>
      <c r="AC183" s="59" t="str">
        <f>VLOOKUP(AB183,'PLAN INDICATIVO ORIGINAL '!$D$12:$F$313,3,0)</f>
        <v>OFICINA ASESORA JURIDICA</v>
      </c>
      <c r="AD183" s="59" t="str">
        <f>VLOOKUP(AB183,'PLAN INDICATIVO ORIGINAL '!$D$12:$F$313,3,0)</f>
        <v>OFICINA ASESORA JURIDICA</v>
      </c>
      <c r="AE183" s="59" t="s">
        <v>780</v>
      </c>
      <c r="AF183" s="260">
        <f>VLOOKUP(AA183,'PLAN INDICATIVO ORIGINAL '!$C$13:$M$343,6,0)</f>
        <v>1</v>
      </c>
      <c r="AG183" s="261">
        <f>VLOOKUP(AA183,'PLAN INDICATIVO ORIGINAL '!$C$13:$M$343,7,0)</f>
        <v>0</v>
      </c>
      <c r="AH183" s="261">
        <f>VLOOKUP(AA183,'PLAN INDICATIVO ORIGINAL '!$C$13:$M$343,8,0)</f>
        <v>0</v>
      </c>
      <c r="AI183" s="261">
        <f>VLOOKUP(AA183,'PLAN INDICATIVO ORIGINAL '!$C$13:$M$343,9,0)</f>
        <v>0</v>
      </c>
      <c r="AJ183" s="261">
        <f>VLOOKUP(AA183,'PLAN INDICATIVO ORIGINAL '!$C$13:$M$343,10,0)</f>
        <v>1</v>
      </c>
      <c r="AK183" s="261" t="str">
        <f>VLOOKUP(AA183,'PLAN INDICATIVO ORIGINAL '!$C$13:$M$343,11,0)</f>
        <v>Número</v>
      </c>
      <c r="AL183" s="262" t="e">
        <f>VLOOKUP(AA183,'PLAN INDICATIVO ORIGINAL '!$C$13:$M$343,12,0)</f>
        <v>#REF!</v>
      </c>
      <c r="AM183" s="263">
        <f t="shared" ref="AM183:AR183" si="342">+AF183</f>
        <v>1</v>
      </c>
      <c r="AN183" s="263">
        <f t="shared" si="342"/>
        <v>0</v>
      </c>
      <c r="AO183" s="263">
        <f t="shared" si="342"/>
        <v>0</v>
      </c>
      <c r="AP183" s="263">
        <f t="shared" si="342"/>
        <v>0</v>
      </c>
      <c r="AQ183" s="263">
        <f t="shared" si="342"/>
        <v>1</v>
      </c>
      <c r="AR183" s="263" t="str">
        <f t="shared" si="342"/>
        <v>Número</v>
      </c>
      <c r="AS183" s="264" t="s">
        <v>765</v>
      </c>
      <c r="AV183" s="214" t="s">
        <v>571</v>
      </c>
      <c r="AW183" s="214" t="s">
        <v>127</v>
      </c>
      <c r="AX183" s="214" t="s">
        <v>780</v>
      </c>
      <c r="BI183" s="254">
        <v>88</v>
      </c>
      <c r="BJ183" s="59" t="s">
        <v>127</v>
      </c>
    </row>
    <row r="184" spans="1:62" ht="42.75" customHeight="1" x14ac:dyDescent="0.25">
      <c r="A184" s="254">
        <v>93</v>
      </c>
      <c r="B184" s="254" t="str">
        <f t="shared" si="149"/>
        <v>P93</v>
      </c>
      <c r="C184" s="121" t="s">
        <v>59</v>
      </c>
      <c r="D184" s="288" t="s">
        <v>417</v>
      </c>
      <c r="E184" s="284" t="str">
        <f>+'PLAN INDICATIVO ORIGINAL '!$D$171</f>
        <v>GESTIÓN INSTITUCIONAL, JURIDICA Y DEFENSA</v>
      </c>
      <c r="F184" s="256" t="str">
        <f>+'PLAN INDICATIVO ORIGINAL '!$D$172</f>
        <v>PLANEACIÓN Y GESTIÓN</v>
      </c>
      <c r="G184" s="256" t="s">
        <v>549</v>
      </c>
      <c r="H184" s="297" t="str">
        <f>+'PLAN INDICATIVO ORIGINAL '!$D$228</f>
        <v xml:space="preserve">Realizar asesoría jurídica y orientar las políticas a nivel nacional sobre la aplicación de normas jurídicas para la defensa judicial y directrices normativas del Inpec. </v>
      </c>
      <c r="I184" s="256" t="s">
        <v>813</v>
      </c>
      <c r="J184" s="265" t="str">
        <f>+'PLAN INDICATIVO ORIGINAL '!$D$229</f>
        <v>JURIDICA Y DEFENSA</v>
      </c>
      <c r="K184" s="265" t="s">
        <v>767</v>
      </c>
      <c r="L184" s="142" t="str">
        <f>+'PLAN INDICATIVO ORIGINAL '!$C$230</f>
        <v>I30</v>
      </c>
      <c r="M184" s="188" t="str">
        <f>+'PLAN INDICATIVO ORIGINAL '!$E$230</f>
        <v>Porcentaje de procesos disciplinarios resueltos</v>
      </c>
      <c r="N184" s="267">
        <f>VLOOKUP(L184,'PLAN INDICATIVO ORIGINAL '!$C$13:$M$343,6,0)</f>
        <v>0.85</v>
      </c>
      <c r="O184" s="267">
        <f>VLOOKUP(L184,'PLAN INDICATIVO ORIGINAL '!$C$13:$M$343,7,0)</f>
        <v>0.88</v>
      </c>
      <c r="P184" s="267">
        <f>VLOOKUP(L184,'PLAN INDICATIVO ORIGINAL '!$C$13:$M$343,8,0)</f>
        <v>0.91</v>
      </c>
      <c r="Q184" s="267">
        <f>VLOOKUP(L184,'PLAN INDICATIVO ORIGINAL '!$C$13:$M$343,9,0)</f>
        <v>0.94</v>
      </c>
      <c r="R184" s="267">
        <f>VLOOKUP(L184,'PLAN INDICATIVO ORIGINAL '!$C$13:$M$343,10,0)</f>
        <v>0.94</v>
      </c>
      <c r="S184" s="267" t="str">
        <f>VLOOKUP(L184,'PLAN INDICATIVO ORIGINAL '!$C$13:$M$343,11,0)</f>
        <v>Porcentaje</v>
      </c>
      <c r="T184" s="259" t="e">
        <f>VLOOKUP(L184,'PLAN INDICATIVO ORIGINAL '!$C$13:$M$343,12,0)</f>
        <v>#REF!</v>
      </c>
      <c r="U184" s="259">
        <f t="shared" ref="U184:Z184" si="343">+N184*100</f>
        <v>85</v>
      </c>
      <c r="V184" s="259">
        <f t="shared" si="343"/>
        <v>88</v>
      </c>
      <c r="W184" s="259">
        <f t="shared" si="343"/>
        <v>91</v>
      </c>
      <c r="X184" s="259">
        <f t="shared" si="343"/>
        <v>94</v>
      </c>
      <c r="Y184" s="259">
        <f t="shared" si="343"/>
        <v>94</v>
      </c>
      <c r="Z184" s="259" t="e">
        <f t="shared" si="343"/>
        <v>#VALUE!</v>
      </c>
      <c r="AA184" s="115" t="str">
        <f>+'PLAN INDICATIVO ORIGINAL '!C238</f>
        <v>P93</v>
      </c>
      <c r="AB184" s="254" t="str">
        <f>+'PLAN INDICATIVO ORIGINAL '!D238</f>
        <v xml:space="preserve">Mesas de trabajo para evaluar el avance y las complejidades presentadas en el estudio de los procesos disciplinarios, realizadas mensualmente </v>
      </c>
      <c r="AC184" s="59" t="str">
        <f>VLOOKUP(AB184,'PLAN INDICATIVO ORIGINAL '!$D$12:$F$313,3,0)</f>
        <v>OFICINA ASESORA JURIDICA</v>
      </c>
      <c r="AD184" s="59" t="str">
        <f>VLOOKUP(AB184,'PLAN INDICATIVO ORIGINAL '!$D$12:$F$313,3,0)</f>
        <v>OFICINA ASESORA JURIDICA</v>
      </c>
      <c r="AE184" s="59" t="s">
        <v>780</v>
      </c>
      <c r="AF184" s="260">
        <f>VLOOKUP(AA184,'PLAN INDICATIVO ORIGINAL '!$C$13:$M$343,6,0)</f>
        <v>12</v>
      </c>
      <c r="AG184" s="261">
        <f>VLOOKUP(AA184,'PLAN INDICATIVO ORIGINAL '!$C$13:$M$343,7,0)</f>
        <v>12</v>
      </c>
      <c r="AH184" s="261">
        <f>VLOOKUP(AA184,'PLAN INDICATIVO ORIGINAL '!$C$13:$M$343,8,0)</f>
        <v>12</v>
      </c>
      <c r="AI184" s="261">
        <f>VLOOKUP(AA184,'PLAN INDICATIVO ORIGINAL '!$C$13:$M$343,9,0)</f>
        <v>12</v>
      </c>
      <c r="AJ184" s="261">
        <f>VLOOKUP(AA184,'PLAN INDICATIVO ORIGINAL '!$C$13:$M$343,10,0)</f>
        <v>12</v>
      </c>
      <c r="AK184" s="261" t="str">
        <f>VLOOKUP(AA184,'PLAN INDICATIVO ORIGINAL '!$C$13:$M$343,11,0)</f>
        <v>Número</v>
      </c>
      <c r="AL184" s="262" t="e">
        <f>VLOOKUP(AA184,'PLAN INDICATIVO ORIGINAL '!$C$13:$M$343,12,0)</f>
        <v>#REF!</v>
      </c>
      <c r="AM184" s="263">
        <f t="shared" ref="AM184:AR184" si="344">+AF184</f>
        <v>12</v>
      </c>
      <c r="AN184" s="263">
        <f t="shared" si="344"/>
        <v>12</v>
      </c>
      <c r="AO184" s="263">
        <f t="shared" si="344"/>
        <v>12</v>
      </c>
      <c r="AP184" s="263">
        <f t="shared" si="344"/>
        <v>12</v>
      </c>
      <c r="AQ184" s="263">
        <f t="shared" si="344"/>
        <v>12</v>
      </c>
      <c r="AR184" s="263" t="str">
        <f t="shared" si="344"/>
        <v>Número</v>
      </c>
      <c r="AS184" s="264" t="s">
        <v>765</v>
      </c>
      <c r="AV184" s="214" t="s">
        <v>573</v>
      </c>
      <c r="AW184" s="214" t="s">
        <v>127</v>
      </c>
      <c r="AX184" s="214" t="s">
        <v>780</v>
      </c>
      <c r="BI184" s="254">
        <v>65</v>
      </c>
      <c r="BJ184" s="59" t="s">
        <v>558</v>
      </c>
    </row>
    <row r="185" spans="1:62" ht="30" customHeight="1" x14ac:dyDescent="0.25">
      <c r="A185" s="254">
        <v>88</v>
      </c>
      <c r="B185" s="254" t="str">
        <f t="shared" si="149"/>
        <v>P88</v>
      </c>
      <c r="C185" s="121" t="s">
        <v>59</v>
      </c>
      <c r="D185" s="288" t="s">
        <v>417</v>
      </c>
      <c r="E185" s="284" t="str">
        <f>+'PLAN INDICATIVO ORIGINAL '!$D$171</f>
        <v>GESTIÓN INSTITUCIONAL, JURIDICA Y DEFENSA</v>
      </c>
      <c r="F185" s="256" t="str">
        <f>+'PLAN INDICATIVO ORIGINAL '!$D$172</f>
        <v>PLANEACIÓN Y GESTIÓN</v>
      </c>
      <c r="G185" s="256" t="s">
        <v>549</v>
      </c>
      <c r="H185" s="297" t="str">
        <f>+'PLAN INDICATIVO ORIGINAL '!$D$228</f>
        <v xml:space="preserve">Realizar asesoría jurídica y orientar las políticas a nivel nacional sobre la aplicación de normas jurídicas para la defensa judicial y directrices normativas del Inpec. </v>
      </c>
      <c r="I185" s="256" t="s">
        <v>813</v>
      </c>
      <c r="J185" s="265" t="str">
        <f>+'PLAN INDICATIVO ORIGINAL '!$D$229</f>
        <v>JURIDICA Y DEFENSA</v>
      </c>
      <c r="K185" s="265" t="s">
        <v>767</v>
      </c>
      <c r="L185" s="142" t="str">
        <f>+'PLAN INDICATIVO ORIGINAL '!$C$230</f>
        <v>I30</v>
      </c>
      <c r="M185" s="188" t="str">
        <f>+'PLAN INDICATIVO ORIGINAL '!$E$230</f>
        <v>Porcentaje de procesos disciplinarios resueltos</v>
      </c>
      <c r="N185" s="267">
        <f>VLOOKUP(L185,'PLAN INDICATIVO ORIGINAL '!$C$13:$M$343,6,0)</f>
        <v>0.85</v>
      </c>
      <c r="O185" s="267">
        <f>VLOOKUP(L185,'PLAN INDICATIVO ORIGINAL '!$C$13:$M$343,7,0)</f>
        <v>0.88</v>
      </c>
      <c r="P185" s="267">
        <f>VLOOKUP(L185,'PLAN INDICATIVO ORIGINAL '!$C$13:$M$343,8,0)</f>
        <v>0.91</v>
      </c>
      <c r="Q185" s="267">
        <f>VLOOKUP(L185,'PLAN INDICATIVO ORIGINAL '!$C$13:$M$343,9,0)</f>
        <v>0.94</v>
      </c>
      <c r="R185" s="267">
        <f>VLOOKUP(L185,'PLAN INDICATIVO ORIGINAL '!$C$13:$M$343,10,0)</f>
        <v>0.94</v>
      </c>
      <c r="S185" s="267" t="str">
        <f>VLOOKUP(L185,'PLAN INDICATIVO ORIGINAL '!$C$13:$M$343,11,0)</f>
        <v>Porcentaje</v>
      </c>
      <c r="T185" s="259" t="e">
        <f>VLOOKUP(L185,'PLAN INDICATIVO ORIGINAL '!$C$13:$M$343,12,0)</f>
        <v>#REF!</v>
      </c>
      <c r="U185" s="259">
        <f t="shared" ref="U185:Z185" si="345">+N185*100</f>
        <v>85</v>
      </c>
      <c r="V185" s="259">
        <f t="shared" si="345"/>
        <v>88</v>
      </c>
      <c r="W185" s="259">
        <f t="shared" si="345"/>
        <v>91</v>
      </c>
      <c r="X185" s="259">
        <f t="shared" si="345"/>
        <v>94</v>
      </c>
      <c r="Y185" s="259">
        <f t="shared" si="345"/>
        <v>94</v>
      </c>
      <c r="Z185" s="259" t="e">
        <f t="shared" si="345"/>
        <v>#VALUE!</v>
      </c>
      <c r="AA185" s="115" t="str">
        <f>+'PLAN INDICATIVO ORIGINAL '!C239</f>
        <v>P88</v>
      </c>
      <c r="AB185" s="254" t="str">
        <f>+'PLAN INDICATIVO ORIGINAL '!D239</f>
        <v>Base de datos de los procesos disciplinarios en segunda instancia que alerte sobre los vencimientos de los tiempos para resolver, crear y actualizada</v>
      </c>
      <c r="AC185" s="59" t="str">
        <f>VLOOKUP(AB185,'PLAN INDICATIVO ORIGINAL '!$D$12:$F$313,3,0)</f>
        <v>OFICINA ASESORA JURIDICA</v>
      </c>
      <c r="AD185" s="59" t="str">
        <f>VLOOKUP(AB185,'PLAN INDICATIVO ORIGINAL '!$D$12:$F$313,3,0)</f>
        <v>OFICINA ASESORA JURIDICA</v>
      </c>
      <c r="AE185" s="59" t="s">
        <v>780</v>
      </c>
      <c r="AF185" s="260">
        <f>VLOOKUP(AA185,'PLAN INDICATIVO ORIGINAL '!$C$13:$M$343,6,0)</f>
        <v>1</v>
      </c>
      <c r="AG185" s="261">
        <f>VLOOKUP(AA185,'PLAN INDICATIVO ORIGINAL '!$C$13:$M$343,7,0)</f>
        <v>1</v>
      </c>
      <c r="AH185" s="261">
        <f>VLOOKUP(AA185,'PLAN INDICATIVO ORIGINAL '!$C$13:$M$343,8,0)</f>
        <v>1</v>
      </c>
      <c r="AI185" s="261">
        <f>VLOOKUP(AA185,'PLAN INDICATIVO ORIGINAL '!$C$13:$M$343,9,0)</f>
        <v>1</v>
      </c>
      <c r="AJ185" s="261">
        <f>VLOOKUP(AA185,'PLAN INDICATIVO ORIGINAL '!$C$13:$M$343,10,0)</f>
        <v>1</v>
      </c>
      <c r="AK185" s="261" t="str">
        <f>VLOOKUP(AA185,'PLAN INDICATIVO ORIGINAL '!$C$13:$M$343,11,0)</f>
        <v>Número</v>
      </c>
      <c r="AL185" s="262" t="e">
        <f>VLOOKUP(AA185,'PLAN INDICATIVO ORIGINAL '!$C$13:$M$343,12,0)</f>
        <v>#REF!</v>
      </c>
      <c r="AM185" s="263">
        <f t="shared" ref="AM185:AR185" si="346">+AF185</f>
        <v>1</v>
      </c>
      <c r="AN185" s="263">
        <f t="shared" si="346"/>
        <v>1</v>
      </c>
      <c r="AO185" s="263">
        <f t="shared" si="346"/>
        <v>1</v>
      </c>
      <c r="AP185" s="263">
        <f t="shared" si="346"/>
        <v>1</v>
      </c>
      <c r="AQ185" s="263">
        <f t="shared" si="346"/>
        <v>1</v>
      </c>
      <c r="AR185" s="263" t="str">
        <f t="shared" si="346"/>
        <v>Número</v>
      </c>
      <c r="AS185" s="264" t="s">
        <v>765</v>
      </c>
      <c r="AV185" s="214" t="s">
        <v>575</v>
      </c>
      <c r="AW185" s="214" t="s">
        <v>127</v>
      </c>
      <c r="AX185" s="214" t="s">
        <v>780</v>
      </c>
      <c r="BI185" s="254">
        <v>66</v>
      </c>
      <c r="BJ185" s="59" t="s">
        <v>558</v>
      </c>
    </row>
    <row r="186" spans="1:62" ht="21.75" customHeight="1" x14ac:dyDescent="0.25">
      <c r="A186" s="254">
        <v>65</v>
      </c>
      <c r="B186" s="254" t="str">
        <f t="shared" si="149"/>
        <v>P65</v>
      </c>
      <c r="C186" s="121" t="s">
        <v>56</v>
      </c>
      <c r="D186" s="288" t="s">
        <v>417</v>
      </c>
      <c r="E186" s="284" t="str">
        <f>+'PLAN INDICATIVO ORIGINAL '!$D$171</f>
        <v>GESTIÓN INSTITUCIONAL, JURIDICA Y DEFENSA</v>
      </c>
      <c r="F186" s="256" t="str">
        <f>+'PLAN INDICATIVO ORIGINAL '!$D$172</f>
        <v>PLANEACIÓN Y GESTIÓN</v>
      </c>
      <c r="G186" s="256" t="s">
        <v>549</v>
      </c>
      <c r="H186" s="297" t="str">
        <f>+'PLAN INDICATIVO ORIGINAL '!$D$228</f>
        <v xml:space="preserve">Realizar asesoría jurídica y orientar las políticas a nivel nacional sobre la aplicación de normas jurídicas para la defensa judicial y directrices normativas del Inpec. </v>
      </c>
      <c r="I186" s="256" t="s">
        <v>813</v>
      </c>
      <c r="J186" s="265" t="str">
        <f>+'PLAN INDICATIVO ORIGINAL '!$D$229</f>
        <v>JURIDICA Y DEFENSA</v>
      </c>
      <c r="K186" s="265" t="s">
        <v>767</v>
      </c>
      <c r="L186" s="142" t="str">
        <f>+'PLAN INDICATIVO ORIGINAL '!$C$230</f>
        <v>I30</v>
      </c>
      <c r="M186" s="188" t="str">
        <f>+'PLAN INDICATIVO ORIGINAL '!$E$230</f>
        <v>Porcentaje de procesos disciplinarios resueltos</v>
      </c>
      <c r="N186" s="267">
        <f>VLOOKUP(L186,'PLAN INDICATIVO ORIGINAL '!$C$13:$M$343,6,0)</f>
        <v>0.85</v>
      </c>
      <c r="O186" s="267">
        <f>VLOOKUP(L186,'PLAN INDICATIVO ORIGINAL '!$C$13:$M$343,7,0)</f>
        <v>0.88</v>
      </c>
      <c r="P186" s="267">
        <f>VLOOKUP(L186,'PLAN INDICATIVO ORIGINAL '!$C$13:$M$343,8,0)</f>
        <v>0.91</v>
      </c>
      <c r="Q186" s="267">
        <f>VLOOKUP(L186,'PLAN INDICATIVO ORIGINAL '!$C$13:$M$343,9,0)</f>
        <v>0.94</v>
      </c>
      <c r="R186" s="267">
        <f>VLOOKUP(L186,'PLAN INDICATIVO ORIGINAL '!$C$13:$M$343,10,0)</f>
        <v>0.94</v>
      </c>
      <c r="S186" s="267" t="str">
        <f>VLOOKUP(L186,'PLAN INDICATIVO ORIGINAL '!$C$13:$M$343,11,0)</f>
        <v>Porcentaje</v>
      </c>
      <c r="T186" s="259" t="e">
        <f>VLOOKUP(L186,'PLAN INDICATIVO ORIGINAL '!$C$13:$M$343,12,0)</f>
        <v>#REF!</v>
      </c>
      <c r="U186" s="259">
        <f t="shared" ref="U186:Z186" si="347">+N186*100</f>
        <v>85</v>
      </c>
      <c r="V186" s="259">
        <f t="shared" si="347"/>
        <v>88</v>
      </c>
      <c r="W186" s="259">
        <f t="shared" si="347"/>
        <v>91</v>
      </c>
      <c r="X186" s="259">
        <f t="shared" si="347"/>
        <v>94</v>
      </c>
      <c r="Y186" s="259">
        <f t="shared" si="347"/>
        <v>94</v>
      </c>
      <c r="Z186" s="259" t="e">
        <f t="shared" si="347"/>
        <v>#VALUE!</v>
      </c>
      <c r="AA186" s="254" t="str">
        <f>+'PLAN INDICATIVO ORIGINAL '!C240</f>
        <v>P65</v>
      </c>
      <c r="AB186" s="254" t="str">
        <f>+'PLAN INDICATIVO ORIGINAL '!D240</f>
        <v>Procesos con hechos 2010 finalizados</v>
      </c>
      <c r="AC186" s="59" t="str">
        <f>VLOOKUP(AB186,'PLAN INDICATIVO ORIGINAL '!$D$12:$F$313,3,0)</f>
        <v>OFICINA DE CONTROL INTERNO DISCIPLINARIO</v>
      </c>
      <c r="AD186" s="59" t="str">
        <f>VLOOKUP(AB186,'PLAN INDICATIVO ORIGINAL '!$D$12:$F$313,3,0)</f>
        <v>OFICINA DE CONTROL INTERNO DISCIPLINARIO</v>
      </c>
      <c r="AE186" s="59" t="s">
        <v>814</v>
      </c>
      <c r="AF186" s="268">
        <f>VLOOKUP(AA186,'PLAN INDICATIVO ORIGINAL '!$C$13:$M$343,6,0)</f>
        <v>0.9</v>
      </c>
      <c r="AG186" s="269">
        <f>VLOOKUP(AA186,'PLAN INDICATIVO ORIGINAL '!$C$13:$M$343,7,0)</f>
        <v>0</v>
      </c>
      <c r="AH186" s="269">
        <f>VLOOKUP(AA186,'PLAN INDICATIVO ORIGINAL '!$C$13:$M$343,8,0)</f>
        <v>0</v>
      </c>
      <c r="AI186" s="269">
        <f>VLOOKUP(AA186,'PLAN INDICATIVO ORIGINAL '!$C$13:$M$343,9,0)</f>
        <v>0</v>
      </c>
      <c r="AJ186" s="269">
        <f>VLOOKUP(AA186,'PLAN INDICATIVO ORIGINAL '!$C$13:$M$343,10,0)</f>
        <v>1</v>
      </c>
      <c r="AK186" s="269" t="str">
        <f>VLOOKUP(AA186,'PLAN INDICATIVO ORIGINAL '!$C$13:$M$343,11,0)</f>
        <v>Porcentaje</v>
      </c>
      <c r="AL186" s="262" t="e">
        <f>VLOOKUP(AA186,'PLAN INDICATIVO ORIGINAL '!$C$13:$M$343,12,0)</f>
        <v>#REF!</v>
      </c>
      <c r="AM186" s="270">
        <f t="shared" ref="AM186:AR186" si="348">+AF186*100</f>
        <v>90</v>
      </c>
      <c r="AN186" s="270">
        <f t="shared" si="348"/>
        <v>0</v>
      </c>
      <c r="AO186" s="270">
        <f t="shared" si="348"/>
        <v>0</v>
      </c>
      <c r="AP186" s="270">
        <f t="shared" si="348"/>
        <v>0</v>
      </c>
      <c r="AQ186" s="270">
        <f t="shared" si="348"/>
        <v>100</v>
      </c>
      <c r="AR186" s="270" t="e">
        <f t="shared" si="348"/>
        <v>#VALUE!</v>
      </c>
      <c r="AS186" s="264" t="s">
        <v>765</v>
      </c>
      <c r="AV186" s="214" t="s">
        <v>577</v>
      </c>
      <c r="AW186" s="214" t="s">
        <v>558</v>
      </c>
      <c r="AX186" s="214" t="s">
        <v>814</v>
      </c>
      <c r="BI186" s="254">
        <v>224</v>
      </c>
      <c r="BJ186" s="59" t="s">
        <v>558</v>
      </c>
    </row>
    <row r="187" spans="1:62" ht="56.25" customHeight="1" x14ac:dyDescent="0.25">
      <c r="A187" s="254">
        <v>66</v>
      </c>
      <c r="B187" s="254" t="str">
        <f t="shared" si="149"/>
        <v>P66</v>
      </c>
      <c r="C187" s="127" t="s">
        <v>59</v>
      </c>
      <c r="D187" s="288" t="s">
        <v>417</v>
      </c>
      <c r="E187" s="284" t="str">
        <f>+'PLAN INDICATIVO ORIGINAL '!$D$171</f>
        <v>GESTIÓN INSTITUCIONAL, JURIDICA Y DEFENSA</v>
      </c>
      <c r="F187" s="256" t="str">
        <f>+'PLAN INDICATIVO ORIGINAL '!$D$172</f>
        <v>PLANEACIÓN Y GESTIÓN</v>
      </c>
      <c r="G187" s="256" t="s">
        <v>549</v>
      </c>
      <c r="H187" s="297" t="str">
        <f>+'PLAN INDICATIVO ORIGINAL '!$D$228</f>
        <v xml:space="preserve">Realizar asesoría jurídica y orientar las políticas a nivel nacional sobre la aplicación de normas jurídicas para la defensa judicial y directrices normativas del Inpec. </v>
      </c>
      <c r="I187" s="256" t="s">
        <v>813</v>
      </c>
      <c r="J187" s="265" t="str">
        <f>+'PLAN INDICATIVO ORIGINAL '!$D$229</f>
        <v>JURIDICA Y DEFENSA</v>
      </c>
      <c r="K187" s="265" t="s">
        <v>767</v>
      </c>
      <c r="L187" s="142" t="str">
        <f>+'PLAN INDICATIVO ORIGINAL '!$C$230</f>
        <v>I30</v>
      </c>
      <c r="M187" s="188" t="str">
        <f>+'PLAN INDICATIVO ORIGINAL '!$E$230</f>
        <v>Porcentaje de procesos disciplinarios resueltos</v>
      </c>
      <c r="N187" s="267">
        <f>VLOOKUP(L187,'PLAN INDICATIVO ORIGINAL '!$C$13:$M$343,6,0)</f>
        <v>0.85</v>
      </c>
      <c r="O187" s="267">
        <f>VLOOKUP(L187,'PLAN INDICATIVO ORIGINAL '!$C$13:$M$343,7,0)</f>
        <v>0.88</v>
      </c>
      <c r="P187" s="267">
        <f>VLOOKUP(L187,'PLAN INDICATIVO ORIGINAL '!$C$13:$M$343,8,0)</f>
        <v>0.91</v>
      </c>
      <c r="Q187" s="267">
        <f>VLOOKUP(L187,'PLAN INDICATIVO ORIGINAL '!$C$13:$M$343,9,0)</f>
        <v>0.94</v>
      </c>
      <c r="R187" s="267">
        <f>VLOOKUP(L187,'PLAN INDICATIVO ORIGINAL '!$C$13:$M$343,10,0)</f>
        <v>0.94</v>
      </c>
      <c r="S187" s="267" t="str">
        <f>VLOOKUP(L187,'PLAN INDICATIVO ORIGINAL '!$C$13:$M$343,11,0)</f>
        <v>Porcentaje</v>
      </c>
      <c r="T187" s="259" t="e">
        <f>VLOOKUP(L187,'PLAN INDICATIVO ORIGINAL '!$C$13:$M$343,12,0)</f>
        <v>#REF!</v>
      </c>
      <c r="U187" s="259">
        <f t="shared" ref="U187:Z187" si="349">+N187*100</f>
        <v>85</v>
      </c>
      <c r="V187" s="259">
        <f t="shared" si="349"/>
        <v>88</v>
      </c>
      <c r="W187" s="259">
        <f t="shared" si="349"/>
        <v>91</v>
      </c>
      <c r="X187" s="259">
        <f t="shared" si="349"/>
        <v>94</v>
      </c>
      <c r="Y187" s="259">
        <f t="shared" si="349"/>
        <v>94</v>
      </c>
      <c r="Z187" s="259" t="e">
        <f t="shared" si="349"/>
        <v>#VALUE!</v>
      </c>
      <c r="AA187" s="254" t="str">
        <f>+'PLAN INDICATIVO ORIGINAL '!C241</f>
        <v>P66</v>
      </c>
      <c r="AB187" s="254" t="str">
        <f>+'PLAN INDICATIVO ORIGINAL '!D241</f>
        <v>Procesos con hechos 2011 finalizados</v>
      </c>
      <c r="AC187" s="59" t="str">
        <f>VLOOKUP(AB187,'PLAN INDICATIVO ORIGINAL '!$D$12:$F$313,3,0)</f>
        <v>OFICINA DE CONTROL INTERNO DISCIPLINARIO</v>
      </c>
      <c r="AD187" s="59" t="str">
        <f>VLOOKUP(AB187,'PLAN INDICATIVO ORIGINAL '!$D$12:$F$313,3,0)</f>
        <v>OFICINA DE CONTROL INTERNO DISCIPLINARIO</v>
      </c>
      <c r="AE187" s="59" t="s">
        <v>814</v>
      </c>
      <c r="AF187" s="268">
        <f>VLOOKUP(AA187,'PLAN INDICATIVO ORIGINAL '!$C$13:$M$343,6,0)</f>
        <v>0.75</v>
      </c>
      <c r="AG187" s="269">
        <f>VLOOKUP(AA187,'PLAN INDICATIVO ORIGINAL '!$C$13:$M$343,7,0)</f>
        <v>0.25</v>
      </c>
      <c r="AH187" s="269">
        <f>VLOOKUP(AA187,'PLAN INDICATIVO ORIGINAL '!$C$13:$M$343,8,0)</f>
        <v>0</v>
      </c>
      <c r="AI187" s="269">
        <f>VLOOKUP(AA187,'PLAN INDICATIVO ORIGINAL '!$C$13:$M$343,9,0)</f>
        <v>0</v>
      </c>
      <c r="AJ187" s="269">
        <f>VLOOKUP(AA187,'PLAN INDICATIVO ORIGINAL '!$C$13:$M$343,10,0)</f>
        <v>1</v>
      </c>
      <c r="AK187" s="269" t="str">
        <f>VLOOKUP(AA187,'PLAN INDICATIVO ORIGINAL '!$C$13:$M$343,11,0)</f>
        <v>Porcentaje</v>
      </c>
      <c r="AL187" s="262" t="e">
        <f>VLOOKUP(AA187,'PLAN INDICATIVO ORIGINAL '!$C$13:$M$343,12,0)</f>
        <v>#REF!</v>
      </c>
      <c r="AM187" s="270">
        <f t="shared" ref="AM187:AR187" si="350">+AF187*100</f>
        <v>75</v>
      </c>
      <c r="AN187" s="270">
        <f t="shared" si="350"/>
        <v>25</v>
      </c>
      <c r="AO187" s="270">
        <f t="shared" si="350"/>
        <v>0</v>
      </c>
      <c r="AP187" s="270">
        <f t="shared" si="350"/>
        <v>0</v>
      </c>
      <c r="AQ187" s="270">
        <f t="shared" si="350"/>
        <v>100</v>
      </c>
      <c r="AR187" s="270" t="e">
        <f t="shared" si="350"/>
        <v>#VALUE!</v>
      </c>
      <c r="AS187" s="264" t="s">
        <v>765</v>
      </c>
      <c r="AV187" s="214" t="s">
        <v>579</v>
      </c>
      <c r="AW187" s="214" t="s">
        <v>558</v>
      </c>
      <c r="AX187" s="214" t="s">
        <v>814</v>
      </c>
      <c r="BI187" s="254">
        <v>222</v>
      </c>
      <c r="BJ187" s="59" t="s">
        <v>127</v>
      </c>
    </row>
    <row r="188" spans="1:62" ht="52.5" customHeight="1" x14ac:dyDescent="0.25">
      <c r="A188" s="254">
        <v>224</v>
      </c>
      <c r="B188" s="254" t="str">
        <f t="shared" si="149"/>
        <v>P224</v>
      </c>
      <c r="C188" s="298" t="s">
        <v>62</v>
      </c>
      <c r="D188" s="288" t="s">
        <v>417</v>
      </c>
      <c r="E188" s="284" t="str">
        <f>+'PLAN INDICATIVO ORIGINAL '!$D$171</f>
        <v>GESTIÓN INSTITUCIONAL, JURIDICA Y DEFENSA</v>
      </c>
      <c r="F188" s="256" t="str">
        <f>+'PLAN INDICATIVO ORIGINAL '!$D$172</f>
        <v>PLANEACIÓN Y GESTIÓN</v>
      </c>
      <c r="G188" s="256" t="s">
        <v>549</v>
      </c>
      <c r="H188" s="297" t="str">
        <f>+'PLAN INDICATIVO ORIGINAL '!$D$228</f>
        <v xml:space="preserve">Realizar asesoría jurídica y orientar las políticas a nivel nacional sobre la aplicación de normas jurídicas para la defensa judicial y directrices normativas del Inpec. </v>
      </c>
      <c r="I188" s="256" t="s">
        <v>813</v>
      </c>
      <c r="J188" s="265" t="str">
        <f>+'PLAN INDICATIVO ORIGINAL '!$D$229</f>
        <v>JURIDICA Y DEFENSA</v>
      </c>
      <c r="K188" s="265" t="s">
        <v>767</v>
      </c>
      <c r="L188" s="142" t="str">
        <f>+'PLAN INDICATIVO ORIGINAL '!$C$230</f>
        <v>I30</v>
      </c>
      <c r="M188" s="188" t="str">
        <f>+'PLAN INDICATIVO ORIGINAL '!$E$230</f>
        <v>Porcentaje de procesos disciplinarios resueltos</v>
      </c>
      <c r="N188" s="267">
        <f>VLOOKUP(L188,'PLAN INDICATIVO ORIGINAL '!$C$13:$M$343,6,0)</f>
        <v>0.85</v>
      </c>
      <c r="O188" s="267">
        <f>VLOOKUP(L188,'PLAN INDICATIVO ORIGINAL '!$C$13:$M$343,7,0)</f>
        <v>0.88</v>
      </c>
      <c r="P188" s="267">
        <f>VLOOKUP(L188,'PLAN INDICATIVO ORIGINAL '!$C$13:$M$343,8,0)</f>
        <v>0.91</v>
      </c>
      <c r="Q188" s="267">
        <f>VLOOKUP(L188,'PLAN INDICATIVO ORIGINAL '!$C$13:$M$343,9,0)</f>
        <v>0.94</v>
      </c>
      <c r="R188" s="267">
        <f>VLOOKUP(L188,'PLAN INDICATIVO ORIGINAL '!$C$13:$M$343,10,0)</f>
        <v>0.94</v>
      </c>
      <c r="S188" s="267" t="str">
        <f>VLOOKUP(L188,'PLAN INDICATIVO ORIGINAL '!$C$13:$M$343,11,0)</f>
        <v>Porcentaje</v>
      </c>
      <c r="T188" s="259" t="e">
        <f>VLOOKUP(L188,'PLAN INDICATIVO ORIGINAL '!$C$13:$M$343,12,0)</f>
        <v>#REF!</v>
      </c>
      <c r="U188" s="259">
        <f t="shared" ref="U188:Z188" si="351">+N188*100</f>
        <v>85</v>
      </c>
      <c r="V188" s="259">
        <f t="shared" si="351"/>
        <v>88</v>
      </c>
      <c r="W188" s="259">
        <f t="shared" si="351"/>
        <v>91</v>
      </c>
      <c r="X188" s="259">
        <f t="shared" si="351"/>
        <v>94</v>
      </c>
      <c r="Y188" s="259">
        <f t="shared" si="351"/>
        <v>94</v>
      </c>
      <c r="Z188" s="259" t="e">
        <f t="shared" si="351"/>
        <v>#VALUE!</v>
      </c>
      <c r="AA188" s="115" t="str">
        <f>+'PLAN INDICATIVO ORIGINAL '!C242</f>
        <v>P224</v>
      </c>
      <c r="AB188" s="254" t="str">
        <f>+'PLAN INDICATIVO ORIGINAL '!D242</f>
        <v xml:space="preserve">Quejas e informes radicados a la oficina de control interno disciplinario, tramitadas en un término máximo de 30 días </v>
      </c>
      <c r="AC188" s="59" t="str">
        <f>VLOOKUP(AB188,'PLAN INDICATIVO ORIGINAL '!$D$12:$F$313,3,0)</f>
        <v>OFICINA DE CONTROL INTERNO DISCIPLINARIO</v>
      </c>
      <c r="AD188" s="59" t="str">
        <f>VLOOKUP(AB188,'PLAN INDICATIVO ORIGINAL '!$D$12:$F$313,3,0)</f>
        <v>OFICINA DE CONTROL INTERNO DISCIPLINARIO</v>
      </c>
      <c r="AE188" s="59" t="s">
        <v>814</v>
      </c>
      <c r="AF188" s="268">
        <f>VLOOKUP(AA188,'PLAN INDICATIVO ORIGINAL '!$C$13:$M$343,6,0)</f>
        <v>1</v>
      </c>
      <c r="AG188" s="269">
        <f>VLOOKUP(AA188,'PLAN INDICATIVO ORIGINAL '!$C$13:$M$343,7,0)</f>
        <v>1</v>
      </c>
      <c r="AH188" s="269">
        <f>VLOOKUP(AA188,'PLAN INDICATIVO ORIGINAL '!$C$13:$M$343,8,0)</f>
        <v>1</v>
      </c>
      <c r="AI188" s="269">
        <f>VLOOKUP(AA188,'PLAN INDICATIVO ORIGINAL '!$C$13:$M$343,9,0)</f>
        <v>1</v>
      </c>
      <c r="AJ188" s="269">
        <f>VLOOKUP(AA188,'PLAN INDICATIVO ORIGINAL '!$C$13:$M$343,10,0)</f>
        <v>1</v>
      </c>
      <c r="AK188" s="269" t="str">
        <f>VLOOKUP(AA188,'PLAN INDICATIVO ORIGINAL '!$C$13:$M$343,11,0)</f>
        <v>Porcentaje</v>
      </c>
      <c r="AL188" s="262" t="e">
        <f>VLOOKUP(AA188,'PLAN INDICATIVO ORIGINAL '!$C$13:$M$343,12,0)</f>
        <v>#REF!</v>
      </c>
      <c r="AM188" s="270">
        <f t="shared" ref="AM188:AR188" si="352">+AF188*100</f>
        <v>100</v>
      </c>
      <c r="AN188" s="270">
        <f t="shared" si="352"/>
        <v>100</v>
      </c>
      <c r="AO188" s="270">
        <f t="shared" si="352"/>
        <v>100</v>
      </c>
      <c r="AP188" s="270">
        <f t="shared" si="352"/>
        <v>100</v>
      </c>
      <c r="AQ188" s="270">
        <f t="shared" si="352"/>
        <v>100</v>
      </c>
      <c r="AR188" s="270" t="e">
        <f t="shared" si="352"/>
        <v>#VALUE!</v>
      </c>
      <c r="AS188" s="264" t="s">
        <v>765</v>
      </c>
      <c r="AV188" s="214" t="s">
        <v>581</v>
      </c>
      <c r="AW188" s="214" t="s">
        <v>558</v>
      </c>
      <c r="AX188" s="214" t="s">
        <v>814</v>
      </c>
      <c r="BI188" s="254">
        <v>225</v>
      </c>
      <c r="BJ188" s="59" t="s">
        <v>558</v>
      </c>
    </row>
    <row r="189" spans="1:62" ht="51.75" customHeight="1" x14ac:dyDescent="0.25">
      <c r="A189" s="254">
        <v>222</v>
      </c>
      <c r="B189" s="254" t="str">
        <f t="shared" si="149"/>
        <v>P222</v>
      </c>
      <c r="C189" s="127" t="s">
        <v>36</v>
      </c>
      <c r="D189" s="288" t="s">
        <v>417</v>
      </c>
      <c r="E189" s="284" t="str">
        <f>+'PLAN INDICATIVO ORIGINAL '!$D$171</f>
        <v>GESTIÓN INSTITUCIONAL, JURIDICA Y DEFENSA</v>
      </c>
      <c r="F189" s="256" t="str">
        <f>+'PLAN INDICATIVO ORIGINAL '!$D$172</f>
        <v>PLANEACIÓN Y GESTIÓN</v>
      </c>
      <c r="G189" s="256" t="s">
        <v>549</v>
      </c>
      <c r="H189" s="297" t="str">
        <f>+'PLAN INDICATIVO ORIGINAL '!$D$228</f>
        <v xml:space="preserve">Realizar asesoría jurídica y orientar las políticas a nivel nacional sobre la aplicación de normas jurídicas para la defensa judicial y directrices normativas del Inpec. </v>
      </c>
      <c r="I189" s="256" t="s">
        <v>813</v>
      </c>
      <c r="J189" s="265" t="str">
        <f>+'PLAN INDICATIVO ORIGINAL '!$D$229</f>
        <v>JURIDICA Y DEFENSA</v>
      </c>
      <c r="K189" s="142" t="s">
        <v>763</v>
      </c>
      <c r="L189" s="142"/>
      <c r="M189" s="258"/>
      <c r="N189" s="259"/>
      <c r="O189" s="259"/>
      <c r="P189" s="259"/>
      <c r="Q189" s="259"/>
      <c r="R189" s="259"/>
      <c r="S189" s="259"/>
      <c r="T189" s="259" t="s">
        <v>774</v>
      </c>
      <c r="U189" s="259"/>
      <c r="V189" s="259"/>
      <c r="W189" s="259"/>
      <c r="X189" s="259"/>
      <c r="Y189" s="259"/>
      <c r="Z189" s="259" t="s">
        <v>774</v>
      </c>
      <c r="AA189" s="115" t="str">
        <f>+'PLAN INDICATIVO ORIGINAL '!C243</f>
        <v>P222</v>
      </c>
      <c r="AB189" s="254" t="str">
        <f>+'PLAN INDICATIVO ORIGINAL '!D243</f>
        <v>Proyectos de acuerdo y resoluciones sobre  las funciones del instituto con control de legalidad</v>
      </c>
      <c r="AC189" s="59" t="str">
        <f>VLOOKUP(AB189,'PLAN INDICATIVO ORIGINAL '!$D$12:$F$313,3,0)</f>
        <v>OFICINA ASESORA JURIDICA</v>
      </c>
      <c r="AD189" s="59" t="str">
        <f>VLOOKUP(AB189,'PLAN INDICATIVO ORIGINAL '!$D$12:$F$313,3,0)</f>
        <v>OFICINA ASESORA JURIDICA</v>
      </c>
      <c r="AE189" s="59" t="s">
        <v>780</v>
      </c>
      <c r="AF189" s="268">
        <f>VLOOKUP(AA189,'PLAN INDICATIVO ORIGINAL '!$C$13:$M$343,6,0)</f>
        <v>1</v>
      </c>
      <c r="AG189" s="269">
        <f>VLOOKUP(AA189,'PLAN INDICATIVO ORIGINAL '!$C$13:$M$343,7,0)</f>
        <v>1</v>
      </c>
      <c r="AH189" s="269">
        <f>VLOOKUP(AA189,'PLAN INDICATIVO ORIGINAL '!$C$13:$M$343,8,0)</f>
        <v>1</v>
      </c>
      <c r="AI189" s="269">
        <f>VLOOKUP(AA189,'PLAN INDICATIVO ORIGINAL '!$C$13:$M$343,9,0)</f>
        <v>1</v>
      </c>
      <c r="AJ189" s="269">
        <f>VLOOKUP(AA189,'PLAN INDICATIVO ORIGINAL '!$C$13:$M$343,10,0)</f>
        <v>1</v>
      </c>
      <c r="AK189" s="269" t="str">
        <f>VLOOKUP(AA189,'PLAN INDICATIVO ORIGINAL '!$C$13:$M$343,11,0)</f>
        <v>Porcentaje</v>
      </c>
      <c r="AL189" s="262" t="e">
        <f>VLOOKUP(AA189,'PLAN INDICATIVO ORIGINAL '!$C$13:$M$343,12,0)</f>
        <v>#REF!</v>
      </c>
      <c r="AM189" s="270">
        <f t="shared" ref="AM189:AR189" si="353">+AF189*100</f>
        <v>100</v>
      </c>
      <c r="AN189" s="270">
        <f t="shared" si="353"/>
        <v>100</v>
      </c>
      <c r="AO189" s="270">
        <f t="shared" si="353"/>
        <v>100</v>
      </c>
      <c r="AP189" s="270">
        <f t="shared" si="353"/>
        <v>100</v>
      </c>
      <c r="AQ189" s="270">
        <f t="shared" si="353"/>
        <v>100</v>
      </c>
      <c r="AR189" s="270" t="e">
        <f t="shared" si="353"/>
        <v>#VALUE!</v>
      </c>
      <c r="AS189" s="264" t="s">
        <v>765</v>
      </c>
      <c r="AV189" s="214" t="s">
        <v>583</v>
      </c>
      <c r="AW189" s="214" t="s">
        <v>127</v>
      </c>
      <c r="AX189" s="214" t="s">
        <v>780</v>
      </c>
      <c r="BI189" s="254">
        <v>193</v>
      </c>
      <c r="BJ189" s="59" t="s">
        <v>558</v>
      </c>
    </row>
    <row r="190" spans="1:62" ht="53.25" customHeight="1" x14ac:dyDescent="0.25">
      <c r="A190" s="254">
        <v>225</v>
      </c>
      <c r="B190" s="254" t="str">
        <f t="shared" si="149"/>
        <v>P28</v>
      </c>
      <c r="C190" s="298" t="s">
        <v>62</v>
      </c>
      <c r="D190" s="288" t="s">
        <v>417</v>
      </c>
      <c r="E190" s="284" t="str">
        <f>+'PLAN INDICATIVO ORIGINAL '!$D$171</f>
        <v>GESTIÓN INSTITUCIONAL, JURIDICA Y DEFENSA</v>
      </c>
      <c r="F190" s="256" t="str">
        <f>+'PLAN INDICATIVO ORIGINAL '!$D$172</f>
        <v>PLANEACIÓN Y GESTIÓN</v>
      </c>
      <c r="G190" s="256" t="s">
        <v>549</v>
      </c>
      <c r="H190" s="297" t="str">
        <f>+'PLAN INDICATIVO ORIGINAL '!$D$228</f>
        <v xml:space="preserve">Realizar asesoría jurídica y orientar las políticas a nivel nacional sobre la aplicación de normas jurídicas para la defensa judicial y directrices normativas del Inpec. </v>
      </c>
      <c r="I190" s="256" t="s">
        <v>813</v>
      </c>
      <c r="J190" s="265" t="str">
        <f>+'PLAN INDICATIVO ORIGINAL '!$D$229</f>
        <v>JURIDICA Y DEFENSA</v>
      </c>
      <c r="K190" s="142" t="s">
        <v>791</v>
      </c>
      <c r="L190" s="142"/>
      <c r="M190" s="299"/>
      <c r="N190" s="259"/>
      <c r="O190" s="259"/>
      <c r="P190" s="259"/>
      <c r="Q190" s="259"/>
      <c r="R190" s="259"/>
      <c r="S190" s="259"/>
      <c r="T190" s="259" t="s">
        <v>774</v>
      </c>
      <c r="U190" s="259"/>
      <c r="V190" s="259"/>
      <c r="W190" s="259"/>
      <c r="X190" s="259"/>
      <c r="Y190" s="259"/>
      <c r="Z190" s="259" t="s">
        <v>774</v>
      </c>
      <c r="AA190" s="115" t="str">
        <f>+'PLAN INDICATIVO ORIGINAL '!C244</f>
        <v>P28</v>
      </c>
      <c r="AB190" s="254" t="str">
        <f>+'PLAN INDICATIVO ORIGINAL '!D244</f>
        <v>Establecimientos de Reclusión con cobertura ampliada en el nivel de atención e intervención de las conductas reiterativas (Ausentismo laboral, ingreso de elementos prohibidos y vulneración a los Derechos Humanos)</v>
      </c>
      <c r="AC190" s="59" t="str">
        <f>VLOOKUP(AB190,'PLAN INDICATIVO ORIGINAL '!$D$12:$F$313,3,0)</f>
        <v>OFICINA DE CONTROL INTERNO DISCIPLINARIO</v>
      </c>
      <c r="AD190" s="59" t="str">
        <f>VLOOKUP(AB190,'PLAN INDICATIVO ORIGINAL '!$D$12:$F$313,3,0)</f>
        <v>OFICINA DE CONTROL INTERNO DISCIPLINARIO</v>
      </c>
      <c r="AE190" s="59" t="s">
        <v>814</v>
      </c>
      <c r="AF190" s="268">
        <f>VLOOKUP(AA190,'PLAN INDICATIVO ORIGINAL '!$C$13:$M$343,6,0)</f>
        <v>1</v>
      </c>
      <c r="AG190" s="269">
        <f>VLOOKUP(AA190,'PLAN INDICATIVO ORIGINAL '!$C$13:$M$343,7,0)</f>
        <v>1</v>
      </c>
      <c r="AH190" s="269">
        <f>VLOOKUP(AA190,'PLAN INDICATIVO ORIGINAL '!$C$13:$M$343,8,0)</f>
        <v>1</v>
      </c>
      <c r="AI190" s="269">
        <f>VLOOKUP(AA190,'PLAN INDICATIVO ORIGINAL '!$C$13:$M$343,9,0)</f>
        <v>1</v>
      </c>
      <c r="AJ190" s="269">
        <f>VLOOKUP(AA190,'PLAN INDICATIVO ORIGINAL '!$C$13:$M$343,10,0)</f>
        <v>1</v>
      </c>
      <c r="AK190" s="269" t="str">
        <f>VLOOKUP(AA190,'PLAN INDICATIVO ORIGINAL '!$C$13:$M$343,11,0)</f>
        <v>Porcentaje</v>
      </c>
      <c r="AL190" s="262" t="e">
        <f>VLOOKUP(AA190,'PLAN INDICATIVO ORIGINAL '!$C$13:$M$343,12,0)</f>
        <v>#REF!</v>
      </c>
      <c r="AM190" s="270">
        <f t="shared" ref="AM190:AR190" si="354">+AF190*100</f>
        <v>100</v>
      </c>
      <c r="AN190" s="270">
        <f t="shared" si="354"/>
        <v>100</v>
      </c>
      <c r="AO190" s="270">
        <f t="shared" si="354"/>
        <v>100</v>
      </c>
      <c r="AP190" s="270">
        <f t="shared" si="354"/>
        <v>100</v>
      </c>
      <c r="AQ190" s="270">
        <f t="shared" si="354"/>
        <v>100</v>
      </c>
      <c r="AR190" s="270" t="e">
        <f t="shared" si="354"/>
        <v>#VALUE!</v>
      </c>
      <c r="AS190" s="264" t="s">
        <v>765</v>
      </c>
      <c r="AV190" s="214" t="s">
        <v>585</v>
      </c>
      <c r="AW190" s="214" t="s">
        <v>558</v>
      </c>
      <c r="AX190" s="214" t="s">
        <v>814</v>
      </c>
      <c r="BI190" s="254">
        <v>185</v>
      </c>
      <c r="BJ190" s="59" t="s">
        <v>127</v>
      </c>
    </row>
    <row r="191" spans="1:62" ht="52.5" customHeight="1" x14ac:dyDescent="0.25">
      <c r="A191" s="254">
        <v>193</v>
      </c>
      <c r="B191" s="254" t="str">
        <f t="shared" si="149"/>
        <v>P193</v>
      </c>
      <c r="C191" s="298" t="s">
        <v>62</v>
      </c>
      <c r="D191" s="288" t="s">
        <v>417</v>
      </c>
      <c r="E191" s="284" t="str">
        <f>+'PLAN INDICATIVO ORIGINAL '!$D$171</f>
        <v>GESTIÓN INSTITUCIONAL, JURIDICA Y DEFENSA</v>
      </c>
      <c r="F191" s="256" t="str">
        <f>+'PLAN INDICATIVO ORIGINAL '!$D$172</f>
        <v>PLANEACIÓN Y GESTIÓN</v>
      </c>
      <c r="G191" s="256" t="s">
        <v>549</v>
      </c>
      <c r="H191" s="297" t="str">
        <f>+'PLAN INDICATIVO ORIGINAL '!$D$228</f>
        <v xml:space="preserve">Realizar asesoría jurídica y orientar las políticas a nivel nacional sobre la aplicación de normas jurídicas para la defensa judicial y directrices normativas del Inpec. </v>
      </c>
      <c r="I191" s="256" t="s">
        <v>813</v>
      </c>
      <c r="J191" s="265" t="str">
        <f>+'PLAN INDICATIVO ORIGINAL '!$D$229</f>
        <v>JURIDICA Y DEFENSA</v>
      </c>
      <c r="K191" s="142"/>
      <c r="L191" s="142"/>
      <c r="M191" s="299"/>
      <c r="N191" s="259"/>
      <c r="O191" s="259"/>
      <c r="P191" s="259"/>
      <c r="Q191" s="259"/>
      <c r="R191" s="259"/>
      <c r="S191" s="259"/>
      <c r="T191" s="259" t="s">
        <v>774</v>
      </c>
      <c r="U191" s="259"/>
      <c r="V191" s="259"/>
      <c r="W191" s="259"/>
      <c r="X191" s="259"/>
      <c r="Y191" s="259"/>
      <c r="Z191" s="259" t="s">
        <v>774</v>
      </c>
      <c r="AA191" s="254" t="str">
        <f>+'PLAN INDICATIVO ORIGINAL '!C245</f>
        <v>P193</v>
      </c>
      <c r="AB191" s="254" t="str">
        <f>+'PLAN INDICATIVO ORIGINAL '!D245</f>
        <v>Plan Nacional de Prevención integral para los funcionarios del Instituto Nacional Penitenciario y Carcelario INPEC implementado.</v>
      </c>
      <c r="AC191" s="59" t="str">
        <f>VLOOKUP(AB191,'PLAN INDICATIVO ORIGINAL '!$D$12:$F$313,3,0)</f>
        <v>OFICINA DE CONTROL INTERNO DISCIPLINARIO</v>
      </c>
      <c r="AD191" s="59" t="str">
        <f>VLOOKUP(AB191,'PLAN INDICATIVO ORIGINAL '!$D$12:$F$313,3,0)</f>
        <v>OFICINA DE CONTROL INTERNO DISCIPLINARIO</v>
      </c>
      <c r="AE191" s="59" t="s">
        <v>814</v>
      </c>
      <c r="AF191" s="268">
        <f>VLOOKUP(AA191,'PLAN INDICATIVO ORIGINAL '!$C$13:$M$343,6,0)</f>
        <v>0</v>
      </c>
      <c r="AG191" s="269">
        <f>VLOOKUP(AA191,'PLAN INDICATIVO ORIGINAL '!$C$13:$M$343,7,0)</f>
        <v>0.5</v>
      </c>
      <c r="AH191" s="269">
        <f>VLOOKUP(AA191,'PLAN INDICATIVO ORIGINAL '!$C$13:$M$343,8,0)</f>
        <v>0.5</v>
      </c>
      <c r="AI191" s="269">
        <f>VLOOKUP(AA191,'PLAN INDICATIVO ORIGINAL '!$C$13:$M$343,9,0)</f>
        <v>0</v>
      </c>
      <c r="AJ191" s="269">
        <f>VLOOKUP(AA191,'PLAN INDICATIVO ORIGINAL '!$C$13:$M$343,10,0)</f>
        <v>1</v>
      </c>
      <c r="AK191" s="269" t="str">
        <f>VLOOKUP(AA191,'PLAN INDICATIVO ORIGINAL '!$C$13:$M$343,11,0)</f>
        <v>Porcentaje</v>
      </c>
      <c r="AL191" s="262" t="e">
        <f>VLOOKUP(AA191,'PLAN INDICATIVO ORIGINAL '!$C$13:$M$343,12,0)</f>
        <v>#REF!</v>
      </c>
      <c r="AM191" s="270">
        <f t="shared" ref="AM191:AR191" si="355">+AF191*100</f>
        <v>0</v>
      </c>
      <c r="AN191" s="270">
        <f t="shared" si="355"/>
        <v>50</v>
      </c>
      <c r="AO191" s="270">
        <f t="shared" si="355"/>
        <v>50</v>
      </c>
      <c r="AP191" s="270">
        <f t="shared" si="355"/>
        <v>0</v>
      </c>
      <c r="AQ191" s="270">
        <f t="shared" si="355"/>
        <v>100</v>
      </c>
      <c r="AR191" s="270" t="e">
        <f t="shared" si="355"/>
        <v>#VALUE!</v>
      </c>
      <c r="AS191" s="264" t="s">
        <v>765</v>
      </c>
      <c r="AV191" s="214" t="s">
        <v>587</v>
      </c>
      <c r="AW191" s="214" t="s">
        <v>558</v>
      </c>
      <c r="AX191" s="214" t="s">
        <v>814</v>
      </c>
      <c r="BI191" s="254">
        <v>200</v>
      </c>
      <c r="BJ191" s="59" t="s">
        <v>558</v>
      </c>
    </row>
    <row r="192" spans="1:62" ht="52.5" customHeight="1" x14ac:dyDescent="0.25">
      <c r="A192" s="254">
        <v>185</v>
      </c>
      <c r="B192" s="254" t="str">
        <f t="shared" si="149"/>
        <v>P185</v>
      </c>
      <c r="C192" s="127" t="s">
        <v>36</v>
      </c>
      <c r="D192" s="288" t="s">
        <v>417</v>
      </c>
      <c r="E192" s="284" t="str">
        <f>+'PLAN INDICATIVO ORIGINAL '!$D$171</f>
        <v>GESTIÓN INSTITUCIONAL, JURIDICA Y DEFENSA</v>
      </c>
      <c r="F192" s="256" t="str">
        <f>+'PLAN INDICATIVO ORIGINAL '!$D$172</f>
        <v>PLANEACIÓN Y GESTIÓN</v>
      </c>
      <c r="G192" s="256" t="s">
        <v>549</v>
      </c>
      <c r="H192" s="297" t="str">
        <f>+'PLAN INDICATIVO ORIGINAL '!$D$228</f>
        <v xml:space="preserve">Realizar asesoría jurídica y orientar las políticas a nivel nacional sobre la aplicación de normas jurídicas para la defensa judicial y directrices normativas del Inpec. </v>
      </c>
      <c r="I192" s="256" t="s">
        <v>813</v>
      </c>
      <c r="J192" s="265" t="str">
        <f>+'PLAN INDICATIVO ORIGINAL '!$D$229</f>
        <v>JURIDICA Y DEFENSA</v>
      </c>
      <c r="K192" s="142"/>
      <c r="L192" s="142"/>
      <c r="M192" s="299"/>
      <c r="N192" s="259"/>
      <c r="O192" s="259"/>
      <c r="P192" s="259"/>
      <c r="Q192" s="259"/>
      <c r="R192" s="259"/>
      <c r="S192" s="259"/>
      <c r="T192" s="259" t="s">
        <v>774</v>
      </c>
      <c r="U192" s="259"/>
      <c r="V192" s="259"/>
      <c r="W192" s="259"/>
      <c r="X192" s="259"/>
      <c r="Y192" s="259"/>
      <c r="Z192" s="259" t="s">
        <v>774</v>
      </c>
      <c r="AA192" s="115" t="str">
        <f>+'PLAN INDICATIVO ORIGINAL '!C246</f>
        <v>P185</v>
      </c>
      <c r="AB192" s="254" t="str">
        <f>+'PLAN INDICATIVO ORIGINAL '!D246</f>
        <v>Proceso de identificación, medición y control de riesgos jurídicos del Instituto elaborado</v>
      </c>
      <c r="AC192" s="59" t="str">
        <f>VLOOKUP(AB192,'PLAN INDICATIVO ORIGINAL '!$D$12:$F$313,3,0)</f>
        <v>OFICINA ASESORA JURIDICA</v>
      </c>
      <c r="AD192" s="59" t="str">
        <f>VLOOKUP(AB192,'PLAN INDICATIVO ORIGINAL '!$D$12:$F$313,3,0)</f>
        <v>OFICINA ASESORA JURIDICA</v>
      </c>
      <c r="AE192" s="59" t="s">
        <v>780</v>
      </c>
      <c r="AF192" s="268">
        <f>VLOOKUP(AA192,'PLAN INDICATIVO ORIGINAL '!$C$13:$M$343,6,0)</f>
        <v>1</v>
      </c>
      <c r="AG192" s="269">
        <f>VLOOKUP(AA192,'PLAN INDICATIVO ORIGINAL '!$C$13:$M$343,7,0)</f>
        <v>0</v>
      </c>
      <c r="AH192" s="269">
        <f>VLOOKUP(AA192,'PLAN INDICATIVO ORIGINAL '!$C$13:$M$343,8,0)</f>
        <v>0</v>
      </c>
      <c r="AI192" s="269">
        <f>VLOOKUP(AA192,'PLAN INDICATIVO ORIGINAL '!$C$13:$M$343,9,0)</f>
        <v>0</v>
      </c>
      <c r="AJ192" s="269">
        <f>VLOOKUP(AA192,'PLAN INDICATIVO ORIGINAL '!$C$13:$M$343,10,0)</f>
        <v>1</v>
      </c>
      <c r="AK192" s="269" t="str">
        <f>VLOOKUP(AA192,'PLAN INDICATIVO ORIGINAL '!$C$13:$M$343,11,0)</f>
        <v>Porcentaje</v>
      </c>
      <c r="AL192" s="262" t="e">
        <f>VLOOKUP(AA192,'PLAN INDICATIVO ORIGINAL '!$C$13:$M$343,12,0)</f>
        <v>#REF!</v>
      </c>
      <c r="AM192" s="270">
        <f t="shared" ref="AM192:AR192" si="356">+AF192*100</f>
        <v>100</v>
      </c>
      <c r="AN192" s="270">
        <f t="shared" si="356"/>
        <v>0</v>
      </c>
      <c r="AO192" s="270">
        <f t="shared" si="356"/>
        <v>0</v>
      </c>
      <c r="AP192" s="270">
        <f t="shared" si="356"/>
        <v>0</v>
      </c>
      <c r="AQ192" s="270">
        <f t="shared" si="356"/>
        <v>100</v>
      </c>
      <c r="AR192" s="270" t="e">
        <f t="shared" si="356"/>
        <v>#VALUE!</v>
      </c>
      <c r="AS192" s="264" t="s">
        <v>765</v>
      </c>
      <c r="AV192" s="214" t="s">
        <v>589</v>
      </c>
      <c r="AW192" s="214" t="s">
        <v>127</v>
      </c>
      <c r="AX192" s="214" t="s">
        <v>780</v>
      </c>
      <c r="BI192" s="254">
        <v>220</v>
      </c>
      <c r="BJ192" s="59" t="s">
        <v>558</v>
      </c>
    </row>
    <row r="193" spans="1:62" ht="51.75" customHeight="1" x14ac:dyDescent="0.25">
      <c r="A193" s="254">
        <v>200</v>
      </c>
      <c r="B193" s="254" t="str">
        <f t="shared" si="149"/>
        <v>P200</v>
      </c>
      <c r="C193" s="127" t="s">
        <v>36</v>
      </c>
      <c r="D193" s="288" t="s">
        <v>417</v>
      </c>
      <c r="E193" s="284" t="str">
        <f>+'PLAN INDICATIVO ORIGINAL '!$D$171</f>
        <v>GESTIÓN INSTITUCIONAL, JURIDICA Y DEFENSA</v>
      </c>
      <c r="F193" s="256" t="str">
        <f>+'PLAN INDICATIVO ORIGINAL '!$D$172</f>
        <v>PLANEACIÓN Y GESTIÓN</v>
      </c>
      <c r="G193" s="256" t="s">
        <v>549</v>
      </c>
      <c r="H193" s="297" t="str">
        <f>+'PLAN INDICATIVO ORIGINAL '!$D$228</f>
        <v xml:space="preserve">Realizar asesoría jurídica y orientar las políticas a nivel nacional sobre la aplicación de normas jurídicas para la defensa judicial y directrices normativas del Inpec. </v>
      </c>
      <c r="I193" s="256" t="s">
        <v>813</v>
      </c>
      <c r="J193" s="265" t="str">
        <f>+'PLAN INDICATIVO ORIGINAL '!$D$229</f>
        <v>JURIDICA Y DEFENSA</v>
      </c>
      <c r="K193" s="142" t="s">
        <v>763</v>
      </c>
      <c r="L193" s="142"/>
      <c r="M193" s="299"/>
      <c r="N193" s="259"/>
      <c r="O193" s="259"/>
      <c r="P193" s="259"/>
      <c r="Q193" s="259"/>
      <c r="R193" s="259"/>
      <c r="S193" s="259"/>
      <c r="T193" s="259" t="s">
        <v>774</v>
      </c>
      <c r="U193" s="259"/>
      <c r="V193" s="259"/>
      <c r="W193" s="259"/>
      <c r="X193" s="259"/>
      <c r="Y193" s="259"/>
      <c r="Z193" s="259" t="s">
        <v>774</v>
      </c>
      <c r="AA193" s="115" t="str">
        <f>+'PLAN INDICATIVO ORIGINAL '!C247</f>
        <v>P200</v>
      </c>
      <c r="AB193" s="254" t="str">
        <f>+'PLAN INDICATIVO ORIGINAL '!D247</f>
        <v>Información reportada en el SIID depurada en su totalidad</v>
      </c>
      <c r="AC193" s="59" t="str">
        <f>VLOOKUP(AB193,'PLAN INDICATIVO ORIGINAL '!$D$12:$F$313,3,0)</f>
        <v>OFICINA DE CONTROL INTERNO DISCIPLINARIO</v>
      </c>
      <c r="AD193" s="59" t="str">
        <f>VLOOKUP(AB193,'PLAN INDICATIVO ORIGINAL '!$D$12:$F$313,3,0)</f>
        <v>OFICINA DE CONTROL INTERNO DISCIPLINARIO</v>
      </c>
      <c r="AE193" s="59" t="s">
        <v>814</v>
      </c>
      <c r="AF193" s="268">
        <f>VLOOKUP(AA193,'PLAN INDICATIVO ORIGINAL '!$C$13:$M$343,6,0)</f>
        <v>0.75</v>
      </c>
      <c r="AG193" s="269">
        <f>VLOOKUP(AA193,'PLAN INDICATIVO ORIGINAL '!$C$13:$M$343,7,0)</f>
        <v>1</v>
      </c>
      <c r="AH193" s="269">
        <f>VLOOKUP(AA193,'PLAN INDICATIVO ORIGINAL '!$C$13:$M$343,8,0)</f>
        <v>0</v>
      </c>
      <c r="AI193" s="269">
        <f>VLOOKUP(AA193,'PLAN INDICATIVO ORIGINAL '!$C$13:$M$343,9,0)</f>
        <v>0</v>
      </c>
      <c r="AJ193" s="269">
        <f>VLOOKUP(AA193,'PLAN INDICATIVO ORIGINAL '!$C$13:$M$343,10,0)</f>
        <v>1</v>
      </c>
      <c r="AK193" s="269" t="str">
        <f>VLOOKUP(AA193,'PLAN INDICATIVO ORIGINAL '!$C$13:$M$343,11,0)</f>
        <v>Porcentaje</v>
      </c>
      <c r="AL193" s="262" t="e">
        <f>VLOOKUP(AA193,'PLAN INDICATIVO ORIGINAL '!$C$13:$M$343,12,0)</f>
        <v>#REF!</v>
      </c>
      <c r="AM193" s="270">
        <f>+AF193*100</f>
        <v>75</v>
      </c>
      <c r="AN193" s="270">
        <v>100</v>
      </c>
      <c r="AO193" s="270">
        <v>0</v>
      </c>
      <c r="AP193" s="270">
        <f t="shared" ref="AP193:AR194" si="357">+AI193*100</f>
        <v>0</v>
      </c>
      <c r="AQ193" s="270">
        <f t="shared" si="357"/>
        <v>100</v>
      </c>
      <c r="AR193" s="270" t="e">
        <f t="shared" si="357"/>
        <v>#VALUE!</v>
      </c>
      <c r="AS193" s="264" t="s">
        <v>765</v>
      </c>
      <c r="AV193" s="214" t="s">
        <v>591</v>
      </c>
      <c r="AW193" s="214" t="s">
        <v>558</v>
      </c>
      <c r="AX193" s="214" t="s">
        <v>814</v>
      </c>
      <c r="BI193" s="254">
        <v>226</v>
      </c>
      <c r="BJ193" s="59" t="s">
        <v>598</v>
      </c>
    </row>
    <row r="194" spans="1:62" ht="51.75" customHeight="1" x14ac:dyDescent="0.25">
      <c r="A194" s="254">
        <v>220</v>
      </c>
      <c r="B194" s="254" t="str">
        <f t="shared" si="149"/>
        <v>P220</v>
      </c>
      <c r="C194" s="127" t="s">
        <v>36</v>
      </c>
      <c r="D194" s="288" t="s">
        <v>417</v>
      </c>
      <c r="E194" s="284" t="str">
        <f>+'PLAN INDICATIVO ORIGINAL '!$D$171</f>
        <v>GESTIÓN INSTITUCIONAL, JURIDICA Y DEFENSA</v>
      </c>
      <c r="F194" s="256" t="str">
        <f>+'PLAN INDICATIVO ORIGINAL '!$D$172</f>
        <v>PLANEACIÓN Y GESTIÓN</v>
      </c>
      <c r="G194" s="256" t="s">
        <v>549</v>
      </c>
      <c r="H194" s="297" t="str">
        <f>+'PLAN INDICATIVO ORIGINAL '!$D$228</f>
        <v xml:space="preserve">Realizar asesoría jurídica y orientar las políticas a nivel nacional sobre la aplicación de normas jurídicas para la defensa judicial y directrices normativas del Inpec. </v>
      </c>
      <c r="I194" s="256" t="s">
        <v>813</v>
      </c>
      <c r="J194" s="265" t="str">
        <f>+'PLAN INDICATIVO ORIGINAL '!$D$229</f>
        <v>JURIDICA Y DEFENSA</v>
      </c>
      <c r="K194" s="142" t="s">
        <v>763</v>
      </c>
      <c r="L194" s="142"/>
      <c r="M194" s="299"/>
      <c r="N194" s="259"/>
      <c r="O194" s="259"/>
      <c r="P194" s="259"/>
      <c r="Q194" s="259"/>
      <c r="R194" s="259"/>
      <c r="S194" s="259"/>
      <c r="T194" s="259" t="s">
        <v>774</v>
      </c>
      <c r="U194" s="259"/>
      <c r="V194" s="259"/>
      <c r="W194" s="259"/>
      <c r="X194" s="259"/>
      <c r="Y194" s="259"/>
      <c r="Z194" s="259" t="s">
        <v>774</v>
      </c>
      <c r="AA194" s="300" t="s">
        <v>593</v>
      </c>
      <c r="AB194" s="301" t="s">
        <v>594</v>
      </c>
      <c r="AC194" s="59" t="str">
        <f>VLOOKUP(AB194,'PLAN INDICATIVO ORIGINAL '!$D$12:$F$313,3,0)</f>
        <v>OFICINA DE CONTROL INTERNO DISCIPLINARIO</v>
      </c>
      <c r="AD194" s="59" t="str">
        <f>VLOOKUP(AB194,'PLAN INDICATIVO ORIGINAL '!$D$12:$F$313,3,0)</f>
        <v>OFICINA DE CONTROL INTERNO DISCIPLINARIO</v>
      </c>
      <c r="AE194" s="59" t="s">
        <v>814</v>
      </c>
      <c r="AF194" s="268">
        <f>VLOOKUP(AA194,'PLAN INDICATIVO ORIGINAL '!$C$13:$M$343,6,0)</f>
        <v>1</v>
      </c>
      <c r="AG194" s="269">
        <f>VLOOKUP(AA194,'PLAN INDICATIVO ORIGINAL '!$C$13:$M$343,7,0)</f>
        <v>1</v>
      </c>
      <c r="AH194" s="269">
        <f>VLOOKUP(AA194,'PLAN INDICATIVO ORIGINAL '!$C$13:$M$343,8,0)</f>
        <v>1</v>
      </c>
      <c r="AI194" s="269">
        <f>VLOOKUP(AA194,'PLAN INDICATIVO ORIGINAL '!$C$13:$M$343,9,0)</f>
        <v>1</v>
      </c>
      <c r="AJ194" s="269">
        <f>VLOOKUP(AA194,'PLAN INDICATIVO ORIGINAL '!$C$13:$M$343,10,0)</f>
        <v>1</v>
      </c>
      <c r="AK194" s="269" t="str">
        <f>VLOOKUP(AA194,'PLAN INDICATIVO ORIGINAL '!$C$13:$M$343,11,0)</f>
        <v>Porcentaje</v>
      </c>
      <c r="AL194" s="262" t="e">
        <f>VLOOKUP(AA194,'PLAN INDICATIVO ORIGINAL '!$C$13:$M$343,12,0)</f>
        <v>#REF!</v>
      </c>
      <c r="AM194" s="270">
        <f>+AF194*100</f>
        <v>100</v>
      </c>
      <c r="AN194" s="270">
        <f>+AG194*100</f>
        <v>100</v>
      </c>
      <c r="AO194" s="270">
        <f>+AH194*100</f>
        <v>100</v>
      </c>
      <c r="AP194" s="270">
        <f t="shared" si="357"/>
        <v>100</v>
      </c>
      <c r="AQ194" s="270">
        <f t="shared" si="357"/>
        <v>100</v>
      </c>
      <c r="AR194" s="270" t="e">
        <f t="shared" si="357"/>
        <v>#VALUE!</v>
      </c>
      <c r="AS194" s="264" t="s">
        <v>765</v>
      </c>
      <c r="AV194" s="214" t="s">
        <v>593</v>
      </c>
      <c r="AW194" s="214" t="s">
        <v>558</v>
      </c>
      <c r="AX194" s="214" t="s">
        <v>814</v>
      </c>
      <c r="BI194" s="254">
        <v>227</v>
      </c>
      <c r="BJ194" s="59" t="s">
        <v>598</v>
      </c>
    </row>
    <row r="195" spans="1:62" ht="51.75" customHeight="1" x14ac:dyDescent="0.25">
      <c r="A195" s="254">
        <v>226</v>
      </c>
      <c r="B195" s="254" t="str">
        <f t="shared" si="149"/>
        <v>P226</v>
      </c>
      <c r="C195" s="121" t="s">
        <v>33</v>
      </c>
      <c r="D195" s="288" t="s">
        <v>596</v>
      </c>
      <c r="E195" s="284" t="str">
        <f>+'PLAN INDICATIVO ORIGINAL '!$D$249</f>
        <v>PROMOCIÓN DE LOS DERECHOS HUMANOS</v>
      </c>
      <c r="F195" s="256" t="str">
        <f>+'PLAN INDICATIVO ORIGINAL '!$D$250</f>
        <v>DERECHOS HUMANOS</v>
      </c>
      <c r="G195" s="256" t="s">
        <v>603</v>
      </c>
      <c r="H195" s="257" t="str">
        <f>+'PLAN INDICATIVO ORIGINAL '!$D$251</f>
        <v xml:space="preserve">Contribuir a la protección y el fomento de los derechos humanos de la población privada de la libertad en la prestación de los servicios penitenciarios y carcelarios. </v>
      </c>
      <c r="I195" s="257" t="s">
        <v>815</v>
      </c>
      <c r="J195" s="265" t="str">
        <f>+'PLAN INDICATIVO ORIGINAL '!$D$252</f>
        <v>PROMOCIÓN DE LOS DERECHOS HUMANOS</v>
      </c>
      <c r="K195" s="265" t="s">
        <v>767</v>
      </c>
      <c r="L195" s="142" t="s">
        <v>606</v>
      </c>
      <c r="M195" s="266" t="str">
        <f>+'PLAN INDICATIVO ORIGINAL '!$E$252</f>
        <v>Número de herramientas  realizadas para la Promoción de los Derechos Humanos</v>
      </c>
      <c r="N195" s="259">
        <f>VLOOKUP(L195,'PLAN INDICATIVO ORIGINAL '!$C$13:$M$343,6,0)</f>
        <v>10</v>
      </c>
      <c r="O195" s="259">
        <f>VLOOKUP(L195,'PLAN INDICATIVO ORIGINAL '!$C$13:$M$343,7,0)</f>
        <v>11</v>
      </c>
      <c r="P195" s="259">
        <f>VLOOKUP(L195,'PLAN INDICATIVO ORIGINAL '!$C$13:$M$343,8,0)</f>
        <v>10</v>
      </c>
      <c r="Q195" s="259">
        <f>VLOOKUP(L195,'PLAN INDICATIVO ORIGINAL '!$C$13:$M$343,9,0)</f>
        <v>10</v>
      </c>
      <c r="R195" s="259">
        <f>VLOOKUP(L195,'PLAN INDICATIVO ORIGINAL '!$C$13:$M$343,10,0)</f>
        <v>41</v>
      </c>
      <c r="S195" s="259" t="str">
        <f>VLOOKUP(L195,'PLAN INDICATIVO ORIGINAL '!$C$13:$M$343,11,0)</f>
        <v>Número</v>
      </c>
      <c r="T195" s="259" t="e">
        <f>VLOOKUP(L195,'PLAN INDICATIVO ORIGINAL '!$C$13:$M$343,12,0)</f>
        <v>#REF!</v>
      </c>
      <c r="U195" s="259">
        <f t="shared" ref="U195:Z195" si="358">+N195</f>
        <v>10</v>
      </c>
      <c r="V195" s="259">
        <f t="shared" si="358"/>
        <v>11</v>
      </c>
      <c r="W195" s="259">
        <f t="shared" si="358"/>
        <v>10</v>
      </c>
      <c r="X195" s="259">
        <f t="shared" si="358"/>
        <v>10</v>
      </c>
      <c r="Y195" s="259">
        <f t="shared" si="358"/>
        <v>41</v>
      </c>
      <c r="Z195" s="259" t="str">
        <f t="shared" si="358"/>
        <v>Número</v>
      </c>
      <c r="AA195" s="115" t="str">
        <f>+'PLAN INDICATIVO ORIGINAL '!C253</f>
        <v>P226</v>
      </c>
      <c r="AB195" s="254" t="str">
        <f>+'PLAN INDICATIVO ORIGINAL '!D253</f>
        <v xml:space="preserve">Estrategia de comunicación para la Promoción de los Derechos Humanos realizada </v>
      </c>
      <c r="AC195" s="59" t="str">
        <f>VLOOKUP(AB195,'PLAN INDICATIVO ORIGINAL '!$D$12:$F$313,3,0)</f>
        <v>GRUPO DE DERECHOS HUMANOS</v>
      </c>
      <c r="AD195" s="59" t="str">
        <f>VLOOKUP(AB195,'PLAN INDICATIVO ORIGINAL '!$D$12:$F$313,3,0)</f>
        <v>GRUPO DE DERECHOS HUMANOS</v>
      </c>
      <c r="AE195" s="59" t="s">
        <v>816</v>
      </c>
      <c r="AF195" s="260">
        <f>VLOOKUP(AA195,'PLAN INDICATIVO ORIGINAL '!$C$13:$M$343,6,0)</f>
        <v>1</v>
      </c>
      <c r="AG195" s="261">
        <f>VLOOKUP(AA195,'PLAN INDICATIVO ORIGINAL '!$C$13:$M$343,7,0)</f>
        <v>1</v>
      </c>
      <c r="AH195" s="261">
        <f>VLOOKUP(AA195,'PLAN INDICATIVO ORIGINAL '!$C$13:$M$343,8,0)</f>
        <v>1</v>
      </c>
      <c r="AI195" s="261">
        <f>VLOOKUP(AA195,'PLAN INDICATIVO ORIGINAL '!$C$13:$M$343,9,0)</f>
        <v>1</v>
      </c>
      <c r="AJ195" s="261">
        <f>VLOOKUP(AA195,'PLAN INDICATIVO ORIGINAL '!$C$13:$M$343,10,0)</f>
        <v>4</v>
      </c>
      <c r="AK195" s="261" t="str">
        <f>VLOOKUP(AA195,'PLAN INDICATIVO ORIGINAL '!$C$13:$M$343,11,0)</f>
        <v>Número</v>
      </c>
      <c r="AL195" s="262" t="e">
        <f>VLOOKUP(AA195,'PLAN INDICATIVO ORIGINAL '!$C$13:$M$343,12,0)</f>
        <v>#REF!</v>
      </c>
      <c r="AM195" s="263">
        <f t="shared" ref="AM195:AR195" si="359">+AF195</f>
        <v>1</v>
      </c>
      <c r="AN195" s="263">
        <f t="shared" si="359"/>
        <v>1</v>
      </c>
      <c r="AO195" s="263">
        <f t="shared" si="359"/>
        <v>1</v>
      </c>
      <c r="AP195" s="263">
        <f t="shared" si="359"/>
        <v>1</v>
      </c>
      <c r="AQ195" s="263">
        <f t="shared" si="359"/>
        <v>4</v>
      </c>
      <c r="AR195" s="263" t="str">
        <f t="shared" si="359"/>
        <v>Número</v>
      </c>
      <c r="AS195" s="264" t="s">
        <v>765</v>
      </c>
      <c r="AV195" s="214" t="s">
        <v>608</v>
      </c>
      <c r="AW195" s="214" t="s">
        <v>598</v>
      </c>
      <c r="AX195" s="214" t="s">
        <v>816</v>
      </c>
      <c r="BI195" s="254">
        <v>228</v>
      </c>
      <c r="BJ195" s="59" t="s">
        <v>598</v>
      </c>
    </row>
    <row r="196" spans="1:62" ht="53.25" customHeight="1" x14ac:dyDescent="0.25">
      <c r="A196" s="254">
        <v>227</v>
      </c>
      <c r="B196" s="254" t="str">
        <f t="shared" si="149"/>
        <v>P227</v>
      </c>
      <c r="C196" s="121" t="s">
        <v>36</v>
      </c>
      <c r="D196" s="288" t="s">
        <v>596</v>
      </c>
      <c r="E196" s="284" t="str">
        <f>+'PLAN INDICATIVO ORIGINAL '!$D$249</f>
        <v>PROMOCIÓN DE LOS DERECHOS HUMANOS</v>
      </c>
      <c r="F196" s="256" t="str">
        <f>+'PLAN INDICATIVO ORIGINAL '!$D$250</f>
        <v>DERECHOS HUMANOS</v>
      </c>
      <c r="G196" s="256" t="s">
        <v>603</v>
      </c>
      <c r="H196" s="257" t="str">
        <f>+'PLAN INDICATIVO ORIGINAL '!$D$251</f>
        <v xml:space="preserve">Contribuir a la protección y el fomento de los derechos humanos de la población privada de la libertad en la prestación de los servicios penitenciarios y carcelarios. </v>
      </c>
      <c r="I196" s="257" t="s">
        <v>815</v>
      </c>
      <c r="J196" s="265" t="str">
        <f>+'PLAN INDICATIVO ORIGINAL '!$D$252</f>
        <v>PROMOCIÓN DE LOS DERECHOS HUMANOS</v>
      </c>
      <c r="K196" s="265" t="s">
        <v>767</v>
      </c>
      <c r="L196" s="142" t="s">
        <v>606</v>
      </c>
      <c r="M196" s="266" t="str">
        <f>+'PLAN INDICATIVO ORIGINAL '!$E$252</f>
        <v>Número de herramientas  realizadas para la Promoción de los Derechos Humanos</v>
      </c>
      <c r="N196" s="259">
        <f>VLOOKUP(L196,'PLAN INDICATIVO ORIGINAL '!$C$13:$M$343,6,0)</f>
        <v>10</v>
      </c>
      <c r="O196" s="259">
        <f>VLOOKUP(L196,'PLAN INDICATIVO ORIGINAL '!$C$13:$M$343,7,0)</f>
        <v>11</v>
      </c>
      <c r="P196" s="259">
        <f>VLOOKUP(L196,'PLAN INDICATIVO ORIGINAL '!$C$13:$M$343,8,0)</f>
        <v>10</v>
      </c>
      <c r="Q196" s="259">
        <f>VLOOKUP(L196,'PLAN INDICATIVO ORIGINAL '!$C$13:$M$343,9,0)</f>
        <v>10</v>
      </c>
      <c r="R196" s="259">
        <f>VLOOKUP(L196,'PLAN INDICATIVO ORIGINAL '!$C$13:$M$343,10,0)</f>
        <v>41</v>
      </c>
      <c r="S196" s="259" t="str">
        <f>VLOOKUP(L196,'PLAN INDICATIVO ORIGINAL '!$C$13:$M$343,11,0)</f>
        <v>Número</v>
      </c>
      <c r="T196" s="259" t="e">
        <f>VLOOKUP(L196,'PLAN INDICATIVO ORIGINAL '!$C$13:$M$343,12,0)</f>
        <v>#REF!</v>
      </c>
      <c r="U196" s="259">
        <f t="shared" ref="U196:Z196" si="360">+N196</f>
        <v>10</v>
      </c>
      <c r="V196" s="259">
        <f t="shared" si="360"/>
        <v>11</v>
      </c>
      <c r="W196" s="259">
        <f t="shared" si="360"/>
        <v>10</v>
      </c>
      <c r="X196" s="259">
        <f t="shared" si="360"/>
        <v>10</v>
      </c>
      <c r="Y196" s="259">
        <f t="shared" si="360"/>
        <v>41</v>
      </c>
      <c r="Z196" s="259" t="str">
        <f t="shared" si="360"/>
        <v>Número</v>
      </c>
      <c r="AA196" s="115" t="str">
        <f>+'PLAN INDICATIVO ORIGINAL '!C254</f>
        <v>P227</v>
      </c>
      <c r="AB196" s="254" t="str">
        <f>+'PLAN INDICATIVO ORIGINAL '!D254</f>
        <v>Cápsula informativa en Derechos Humanos diseñada, elaborada y difundida</v>
      </c>
      <c r="AC196" s="59" t="str">
        <f>VLOOKUP(AB196,'PLAN INDICATIVO ORIGINAL '!$D$12:$F$313,3,0)</f>
        <v>GRUPO DE DERECHOS HUMANOS</v>
      </c>
      <c r="AD196" s="59" t="str">
        <f>VLOOKUP(AB196,'PLAN INDICATIVO ORIGINAL '!$D$12:$F$313,3,0)</f>
        <v>GRUPO DE DERECHOS HUMANOS</v>
      </c>
      <c r="AE196" s="59" t="s">
        <v>816</v>
      </c>
      <c r="AF196" s="260">
        <f>VLOOKUP(AA196,'PLAN INDICATIVO ORIGINAL '!$C$13:$M$343,6,0)</f>
        <v>8</v>
      </c>
      <c r="AG196" s="261">
        <f>VLOOKUP(AA196,'PLAN INDICATIVO ORIGINAL '!$C$13:$M$343,7,0)</f>
        <v>8</v>
      </c>
      <c r="AH196" s="261">
        <f>VLOOKUP(AA196,'PLAN INDICATIVO ORIGINAL '!$C$13:$M$343,8,0)</f>
        <v>8</v>
      </c>
      <c r="AI196" s="261">
        <f>VLOOKUP(AA196,'PLAN INDICATIVO ORIGINAL '!$C$13:$M$343,9,0)</f>
        <v>8</v>
      </c>
      <c r="AJ196" s="261">
        <f>VLOOKUP(AA196,'PLAN INDICATIVO ORIGINAL '!$C$13:$M$343,10,0)</f>
        <v>32</v>
      </c>
      <c r="AK196" s="261" t="str">
        <f>VLOOKUP(AA196,'PLAN INDICATIVO ORIGINAL '!$C$13:$M$343,11,0)</f>
        <v>Número</v>
      </c>
      <c r="AL196" s="262" t="e">
        <f>VLOOKUP(AA196,'PLAN INDICATIVO ORIGINAL '!$C$13:$M$343,12,0)</f>
        <v>#REF!</v>
      </c>
      <c r="AM196" s="263">
        <f t="shared" ref="AM196:AR196" si="361">+AF196</f>
        <v>8</v>
      </c>
      <c r="AN196" s="263">
        <f t="shared" si="361"/>
        <v>8</v>
      </c>
      <c r="AO196" s="263">
        <f t="shared" si="361"/>
        <v>8</v>
      </c>
      <c r="AP196" s="263">
        <f t="shared" si="361"/>
        <v>8</v>
      </c>
      <c r="AQ196" s="263">
        <f t="shared" si="361"/>
        <v>32</v>
      </c>
      <c r="AR196" s="263" t="str">
        <f t="shared" si="361"/>
        <v>Número</v>
      </c>
      <c r="AS196" s="264" t="s">
        <v>765</v>
      </c>
      <c r="AV196" s="214" t="s">
        <v>610</v>
      </c>
      <c r="AW196" s="214" t="s">
        <v>598</v>
      </c>
      <c r="AX196" s="214" t="s">
        <v>816</v>
      </c>
      <c r="BI196" s="254">
        <v>229</v>
      </c>
      <c r="BJ196" s="59" t="s">
        <v>598</v>
      </c>
    </row>
    <row r="197" spans="1:62" ht="57" customHeight="1" x14ac:dyDescent="0.25">
      <c r="A197" s="254">
        <v>228</v>
      </c>
      <c r="B197" s="254" t="str">
        <f t="shared" si="149"/>
        <v>P228</v>
      </c>
      <c r="C197" s="121" t="s">
        <v>50</v>
      </c>
      <c r="D197" s="288" t="s">
        <v>596</v>
      </c>
      <c r="E197" s="284" t="str">
        <f>+'PLAN INDICATIVO ORIGINAL '!$D$249</f>
        <v>PROMOCIÓN DE LOS DERECHOS HUMANOS</v>
      </c>
      <c r="F197" s="256" t="str">
        <f>+'PLAN INDICATIVO ORIGINAL '!$D$250</f>
        <v>DERECHOS HUMANOS</v>
      </c>
      <c r="G197" s="256" t="s">
        <v>603</v>
      </c>
      <c r="H197" s="257" t="str">
        <f>+'PLAN INDICATIVO ORIGINAL '!$D$251</f>
        <v xml:space="preserve">Contribuir a la protección y el fomento de los derechos humanos de la población privada de la libertad en la prestación de los servicios penitenciarios y carcelarios. </v>
      </c>
      <c r="I197" s="257" t="s">
        <v>815</v>
      </c>
      <c r="J197" s="265" t="str">
        <f>+'PLAN INDICATIVO ORIGINAL '!$D$252</f>
        <v>PROMOCIÓN DE LOS DERECHOS HUMANOS</v>
      </c>
      <c r="K197" s="265" t="s">
        <v>767</v>
      </c>
      <c r="L197" s="142" t="s">
        <v>606</v>
      </c>
      <c r="M197" s="266" t="str">
        <f>+'PLAN INDICATIVO ORIGINAL '!$E$252</f>
        <v>Número de herramientas  realizadas para la Promoción de los Derechos Humanos</v>
      </c>
      <c r="N197" s="259">
        <f>VLOOKUP(L197,'PLAN INDICATIVO ORIGINAL '!$C$13:$M$343,6,0)</f>
        <v>10</v>
      </c>
      <c r="O197" s="259">
        <f>VLOOKUP(L197,'PLAN INDICATIVO ORIGINAL '!$C$13:$M$343,7,0)</f>
        <v>11</v>
      </c>
      <c r="P197" s="259">
        <f>VLOOKUP(L197,'PLAN INDICATIVO ORIGINAL '!$C$13:$M$343,8,0)</f>
        <v>10</v>
      </c>
      <c r="Q197" s="259">
        <f>VLOOKUP(L197,'PLAN INDICATIVO ORIGINAL '!$C$13:$M$343,9,0)</f>
        <v>10</v>
      </c>
      <c r="R197" s="259">
        <f>VLOOKUP(L197,'PLAN INDICATIVO ORIGINAL '!$C$13:$M$343,10,0)</f>
        <v>41</v>
      </c>
      <c r="S197" s="259" t="str">
        <f>VLOOKUP(L197,'PLAN INDICATIVO ORIGINAL '!$C$13:$M$343,11,0)</f>
        <v>Número</v>
      </c>
      <c r="T197" s="259" t="e">
        <f>VLOOKUP(L197,'PLAN INDICATIVO ORIGINAL '!$C$13:$M$343,12,0)</f>
        <v>#REF!</v>
      </c>
      <c r="U197" s="259">
        <f t="shared" ref="U197:Z197" si="362">+N197</f>
        <v>10</v>
      </c>
      <c r="V197" s="259">
        <f t="shared" si="362"/>
        <v>11</v>
      </c>
      <c r="W197" s="259">
        <f t="shared" si="362"/>
        <v>10</v>
      </c>
      <c r="X197" s="259">
        <f t="shared" si="362"/>
        <v>10</v>
      </c>
      <c r="Y197" s="259">
        <f t="shared" si="362"/>
        <v>41</v>
      </c>
      <c r="Z197" s="259" t="str">
        <f t="shared" si="362"/>
        <v>Número</v>
      </c>
      <c r="AA197" s="115" t="str">
        <f>+'PLAN INDICATIVO ORIGINAL '!C255</f>
        <v>P228</v>
      </c>
      <c r="AB197" s="254" t="str">
        <f>+'PLAN INDICATIVO ORIGINAL '!D255</f>
        <v>Vídeo sobre Derechos Humanos diseñado, elaborado y difundido</v>
      </c>
      <c r="AC197" s="59" t="str">
        <f>VLOOKUP(AB197,'PLAN INDICATIVO ORIGINAL '!$D$12:$F$313,3,0)</f>
        <v>GRUPO DE DERECHOS HUMANOS</v>
      </c>
      <c r="AD197" s="59" t="str">
        <f>VLOOKUP(AB197,'PLAN INDICATIVO ORIGINAL '!$D$12:$F$313,3,0)</f>
        <v>GRUPO DE DERECHOS HUMANOS</v>
      </c>
      <c r="AE197" s="59" t="s">
        <v>816</v>
      </c>
      <c r="AF197" s="260">
        <f>VLOOKUP(AA197,'PLAN INDICATIVO ORIGINAL '!$C$13:$M$343,6,0)</f>
        <v>1</v>
      </c>
      <c r="AG197" s="261">
        <f>VLOOKUP(AA197,'PLAN INDICATIVO ORIGINAL '!$C$13:$M$343,7,0)</f>
        <v>1</v>
      </c>
      <c r="AH197" s="261">
        <f>VLOOKUP(AA197,'PLAN INDICATIVO ORIGINAL '!$C$13:$M$343,8,0)</f>
        <v>1</v>
      </c>
      <c r="AI197" s="261">
        <f>VLOOKUP(AA197,'PLAN INDICATIVO ORIGINAL '!$C$13:$M$343,9,0)</f>
        <v>1</v>
      </c>
      <c r="AJ197" s="261">
        <f>VLOOKUP(AA197,'PLAN INDICATIVO ORIGINAL '!$C$13:$M$343,10,0)</f>
        <v>4</v>
      </c>
      <c r="AK197" s="261" t="str">
        <f>VLOOKUP(AA197,'PLAN INDICATIVO ORIGINAL '!$C$13:$M$343,11,0)</f>
        <v>Número</v>
      </c>
      <c r="AL197" s="262" t="e">
        <f>VLOOKUP(AA197,'PLAN INDICATIVO ORIGINAL '!$C$13:$M$343,12,0)</f>
        <v>#REF!</v>
      </c>
      <c r="AM197" s="263">
        <f t="shared" ref="AM197:AR197" si="363">+AF197</f>
        <v>1</v>
      </c>
      <c r="AN197" s="263">
        <f t="shared" si="363"/>
        <v>1</v>
      </c>
      <c r="AO197" s="263">
        <f t="shared" si="363"/>
        <v>1</v>
      </c>
      <c r="AP197" s="263">
        <f t="shared" si="363"/>
        <v>1</v>
      </c>
      <c r="AQ197" s="263">
        <f t="shared" si="363"/>
        <v>4</v>
      </c>
      <c r="AR197" s="263" t="str">
        <f t="shared" si="363"/>
        <v>Número</v>
      </c>
      <c r="AS197" s="264" t="s">
        <v>765</v>
      </c>
      <c r="AV197" s="214" t="s">
        <v>611</v>
      </c>
      <c r="AW197" s="214" t="s">
        <v>598</v>
      </c>
      <c r="AX197" s="214" t="s">
        <v>816</v>
      </c>
      <c r="BI197" s="254">
        <v>35</v>
      </c>
      <c r="BJ197" s="59" t="s">
        <v>598</v>
      </c>
    </row>
    <row r="198" spans="1:62" ht="57" customHeight="1" x14ac:dyDescent="0.25">
      <c r="A198" s="254">
        <v>229</v>
      </c>
      <c r="B198" s="254" t="str">
        <f t="shared" si="149"/>
        <v>P229</v>
      </c>
      <c r="C198" s="121" t="s">
        <v>53</v>
      </c>
      <c r="D198" s="288" t="s">
        <v>596</v>
      </c>
      <c r="E198" s="284" t="str">
        <f>+'PLAN INDICATIVO ORIGINAL '!$D$249</f>
        <v>PROMOCIÓN DE LOS DERECHOS HUMANOS</v>
      </c>
      <c r="F198" s="256" t="str">
        <f>+'PLAN INDICATIVO ORIGINAL '!$D$250</f>
        <v>DERECHOS HUMANOS</v>
      </c>
      <c r="G198" s="256" t="s">
        <v>603</v>
      </c>
      <c r="H198" s="257" t="str">
        <f>+'PLAN INDICATIVO ORIGINAL '!$D$251</f>
        <v xml:space="preserve">Contribuir a la protección y el fomento de los derechos humanos de la población privada de la libertad en la prestación de los servicios penitenciarios y carcelarios. </v>
      </c>
      <c r="I198" s="257" t="s">
        <v>815</v>
      </c>
      <c r="J198" s="265" t="str">
        <f>+'PLAN INDICATIVO ORIGINAL '!$D$252</f>
        <v>PROMOCIÓN DE LOS DERECHOS HUMANOS</v>
      </c>
      <c r="K198" s="265" t="s">
        <v>767</v>
      </c>
      <c r="L198" s="142" t="s">
        <v>606</v>
      </c>
      <c r="M198" s="266" t="str">
        <f>+'PLAN INDICATIVO ORIGINAL '!$E$252</f>
        <v>Número de herramientas  realizadas para la Promoción de los Derechos Humanos</v>
      </c>
      <c r="N198" s="259">
        <f>VLOOKUP(L198,'PLAN INDICATIVO ORIGINAL '!$C$13:$M$343,6,0)</f>
        <v>10</v>
      </c>
      <c r="O198" s="259">
        <f>VLOOKUP(L198,'PLAN INDICATIVO ORIGINAL '!$C$13:$M$343,7,0)</f>
        <v>11</v>
      </c>
      <c r="P198" s="259">
        <f>VLOOKUP(L198,'PLAN INDICATIVO ORIGINAL '!$C$13:$M$343,8,0)</f>
        <v>10</v>
      </c>
      <c r="Q198" s="259">
        <f>VLOOKUP(L198,'PLAN INDICATIVO ORIGINAL '!$C$13:$M$343,9,0)</f>
        <v>10</v>
      </c>
      <c r="R198" s="259">
        <f>VLOOKUP(L198,'PLAN INDICATIVO ORIGINAL '!$C$13:$M$343,10,0)</f>
        <v>41</v>
      </c>
      <c r="S198" s="259" t="str">
        <f>VLOOKUP(L198,'PLAN INDICATIVO ORIGINAL '!$C$13:$M$343,11,0)</f>
        <v>Número</v>
      </c>
      <c r="T198" s="259" t="e">
        <f>VLOOKUP(L198,'PLAN INDICATIVO ORIGINAL '!$C$13:$M$343,12,0)</f>
        <v>#REF!</v>
      </c>
      <c r="U198" s="259">
        <f t="shared" ref="U198:Z198" si="364">+N198</f>
        <v>10</v>
      </c>
      <c r="V198" s="259">
        <f t="shared" si="364"/>
        <v>11</v>
      </c>
      <c r="W198" s="259">
        <f t="shared" si="364"/>
        <v>10</v>
      </c>
      <c r="X198" s="259">
        <f t="shared" si="364"/>
        <v>10</v>
      </c>
      <c r="Y198" s="259">
        <f t="shared" si="364"/>
        <v>41</v>
      </c>
      <c r="Z198" s="259" t="str">
        <f t="shared" si="364"/>
        <v>Número</v>
      </c>
      <c r="AA198" s="115" t="str">
        <f>+'PLAN INDICATIVO ORIGINAL '!C256</f>
        <v>P229</v>
      </c>
      <c r="AB198" s="254" t="str">
        <f>+'PLAN INDICATIVO ORIGINAL '!D256</f>
        <v>Diplomado en Derechos Humanos en el Sistema Penitenciario diseñado</v>
      </c>
      <c r="AC198" s="59" t="str">
        <f>VLOOKUP(AB198,'PLAN INDICATIVO ORIGINAL '!$D$12:$F$313,3,0)</f>
        <v>GRUPO DE DERECHOS HUMANOS</v>
      </c>
      <c r="AD198" s="59" t="str">
        <f>VLOOKUP(AB198,'PLAN INDICATIVO ORIGINAL '!$D$12:$F$313,3,0)</f>
        <v>GRUPO DE DERECHOS HUMANOS</v>
      </c>
      <c r="AE198" s="59" t="s">
        <v>816</v>
      </c>
      <c r="AF198" s="260">
        <f>VLOOKUP(AA198,'PLAN INDICATIVO ORIGINAL '!$C$13:$M$343,6,0)</f>
        <v>0</v>
      </c>
      <c r="AG198" s="261">
        <f>VLOOKUP(AA198,'PLAN INDICATIVO ORIGINAL '!$C$13:$M$343,7,0)</f>
        <v>1</v>
      </c>
      <c r="AH198" s="261">
        <f>VLOOKUP(AA198,'PLAN INDICATIVO ORIGINAL '!$C$13:$M$343,8,0)</f>
        <v>0</v>
      </c>
      <c r="AI198" s="261">
        <f>VLOOKUP(AA198,'PLAN INDICATIVO ORIGINAL '!$C$13:$M$343,9,0)</f>
        <v>0</v>
      </c>
      <c r="AJ198" s="261">
        <f>VLOOKUP(AA198,'PLAN INDICATIVO ORIGINAL '!$C$13:$M$343,10,0)</f>
        <v>1</v>
      </c>
      <c r="AK198" s="261" t="str">
        <f>VLOOKUP(AA198,'PLAN INDICATIVO ORIGINAL '!$C$13:$M$343,11,0)</f>
        <v>Número</v>
      </c>
      <c r="AL198" s="262" t="e">
        <f>VLOOKUP(AA198,'PLAN INDICATIVO ORIGINAL '!$C$13:$M$343,12,0)</f>
        <v>#REF!</v>
      </c>
      <c r="AM198" s="263">
        <f t="shared" ref="AM198:AR198" si="365">+AF198</f>
        <v>0</v>
      </c>
      <c r="AN198" s="263">
        <f t="shared" si="365"/>
        <v>1</v>
      </c>
      <c r="AO198" s="263">
        <f t="shared" si="365"/>
        <v>0</v>
      </c>
      <c r="AP198" s="263">
        <f t="shared" si="365"/>
        <v>0</v>
      </c>
      <c r="AQ198" s="263">
        <f t="shared" si="365"/>
        <v>1</v>
      </c>
      <c r="AR198" s="263" t="str">
        <f t="shared" si="365"/>
        <v>Número</v>
      </c>
      <c r="AS198" s="264" t="s">
        <v>765</v>
      </c>
      <c r="AV198" s="214" t="s">
        <v>613</v>
      </c>
      <c r="AW198" s="214" t="s">
        <v>598</v>
      </c>
      <c r="AX198" s="214" t="s">
        <v>816</v>
      </c>
      <c r="BI198" s="254">
        <v>230</v>
      </c>
      <c r="BJ198" s="59" t="s">
        <v>598</v>
      </c>
    </row>
    <row r="199" spans="1:62" ht="57" customHeight="1" x14ac:dyDescent="0.25">
      <c r="A199" s="254">
        <v>35</v>
      </c>
      <c r="B199" s="254" t="str">
        <f t="shared" si="149"/>
        <v>P35</v>
      </c>
      <c r="C199" s="127" t="s">
        <v>56</v>
      </c>
      <c r="D199" s="293" t="s">
        <v>596</v>
      </c>
      <c r="E199" s="284" t="str">
        <f>+'PLAN INDICATIVO ORIGINAL '!$D$249</f>
        <v>PROMOCIÓN DE LOS DERECHOS HUMANOS</v>
      </c>
      <c r="F199" s="256" t="str">
        <f>+'PLAN INDICATIVO ORIGINAL '!$D$250</f>
        <v>DERECHOS HUMANOS</v>
      </c>
      <c r="G199" s="256" t="s">
        <v>603</v>
      </c>
      <c r="H199" s="257" t="str">
        <f>+'PLAN INDICATIVO ORIGINAL '!$D$251</f>
        <v xml:space="preserve">Contribuir a la protección y el fomento de los derechos humanos de la población privada de la libertad en la prestación de los servicios penitenciarios y carcelarios. </v>
      </c>
      <c r="I199" s="257" t="s">
        <v>815</v>
      </c>
      <c r="J199" s="265" t="str">
        <f>+'PLAN INDICATIVO ORIGINAL '!$D$252</f>
        <v>PROMOCIÓN DE LOS DERECHOS HUMANOS</v>
      </c>
      <c r="K199" s="265" t="s">
        <v>767</v>
      </c>
      <c r="L199" s="142" t="s">
        <v>606</v>
      </c>
      <c r="M199" s="266" t="str">
        <f>+'PLAN INDICATIVO ORIGINAL '!$E$252</f>
        <v>Número de herramientas  realizadas para la Promoción de los Derechos Humanos</v>
      </c>
      <c r="N199" s="259">
        <f>VLOOKUP(L199,'PLAN INDICATIVO ORIGINAL '!$C$13:$M$343,6,0)</f>
        <v>10</v>
      </c>
      <c r="O199" s="259">
        <f>VLOOKUP(L199,'PLAN INDICATIVO ORIGINAL '!$C$13:$M$343,7,0)</f>
        <v>11</v>
      </c>
      <c r="P199" s="259">
        <f>VLOOKUP(L199,'PLAN INDICATIVO ORIGINAL '!$C$13:$M$343,8,0)</f>
        <v>10</v>
      </c>
      <c r="Q199" s="259">
        <f>VLOOKUP(L199,'PLAN INDICATIVO ORIGINAL '!$C$13:$M$343,9,0)</f>
        <v>10</v>
      </c>
      <c r="R199" s="259">
        <f>VLOOKUP(L199,'PLAN INDICATIVO ORIGINAL '!$C$13:$M$343,10,0)</f>
        <v>41</v>
      </c>
      <c r="S199" s="259" t="str">
        <f>VLOOKUP(L199,'PLAN INDICATIVO ORIGINAL '!$C$13:$M$343,11,0)</f>
        <v>Número</v>
      </c>
      <c r="T199" s="259" t="e">
        <f>VLOOKUP(L199,'PLAN INDICATIVO ORIGINAL '!$C$13:$M$343,12,0)</f>
        <v>#REF!</v>
      </c>
      <c r="U199" s="259">
        <f t="shared" ref="U199:Z199" si="366">+N199</f>
        <v>10</v>
      </c>
      <c r="V199" s="259">
        <f t="shared" si="366"/>
        <v>11</v>
      </c>
      <c r="W199" s="259">
        <f t="shared" si="366"/>
        <v>10</v>
      </c>
      <c r="X199" s="259">
        <f t="shared" si="366"/>
        <v>10</v>
      </c>
      <c r="Y199" s="259">
        <f t="shared" si="366"/>
        <v>41</v>
      </c>
      <c r="Z199" s="259" t="str">
        <f t="shared" si="366"/>
        <v>Número</v>
      </c>
      <c r="AA199" s="115" t="str">
        <f>+'PLAN INDICATIVO ORIGINAL '!C257</f>
        <v>P35</v>
      </c>
      <c r="AB199" s="254" t="str">
        <f>+'PLAN INDICATIVO ORIGINAL '!D257</f>
        <v>Establecimientos sensibilizados en el tema de Derechos Humanos</v>
      </c>
      <c r="AC199" s="59" t="str">
        <f>VLOOKUP(AB199,'PLAN INDICATIVO ORIGINAL '!$D$12:$F$313,3,0)</f>
        <v>GRUPO DE DERECHOS HUMANOS</v>
      </c>
      <c r="AD199" s="59" t="str">
        <f>VLOOKUP(AB199,'PLAN INDICATIVO ORIGINAL '!$D$12:$F$313,3,0)</f>
        <v>GRUPO DE DERECHOS HUMANOS</v>
      </c>
      <c r="AE199" s="59" t="s">
        <v>816</v>
      </c>
      <c r="AF199" s="260">
        <f>VLOOKUP(AA199,'PLAN INDICATIVO ORIGINAL '!$C$13:$M$343,6,0)</f>
        <v>69</v>
      </c>
      <c r="AG199" s="261">
        <f>VLOOKUP(AA199,'PLAN INDICATIVO ORIGINAL '!$C$13:$M$343,7,0)</f>
        <v>69</v>
      </c>
      <c r="AH199" s="261">
        <f>VLOOKUP(AA199,'PLAN INDICATIVO ORIGINAL '!$C$13:$M$343,8,0)</f>
        <v>69</v>
      </c>
      <c r="AI199" s="261">
        <f>VLOOKUP(AA199,'PLAN INDICATIVO ORIGINAL '!$C$13:$M$343,9,0)</f>
        <v>69</v>
      </c>
      <c r="AJ199" s="261">
        <f>VLOOKUP(AA199,'PLAN INDICATIVO ORIGINAL '!$C$13:$M$343,10,0)</f>
        <v>69</v>
      </c>
      <c r="AK199" s="261" t="str">
        <f>VLOOKUP(AA199,'PLAN INDICATIVO ORIGINAL '!$C$13:$M$343,11,0)</f>
        <v>Número</v>
      </c>
      <c r="AL199" s="262" t="e">
        <f>VLOOKUP(AA199,'PLAN INDICATIVO ORIGINAL '!$C$13:$M$343,12,0)</f>
        <v>#REF!</v>
      </c>
      <c r="AM199" s="263">
        <f t="shared" ref="AM199:AR199" si="367">+AF199</f>
        <v>69</v>
      </c>
      <c r="AN199" s="263">
        <f t="shared" si="367"/>
        <v>69</v>
      </c>
      <c r="AO199" s="263">
        <f t="shared" si="367"/>
        <v>69</v>
      </c>
      <c r="AP199" s="263">
        <f t="shared" si="367"/>
        <v>69</v>
      </c>
      <c r="AQ199" s="263">
        <f t="shared" si="367"/>
        <v>69</v>
      </c>
      <c r="AR199" s="263" t="str">
        <f t="shared" si="367"/>
        <v>Número</v>
      </c>
      <c r="AS199" s="264" t="s">
        <v>765</v>
      </c>
      <c r="AV199" s="214" t="s">
        <v>615</v>
      </c>
      <c r="AW199" s="214" t="s">
        <v>598</v>
      </c>
      <c r="AX199" s="214" t="s">
        <v>816</v>
      </c>
      <c r="BI199" s="254">
        <v>231</v>
      </c>
      <c r="BJ199" s="59" t="s">
        <v>598</v>
      </c>
    </row>
    <row r="200" spans="1:62" ht="49.5" customHeight="1" x14ac:dyDescent="0.25">
      <c r="A200" s="254">
        <v>230</v>
      </c>
      <c r="B200" s="254" t="str">
        <f t="shared" si="149"/>
        <v>P230</v>
      </c>
      <c r="C200" s="121" t="s">
        <v>33</v>
      </c>
      <c r="D200" s="288" t="s">
        <v>596</v>
      </c>
      <c r="E200" s="284" t="str">
        <f>+'PLAN INDICATIVO ORIGINAL '!$D$249</f>
        <v>PROMOCIÓN DE LOS DERECHOS HUMANOS</v>
      </c>
      <c r="F200" s="256" t="str">
        <f>+'PLAN INDICATIVO ORIGINAL '!$D$250</f>
        <v>DERECHOS HUMANOS</v>
      </c>
      <c r="G200" s="256" t="s">
        <v>603</v>
      </c>
      <c r="H200" s="257" t="str">
        <f>+'PLAN INDICATIVO ORIGINAL '!$D$251</f>
        <v xml:space="preserve">Contribuir a la protección y el fomento de los derechos humanos de la población privada de la libertad en la prestación de los servicios penitenciarios y carcelarios. </v>
      </c>
      <c r="I200" s="257" t="s">
        <v>817</v>
      </c>
      <c r="J200" s="265" t="str">
        <f>+'PLAN INDICATIVO ORIGINAL '!$D$258</f>
        <v>RESPETO DE LOS DH CON ENFOQUE DIFERENCIAL</v>
      </c>
      <c r="K200" s="265" t="s">
        <v>791</v>
      </c>
      <c r="L200" s="142" t="s">
        <v>618</v>
      </c>
      <c r="M200" s="280" t="str">
        <f>+'PLAN INDICATIVO ORIGINAL '!$E$258</f>
        <v>Número de Actividades realizadas con enfoque diferencial</v>
      </c>
      <c r="N200" s="259">
        <f>VLOOKUP(L200,'PLAN INDICATIVO ORIGINAL '!$C$13:$M$343,6,0)</f>
        <v>16</v>
      </c>
      <c r="O200" s="259">
        <f>VLOOKUP(L200,'PLAN INDICATIVO ORIGINAL '!$C$13:$M$343,7,0)</f>
        <v>16</v>
      </c>
      <c r="P200" s="259">
        <f>VLOOKUP(L200,'PLAN INDICATIVO ORIGINAL '!$C$13:$M$343,8,0)</f>
        <v>17</v>
      </c>
      <c r="Q200" s="259">
        <f>VLOOKUP(L200,'PLAN INDICATIVO ORIGINAL '!$C$13:$M$343,9,0)</f>
        <v>16</v>
      </c>
      <c r="R200" s="259">
        <f>VLOOKUP(L200,'PLAN INDICATIVO ORIGINAL '!$C$13:$M$343,10,0)</f>
        <v>65</v>
      </c>
      <c r="S200" s="259" t="str">
        <f>VLOOKUP(L200,'PLAN INDICATIVO ORIGINAL '!$C$13:$M$343,11,0)</f>
        <v>Número</v>
      </c>
      <c r="T200" s="259" t="e">
        <f>VLOOKUP(L200,'PLAN INDICATIVO ORIGINAL '!$C$13:$M$343,12,0)</f>
        <v>#REF!</v>
      </c>
      <c r="U200" s="259">
        <f t="shared" ref="U200:Z200" si="368">+N200</f>
        <v>16</v>
      </c>
      <c r="V200" s="259">
        <f t="shared" si="368"/>
        <v>16</v>
      </c>
      <c r="W200" s="259">
        <f t="shared" si="368"/>
        <v>17</v>
      </c>
      <c r="X200" s="259">
        <f t="shared" si="368"/>
        <v>16</v>
      </c>
      <c r="Y200" s="259">
        <f t="shared" si="368"/>
        <v>65</v>
      </c>
      <c r="Z200" s="259" t="str">
        <f t="shared" si="368"/>
        <v>Número</v>
      </c>
      <c r="AA200" s="115" t="str">
        <f>+'PLAN INDICATIVO ORIGINAL '!C259</f>
        <v>P230</v>
      </c>
      <c r="AB200" s="254" t="str">
        <f>+'PLAN INDICATIVO ORIGINAL '!D259</f>
        <v>Sensibilización mensual sobre algunas de las poblaciones excepcionales (grupos étnicos, tercera edad,  extranjeros, mujeres lactantes y gestantes, personas con capacidad limitada) realizada</v>
      </c>
      <c r="AC200" s="59" t="str">
        <f>VLOOKUP(AB200,'PLAN INDICATIVO ORIGINAL '!$D$12:$F$313,3,0)</f>
        <v>GRUPO DE DERECHOS HUMANOS</v>
      </c>
      <c r="AD200" s="59" t="str">
        <f>VLOOKUP(AB200,'PLAN INDICATIVO ORIGINAL '!$D$12:$F$313,3,0)</f>
        <v>GRUPO DE DERECHOS HUMANOS</v>
      </c>
      <c r="AE200" s="59" t="s">
        <v>816</v>
      </c>
      <c r="AF200" s="260">
        <f>VLOOKUP(AA200,'PLAN INDICATIVO ORIGINAL '!$C$13:$M$343,6,0)</f>
        <v>12</v>
      </c>
      <c r="AG200" s="261">
        <f>VLOOKUP(AA200,'PLAN INDICATIVO ORIGINAL '!$C$13:$M$343,7,0)</f>
        <v>12</v>
      </c>
      <c r="AH200" s="261">
        <f>VLOOKUP(AA200,'PLAN INDICATIVO ORIGINAL '!$C$13:$M$343,8,0)</f>
        <v>12</v>
      </c>
      <c r="AI200" s="261">
        <f>VLOOKUP(AA200,'PLAN INDICATIVO ORIGINAL '!$C$13:$M$343,9,0)</f>
        <v>12</v>
      </c>
      <c r="AJ200" s="261">
        <f>VLOOKUP(AA200,'PLAN INDICATIVO ORIGINAL '!$C$13:$M$343,10,0)</f>
        <v>48</v>
      </c>
      <c r="AK200" s="261" t="str">
        <f>VLOOKUP(AA200,'PLAN INDICATIVO ORIGINAL '!$C$13:$M$343,11,0)</f>
        <v>Número</v>
      </c>
      <c r="AL200" s="262" t="e">
        <f>VLOOKUP(AA200,'PLAN INDICATIVO ORIGINAL '!$C$13:$M$343,12,0)</f>
        <v>#REF!</v>
      </c>
      <c r="AM200" s="263">
        <f t="shared" ref="AM200:AR200" si="369">+AF200</f>
        <v>12</v>
      </c>
      <c r="AN200" s="263">
        <f t="shared" si="369"/>
        <v>12</v>
      </c>
      <c r="AO200" s="263">
        <f t="shared" si="369"/>
        <v>12</v>
      </c>
      <c r="AP200" s="263">
        <f t="shared" si="369"/>
        <v>12</v>
      </c>
      <c r="AQ200" s="263">
        <f t="shared" si="369"/>
        <v>48</v>
      </c>
      <c r="AR200" s="263" t="str">
        <f t="shared" si="369"/>
        <v>Número</v>
      </c>
      <c r="AS200" s="264" t="s">
        <v>765</v>
      </c>
      <c r="AV200" s="214" t="s">
        <v>621</v>
      </c>
      <c r="AW200" s="214" t="s">
        <v>598</v>
      </c>
      <c r="AX200" s="214" t="s">
        <v>816</v>
      </c>
      <c r="BI200" s="254">
        <v>232</v>
      </c>
      <c r="BJ200" s="59" t="s">
        <v>598</v>
      </c>
    </row>
    <row r="201" spans="1:62" ht="49.5" customHeight="1" x14ac:dyDescent="0.25">
      <c r="A201" s="254">
        <v>231</v>
      </c>
      <c r="B201" s="254" t="str">
        <f t="shared" si="149"/>
        <v>P231</v>
      </c>
      <c r="C201" s="121" t="s">
        <v>36</v>
      </c>
      <c r="D201" s="288" t="s">
        <v>596</v>
      </c>
      <c r="E201" s="284" t="str">
        <f>+'PLAN INDICATIVO ORIGINAL '!$D$249</f>
        <v>PROMOCIÓN DE LOS DERECHOS HUMANOS</v>
      </c>
      <c r="F201" s="256" t="str">
        <f>+'PLAN INDICATIVO ORIGINAL '!$D$250</f>
        <v>DERECHOS HUMANOS</v>
      </c>
      <c r="G201" s="256" t="s">
        <v>603</v>
      </c>
      <c r="H201" s="257" t="str">
        <f>+'PLAN INDICATIVO ORIGINAL '!$D$251</f>
        <v xml:space="preserve">Contribuir a la protección y el fomento de los derechos humanos de la población privada de la libertad en la prestación de los servicios penitenciarios y carcelarios. </v>
      </c>
      <c r="I201" s="257" t="s">
        <v>817</v>
      </c>
      <c r="J201" s="265" t="str">
        <f>+'PLAN INDICATIVO ORIGINAL '!$D$258</f>
        <v>RESPETO DE LOS DH CON ENFOQUE DIFERENCIAL</v>
      </c>
      <c r="K201" s="265" t="s">
        <v>791</v>
      </c>
      <c r="L201" s="142" t="s">
        <v>618</v>
      </c>
      <c r="M201" s="280" t="str">
        <f>+'PLAN INDICATIVO ORIGINAL '!$E$258</f>
        <v>Número de Actividades realizadas con enfoque diferencial</v>
      </c>
      <c r="N201" s="259">
        <f>VLOOKUP(L201,'PLAN INDICATIVO ORIGINAL '!$C$13:$M$343,6,0)</f>
        <v>16</v>
      </c>
      <c r="O201" s="259">
        <f>VLOOKUP(L201,'PLAN INDICATIVO ORIGINAL '!$C$13:$M$343,7,0)</f>
        <v>16</v>
      </c>
      <c r="P201" s="259">
        <f>VLOOKUP(L201,'PLAN INDICATIVO ORIGINAL '!$C$13:$M$343,8,0)</f>
        <v>17</v>
      </c>
      <c r="Q201" s="259">
        <f>VLOOKUP(L201,'PLAN INDICATIVO ORIGINAL '!$C$13:$M$343,9,0)</f>
        <v>16</v>
      </c>
      <c r="R201" s="259">
        <f>VLOOKUP(L201,'PLAN INDICATIVO ORIGINAL '!$C$13:$M$343,10,0)</f>
        <v>65</v>
      </c>
      <c r="S201" s="259" t="str">
        <f>VLOOKUP(L201,'PLAN INDICATIVO ORIGINAL '!$C$13:$M$343,11,0)</f>
        <v>Número</v>
      </c>
      <c r="T201" s="259" t="e">
        <f>VLOOKUP(L201,'PLAN INDICATIVO ORIGINAL '!$C$13:$M$343,12,0)</f>
        <v>#REF!</v>
      </c>
      <c r="U201" s="259">
        <f t="shared" ref="U201:Z201" si="370">+N201</f>
        <v>16</v>
      </c>
      <c r="V201" s="259">
        <f t="shared" si="370"/>
        <v>16</v>
      </c>
      <c r="W201" s="259">
        <f t="shared" si="370"/>
        <v>17</v>
      </c>
      <c r="X201" s="259">
        <f t="shared" si="370"/>
        <v>16</v>
      </c>
      <c r="Y201" s="259">
        <f t="shared" si="370"/>
        <v>65</v>
      </c>
      <c r="Z201" s="259" t="str">
        <f t="shared" si="370"/>
        <v>Número</v>
      </c>
      <c r="AA201" s="115" t="str">
        <f>+'PLAN INDICATIVO ORIGINAL '!C260</f>
        <v>P231</v>
      </c>
      <c r="AB201" s="254" t="str">
        <f>+'PLAN INDICATIVO ORIGINAL '!D260</f>
        <v>Cápsula informativa trimestral sobre la normatividad de algunas de las poblaciones excepcionales diseñada, elaborada y difundida</v>
      </c>
      <c r="AC201" s="59" t="str">
        <f>VLOOKUP(AB201,'PLAN INDICATIVO ORIGINAL '!$D$12:$F$313,3,0)</f>
        <v>GRUPO DE DERECHOS HUMANOS</v>
      </c>
      <c r="AD201" s="59" t="str">
        <f>VLOOKUP(AB201,'PLAN INDICATIVO ORIGINAL '!$D$12:$F$313,3,0)</f>
        <v>GRUPO DE DERECHOS HUMANOS</v>
      </c>
      <c r="AE201" s="59" t="s">
        <v>816</v>
      </c>
      <c r="AF201" s="260">
        <f>VLOOKUP(AA201,'PLAN INDICATIVO ORIGINAL '!$C$13:$M$343,6,0)</f>
        <v>4</v>
      </c>
      <c r="AG201" s="261">
        <f>VLOOKUP(AA201,'PLAN INDICATIVO ORIGINAL '!$C$13:$M$343,7,0)</f>
        <v>4</v>
      </c>
      <c r="AH201" s="261">
        <f>VLOOKUP(AA201,'PLAN INDICATIVO ORIGINAL '!$C$13:$M$343,8,0)</f>
        <v>4</v>
      </c>
      <c r="AI201" s="261">
        <f>VLOOKUP(AA201,'PLAN INDICATIVO ORIGINAL '!$C$13:$M$343,9,0)</f>
        <v>4</v>
      </c>
      <c r="AJ201" s="261">
        <f>VLOOKUP(AA201,'PLAN INDICATIVO ORIGINAL '!$C$13:$M$343,10,0)</f>
        <v>4</v>
      </c>
      <c r="AK201" s="261" t="str">
        <f>VLOOKUP(AA201,'PLAN INDICATIVO ORIGINAL '!$C$13:$M$343,11,0)</f>
        <v>Número</v>
      </c>
      <c r="AL201" s="262" t="e">
        <f>VLOOKUP(AA201,'PLAN INDICATIVO ORIGINAL '!$C$13:$M$343,12,0)</f>
        <v>#REF!</v>
      </c>
      <c r="AM201" s="263">
        <f t="shared" ref="AM201:AR201" si="371">+AF201</f>
        <v>4</v>
      </c>
      <c r="AN201" s="263">
        <f t="shared" si="371"/>
        <v>4</v>
      </c>
      <c r="AO201" s="263">
        <f t="shared" si="371"/>
        <v>4</v>
      </c>
      <c r="AP201" s="263">
        <f t="shared" si="371"/>
        <v>4</v>
      </c>
      <c r="AQ201" s="263">
        <f t="shared" si="371"/>
        <v>4</v>
      </c>
      <c r="AR201" s="263" t="str">
        <f t="shared" si="371"/>
        <v>Número</v>
      </c>
      <c r="AS201" s="264" t="s">
        <v>765</v>
      </c>
      <c r="AV201" s="214" t="s">
        <v>623</v>
      </c>
      <c r="AW201" s="214" t="s">
        <v>598</v>
      </c>
      <c r="AX201" s="214" t="s">
        <v>816</v>
      </c>
      <c r="BI201" s="254">
        <v>233</v>
      </c>
      <c r="BJ201" s="59" t="s">
        <v>598</v>
      </c>
    </row>
    <row r="202" spans="1:62" ht="53.25" customHeight="1" x14ac:dyDescent="0.25">
      <c r="A202" s="254">
        <v>232</v>
      </c>
      <c r="B202" s="254" t="str">
        <f t="shared" si="149"/>
        <v>P232</v>
      </c>
      <c r="C202" s="121" t="s">
        <v>50</v>
      </c>
      <c r="D202" s="288" t="s">
        <v>596</v>
      </c>
      <c r="E202" s="284" t="str">
        <f>+'PLAN INDICATIVO ORIGINAL '!$D$249</f>
        <v>PROMOCIÓN DE LOS DERECHOS HUMANOS</v>
      </c>
      <c r="F202" s="256" t="str">
        <f>+'PLAN INDICATIVO ORIGINAL '!$D$250</f>
        <v>DERECHOS HUMANOS</v>
      </c>
      <c r="G202" s="256" t="s">
        <v>603</v>
      </c>
      <c r="H202" s="257" t="str">
        <f>+'PLAN INDICATIVO ORIGINAL '!$D$251</f>
        <v xml:space="preserve">Contribuir a la protección y el fomento de los derechos humanos de la población privada de la libertad en la prestación de los servicios penitenciarios y carcelarios. </v>
      </c>
      <c r="I202" s="257" t="s">
        <v>817</v>
      </c>
      <c r="J202" s="265" t="str">
        <f>+'PLAN INDICATIVO ORIGINAL '!$D$258</f>
        <v>RESPETO DE LOS DH CON ENFOQUE DIFERENCIAL</v>
      </c>
      <c r="K202" s="265" t="s">
        <v>791</v>
      </c>
      <c r="L202" s="142" t="s">
        <v>618</v>
      </c>
      <c r="M202" s="280" t="str">
        <f>+'PLAN INDICATIVO ORIGINAL '!$E$258</f>
        <v>Número de Actividades realizadas con enfoque diferencial</v>
      </c>
      <c r="N202" s="259">
        <f>VLOOKUP(L202,'PLAN INDICATIVO ORIGINAL '!$C$13:$M$343,6,0)</f>
        <v>16</v>
      </c>
      <c r="O202" s="259">
        <f>VLOOKUP(L202,'PLAN INDICATIVO ORIGINAL '!$C$13:$M$343,7,0)</f>
        <v>16</v>
      </c>
      <c r="P202" s="259">
        <f>VLOOKUP(L202,'PLAN INDICATIVO ORIGINAL '!$C$13:$M$343,8,0)</f>
        <v>17</v>
      </c>
      <c r="Q202" s="259">
        <f>VLOOKUP(L202,'PLAN INDICATIVO ORIGINAL '!$C$13:$M$343,9,0)</f>
        <v>16</v>
      </c>
      <c r="R202" s="259">
        <f>VLOOKUP(L202,'PLAN INDICATIVO ORIGINAL '!$C$13:$M$343,10,0)</f>
        <v>65</v>
      </c>
      <c r="S202" s="259" t="str">
        <f>VLOOKUP(L202,'PLAN INDICATIVO ORIGINAL '!$C$13:$M$343,11,0)</f>
        <v>Número</v>
      </c>
      <c r="T202" s="259" t="e">
        <f>VLOOKUP(L202,'PLAN INDICATIVO ORIGINAL '!$C$13:$M$343,12,0)</f>
        <v>#REF!</v>
      </c>
      <c r="U202" s="259">
        <f t="shared" ref="U202:Z202" si="372">+N202</f>
        <v>16</v>
      </c>
      <c r="V202" s="259">
        <f t="shared" si="372"/>
        <v>16</v>
      </c>
      <c r="W202" s="259">
        <f t="shared" si="372"/>
        <v>17</v>
      </c>
      <c r="X202" s="259">
        <f t="shared" si="372"/>
        <v>16</v>
      </c>
      <c r="Y202" s="259">
        <f t="shared" si="372"/>
        <v>65</v>
      </c>
      <c r="Z202" s="259" t="str">
        <f t="shared" si="372"/>
        <v>Número</v>
      </c>
      <c r="AA202" s="115" t="str">
        <f>+'PLAN INDICATIVO ORIGINAL '!C261</f>
        <v>P232</v>
      </c>
      <c r="AB202" s="254" t="str">
        <f>+'PLAN INDICATIVO ORIGINAL '!D261</f>
        <v>Lineamiento sobre algunas de las poblaciones excepcionales diseñada, elaborada y difundida</v>
      </c>
      <c r="AC202" s="59" t="str">
        <f>VLOOKUP(AB202,'PLAN INDICATIVO ORIGINAL '!$D$12:$F$313,3,0)</f>
        <v>GRUPO DE DERECHOS HUMANOS</v>
      </c>
      <c r="AD202" s="59" t="str">
        <f>VLOOKUP(AB202,'PLAN INDICATIVO ORIGINAL '!$D$12:$F$313,3,0)</f>
        <v>GRUPO DE DERECHOS HUMANOS</v>
      </c>
      <c r="AE202" s="59" t="s">
        <v>816</v>
      </c>
      <c r="AF202" s="260">
        <f>VLOOKUP(AA202,'PLAN INDICATIVO ORIGINAL '!$C$13:$M$343,6,0)</f>
        <v>0</v>
      </c>
      <c r="AG202" s="261">
        <f>VLOOKUP(AA202,'PLAN INDICATIVO ORIGINAL '!$C$13:$M$343,7,0)</f>
        <v>0</v>
      </c>
      <c r="AH202" s="261">
        <f>VLOOKUP(AA202,'PLAN INDICATIVO ORIGINAL '!$C$13:$M$343,8,0)</f>
        <v>1</v>
      </c>
      <c r="AI202" s="261">
        <f>VLOOKUP(AA202,'PLAN INDICATIVO ORIGINAL '!$C$13:$M$343,9,0)</f>
        <v>0</v>
      </c>
      <c r="AJ202" s="261">
        <f>VLOOKUP(AA202,'PLAN INDICATIVO ORIGINAL '!$C$13:$M$343,10,0)</f>
        <v>1</v>
      </c>
      <c r="AK202" s="261" t="str">
        <f>VLOOKUP(AA202,'PLAN INDICATIVO ORIGINAL '!$C$13:$M$343,11,0)</f>
        <v>Número</v>
      </c>
      <c r="AL202" s="262" t="e">
        <f>VLOOKUP(AA202,'PLAN INDICATIVO ORIGINAL '!$C$13:$M$343,12,0)</f>
        <v>#REF!</v>
      </c>
      <c r="AM202" s="263">
        <f t="shared" ref="AM202:AR202" si="373">+AF202</f>
        <v>0</v>
      </c>
      <c r="AN202" s="263">
        <f t="shared" si="373"/>
        <v>0</v>
      </c>
      <c r="AO202" s="263">
        <f t="shared" si="373"/>
        <v>1</v>
      </c>
      <c r="AP202" s="263">
        <f t="shared" si="373"/>
        <v>0</v>
      </c>
      <c r="AQ202" s="263">
        <f t="shared" si="373"/>
        <v>1</v>
      </c>
      <c r="AR202" s="263" t="str">
        <f t="shared" si="373"/>
        <v>Número</v>
      </c>
      <c r="AS202" s="264" t="s">
        <v>765</v>
      </c>
      <c r="AV202" s="214" t="s">
        <v>625</v>
      </c>
      <c r="AW202" s="214" t="s">
        <v>598</v>
      </c>
      <c r="AX202" s="214" t="s">
        <v>816</v>
      </c>
      <c r="BI202" s="254">
        <v>234</v>
      </c>
      <c r="BJ202" s="59" t="s">
        <v>598</v>
      </c>
    </row>
    <row r="203" spans="1:62" ht="55.5" customHeight="1" x14ac:dyDescent="0.25">
      <c r="A203" s="254">
        <v>233</v>
      </c>
      <c r="B203" s="254" t="str">
        <f t="shared" si="149"/>
        <v>P233</v>
      </c>
      <c r="C203" s="121" t="s">
        <v>33</v>
      </c>
      <c r="D203" s="288" t="s">
        <v>596</v>
      </c>
      <c r="E203" s="284" t="str">
        <f>+'PLAN INDICATIVO ORIGINAL '!$D$249</f>
        <v>PROMOCIÓN DE LOS DERECHOS HUMANOS</v>
      </c>
      <c r="F203" s="256" t="str">
        <f>+'PLAN INDICATIVO ORIGINAL '!$D$250</f>
        <v>DERECHOS HUMANOS</v>
      </c>
      <c r="G203" s="256" t="s">
        <v>603</v>
      </c>
      <c r="H203" s="257" t="str">
        <f>+'PLAN INDICATIVO ORIGINAL '!$D$251</f>
        <v xml:space="preserve">Contribuir a la protección y el fomento de los derechos humanos de la población privada de la libertad en la prestación de los servicios penitenciarios y carcelarios. </v>
      </c>
      <c r="I203" s="257" t="s">
        <v>818</v>
      </c>
      <c r="J203" s="265" t="str">
        <f>+'PLAN INDICATIVO ORIGINAL '!$D$262</f>
        <v>GESTIÓN INSTITUCIONAL DE DERECHOS HUMANOS</v>
      </c>
      <c r="K203" s="265" t="s">
        <v>791</v>
      </c>
      <c r="L203" s="142" t="str">
        <f>+'PLAN INDICATIVO ORIGINAL '!$C$262</f>
        <v>I40</v>
      </c>
      <c r="M203" s="280" t="str">
        <f>+'PLAN INDICATIVO ORIGINAL '!$E$262</f>
        <v>Número de Acciones de Gestión realizadas en Derechos Humanos</v>
      </c>
      <c r="N203" s="259">
        <f>VLOOKUP(L203,'PLAN INDICATIVO ORIGINAL '!$C$13:$M$343,6,0)</f>
        <v>15</v>
      </c>
      <c r="O203" s="259">
        <f>VLOOKUP(L203,'PLAN INDICATIVO ORIGINAL '!$C$13:$M$343,7,0)</f>
        <v>16</v>
      </c>
      <c r="P203" s="259">
        <f>VLOOKUP(L203,'PLAN INDICATIVO ORIGINAL '!$C$13:$M$343,8,0)</f>
        <v>15</v>
      </c>
      <c r="Q203" s="259">
        <f>VLOOKUP(L203,'PLAN INDICATIVO ORIGINAL '!$C$13:$M$343,9,0)</f>
        <v>13</v>
      </c>
      <c r="R203" s="259">
        <f>VLOOKUP(L203,'PLAN INDICATIVO ORIGINAL '!$C$13:$M$343,10,0)</f>
        <v>59</v>
      </c>
      <c r="S203" s="259" t="str">
        <f>VLOOKUP(L203,'PLAN INDICATIVO ORIGINAL '!$C$13:$M$343,11,0)</f>
        <v>Número</v>
      </c>
      <c r="T203" s="259" t="e">
        <f>VLOOKUP(L203,'PLAN INDICATIVO ORIGINAL '!$C$13:$M$343,12,0)</f>
        <v>#REF!</v>
      </c>
      <c r="U203" s="259">
        <f t="shared" ref="U203:Z203" si="374">+N203</f>
        <v>15</v>
      </c>
      <c r="V203" s="259">
        <f t="shared" si="374"/>
        <v>16</v>
      </c>
      <c r="W203" s="259">
        <f t="shared" si="374"/>
        <v>15</v>
      </c>
      <c r="X203" s="259">
        <f t="shared" si="374"/>
        <v>13</v>
      </c>
      <c r="Y203" s="259">
        <f t="shared" si="374"/>
        <v>59</v>
      </c>
      <c r="Z203" s="259" t="str">
        <f t="shared" si="374"/>
        <v>Número</v>
      </c>
      <c r="AA203" s="115" t="str">
        <f>+'PLAN INDICATIVO ORIGINAL '!C263</f>
        <v>P233</v>
      </c>
      <c r="AB203" s="254" t="str">
        <f>+'PLAN INDICATIVO ORIGINAL '!D263</f>
        <v>Coordinaciones interinstitucionales en materia de Derechos Humanos realizadas</v>
      </c>
      <c r="AC203" s="59" t="str">
        <f>VLOOKUP(AB203,'PLAN INDICATIVO ORIGINAL '!$D$12:$F$313,3,0)</f>
        <v>GRUPO DE DERECHOS HUMANOS</v>
      </c>
      <c r="AD203" s="59" t="str">
        <f>VLOOKUP(AB203,'PLAN INDICATIVO ORIGINAL '!$D$12:$F$313,3,0)</f>
        <v>GRUPO DE DERECHOS HUMANOS</v>
      </c>
      <c r="AE203" s="59" t="s">
        <v>816</v>
      </c>
      <c r="AF203" s="260">
        <f>VLOOKUP(AA203,'PLAN INDICATIVO ORIGINAL '!$C$13:$M$343,6,0)</f>
        <v>12</v>
      </c>
      <c r="AG203" s="261">
        <f>VLOOKUP(AA203,'PLAN INDICATIVO ORIGINAL '!$C$13:$M$343,7,0)</f>
        <v>12</v>
      </c>
      <c r="AH203" s="261">
        <f>VLOOKUP(AA203,'PLAN INDICATIVO ORIGINAL '!$C$13:$M$343,8,0)</f>
        <v>12</v>
      </c>
      <c r="AI203" s="261">
        <f>VLOOKUP(AA203,'PLAN INDICATIVO ORIGINAL '!$C$13:$M$343,9,0)</f>
        <v>12</v>
      </c>
      <c r="AJ203" s="261">
        <f>VLOOKUP(AA203,'PLAN INDICATIVO ORIGINAL '!$C$13:$M$343,10,0)</f>
        <v>48</v>
      </c>
      <c r="AK203" s="261" t="str">
        <f>VLOOKUP(AA203,'PLAN INDICATIVO ORIGINAL '!$C$13:$M$343,11,0)</f>
        <v>Número</v>
      </c>
      <c r="AL203" s="262" t="e">
        <f>VLOOKUP(AA203,'PLAN INDICATIVO ORIGINAL '!$C$13:$M$343,12,0)</f>
        <v>#REF!</v>
      </c>
      <c r="AM203" s="263">
        <f t="shared" ref="AM203:AR203" si="375">+AF203</f>
        <v>12</v>
      </c>
      <c r="AN203" s="263">
        <f t="shared" si="375"/>
        <v>12</v>
      </c>
      <c r="AO203" s="263">
        <f t="shared" si="375"/>
        <v>12</v>
      </c>
      <c r="AP203" s="263">
        <f t="shared" si="375"/>
        <v>12</v>
      </c>
      <c r="AQ203" s="263">
        <f t="shared" si="375"/>
        <v>48</v>
      </c>
      <c r="AR203" s="263" t="str">
        <f t="shared" si="375"/>
        <v>Número</v>
      </c>
      <c r="AS203" s="264" t="s">
        <v>765</v>
      </c>
      <c r="AV203" s="214" t="s">
        <v>631</v>
      </c>
      <c r="AW203" s="214" t="s">
        <v>598</v>
      </c>
      <c r="AX203" s="214" t="s">
        <v>816</v>
      </c>
      <c r="BI203" s="254">
        <v>235</v>
      </c>
      <c r="BJ203" s="59" t="s">
        <v>598</v>
      </c>
    </row>
    <row r="204" spans="1:62" ht="53.25" customHeight="1" x14ac:dyDescent="0.25">
      <c r="A204" s="254">
        <v>234</v>
      </c>
      <c r="B204" s="254" t="str">
        <f t="shared" si="149"/>
        <v>P234</v>
      </c>
      <c r="C204" s="121" t="s">
        <v>36</v>
      </c>
      <c r="D204" s="288" t="s">
        <v>596</v>
      </c>
      <c r="E204" s="284" t="str">
        <f>+'PLAN INDICATIVO ORIGINAL '!$D$249</f>
        <v>PROMOCIÓN DE LOS DERECHOS HUMANOS</v>
      </c>
      <c r="F204" s="256" t="str">
        <f>+'PLAN INDICATIVO ORIGINAL '!$D$250</f>
        <v>DERECHOS HUMANOS</v>
      </c>
      <c r="G204" s="256" t="s">
        <v>603</v>
      </c>
      <c r="H204" s="257" t="str">
        <f>+'PLAN INDICATIVO ORIGINAL '!$D$251</f>
        <v xml:space="preserve">Contribuir a la protección y el fomento de los derechos humanos de la población privada de la libertad en la prestación de los servicios penitenciarios y carcelarios. </v>
      </c>
      <c r="I204" s="257" t="s">
        <v>818</v>
      </c>
      <c r="J204" s="265" t="str">
        <f>+'PLAN INDICATIVO ORIGINAL '!$D$262</f>
        <v>GESTIÓN INSTITUCIONAL DE DERECHOS HUMANOS</v>
      </c>
      <c r="K204" s="265" t="s">
        <v>791</v>
      </c>
      <c r="L204" s="142" t="str">
        <f>+'PLAN INDICATIVO ORIGINAL '!$C$262</f>
        <v>I40</v>
      </c>
      <c r="M204" s="280" t="str">
        <f>+'PLAN INDICATIVO ORIGINAL '!$E$262</f>
        <v>Número de Acciones de Gestión realizadas en Derechos Humanos</v>
      </c>
      <c r="N204" s="259">
        <f>VLOOKUP(L204,'PLAN INDICATIVO ORIGINAL '!$C$13:$M$343,6,0)</f>
        <v>15</v>
      </c>
      <c r="O204" s="259">
        <f>VLOOKUP(L204,'PLAN INDICATIVO ORIGINAL '!$C$13:$M$343,7,0)</f>
        <v>16</v>
      </c>
      <c r="P204" s="259">
        <f>VLOOKUP(L204,'PLAN INDICATIVO ORIGINAL '!$C$13:$M$343,8,0)</f>
        <v>15</v>
      </c>
      <c r="Q204" s="259">
        <f>VLOOKUP(L204,'PLAN INDICATIVO ORIGINAL '!$C$13:$M$343,9,0)</f>
        <v>13</v>
      </c>
      <c r="R204" s="259">
        <f>VLOOKUP(L204,'PLAN INDICATIVO ORIGINAL '!$C$13:$M$343,10,0)</f>
        <v>59</v>
      </c>
      <c r="S204" s="259" t="str">
        <f>VLOOKUP(L204,'PLAN INDICATIVO ORIGINAL '!$C$13:$M$343,11,0)</f>
        <v>Número</v>
      </c>
      <c r="T204" s="259" t="e">
        <f>VLOOKUP(L204,'PLAN INDICATIVO ORIGINAL '!$C$13:$M$343,12,0)</f>
        <v>#REF!</v>
      </c>
      <c r="U204" s="259">
        <f t="shared" ref="U204:Z204" si="376">+N204</f>
        <v>15</v>
      </c>
      <c r="V204" s="259">
        <f t="shared" si="376"/>
        <v>16</v>
      </c>
      <c r="W204" s="259">
        <f t="shared" si="376"/>
        <v>15</v>
      </c>
      <c r="X204" s="259">
        <f t="shared" si="376"/>
        <v>13</v>
      </c>
      <c r="Y204" s="259">
        <f t="shared" si="376"/>
        <v>59</v>
      </c>
      <c r="Z204" s="259" t="str">
        <f t="shared" si="376"/>
        <v>Número</v>
      </c>
      <c r="AA204" s="115" t="str">
        <f>+'PLAN INDICATIVO ORIGINAL '!C264</f>
        <v>P234</v>
      </c>
      <c r="AB204" s="254" t="str">
        <f>+'PLAN INDICATIVO ORIGINAL '!D264</f>
        <v xml:space="preserve">Política Institucional  de Derechos Humanos actualizada </v>
      </c>
      <c r="AC204" s="59" t="str">
        <f>VLOOKUP(AB204,'PLAN INDICATIVO ORIGINAL '!$D$12:$F$313,3,0)</f>
        <v>GRUPO DE DERECHOS HUMANOS</v>
      </c>
      <c r="AD204" s="59" t="str">
        <f>VLOOKUP(AB204,'PLAN INDICATIVO ORIGINAL '!$D$12:$F$313,3,0)</f>
        <v>GRUPO DE DERECHOS HUMANOS</v>
      </c>
      <c r="AE204" s="59" t="s">
        <v>816</v>
      </c>
      <c r="AF204" s="260">
        <f>VLOOKUP(AA204,'PLAN INDICATIVO ORIGINAL '!$C$13:$M$343,6,0)</f>
        <v>0</v>
      </c>
      <c r="AG204" s="261">
        <f>VLOOKUP(AA204,'PLAN INDICATIVO ORIGINAL '!$C$13:$M$343,7,0)</f>
        <v>1</v>
      </c>
      <c r="AH204" s="261">
        <f>VLOOKUP(AA204,'PLAN INDICATIVO ORIGINAL '!$C$13:$M$343,8,0)</f>
        <v>0</v>
      </c>
      <c r="AI204" s="261">
        <f>VLOOKUP(AA204,'PLAN INDICATIVO ORIGINAL '!$C$13:$M$343,9,0)</f>
        <v>0</v>
      </c>
      <c r="AJ204" s="261">
        <f>VLOOKUP(AA204,'PLAN INDICATIVO ORIGINAL '!$C$13:$M$343,10,0)</f>
        <v>1</v>
      </c>
      <c r="AK204" s="261" t="str">
        <f>VLOOKUP(AA204,'PLAN INDICATIVO ORIGINAL '!$C$13:$M$343,11,0)</f>
        <v>Número</v>
      </c>
      <c r="AL204" s="262" t="e">
        <f>VLOOKUP(AA204,'PLAN INDICATIVO ORIGINAL '!$C$13:$M$343,12,0)</f>
        <v>#REF!</v>
      </c>
      <c r="AM204" s="263">
        <f t="shared" ref="AM204:AR204" si="377">+AF204</f>
        <v>0</v>
      </c>
      <c r="AN204" s="263">
        <f t="shared" si="377"/>
        <v>1</v>
      </c>
      <c r="AO204" s="263">
        <f t="shared" si="377"/>
        <v>0</v>
      </c>
      <c r="AP204" s="263">
        <f t="shared" si="377"/>
        <v>0</v>
      </c>
      <c r="AQ204" s="263">
        <f t="shared" si="377"/>
        <v>1</v>
      </c>
      <c r="AR204" s="263" t="str">
        <f t="shared" si="377"/>
        <v>Número</v>
      </c>
      <c r="AS204" s="264" t="s">
        <v>765</v>
      </c>
      <c r="AV204" s="214" t="s">
        <v>633</v>
      </c>
      <c r="AW204" s="214" t="s">
        <v>598</v>
      </c>
      <c r="AX204" s="214" t="s">
        <v>816</v>
      </c>
      <c r="BI204" s="254">
        <v>17</v>
      </c>
      <c r="BJ204" s="59" t="s">
        <v>598</v>
      </c>
    </row>
    <row r="205" spans="1:62" ht="56.25" customHeight="1" x14ac:dyDescent="0.25">
      <c r="A205" s="254">
        <v>235</v>
      </c>
      <c r="B205" s="254" t="str">
        <f t="shared" si="149"/>
        <v>P235</v>
      </c>
      <c r="C205" s="121" t="s">
        <v>53</v>
      </c>
      <c r="D205" s="288" t="s">
        <v>596</v>
      </c>
      <c r="E205" s="284" t="str">
        <f>+'PLAN INDICATIVO ORIGINAL '!$D$249</f>
        <v>PROMOCIÓN DE LOS DERECHOS HUMANOS</v>
      </c>
      <c r="F205" s="256" t="str">
        <f>+'PLAN INDICATIVO ORIGINAL '!$D$250</f>
        <v>DERECHOS HUMANOS</v>
      </c>
      <c r="G205" s="256" t="s">
        <v>603</v>
      </c>
      <c r="H205" s="257" t="str">
        <f>+'PLAN INDICATIVO ORIGINAL '!$D$251</f>
        <v xml:space="preserve">Contribuir a la protección y el fomento de los derechos humanos de la población privada de la libertad en la prestación de los servicios penitenciarios y carcelarios. </v>
      </c>
      <c r="I205" s="257" t="s">
        <v>818</v>
      </c>
      <c r="J205" s="265" t="str">
        <f>+'PLAN INDICATIVO ORIGINAL '!$D$262</f>
        <v>GESTIÓN INSTITUCIONAL DE DERECHOS HUMANOS</v>
      </c>
      <c r="K205" s="265" t="s">
        <v>791</v>
      </c>
      <c r="L205" s="142" t="str">
        <f>+'PLAN INDICATIVO ORIGINAL '!$C$262</f>
        <v>I40</v>
      </c>
      <c r="M205" s="280" t="str">
        <f>+'PLAN INDICATIVO ORIGINAL '!$E$262</f>
        <v>Número de Acciones de Gestión realizadas en Derechos Humanos</v>
      </c>
      <c r="N205" s="259">
        <f>VLOOKUP(L205,'PLAN INDICATIVO ORIGINAL '!$C$13:$M$343,6,0)</f>
        <v>15</v>
      </c>
      <c r="O205" s="259">
        <f>VLOOKUP(L205,'PLAN INDICATIVO ORIGINAL '!$C$13:$M$343,7,0)</f>
        <v>16</v>
      </c>
      <c r="P205" s="259">
        <f>VLOOKUP(L205,'PLAN INDICATIVO ORIGINAL '!$C$13:$M$343,8,0)</f>
        <v>15</v>
      </c>
      <c r="Q205" s="259">
        <f>VLOOKUP(L205,'PLAN INDICATIVO ORIGINAL '!$C$13:$M$343,9,0)</f>
        <v>13</v>
      </c>
      <c r="R205" s="259">
        <f>VLOOKUP(L205,'PLAN INDICATIVO ORIGINAL '!$C$13:$M$343,10,0)</f>
        <v>59</v>
      </c>
      <c r="S205" s="259" t="str">
        <f>VLOOKUP(L205,'PLAN INDICATIVO ORIGINAL '!$C$13:$M$343,11,0)</f>
        <v>Número</v>
      </c>
      <c r="T205" s="259" t="e">
        <f>VLOOKUP(L205,'PLAN INDICATIVO ORIGINAL '!$C$13:$M$343,12,0)</f>
        <v>#REF!</v>
      </c>
      <c r="U205" s="259">
        <f t="shared" ref="U205:Z205" si="378">+N205</f>
        <v>15</v>
      </c>
      <c r="V205" s="259">
        <f t="shared" si="378"/>
        <v>16</v>
      </c>
      <c r="W205" s="259">
        <f t="shared" si="378"/>
        <v>15</v>
      </c>
      <c r="X205" s="259">
        <f t="shared" si="378"/>
        <v>13</v>
      </c>
      <c r="Y205" s="259">
        <f t="shared" si="378"/>
        <v>59</v>
      </c>
      <c r="Z205" s="259" t="str">
        <f t="shared" si="378"/>
        <v>Número</v>
      </c>
      <c r="AA205" s="115" t="str">
        <f>+'PLAN INDICATIVO ORIGINAL '!C265</f>
        <v>P235</v>
      </c>
      <c r="AB205" s="254" t="str">
        <f>+'PLAN INDICATIVO ORIGINAL '!D265</f>
        <v>Informe de seguimiento sobre los casos internacionales de los cuales se tenga conocimiento, realizado</v>
      </c>
      <c r="AC205" s="59" t="str">
        <f>VLOOKUP(AB205,'PLAN INDICATIVO ORIGINAL '!$D$12:$F$313,3,0)</f>
        <v>GRUPO DE DERECHOS HUMANOS</v>
      </c>
      <c r="AD205" s="59" t="str">
        <f>VLOOKUP(AB205,'PLAN INDICATIVO ORIGINAL '!$D$12:$F$313,3,0)</f>
        <v>GRUPO DE DERECHOS HUMANOS</v>
      </c>
      <c r="AE205" s="59" t="s">
        <v>816</v>
      </c>
      <c r="AF205" s="260">
        <f>VLOOKUP(AA205,'PLAN INDICATIVO ORIGINAL '!$C$13:$M$343,6,0)</f>
        <v>1</v>
      </c>
      <c r="AG205" s="261">
        <f>VLOOKUP(AA205,'PLAN INDICATIVO ORIGINAL '!$C$13:$M$343,7,0)</f>
        <v>1</v>
      </c>
      <c r="AH205" s="261">
        <f>VLOOKUP(AA205,'PLAN INDICATIVO ORIGINAL '!$C$13:$M$343,8,0)</f>
        <v>1</v>
      </c>
      <c r="AI205" s="261">
        <f>VLOOKUP(AA205,'PLAN INDICATIVO ORIGINAL '!$C$13:$M$343,9,0)</f>
        <v>1</v>
      </c>
      <c r="AJ205" s="261">
        <f>VLOOKUP(AA205,'PLAN INDICATIVO ORIGINAL '!$C$13:$M$343,10,0)</f>
        <v>4</v>
      </c>
      <c r="AK205" s="261" t="str">
        <f>VLOOKUP(AA205,'PLAN INDICATIVO ORIGINAL '!$C$13:$M$343,11,0)</f>
        <v>Número</v>
      </c>
      <c r="AL205" s="262" t="e">
        <f>VLOOKUP(AA205,'PLAN INDICATIVO ORIGINAL '!$C$13:$M$343,12,0)</f>
        <v>#REF!</v>
      </c>
      <c r="AM205" s="263">
        <f t="shared" ref="AM205:AR205" si="379">+AF205</f>
        <v>1</v>
      </c>
      <c r="AN205" s="263">
        <f t="shared" si="379"/>
        <v>1</v>
      </c>
      <c r="AO205" s="263">
        <f t="shared" si="379"/>
        <v>1</v>
      </c>
      <c r="AP205" s="263">
        <f t="shared" si="379"/>
        <v>1</v>
      </c>
      <c r="AQ205" s="263">
        <f t="shared" si="379"/>
        <v>4</v>
      </c>
      <c r="AR205" s="263" t="str">
        <f t="shared" si="379"/>
        <v>Número</v>
      </c>
      <c r="AS205" s="264" t="s">
        <v>765</v>
      </c>
      <c r="AV205" s="214" t="s">
        <v>635</v>
      </c>
      <c r="AW205" s="214" t="s">
        <v>598</v>
      </c>
      <c r="AX205" s="214" t="s">
        <v>816</v>
      </c>
      <c r="BI205" s="165">
        <v>236</v>
      </c>
      <c r="BJ205" s="59" t="s">
        <v>493</v>
      </c>
    </row>
    <row r="206" spans="1:62" ht="56.25" customHeight="1" x14ac:dyDescent="0.25">
      <c r="A206" s="254">
        <v>17</v>
      </c>
      <c r="B206" s="254" t="str">
        <f t="shared" si="149"/>
        <v>P17</v>
      </c>
      <c r="C206" s="127" t="s">
        <v>50</v>
      </c>
      <c r="D206" s="293" t="s">
        <v>596</v>
      </c>
      <c r="E206" s="284" t="str">
        <f>+'PLAN INDICATIVO ORIGINAL '!$D$249</f>
        <v>PROMOCIÓN DE LOS DERECHOS HUMANOS</v>
      </c>
      <c r="F206" s="256" t="str">
        <f>+'PLAN INDICATIVO ORIGINAL '!$D$250</f>
        <v>DERECHOS HUMANOS</v>
      </c>
      <c r="G206" s="256" t="s">
        <v>603</v>
      </c>
      <c r="H206" s="257" t="str">
        <f>+'PLAN INDICATIVO ORIGINAL '!$D$251</f>
        <v xml:space="preserve">Contribuir a la protección y el fomento de los derechos humanos de la población privada de la libertad en la prestación de los servicios penitenciarios y carcelarios. </v>
      </c>
      <c r="I206" s="257" t="s">
        <v>818</v>
      </c>
      <c r="J206" s="265" t="str">
        <f>+'PLAN INDICATIVO ORIGINAL '!$D$262</f>
        <v>GESTIÓN INSTITUCIONAL DE DERECHOS HUMANOS</v>
      </c>
      <c r="K206" s="265" t="s">
        <v>791</v>
      </c>
      <c r="L206" s="142" t="str">
        <f>+'PLAN INDICATIVO ORIGINAL '!$C$262</f>
        <v>I40</v>
      </c>
      <c r="M206" s="280" t="str">
        <f>+'PLAN INDICATIVO ORIGINAL '!$E$262</f>
        <v>Número de Acciones de Gestión realizadas en Derechos Humanos</v>
      </c>
      <c r="N206" s="259">
        <f>VLOOKUP(L206,'PLAN INDICATIVO ORIGINAL '!$C$13:$M$343,6,0)</f>
        <v>15</v>
      </c>
      <c r="O206" s="259">
        <f>VLOOKUP(L206,'PLAN INDICATIVO ORIGINAL '!$C$13:$M$343,7,0)</f>
        <v>16</v>
      </c>
      <c r="P206" s="259">
        <f>VLOOKUP(L206,'PLAN INDICATIVO ORIGINAL '!$C$13:$M$343,8,0)</f>
        <v>15</v>
      </c>
      <c r="Q206" s="259">
        <f>VLOOKUP(L206,'PLAN INDICATIVO ORIGINAL '!$C$13:$M$343,9,0)</f>
        <v>13</v>
      </c>
      <c r="R206" s="259">
        <f>VLOOKUP(L206,'PLAN INDICATIVO ORIGINAL '!$C$13:$M$343,10,0)</f>
        <v>59</v>
      </c>
      <c r="S206" s="259" t="str">
        <f>VLOOKUP(L206,'PLAN INDICATIVO ORIGINAL '!$C$13:$M$343,11,0)</f>
        <v>Número</v>
      </c>
      <c r="T206" s="259" t="e">
        <f>VLOOKUP(L206,'PLAN INDICATIVO ORIGINAL '!$C$13:$M$343,12,0)</f>
        <v>#REF!</v>
      </c>
      <c r="U206" s="259">
        <f t="shared" ref="U206:Z206" si="380">+N206</f>
        <v>15</v>
      </c>
      <c r="V206" s="259">
        <f t="shared" si="380"/>
        <v>16</v>
      </c>
      <c r="W206" s="259">
        <f t="shared" si="380"/>
        <v>15</v>
      </c>
      <c r="X206" s="259">
        <f t="shared" si="380"/>
        <v>13</v>
      </c>
      <c r="Y206" s="259">
        <f t="shared" si="380"/>
        <v>59</v>
      </c>
      <c r="Z206" s="259" t="str">
        <f t="shared" si="380"/>
        <v>Número</v>
      </c>
      <c r="AA206" s="254" t="str">
        <f>+'PLAN INDICATIVO ORIGINAL '!C266</f>
        <v>P17</v>
      </c>
      <c r="AB206" s="254" t="str">
        <f>+'PLAN INDICATIVO ORIGINAL '!D266</f>
        <v>Diagnósticos regionales sobre la situación actual de DDHH realizados</v>
      </c>
      <c r="AC206" s="59" t="str">
        <f>VLOOKUP(AB206,'PLAN INDICATIVO ORIGINAL '!$D$12:$F$313,3,0)</f>
        <v>GRUPO DE DERECHOS HUMANOS</v>
      </c>
      <c r="AD206" s="59" t="str">
        <f>VLOOKUP(AB206,'PLAN INDICATIVO ORIGINAL '!$D$12:$F$313,3,0)</f>
        <v>GRUPO DE DERECHOS HUMANOS</v>
      </c>
      <c r="AE206" s="59" t="s">
        <v>816</v>
      </c>
      <c r="AF206" s="260">
        <f>VLOOKUP(AA206,'PLAN INDICATIVO ORIGINAL '!$C$13:$M$343,6,0)</f>
        <v>2</v>
      </c>
      <c r="AG206" s="261">
        <f>VLOOKUP(AA206,'PLAN INDICATIVO ORIGINAL '!$C$13:$M$343,7,0)</f>
        <v>2</v>
      </c>
      <c r="AH206" s="261">
        <f>VLOOKUP(AA206,'PLAN INDICATIVO ORIGINAL '!$C$13:$M$343,8,0)</f>
        <v>2</v>
      </c>
      <c r="AI206" s="261">
        <f>VLOOKUP(AA206,'PLAN INDICATIVO ORIGINAL '!$C$13:$M$343,9,0)</f>
        <v>0</v>
      </c>
      <c r="AJ206" s="261">
        <f>VLOOKUP(AA206,'PLAN INDICATIVO ORIGINAL '!$C$13:$M$343,10,0)</f>
        <v>6</v>
      </c>
      <c r="AK206" s="261" t="str">
        <f>VLOOKUP(AA206,'PLAN INDICATIVO ORIGINAL '!$C$13:$M$343,11,0)</f>
        <v>Número</v>
      </c>
      <c r="AL206" s="262" t="e">
        <f>VLOOKUP(AA206,'PLAN INDICATIVO ORIGINAL '!$C$13:$M$343,12,0)</f>
        <v>#REF!</v>
      </c>
      <c r="AM206" s="263">
        <f t="shared" ref="AM206:AR206" si="381">+AF206</f>
        <v>2</v>
      </c>
      <c r="AN206" s="263">
        <f t="shared" si="381"/>
        <v>2</v>
      </c>
      <c r="AO206" s="263">
        <f t="shared" si="381"/>
        <v>2</v>
      </c>
      <c r="AP206" s="263">
        <f t="shared" si="381"/>
        <v>0</v>
      </c>
      <c r="AQ206" s="263">
        <f t="shared" si="381"/>
        <v>6</v>
      </c>
      <c r="AR206" s="263" t="str">
        <f t="shared" si="381"/>
        <v>Número</v>
      </c>
      <c r="AS206" s="264" t="s">
        <v>765</v>
      </c>
      <c r="AV206" s="214" t="s">
        <v>637</v>
      </c>
      <c r="AW206" s="214" t="s">
        <v>598</v>
      </c>
      <c r="AX206" s="214" t="s">
        <v>816</v>
      </c>
      <c r="BI206" s="254">
        <v>79</v>
      </c>
      <c r="BJ206" s="59" t="s">
        <v>493</v>
      </c>
    </row>
    <row r="207" spans="1:62" ht="56.25" customHeight="1" x14ac:dyDescent="0.25">
      <c r="A207" s="165">
        <v>236</v>
      </c>
      <c r="B207" s="254" t="str">
        <f t="shared" si="149"/>
        <v>P236</v>
      </c>
      <c r="C207" s="282"/>
      <c r="D207" s="283" t="s">
        <v>640</v>
      </c>
      <c r="E207" s="284" t="str">
        <f>+'PLAN INDICATIVO ORIGINAL '!$D$267</f>
        <v>SISTEMA INTEGRAL DE INFORMACIÓN Y COMUNICACIÓN</v>
      </c>
      <c r="F207" s="256" t="str">
        <f>+'PLAN INDICATIVO ORIGINAL '!$D$268</f>
        <v>INFORMACIÓN Y COMUNICACIÓN</v>
      </c>
      <c r="G207" s="256" t="s">
        <v>647</v>
      </c>
      <c r="H207" s="257" t="str">
        <f>+'PLAN INDICATIVO ORIGINAL '!$D$269</f>
        <v>Administrar, promover el uso y apropiación de las tecnologías de la información y las comunicaciones como soporte de la gestión administrativa del sistema penitenciario y carcelario.</v>
      </c>
      <c r="I207" s="257" t="s">
        <v>819</v>
      </c>
      <c r="J207" s="265" t="str">
        <f>+'PLAN INDICATIVO ORIGINAL '!$D$270</f>
        <v>DESARROLLO TECNOLOGICO</v>
      </c>
      <c r="K207" s="142" t="s">
        <v>763</v>
      </c>
      <c r="L207" s="142" t="str">
        <f>+'PLAN INDICATIVO ORIGINAL '!$C$270</f>
        <v>I34</v>
      </c>
      <c r="M207" s="258" t="str">
        <f>+'PLAN INDICATIVO ORIGINAL '!$E$270</f>
        <v>Porcentaje de avance del componente GEL (Gobierno en Linea) de Seguridad y Privacidad de la Información.</v>
      </c>
      <c r="N207" s="267">
        <f>VLOOKUP(L207,'PLAN INDICATIVO ORIGINAL '!$C$13:$M$343,6,0)</f>
        <v>0.05</v>
      </c>
      <c r="O207" s="267">
        <f>VLOOKUP(L207,'PLAN INDICATIVO ORIGINAL '!$C$13:$M$343,7,0)</f>
        <v>0.6</v>
      </c>
      <c r="P207" s="267">
        <f>VLOOKUP(L207,'PLAN INDICATIVO ORIGINAL '!$C$13:$M$343,8,0)</f>
        <v>0.8</v>
      </c>
      <c r="Q207" s="267">
        <f>VLOOKUP(L207,'PLAN INDICATIVO ORIGINAL '!$C$13:$M$343,9,0)</f>
        <v>0</v>
      </c>
      <c r="R207" s="267">
        <f>VLOOKUP(L207,'PLAN INDICATIVO ORIGINAL '!$C$13:$M$343,10,0)</f>
        <v>0</v>
      </c>
      <c r="S207" s="267" t="str">
        <f>VLOOKUP(L207,'PLAN INDICATIVO ORIGINAL '!$C$13:$M$343,11,0)</f>
        <v>Porcentaje</v>
      </c>
      <c r="T207" s="259" t="e">
        <f>VLOOKUP(L207,'PLAN INDICATIVO ORIGINAL '!$C$13:$M$343,12,0)</f>
        <v>#REF!</v>
      </c>
      <c r="U207" s="259">
        <f t="shared" ref="U207:Z207" si="382">+N207*100</f>
        <v>5</v>
      </c>
      <c r="V207" s="259">
        <f t="shared" si="382"/>
        <v>60</v>
      </c>
      <c r="W207" s="259">
        <f t="shared" si="382"/>
        <v>80</v>
      </c>
      <c r="X207" s="259">
        <f t="shared" si="382"/>
        <v>0</v>
      </c>
      <c r="Y207" s="259">
        <f t="shared" si="382"/>
        <v>0</v>
      </c>
      <c r="Z207" s="259" t="e">
        <f t="shared" si="382"/>
        <v>#VALUE!</v>
      </c>
      <c r="AA207" s="115" t="str">
        <f>+'PLAN INDICATIVO ORIGINAL '!C274</f>
        <v>P236</v>
      </c>
      <c r="AB207" s="165" t="str">
        <f>+'PLAN INDICATIVO ORIGINAL '!D274</f>
        <v>Sistema de Gestión de Seguridad de la Información SGSI, implementado</v>
      </c>
      <c r="AC207" s="59" t="str">
        <f>VLOOKUP(AB207,'PLAN INDICATIVO ORIGINAL '!$D$12:$F$313,3,0)</f>
        <v xml:space="preserve">OFICINA DE SISTEMAS DE INFORMACIÓN </v>
      </c>
      <c r="AD207" s="59" t="str">
        <f>VLOOKUP(AB207,'PLAN INDICATIVO ORIGINAL '!$D$12:$F$313,3,0)</f>
        <v xml:space="preserve">OFICINA DE SISTEMAS DE INFORMACIÓN </v>
      </c>
      <c r="AE207" s="59" t="s">
        <v>807</v>
      </c>
      <c r="AF207" s="268">
        <f>VLOOKUP(AA207,'PLAN INDICATIVO ORIGINAL '!$C$13:$M$343,6,0)</f>
        <v>0</v>
      </c>
      <c r="AG207" s="269">
        <f>VLOOKUP(AA207,'PLAN INDICATIVO ORIGINAL '!$C$13:$M$343,7,0)</f>
        <v>1</v>
      </c>
      <c r="AH207" s="269">
        <f>VLOOKUP(AA207,'PLAN INDICATIVO ORIGINAL '!$C$13:$M$343,8,0)</f>
        <v>2</v>
      </c>
      <c r="AI207" s="269">
        <f>VLOOKUP(AA207,'PLAN INDICATIVO ORIGINAL '!$C$13:$M$343,9,0)</f>
        <v>2</v>
      </c>
      <c r="AJ207" s="269">
        <f>VLOOKUP(AA207,'PLAN INDICATIVO ORIGINAL '!$C$13:$M$343,10,0)</f>
        <v>5</v>
      </c>
      <c r="AK207" s="269" t="str">
        <f>VLOOKUP(AA207,'PLAN INDICATIVO ORIGINAL '!$C$13:$M$343,11,0)</f>
        <v>Número</v>
      </c>
      <c r="AL207" s="262" t="e">
        <f>VLOOKUP(AA207,'PLAN INDICATIVO ORIGINAL '!$C$13:$M$343,12,0)</f>
        <v>#REF!</v>
      </c>
      <c r="AM207" s="270">
        <f t="shared" ref="AM207:AR207" si="383">+AF207*100</f>
        <v>0</v>
      </c>
      <c r="AN207" s="270">
        <f t="shared" si="383"/>
        <v>100</v>
      </c>
      <c r="AO207" s="270">
        <f t="shared" si="383"/>
        <v>200</v>
      </c>
      <c r="AP207" s="270">
        <f t="shared" si="383"/>
        <v>200</v>
      </c>
      <c r="AQ207" s="270">
        <f t="shared" si="383"/>
        <v>500</v>
      </c>
      <c r="AR207" s="270" t="e">
        <f t="shared" si="383"/>
        <v>#VALUE!</v>
      </c>
      <c r="AS207" s="264" t="s">
        <v>765</v>
      </c>
      <c r="AV207" s="214" t="s">
        <v>655</v>
      </c>
      <c r="AW207" s="214" t="s">
        <v>493</v>
      </c>
      <c r="AX207" s="214" t="s">
        <v>807</v>
      </c>
      <c r="BI207" s="254">
        <v>62</v>
      </c>
      <c r="BJ207" s="59" t="s">
        <v>493</v>
      </c>
    </row>
    <row r="208" spans="1:62" ht="55.5" customHeight="1" x14ac:dyDescent="0.25">
      <c r="A208" s="254">
        <v>79</v>
      </c>
      <c r="B208" s="254" t="str">
        <f t="shared" si="149"/>
        <v>P79</v>
      </c>
      <c r="C208" s="127" t="s">
        <v>56</v>
      </c>
      <c r="D208" s="293" t="s">
        <v>640</v>
      </c>
      <c r="E208" s="284" t="str">
        <f>+'PLAN INDICATIVO ORIGINAL '!$D$267</f>
        <v>SISTEMA INTEGRAL DE INFORMACIÓN Y COMUNICACIÓN</v>
      </c>
      <c r="F208" s="256" t="str">
        <f>+'PLAN INDICATIVO ORIGINAL '!$D$268</f>
        <v>INFORMACIÓN Y COMUNICACIÓN</v>
      </c>
      <c r="G208" s="256" t="s">
        <v>647</v>
      </c>
      <c r="H208" s="257" t="str">
        <f>+'PLAN INDICATIVO ORIGINAL '!$D$269</f>
        <v>Administrar, promover el uso y apropiación de las tecnologías de la información y las comunicaciones como soporte de la gestión administrativa del sistema penitenciario y carcelario.</v>
      </c>
      <c r="I208" s="257" t="s">
        <v>819</v>
      </c>
      <c r="J208" s="265" t="str">
        <f>+'PLAN INDICATIVO ORIGINAL '!$D$270</f>
        <v>DESARROLLO TECNOLOGICO</v>
      </c>
      <c r="K208" s="142" t="s">
        <v>763</v>
      </c>
      <c r="L208" s="142" t="str">
        <f>+'PLAN INDICATIVO ORIGINAL '!$C$270</f>
        <v>I34</v>
      </c>
      <c r="M208" s="258" t="str">
        <f>+'PLAN INDICATIVO ORIGINAL '!$E$270</f>
        <v>Porcentaje de avance del componente GEL (Gobierno en Linea) de Seguridad y Privacidad de la Información.</v>
      </c>
      <c r="N208" s="267">
        <f>VLOOKUP(L208,'PLAN INDICATIVO ORIGINAL '!$C$13:$M$343,6,0)</f>
        <v>0.05</v>
      </c>
      <c r="O208" s="267">
        <f>VLOOKUP(L208,'PLAN INDICATIVO ORIGINAL '!$C$13:$M$343,7,0)</f>
        <v>0.6</v>
      </c>
      <c r="P208" s="267">
        <f>VLOOKUP(L208,'PLAN INDICATIVO ORIGINAL '!$C$13:$M$343,8,0)</f>
        <v>0.8</v>
      </c>
      <c r="Q208" s="267">
        <f>VLOOKUP(L208,'PLAN INDICATIVO ORIGINAL '!$C$13:$M$343,9,0)</f>
        <v>0</v>
      </c>
      <c r="R208" s="267">
        <f>VLOOKUP(L208,'PLAN INDICATIVO ORIGINAL '!$C$13:$M$343,10,0)</f>
        <v>0</v>
      </c>
      <c r="S208" s="267" t="str">
        <f>VLOOKUP(L208,'PLAN INDICATIVO ORIGINAL '!$C$13:$M$343,11,0)</f>
        <v>Porcentaje</v>
      </c>
      <c r="T208" s="259" t="e">
        <f>VLOOKUP(L208,'PLAN INDICATIVO ORIGINAL '!$C$13:$M$343,12,0)</f>
        <v>#REF!</v>
      </c>
      <c r="U208" s="259">
        <f t="shared" ref="U208:Z208" si="384">+N208*100</f>
        <v>5</v>
      </c>
      <c r="V208" s="259">
        <f t="shared" si="384"/>
        <v>60</v>
      </c>
      <c r="W208" s="259">
        <f t="shared" si="384"/>
        <v>80</v>
      </c>
      <c r="X208" s="259">
        <f t="shared" si="384"/>
        <v>0</v>
      </c>
      <c r="Y208" s="259">
        <f t="shared" si="384"/>
        <v>0</v>
      </c>
      <c r="Z208" s="259" t="e">
        <f t="shared" si="384"/>
        <v>#VALUE!</v>
      </c>
      <c r="AA208" s="254" t="str">
        <f>+'PLAN INDICATIVO ORIGINAL '!C275</f>
        <v>P79</v>
      </c>
      <c r="AB208" s="254" t="str">
        <f>+'PLAN INDICATIVO ORIGINAL '!D275</f>
        <v>Servicio de servidor de archivos para copia de archivos de usuario dentro del modelo de seguridad de la información implementado</v>
      </c>
      <c r="AC208" s="59" t="str">
        <f>VLOOKUP(AB208,'PLAN INDICATIVO ORIGINAL '!$D$12:$F$313,3,0)</f>
        <v xml:space="preserve">OFICINA DE SISTEMAS DE INFORMACIÓN </v>
      </c>
      <c r="AD208" s="59" t="str">
        <f>VLOOKUP(AB208,'PLAN INDICATIVO ORIGINAL '!$D$12:$F$313,3,0)</f>
        <v xml:space="preserve">OFICINA DE SISTEMAS DE INFORMACIÓN </v>
      </c>
      <c r="AE208" s="59" t="s">
        <v>807</v>
      </c>
      <c r="AF208" s="268">
        <f>VLOOKUP(AA208,'PLAN INDICATIVO ORIGINAL '!$C$13:$M$343,6,0)</f>
        <v>1</v>
      </c>
      <c r="AG208" s="269">
        <f>VLOOKUP(AA208,'PLAN INDICATIVO ORIGINAL '!$C$13:$M$343,7,0)</f>
        <v>0</v>
      </c>
      <c r="AH208" s="269">
        <f>VLOOKUP(AA208,'PLAN INDICATIVO ORIGINAL '!$C$13:$M$343,8,0)</f>
        <v>0</v>
      </c>
      <c r="AI208" s="269">
        <f>VLOOKUP(AA208,'PLAN INDICATIVO ORIGINAL '!$C$13:$M$343,9,0)</f>
        <v>0</v>
      </c>
      <c r="AJ208" s="269">
        <f>VLOOKUP(AA208,'PLAN INDICATIVO ORIGINAL '!$C$13:$M$343,10,0)</f>
        <v>1</v>
      </c>
      <c r="AK208" s="269" t="str">
        <f>VLOOKUP(AA208,'PLAN INDICATIVO ORIGINAL '!$C$13:$M$343,11,0)</f>
        <v>Porcentaje</v>
      </c>
      <c r="AL208" s="262" t="e">
        <f>VLOOKUP(AA208,'PLAN INDICATIVO ORIGINAL '!$C$13:$M$343,12,0)</f>
        <v>#REF!</v>
      </c>
      <c r="AM208" s="270">
        <f t="shared" ref="AM208:AR208" si="385">+AF208*100</f>
        <v>100</v>
      </c>
      <c r="AN208" s="270">
        <f t="shared" si="385"/>
        <v>0</v>
      </c>
      <c r="AO208" s="270">
        <f t="shared" si="385"/>
        <v>0</v>
      </c>
      <c r="AP208" s="270">
        <f t="shared" si="385"/>
        <v>0</v>
      </c>
      <c r="AQ208" s="270">
        <f t="shared" si="385"/>
        <v>100</v>
      </c>
      <c r="AR208" s="270" t="e">
        <f t="shared" si="385"/>
        <v>#VALUE!</v>
      </c>
      <c r="AS208" s="264" t="s">
        <v>765</v>
      </c>
      <c r="AV208" s="214" t="s">
        <v>657</v>
      </c>
      <c r="AW208" s="214" t="s">
        <v>493</v>
      </c>
      <c r="AX208" s="214" t="s">
        <v>807</v>
      </c>
      <c r="BI208" s="254">
        <v>26</v>
      </c>
      <c r="BJ208" s="59" t="s">
        <v>493</v>
      </c>
    </row>
    <row r="209" spans="1:62" ht="55.5" customHeight="1" x14ac:dyDescent="0.25">
      <c r="A209" s="254">
        <v>62</v>
      </c>
      <c r="B209" s="254" t="e">
        <f t="shared" si="149"/>
        <v>#REF!</v>
      </c>
      <c r="C209" s="127" t="s">
        <v>56</v>
      </c>
      <c r="D209" s="293" t="s">
        <v>640</v>
      </c>
      <c r="E209" s="284" t="str">
        <f>+'PLAN INDICATIVO ORIGINAL '!$D$267</f>
        <v>SISTEMA INTEGRAL DE INFORMACIÓN Y COMUNICACIÓN</v>
      </c>
      <c r="F209" s="256" t="str">
        <f>+'PLAN INDICATIVO ORIGINAL '!$D$268</f>
        <v>INFORMACIÓN Y COMUNICACIÓN</v>
      </c>
      <c r="G209" s="256" t="s">
        <v>647</v>
      </c>
      <c r="H209" s="257" t="str">
        <f>+'PLAN INDICATIVO ORIGINAL '!$D$269</f>
        <v>Administrar, promover el uso y apropiación de las tecnologías de la información y las comunicaciones como soporte de la gestión administrativa del sistema penitenciario y carcelario.</v>
      </c>
      <c r="I209" s="257" t="s">
        <v>819</v>
      </c>
      <c r="J209" s="265" t="str">
        <f>+'PLAN INDICATIVO ORIGINAL '!$D$270</f>
        <v>DESARROLLO TECNOLOGICO</v>
      </c>
      <c r="K209" s="142" t="s">
        <v>763</v>
      </c>
      <c r="L209" s="142" t="str">
        <f>+'PLAN INDICATIVO ORIGINAL '!$C$270</f>
        <v>I34</v>
      </c>
      <c r="M209" s="258" t="str">
        <f>+'PLAN INDICATIVO ORIGINAL '!$E$270</f>
        <v>Porcentaje de avance del componente GEL (Gobierno en Linea) de Seguridad y Privacidad de la Información.</v>
      </c>
      <c r="N209" s="267">
        <f>VLOOKUP(L209,'PLAN INDICATIVO ORIGINAL '!$C$13:$M$343,6,0)</f>
        <v>0.05</v>
      </c>
      <c r="O209" s="267">
        <f>VLOOKUP(L209,'PLAN INDICATIVO ORIGINAL '!$C$13:$M$343,7,0)</f>
        <v>0.6</v>
      </c>
      <c r="P209" s="267">
        <f>VLOOKUP(L209,'PLAN INDICATIVO ORIGINAL '!$C$13:$M$343,8,0)</f>
        <v>0.8</v>
      </c>
      <c r="Q209" s="267">
        <f>VLOOKUP(L209,'PLAN INDICATIVO ORIGINAL '!$C$13:$M$343,9,0)</f>
        <v>0</v>
      </c>
      <c r="R209" s="267">
        <f>VLOOKUP(L209,'PLAN INDICATIVO ORIGINAL '!$C$13:$M$343,10,0)</f>
        <v>0</v>
      </c>
      <c r="S209" s="267" t="str">
        <f>VLOOKUP(L209,'PLAN INDICATIVO ORIGINAL '!$C$13:$M$343,11,0)</f>
        <v>Porcentaje</v>
      </c>
      <c r="T209" s="259" t="e">
        <f>VLOOKUP(L209,'PLAN INDICATIVO ORIGINAL '!$C$13:$M$343,12,0)</f>
        <v>#REF!</v>
      </c>
      <c r="U209" s="259">
        <f t="shared" ref="U209:Z209" si="386">+N209*100</f>
        <v>5</v>
      </c>
      <c r="V209" s="259">
        <f t="shared" si="386"/>
        <v>60</v>
      </c>
      <c r="W209" s="259">
        <f t="shared" si="386"/>
        <v>80</v>
      </c>
      <c r="X209" s="259">
        <f t="shared" si="386"/>
        <v>0</v>
      </c>
      <c r="Y209" s="259">
        <f t="shared" si="386"/>
        <v>0</v>
      </c>
      <c r="Z209" s="259" t="e">
        <f t="shared" si="386"/>
        <v>#VALUE!</v>
      </c>
      <c r="AA209" s="254" t="e">
        <f>+'PLAN INDICATIVO ORIGINAL '!#REF!</f>
        <v>#REF!</v>
      </c>
      <c r="AB209" s="254" t="e">
        <f>+'PLAN INDICATIVO ORIGINAL '!#REF!</f>
        <v>#REF!</v>
      </c>
      <c r="AC209" s="59" t="e">
        <f>VLOOKUP(AB209,'PLAN INDICATIVO ORIGINAL '!$D$12:$F$313,3,0)</f>
        <v>#REF!</v>
      </c>
      <c r="AD209" s="59" t="e">
        <f>VLOOKUP(AB209,'PLAN INDICATIVO ORIGINAL '!$D$12:$F$313,3,0)</f>
        <v>#REF!</v>
      </c>
      <c r="AE209" s="59" t="s">
        <v>807</v>
      </c>
      <c r="AF209" s="268" t="e">
        <f>VLOOKUP(AA209,'PLAN INDICATIVO ORIGINAL '!$C$13:$M$343,6,0)</f>
        <v>#REF!</v>
      </c>
      <c r="AG209" s="269" t="e">
        <f>VLOOKUP(AA209,'PLAN INDICATIVO ORIGINAL '!$C$13:$M$343,7,0)</f>
        <v>#REF!</v>
      </c>
      <c r="AH209" s="269" t="e">
        <f>VLOOKUP(AA209,'PLAN INDICATIVO ORIGINAL '!$C$13:$M$343,8,0)</f>
        <v>#REF!</v>
      </c>
      <c r="AI209" s="269" t="e">
        <f>VLOOKUP(AA209,'PLAN INDICATIVO ORIGINAL '!$C$13:$M$343,9,0)</f>
        <v>#REF!</v>
      </c>
      <c r="AJ209" s="269" t="e">
        <f>VLOOKUP(AA209,'PLAN INDICATIVO ORIGINAL '!$C$13:$M$343,10,0)</f>
        <v>#REF!</v>
      </c>
      <c r="AK209" s="269" t="e">
        <f>VLOOKUP(AA209,'PLAN INDICATIVO ORIGINAL '!$C$13:$M$343,11,0)</f>
        <v>#REF!</v>
      </c>
      <c r="AL209" s="262" t="e">
        <f>VLOOKUP(AA209,'PLAN INDICATIVO ORIGINAL '!$C$13:$M$343,12,0)</f>
        <v>#REF!</v>
      </c>
      <c r="AM209" s="270" t="e">
        <f t="shared" ref="AM209:AR209" si="387">+AF209*100</f>
        <v>#REF!</v>
      </c>
      <c r="AN209" s="270" t="e">
        <f t="shared" si="387"/>
        <v>#REF!</v>
      </c>
      <c r="AO209" s="270" t="e">
        <f t="shared" si="387"/>
        <v>#REF!</v>
      </c>
      <c r="AP209" s="270" t="e">
        <f t="shared" si="387"/>
        <v>#REF!</v>
      </c>
      <c r="AQ209" s="270" t="e">
        <f t="shared" si="387"/>
        <v>#REF!</v>
      </c>
      <c r="AR209" s="270" t="e">
        <f t="shared" si="387"/>
        <v>#REF!</v>
      </c>
      <c r="AS209" s="264" t="s">
        <v>765</v>
      </c>
      <c r="AV209" s="214" t="s">
        <v>659</v>
      </c>
      <c r="AW209" s="214" t="s">
        <v>493</v>
      </c>
      <c r="AX209" s="214" t="s">
        <v>807</v>
      </c>
      <c r="BI209" s="254">
        <v>25</v>
      </c>
      <c r="BJ209" s="59" t="s">
        <v>493</v>
      </c>
    </row>
    <row r="210" spans="1:62" ht="51" customHeight="1" x14ac:dyDescent="0.25">
      <c r="A210" s="254">
        <v>143</v>
      </c>
      <c r="B210" s="254" t="str">
        <f t="shared" si="149"/>
        <v>P143</v>
      </c>
      <c r="C210" s="136" t="s">
        <v>33</v>
      </c>
      <c r="D210" s="255" t="s">
        <v>640</v>
      </c>
      <c r="E210" s="284" t="str">
        <f>+'PLAN INDICATIVO ORIGINAL '!$D$267</f>
        <v>SISTEMA INTEGRAL DE INFORMACIÓN Y COMUNICACIÓN</v>
      </c>
      <c r="F210" s="256" t="str">
        <f>+'PLAN INDICATIVO ORIGINAL '!$D$268</f>
        <v>INFORMACIÓN Y COMUNICACIÓN</v>
      </c>
      <c r="G210" s="256" t="s">
        <v>647</v>
      </c>
      <c r="H210" s="257" t="str">
        <f>+'PLAN INDICATIVO ORIGINAL '!$D$269</f>
        <v>Administrar, promover el uso y apropiación de las tecnologías de la información y las comunicaciones como soporte de la gestión administrativa del sistema penitenciario y carcelario.</v>
      </c>
      <c r="I210" s="257" t="s">
        <v>819</v>
      </c>
      <c r="J210" s="265" t="str">
        <f>+'PLAN INDICATIVO ORIGINAL '!$D$270</f>
        <v>DESARROLLO TECNOLOGICO</v>
      </c>
      <c r="K210" s="142" t="s">
        <v>763</v>
      </c>
      <c r="L210" s="142" t="str">
        <f>+'PLAN INDICATIVO ORIGINAL '!C271</f>
        <v>I33</v>
      </c>
      <c r="M210" s="258" t="str">
        <f>+'PLAN INDICATIVO ORIGINAL '!E271</f>
        <v>Porcentaje de ERON con sistemas de bloqueadores de señal</v>
      </c>
      <c r="N210" s="267">
        <f>VLOOKUP(L210,'PLAN INDICATIVO ORIGINAL '!$C$13:$M$343,6,0)</f>
        <v>0.11764705882352941</v>
      </c>
      <c r="O210" s="267">
        <f>VLOOKUP(L210,'PLAN INDICATIVO ORIGINAL '!$C$13:$M$343,7,0)</f>
        <v>0.125</v>
      </c>
      <c r="P210" s="267">
        <f>VLOOKUP(L210,'PLAN INDICATIVO ORIGINAL '!$C$13:$M$343,8,0)</f>
        <v>0.13970588235294118</v>
      </c>
      <c r="Q210" s="267">
        <f>VLOOKUP(L210,'PLAN INDICATIVO ORIGINAL '!$C$13:$M$343,9,0)</f>
        <v>0.15441176470588236</v>
      </c>
      <c r="R210" s="267">
        <f>VLOOKUP(L210,'PLAN INDICATIVO ORIGINAL '!$C$13:$M$343,10,0)</f>
        <v>0.15441176470588236</v>
      </c>
      <c r="S210" s="267" t="str">
        <f>VLOOKUP(L210,'PLAN INDICATIVO ORIGINAL '!$C$13:$M$343,11,0)</f>
        <v>Porcentaje</v>
      </c>
      <c r="T210" s="259" t="e">
        <f>VLOOKUP(L210,'PLAN INDICATIVO ORIGINAL '!$C$13:$M$343,12,0)</f>
        <v>#REF!</v>
      </c>
      <c r="U210" s="259">
        <f t="shared" ref="U210:Z210" si="388">+N210*100</f>
        <v>11.76470588235294</v>
      </c>
      <c r="V210" s="259">
        <f t="shared" si="388"/>
        <v>12.5</v>
      </c>
      <c r="W210" s="259">
        <f t="shared" si="388"/>
        <v>13.970588235294118</v>
      </c>
      <c r="X210" s="259">
        <f t="shared" si="388"/>
        <v>15.441176470588236</v>
      </c>
      <c r="Y210" s="259">
        <f t="shared" si="388"/>
        <v>15.441176470588236</v>
      </c>
      <c r="Z210" s="259" t="e">
        <f t="shared" si="388"/>
        <v>#VALUE!</v>
      </c>
      <c r="AA210" s="254" t="str">
        <f>+'PLAN INDICATIVO ORIGINAL '!C278</f>
        <v>P143</v>
      </c>
      <c r="AB210" s="254" t="str">
        <f>+'PLAN INDICATIVO ORIGINAL '!D278</f>
        <v>ERON con sistemas bloqueadores de señal implementados</v>
      </c>
      <c r="AC210" s="59" t="str">
        <f>+'PLAN INDICATIVO ORIGINAL '!F278</f>
        <v xml:space="preserve">OFICINA DE SISTEMAS DE INFORMACIÓN </v>
      </c>
      <c r="AD210" s="59" t="str">
        <f>+'PLAN INDICATIVO ORIGINAL '!F277</f>
        <v xml:space="preserve">OFICINA DE SISTEMAS DE INFORMACIÓN </v>
      </c>
      <c r="AE210" s="59" t="s">
        <v>807</v>
      </c>
      <c r="AF210" s="260">
        <f>VLOOKUP(AA210,'PLAN INDICATIVO ORIGINAL '!$C$13:$M$343,6,0)</f>
        <v>5</v>
      </c>
      <c r="AG210" s="261">
        <f>VLOOKUP(AA210,'PLAN INDICATIVO ORIGINAL '!$C$13:$M$343,7,0)</f>
        <v>6</v>
      </c>
      <c r="AH210" s="261">
        <f>VLOOKUP(AA210,'PLAN INDICATIVO ORIGINAL '!$C$13:$M$343,8,0)</f>
        <v>8</v>
      </c>
      <c r="AI210" s="261">
        <f>VLOOKUP(AA210,'PLAN INDICATIVO ORIGINAL '!$C$13:$M$343,9,0)</f>
        <v>10</v>
      </c>
      <c r="AJ210" s="261">
        <f>VLOOKUP(AA210,'PLAN INDICATIVO ORIGINAL '!$C$13:$M$343,10,0)</f>
        <v>21</v>
      </c>
      <c r="AK210" s="261" t="str">
        <f>VLOOKUP(AA210,'PLAN INDICATIVO ORIGINAL '!$C$13:$M$343,11,0)</f>
        <v>Número</v>
      </c>
      <c r="AL210" s="262" t="e">
        <f>VLOOKUP(AA210,'PLAN INDICATIVO ORIGINAL '!$C$13:$M$343,12,0)</f>
        <v>#REF!</v>
      </c>
      <c r="AM210" s="263">
        <f t="shared" ref="AM210:AR210" si="389">+AF210</f>
        <v>5</v>
      </c>
      <c r="AN210" s="263">
        <f t="shared" si="389"/>
        <v>6</v>
      </c>
      <c r="AO210" s="263">
        <f t="shared" si="389"/>
        <v>8</v>
      </c>
      <c r="AP210" s="263">
        <f t="shared" si="389"/>
        <v>10</v>
      </c>
      <c r="AQ210" s="263">
        <f t="shared" si="389"/>
        <v>21</v>
      </c>
      <c r="AR210" s="263" t="str">
        <f t="shared" si="389"/>
        <v>Número</v>
      </c>
      <c r="AS210" s="264" t="s">
        <v>765</v>
      </c>
      <c r="AV210" s="214" t="s">
        <v>664</v>
      </c>
      <c r="AW210" s="214" t="s">
        <v>493</v>
      </c>
      <c r="AX210" s="214" t="s">
        <v>807</v>
      </c>
      <c r="BI210" s="146">
        <v>6</v>
      </c>
      <c r="BJ210" s="59" t="s">
        <v>493</v>
      </c>
    </row>
    <row r="211" spans="1:62" ht="51" customHeight="1" x14ac:dyDescent="0.25">
      <c r="A211" s="254">
        <v>25</v>
      </c>
      <c r="B211" s="254" t="str">
        <f t="shared" si="149"/>
        <v>P25</v>
      </c>
      <c r="C211" s="136" t="s">
        <v>33</v>
      </c>
      <c r="D211" s="255" t="s">
        <v>640</v>
      </c>
      <c r="E211" s="284" t="str">
        <f>+'PLAN INDICATIVO ORIGINAL '!$D$267</f>
        <v>SISTEMA INTEGRAL DE INFORMACIÓN Y COMUNICACIÓN</v>
      </c>
      <c r="F211" s="256" t="str">
        <f>+'PLAN INDICATIVO ORIGINAL '!$D$268</f>
        <v>INFORMACIÓN Y COMUNICACIÓN</v>
      </c>
      <c r="G211" s="256" t="s">
        <v>647</v>
      </c>
      <c r="H211" s="257" t="str">
        <f>+'PLAN INDICATIVO ORIGINAL '!$D$269</f>
        <v>Administrar, promover el uso y apropiación de las tecnologías de la información y las comunicaciones como soporte de la gestión administrativa del sistema penitenciario y carcelario.</v>
      </c>
      <c r="I211" s="257" t="s">
        <v>819</v>
      </c>
      <c r="J211" s="265" t="str">
        <f>+'PLAN INDICATIVO ORIGINAL '!$D$270</f>
        <v>DESARROLLO TECNOLOGICO</v>
      </c>
      <c r="K211" s="142" t="s">
        <v>763</v>
      </c>
      <c r="L211" s="142" t="s">
        <v>654</v>
      </c>
      <c r="M211" s="258" t="str">
        <f>+'PLAN INDICATIVO ORIGINAL '!$E$272</f>
        <v>Porcentaje de avance de implementación de herramientas para la Renovación Tecnológica en Sedes Regionales, Sede Central y EPN.</v>
      </c>
      <c r="N211" s="267">
        <f>VLOOKUP(L211,'PLAN INDICATIVO ORIGINAL '!$C$13:$M$343,6,0)</f>
        <v>0.02</v>
      </c>
      <c r="O211" s="267">
        <f>VLOOKUP(L211,'PLAN INDICATIVO ORIGINAL '!$C$13:$M$343,7,0)</f>
        <v>1</v>
      </c>
      <c r="P211" s="267">
        <f>VLOOKUP(L211,'PLAN INDICATIVO ORIGINAL '!$C$13:$M$343,8,0)</f>
        <v>1</v>
      </c>
      <c r="Q211" s="267">
        <f>VLOOKUP(L211,'PLAN INDICATIVO ORIGINAL '!$C$13:$M$343,9,0)</f>
        <v>1</v>
      </c>
      <c r="R211" s="267">
        <f>VLOOKUP(L211,'PLAN INDICATIVO ORIGINAL '!$C$13:$M$343,10,0)</f>
        <v>1</v>
      </c>
      <c r="S211" s="267" t="str">
        <f>VLOOKUP(L211,'PLAN INDICATIVO ORIGINAL '!$C$13:$M$343,11,0)</f>
        <v>Porcentaje</v>
      </c>
      <c r="T211" s="259" t="e">
        <f>VLOOKUP(L211,'PLAN INDICATIVO ORIGINAL '!$C$13:$M$343,12,0)</f>
        <v>#REF!</v>
      </c>
      <c r="U211" s="259">
        <f t="shared" ref="U211:Z211" si="390">+N211*100</f>
        <v>2</v>
      </c>
      <c r="V211" s="259">
        <f t="shared" si="390"/>
        <v>100</v>
      </c>
      <c r="W211" s="259">
        <f t="shared" si="390"/>
        <v>100</v>
      </c>
      <c r="X211" s="259">
        <f t="shared" si="390"/>
        <v>100</v>
      </c>
      <c r="Y211" s="259">
        <f t="shared" si="390"/>
        <v>100</v>
      </c>
      <c r="Z211" s="259" t="e">
        <f t="shared" si="390"/>
        <v>#VALUE!</v>
      </c>
      <c r="AA211" s="254" t="str">
        <f>+'PLAN INDICATIVO ORIGINAL '!C277</f>
        <v>P25</v>
      </c>
      <c r="AB211" s="254" t="str">
        <f>+'PLAN INDICATIVO ORIGINAL '!D277</f>
        <v>Búsqueda de estrategias para la implementación del servicio de telefonía fija para internos, con bloqueo y/o inhibición de señales de comunicación móvil no autorizadas al interior de los ERON</v>
      </c>
      <c r="AC211" s="59" t="str">
        <f>+'PLAN INDICATIVO ORIGINAL '!F277</f>
        <v xml:space="preserve">OFICINA DE SISTEMAS DE INFORMACIÓN </v>
      </c>
      <c r="AD211" s="59" t="str">
        <f>+'PLAN INDICATIVO ORIGINAL '!F276</f>
        <v xml:space="preserve">OFICINA DE SISTEMAS DE INFORMACIÓN </v>
      </c>
      <c r="AE211" s="59" t="s">
        <v>807</v>
      </c>
      <c r="AF211" s="268">
        <f>VLOOKUP(AA211,'PLAN INDICATIVO ORIGINAL '!$C$13:$M$343,6,0)</f>
        <v>0.25</v>
      </c>
      <c r="AG211" s="269">
        <f>VLOOKUP(AA211,'PLAN INDICATIVO ORIGINAL '!$C$13:$M$343,7,0)</f>
        <v>136</v>
      </c>
      <c r="AH211" s="272">
        <f>VLOOKUP(AA211,'PLAN INDICATIVO ORIGINAL '!$C$13:$M$343,8,0)</f>
        <v>60</v>
      </c>
      <c r="AI211" s="272">
        <f>VLOOKUP(AA211,'PLAN INDICATIVO ORIGINAL '!$C$13:$M$343,9,0)</f>
        <v>60</v>
      </c>
      <c r="AJ211" s="272">
        <f>VLOOKUP(AA211,'PLAN INDICATIVO ORIGINAL '!$C$13:$M$343,10,0)</f>
        <v>256.25</v>
      </c>
      <c r="AK211" s="272" t="str">
        <f>VLOOKUP(AA211,'PLAN INDICATIVO ORIGINAL '!$C$13:$M$343,11,0)</f>
        <v>Número</v>
      </c>
      <c r="AL211" s="262" t="e">
        <f>VLOOKUP(AA211,'PLAN INDICATIVO ORIGINAL '!$C$13:$M$343,12,0)</f>
        <v>#REF!</v>
      </c>
      <c r="AM211" s="270">
        <f>+AF211*100</f>
        <v>25</v>
      </c>
      <c r="AN211" s="270">
        <f>+AG211*100</f>
        <v>13600</v>
      </c>
      <c r="AO211" s="273">
        <f>+AH211</f>
        <v>60</v>
      </c>
      <c r="AP211" s="273">
        <f>+AI211</f>
        <v>60</v>
      </c>
      <c r="AQ211" s="273">
        <f>+AJ211</f>
        <v>256.25</v>
      </c>
      <c r="AR211" s="273" t="str">
        <f>+AK211</f>
        <v>Número</v>
      </c>
      <c r="AS211" s="264" t="s">
        <v>765</v>
      </c>
      <c r="AV211" s="214" t="s">
        <v>662</v>
      </c>
      <c r="AW211" s="214" t="s">
        <v>493</v>
      </c>
      <c r="AX211" s="214" t="s">
        <v>807</v>
      </c>
      <c r="BI211" s="146">
        <v>82</v>
      </c>
      <c r="BJ211" s="59" t="s">
        <v>493</v>
      </c>
    </row>
    <row r="212" spans="1:62" ht="27" customHeight="1" x14ac:dyDescent="0.25">
      <c r="A212" s="146">
        <v>6</v>
      </c>
      <c r="B212" s="254" t="str">
        <f t="shared" si="149"/>
        <v>P6</v>
      </c>
      <c r="C212" s="121" t="s">
        <v>65</v>
      </c>
      <c r="D212" s="288" t="s">
        <v>640</v>
      </c>
      <c r="E212" s="284" t="str">
        <f>+'PLAN INDICATIVO ORIGINAL '!$D$267</f>
        <v>SISTEMA INTEGRAL DE INFORMACIÓN Y COMUNICACIÓN</v>
      </c>
      <c r="F212" s="256" t="str">
        <f>+'PLAN INDICATIVO ORIGINAL '!$D$268</f>
        <v>INFORMACIÓN Y COMUNICACIÓN</v>
      </c>
      <c r="G212" s="256" t="s">
        <v>647</v>
      </c>
      <c r="H212" s="257" t="str">
        <f>+'PLAN INDICATIVO ORIGINAL '!$D$269</f>
        <v>Administrar, promover el uso y apropiación de las tecnologías de la información y las comunicaciones como soporte de la gestión administrativa del sistema penitenciario y carcelario.</v>
      </c>
      <c r="I212" s="257" t="s">
        <v>819</v>
      </c>
      <c r="J212" s="265" t="str">
        <f>+'PLAN INDICATIVO ORIGINAL '!$D$270</f>
        <v>DESARROLLO TECNOLOGICO</v>
      </c>
      <c r="K212" s="142" t="s">
        <v>763</v>
      </c>
      <c r="L212" s="142" t="s">
        <v>654</v>
      </c>
      <c r="M212" s="258" t="str">
        <f>+'PLAN INDICATIVO ORIGINAL '!$E$272</f>
        <v>Porcentaje de avance de implementación de herramientas para la Renovación Tecnológica en Sedes Regionales, Sede Central y EPN.</v>
      </c>
      <c r="N212" s="267">
        <f>VLOOKUP(L212,'PLAN INDICATIVO ORIGINAL '!$C$13:$M$343,6,0)</f>
        <v>0.02</v>
      </c>
      <c r="O212" s="267">
        <f>VLOOKUP(L212,'PLAN INDICATIVO ORIGINAL '!$C$13:$M$343,7,0)</f>
        <v>1</v>
      </c>
      <c r="P212" s="267">
        <f>VLOOKUP(L212,'PLAN INDICATIVO ORIGINAL '!$C$13:$M$343,8,0)</f>
        <v>1</v>
      </c>
      <c r="Q212" s="267">
        <f>VLOOKUP(L212,'PLAN INDICATIVO ORIGINAL '!$C$13:$M$343,9,0)</f>
        <v>1</v>
      </c>
      <c r="R212" s="267">
        <f>VLOOKUP(L212,'PLAN INDICATIVO ORIGINAL '!$C$13:$M$343,10,0)</f>
        <v>1</v>
      </c>
      <c r="S212" s="267" t="str">
        <f>VLOOKUP(L212,'PLAN INDICATIVO ORIGINAL '!$C$13:$M$343,11,0)</f>
        <v>Porcentaje</v>
      </c>
      <c r="T212" s="259" t="e">
        <f>VLOOKUP(L212,'PLAN INDICATIVO ORIGINAL '!$C$13:$M$343,12,0)</f>
        <v>#REF!</v>
      </c>
      <c r="U212" s="259">
        <f t="shared" ref="U212:Z212" si="391">+N212*100</f>
        <v>2</v>
      </c>
      <c r="V212" s="259">
        <f t="shared" si="391"/>
        <v>100</v>
      </c>
      <c r="W212" s="259">
        <f t="shared" si="391"/>
        <v>100</v>
      </c>
      <c r="X212" s="259">
        <f t="shared" si="391"/>
        <v>100</v>
      </c>
      <c r="Y212" s="259">
        <f t="shared" si="391"/>
        <v>100</v>
      </c>
      <c r="Z212" s="259" t="e">
        <f t="shared" si="391"/>
        <v>#VALUE!</v>
      </c>
      <c r="AA212" s="146" t="str">
        <f>+'PLAN INDICATIVO ORIGINAL '!C276</f>
        <v>P6</v>
      </c>
      <c r="AB212" s="254" t="str">
        <f>+'PLAN INDICATIVO ORIGINAL '!D276</f>
        <v>Tableros de control estadístico con la información de los internos en SISIPEC</v>
      </c>
      <c r="AC212" s="59" t="str">
        <f>VLOOKUP(AB212,'PLAN INDICATIVO ORIGINAL '!$D$12:$F$313,3,0)</f>
        <v xml:space="preserve">OFICINA DE SISTEMAS DE INFORMACIÓN </v>
      </c>
      <c r="AD212" s="59" t="str">
        <f>VLOOKUP(AB212,'PLAN INDICATIVO ORIGINAL '!$D$12:$F$313,3,0)</f>
        <v xml:space="preserve">OFICINA DE SISTEMAS DE INFORMACIÓN </v>
      </c>
      <c r="AE212" s="59" t="s">
        <v>807</v>
      </c>
      <c r="AF212" s="260">
        <f>VLOOKUP(AA212,'PLAN INDICATIVO ORIGINAL '!$C$13:$M$343,6,0)</f>
        <v>1</v>
      </c>
      <c r="AG212" s="261">
        <f>VLOOKUP(AA212,'PLAN INDICATIVO ORIGINAL '!$C$13:$M$343,7,0)</f>
        <v>2</v>
      </c>
      <c r="AH212" s="261">
        <f>VLOOKUP(AA212,'PLAN INDICATIVO ORIGINAL '!$C$13:$M$343,8,0)</f>
        <v>0</v>
      </c>
      <c r="AI212" s="261">
        <f>VLOOKUP(AA212,'PLAN INDICATIVO ORIGINAL '!$C$13:$M$343,9,0)</f>
        <v>0</v>
      </c>
      <c r="AJ212" s="261">
        <f>VLOOKUP(AA212,'PLAN INDICATIVO ORIGINAL '!$C$13:$M$343,10,0)</f>
        <v>3</v>
      </c>
      <c r="AK212" s="261" t="str">
        <f>VLOOKUP(AA212,'PLAN INDICATIVO ORIGINAL '!$C$13:$M$343,11,0)</f>
        <v>Número</v>
      </c>
      <c r="AL212" s="262" t="e">
        <f>VLOOKUP(AA212,'PLAN INDICATIVO ORIGINAL '!$C$13:$M$343,12,0)</f>
        <v>#REF!</v>
      </c>
      <c r="AM212" s="263">
        <f t="shared" ref="AM212:AR212" si="392">+AF212</f>
        <v>1</v>
      </c>
      <c r="AN212" s="263">
        <f t="shared" si="392"/>
        <v>2</v>
      </c>
      <c r="AO212" s="263">
        <f t="shared" si="392"/>
        <v>0</v>
      </c>
      <c r="AP212" s="263">
        <f t="shared" si="392"/>
        <v>0</v>
      </c>
      <c r="AQ212" s="263">
        <f t="shared" si="392"/>
        <v>3</v>
      </c>
      <c r="AR212" s="263" t="str">
        <f t="shared" si="392"/>
        <v>Número</v>
      </c>
      <c r="AS212" s="264" t="s">
        <v>765</v>
      </c>
      <c r="AV212" s="214" t="s">
        <v>660</v>
      </c>
      <c r="AW212" s="214" t="s">
        <v>493</v>
      </c>
      <c r="AX212" s="214" t="s">
        <v>807</v>
      </c>
      <c r="BI212" s="146">
        <v>57</v>
      </c>
      <c r="BJ212" s="59" t="s">
        <v>493</v>
      </c>
    </row>
    <row r="213" spans="1:62" ht="30" customHeight="1" x14ac:dyDescent="0.25">
      <c r="A213" s="146">
        <v>82</v>
      </c>
      <c r="B213" s="254" t="str">
        <f t="shared" si="149"/>
        <v>P82</v>
      </c>
      <c r="C213" s="121" t="s">
        <v>65</v>
      </c>
      <c r="D213" s="288" t="s">
        <v>640</v>
      </c>
      <c r="E213" s="284" t="str">
        <f>+'PLAN INDICATIVO ORIGINAL '!$D$267</f>
        <v>SISTEMA INTEGRAL DE INFORMACIÓN Y COMUNICACIÓN</v>
      </c>
      <c r="F213" s="256" t="str">
        <f>+'PLAN INDICATIVO ORIGINAL '!$D$268</f>
        <v>INFORMACIÓN Y COMUNICACIÓN</v>
      </c>
      <c r="G213" s="256" t="s">
        <v>647</v>
      </c>
      <c r="H213" s="257" t="str">
        <f>+'PLAN INDICATIVO ORIGINAL '!$D$269</f>
        <v>Administrar, promover el uso y apropiación de las tecnologías de la información y las comunicaciones como soporte de la gestión administrativa del sistema penitenciario y carcelario.</v>
      </c>
      <c r="I213" s="257" t="s">
        <v>819</v>
      </c>
      <c r="J213" s="265" t="str">
        <f>+'PLAN INDICATIVO ORIGINAL '!$D$270</f>
        <v>DESARROLLO TECNOLOGICO</v>
      </c>
      <c r="K213" s="142" t="s">
        <v>763</v>
      </c>
      <c r="L213" s="142" t="s">
        <v>654</v>
      </c>
      <c r="M213" s="258" t="str">
        <f>+'PLAN INDICATIVO ORIGINAL '!$E$272</f>
        <v>Porcentaje de avance de implementación de herramientas para la Renovación Tecnológica en Sedes Regionales, Sede Central y EPN.</v>
      </c>
      <c r="N213" s="267">
        <f>VLOOKUP(L213,'PLAN INDICATIVO ORIGINAL '!$C$13:$M$343,6,0)</f>
        <v>0.02</v>
      </c>
      <c r="O213" s="267">
        <f>VLOOKUP(L213,'PLAN INDICATIVO ORIGINAL '!$C$13:$M$343,7,0)</f>
        <v>1</v>
      </c>
      <c r="P213" s="267">
        <f>VLOOKUP(L213,'PLAN INDICATIVO ORIGINAL '!$C$13:$M$343,8,0)</f>
        <v>1</v>
      </c>
      <c r="Q213" s="267">
        <f>VLOOKUP(L213,'PLAN INDICATIVO ORIGINAL '!$C$13:$M$343,9,0)</f>
        <v>1</v>
      </c>
      <c r="R213" s="267">
        <f>VLOOKUP(L213,'PLAN INDICATIVO ORIGINAL '!$C$13:$M$343,10,0)</f>
        <v>1</v>
      </c>
      <c r="S213" s="267" t="str">
        <f>VLOOKUP(L213,'PLAN INDICATIVO ORIGINAL '!$C$13:$M$343,11,0)</f>
        <v>Porcentaje</v>
      </c>
      <c r="T213" s="259" t="e">
        <f>VLOOKUP(L213,'PLAN INDICATIVO ORIGINAL '!$C$13:$M$343,12,0)</f>
        <v>#REF!</v>
      </c>
      <c r="U213" s="259">
        <f t="shared" ref="U213:Z213" si="393">+N213*100</f>
        <v>2</v>
      </c>
      <c r="V213" s="259">
        <f t="shared" si="393"/>
        <v>100</v>
      </c>
      <c r="W213" s="259">
        <f t="shared" si="393"/>
        <v>100</v>
      </c>
      <c r="X213" s="259">
        <f t="shared" si="393"/>
        <v>100</v>
      </c>
      <c r="Y213" s="259">
        <f t="shared" si="393"/>
        <v>100</v>
      </c>
      <c r="Z213" s="259" t="e">
        <f t="shared" si="393"/>
        <v>#VALUE!</v>
      </c>
      <c r="AA213" s="146" t="str">
        <f>+'PLAN INDICATIVO ORIGINAL '!C279</f>
        <v>P82</v>
      </c>
      <c r="AB213" s="254" t="str">
        <f>+'PLAN INDICATIVO ORIGINAL '!D279</f>
        <v>Sistema AFIS solución biométrica actualizado</v>
      </c>
      <c r="AC213" s="59" t="str">
        <f>VLOOKUP(AB213,'PLAN INDICATIVO ORIGINAL '!$D$12:$F$313,3,0)</f>
        <v xml:space="preserve">OFICINA DE SISTEMAS DE INFORMACIÓN </v>
      </c>
      <c r="AD213" s="59" t="str">
        <f>VLOOKUP(AB213,'PLAN INDICATIVO ORIGINAL '!$D$12:$F$313,3,0)</f>
        <v xml:space="preserve">OFICINA DE SISTEMAS DE INFORMACIÓN </v>
      </c>
      <c r="AE213" s="59" t="s">
        <v>807</v>
      </c>
      <c r="AF213" s="268">
        <f>VLOOKUP(AA213,'PLAN INDICATIVO ORIGINAL '!$C$13:$M$343,6,0)</f>
        <v>1</v>
      </c>
      <c r="AG213" s="269">
        <f>VLOOKUP(AA213,'PLAN INDICATIVO ORIGINAL '!$C$13:$M$343,7,0)</f>
        <v>0</v>
      </c>
      <c r="AH213" s="269">
        <f>VLOOKUP(AA213,'PLAN INDICATIVO ORIGINAL '!$C$13:$M$343,8,0)</f>
        <v>0</v>
      </c>
      <c r="AI213" s="269">
        <f>VLOOKUP(AA213,'PLAN INDICATIVO ORIGINAL '!$C$13:$M$343,9,0)</f>
        <v>0</v>
      </c>
      <c r="AJ213" s="269">
        <f>VLOOKUP(AA213,'PLAN INDICATIVO ORIGINAL '!$C$13:$M$343,10,0)</f>
        <v>1</v>
      </c>
      <c r="AK213" s="269" t="str">
        <f>VLOOKUP(AA213,'PLAN INDICATIVO ORIGINAL '!$C$13:$M$343,11,0)</f>
        <v>Porcentaje</v>
      </c>
      <c r="AL213" s="262" t="e">
        <f>VLOOKUP(AA213,'PLAN INDICATIVO ORIGINAL '!$C$13:$M$343,12,0)</f>
        <v>#REF!</v>
      </c>
      <c r="AM213" s="270">
        <f t="shared" ref="AM213:AR213" si="394">+AF213*100</f>
        <v>100</v>
      </c>
      <c r="AN213" s="270">
        <f t="shared" si="394"/>
        <v>0</v>
      </c>
      <c r="AO213" s="270">
        <f t="shared" si="394"/>
        <v>0</v>
      </c>
      <c r="AP213" s="270">
        <f t="shared" si="394"/>
        <v>0</v>
      </c>
      <c r="AQ213" s="270">
        <f t="shared" si="394"/>
        <v>100</v>
      </c>
      <c r="AR213" s="270" t="e">
        <f t="shared" si="394"/>
        <v>#VALUE!</v>
      </c>
      <c r="AS213" s="264" t="s">
        <v>765</v>
      </c>
      <c r="AV213" s="214" t="s">
        <v>666</v>
      </c>
      <c r="AW213" s="214" t="s">
        <v>493</v>
      </c>
      <c r="AX213" s="214" t="s">
        <v>807</v>
      </c>
      <c r="BI213" s="146">
        <v>73</v>
      </c>
      <c r="BJ213" s="59" t="s">
        <v>493</v>
      </c>
    </row>
    <row r="214" spans="1:62" ht="36.75" customHeight="1" x14ac:dyDescent="0.25">
      <c r="A214" s="146">
        <v>57</v>
      </c>
      <c r="B214" s="254" t="str">
        <f t="shared" si="149"/>
        <v>P57</v>
      </c>
      <c r="C214" s="127" t="s">
        <v>53</v>
      </c>
      <c r="D214" s="293" t="s">
        <v>640</v>
      </c>
      <c r="E214" s="284" t="str">
        <f>+'PLAN INDICATIVO ORIGINAL '!$D$267</f>
        <v>SISTEMA INTEGRAL DE INFORMACIÓN Y COMUNICACIÓN</v>
      </c>
      <c r="F214" s="256" t="str">
        <f>+'PLAN INDICATIVO ORIGINAL '!$D$268</f>
        <v>INFORMACIÓN Y COMUNICACIÓN</v>
      </c>
      <c r="G214" s="256" t="s">
        <v>647</v>
      </c>
      <c r="H214" s="257" t="str">
        <f>+'PLAN INDICATIVO ORIGINAL '!$D$269</f>
        <v>Administrar, promover el uso y apropiación de las tecnologías de la información y las comunicaciones como soporte de la gestión administrativa del sistema penitenciario y carcelario.</v>
      </c>
      <c r="I214" s="257" t="s">
        <v>819</v>
      </c>
      <c r="J214" s="265" t="str">
        <f>+'PLAN INDICATIVO ORIGINAL '!$D$270</f>
        <v>DESARROLLO TECNOLOGICO</v>
      </c>
      <c r="K214" s="142" t="s">
        <v>763</v>
      </c>
      <c r="L214" s="142" t="s">
        <v>654</v>
      </c>
      <c r="M214" s="258" t="str">
        <f>+'PLAN INDICATIVO ORIGINAL '!$E$272</f>
        <v>Porcentaje de avance de implementación de herramientas para la Renovación Tecnológica en Sedes Regionales, Sede Central y EPN.</v>
      </c>
      <c r="N214" s="267">
        <f>VLOOKUP(L214,'PLAN INDICATIVO ORIGINAL '!$C$13:$M$343,6,0)</f>
        <v>0.02</v>
      </c>
      <c r="O214" s="267">
        <f>VLOOKUP(L214,'PLAN INDICATIVO ORIGINAL '!$C$13:$M$343,7,0)</f>
        <v>1</v>
      </c>
      <c r="P214" s="267">
        <f>VLOOKUP(L214,'PLAN INDICATIVO ORIGINAL '!$C$13:$M$343,8,0)</f>
        <v>1</v>
      </c>
      <c r="Q214" s="267">
        <f>VLOOKUP(L214,'PLAN INDICATIVO ORIGINAL '!$C$13:$M$343,9,0)</f>
        <v>1</v>
      </c>
      <c r="R214" s="267">
        <f>VLOOKUP(L214,'PLAN INDICATIVO ORIGINAL '!$C$13:$M$343,10,0)</f>
        <v>1</v>
      </c>
      <c r="S214" s="267" t="str">
        <f>VLOOKUP(L214,'PLAN INDICATIVO ORIGINAL '!$C$13:$M$343,11,0)</f>
        <v>Porcentaje</v>
      </c>
      <c r="T214" s="259" t="e">
        <f>VLOOKUP(L214,'PLAN INDICATIVO ORIGINAL '!$C$13:$M$343,12,0)</f>
        <v>#REF!</v>
      </c>
      <c r="U214" s="259">
        <f t="shared" ref="U214:Z214" si="395">+N214*100</f>
        <v>2</v>
      </c>
      <c r="V214" s="259">
        <f t="shared" si="395"/>
        <v>100</v>
      </c>
      <c r="W214" s="259">
        <f t="shared" si="395"/>
        <v>100</v>
      </c>
      <c r="X214" s="259">
        <f t="shared" si="395"/>
        <v>100</v>
      </c>
      <c r="Y214" s="259">
        <f t="shared" si="395"/>
        <v>100</v>
      </c>
      <c r="Z214" s="259" t="e">
        <f t="shared" si="395"/>
        <v>#VALUE!</v>
      </c>
      <c r="AA214" s="146" t="str">
        <f>+'PLAN INDICATIVO ORIGINAL '!C280</f>
        <v>P57</v>
      </c>
      <c r="AB214" s="254" t="str">
        <f>+'PLAN INDICATIVO ORIGINAL '!D280</f>
        <v>Migración Firewall - Actualizado</v>
      </c>
      <c r="AC214" s="59" t="str">
        <f>VLOOKUP(AB214,'PLAN INDICATIVO ORIGINAL '!$D$12:$F$313,3,0)</f>
        <v xml:space="preserve">OFICINA DE SISTEMAS DE INFORMACIÓN </v>
      </c>
      <c r="AD214" s="59" t="str">
        <f>VLOOKUP(AB214,'PLAN INDICATIVO ORIGINAL '!$D$12:$F$313,3,0)</f>
        <v xml:space="preserve">OFICINA DE SISTEMAS DE INFORMACIÓN </v>
      </c>
      <c r="AE214" s="59" t="s">
        <v>807</v>
      </c>
      <c r="AF214" s="260">
        <f>VLOOKUP(AA214,'PLAN INDICATIVO ORIGINAL '!$C$13:$M$343,6,0)</f>
        <v>1</v>
      </c>
      <c r="AG214" s="261">
        <f>VLOOKUP(AA214,'PLAN INDICATIVO ORIGINAL '!$C$13:$M$343,7,0)</f>
        <v>0</v>
      </c>
      <c r="AH214" s="261">
        <f>VLOOKUP(AA214,'PLAN INDICATIVO ORIGINAL '!$C$13:$M$343,8,0)</f>
        <v>0</v>
      </c>
      <c r="AI214" s="261">
        <f>VLOOKUP(AA214,'PLAN INDICATIVO ORIGINAL '!$C$13:$M$343,9,0)</f>
        <v>0</v>
      </c>
      <c r="AJ214" s="261">
        <f>VLOOKUP(AA214,'PLAN INDICATIVO ORIGINAL '!$C$13:$M$343,10,0)</f>
        <v>1</v>
      </c>
      <c r="AK214" s="261" t="str">
        <f>VLOOKUP(AA214,'PLAN INDICATIVO ORIGINAL '!$C$13:$M$343,11,0)</f>
        <v>Número</v>
      </c>
      <c r="AL214" s="262" t="e">
        <f>VLOOKUP(AA214,'PLAN INDICATIVO ORIGINAL '!$C$13:$M$343,12,0)</f>
        <v>#REF!</v>
      </c>
      <c r="AM214" s="263">
        <f t="shared" ref="AM214:AR214" si="396">+AF214</f>
        <v>1</v>
      </c>
      <c r="AN214" s="263">
        <f t="shared" si="396"/>
        <v>0</v>
      </c>
      <c r="AO214" s="263">
        <f t="shared" si="396"/>
        <v>0</v>
      </c>
      <c r="AP214" s="263">
        <f t="shared" si="396"/>
        <v>0</v>
      </c>
      <c r="AQ214" s="263">
        <f t="shared" si="396"/>
        <v>1</v>
      </c>
      <c r="AR214" s="263" t="str">
        <f t="shared" si="396"/>
        <v>Número</v>
      </c>
      <c r="AS214" s="264" t="s">
        <v>765</v>
      </c>
      <c r="AV214" s="214" t="s">
        <v>668</v>
      </c>
      <c r="AW214" s="214" t="s">
        <v>493</v>
      </c>
      <c r="AX214" s="214" t="s">
        <v>807</v>
      </c>
      <c r="BI214" s="146">
        <v>194</v>
      </c>
      <c r="BJ214" s="59" t="s">
        <v>493</v>
      </c>
    </row>
    <row r="215" spans="1:62" ht="19.5" customHeight="1" x14ac:dyDescent="0.25">
      <c r="A215" s="146">
        <v>73</v>
      </c>
      <c r="B215" s="254" t="str">
        <f t="shared" si="149"/>
        <v>P73</v>
      </c>
      <c r="C215" s="127" t="s">
        <v>56</v>
      </c>
      <c r="D215" s="293" t="s">
        <v>640</v>
      </c>
      <c r="E215" s="284" t="str">
        <f>+'PLAN INDICATIVO ORIGINAL '!$D$267</f>
        <v>SISTEMA INTEGRAL DE INFORMACIÓN Y COMUNICACIÓN</v>
      </c>
      <c r="F215" s="256" t="str">
        <f>+'PLAN INDICATIVO ORIGINAL '!$D$268</f>
        <v>INFORMACIÓN Y COMUNICACIÓN</v>
      </c>
      <c r="G215" s="256" t="s">
        <v>647</v>
      </c>
      <c r="H215" s="257" t="str">
        <f>+'PLAN INDICATIVO ORIGINAL '!$D$269</f>
        <v>Administrar, promover el uso y apropiación de las tecnologías de la información y las comunicaciones como soporte de la gestión administrativa del sistema penitenciario y carcelario.</v>
      </c>
      <c r="I215" s="257" t="s">
        <v>819</v>
      </c>
      <c r="J215" s="265" t="str">
        <f>+'PLAN INDICATIVO ORIGINAL '!$D$270</f>
        <v>DESARROLLO TECNOLOGICO</v>
      </c>
      <c r="K215" s="142" t="s">
        <v>763</v>
      </c>
      <c r="L215" s="142" t="s">
        <v>654</v>
      </c>
      <c r="M215" s="258" t="str">
        <f>+'PLAN INDICATIVO ORIGINAL '!$E$272</f>
        <v>Porcentaje de avance de implementación de herramientas para la Renovación Tecnológica en Sedes Regionales, Sede Central y EPN.</v>
      </c>
      <c r="N215" s="267">
        <f>VLOOKUP(L215,'PLAN INDICATIVO ORIGINAL '!$C$13:$M$343,6,0)</f>
        <v>0.02</v>
      </c>
      <c r="O215" s="267">
        <f>VLOOKUP(L215,'PLAN INDICATIVO ORIGINAL '!$C$13:$M$343,7,0)</f>
        <v>1</v>
      </c>
      <c r="P215" s="267">
        <f>VLOOKUP(L215,'PLAN INDICATIVO ORIGINAL '!$C$13:$M$343,8,0)</f>
        <v>1</v>
      </c>
      <c r="Q215" s="267">
        <f>VLOOKUP(L215,'PLAN INDICATIVO ORIGINAL '!$C$13:$M$343,9,0)</f>
        <v>1</v>
      </c>
      <c r="R215" s="267">
        <f>VLOOKUP(L215,'PLAN INDICATIVO ORIGINAL '!$C$13:$M$343,10,0)</f>
        <v>1</v>
      </c>
      <c r="S215" s="267" t="str">
        <f>VLOOKUP(L215,'PLAN INDICATIVO ORIGINAL '!$C$13:$M$343,11,0)</f>
        <v>Porcentaje</v>
      </c>
      <c r="T215" s="259" t="e">
        <f>VLOOKUP(L215,'PLAN INDICATIVO ORIGINAL '!$C$13:$M$343,12,0)</f>
        <v>#REF!</v>
      </c>
      <c r="U215" s="259">
        <f t="shared" ref="U215:Z215" si="397">+N215*100</f>
        <v>2</v>
      </c>
      <c r="V215" s="259">
        <f t="shared" si="397"/>
        <v>100</v>
      </c>
      <c r="W215" s="259">
        <f t="shared" si="397"/>
        <v>100</v>
      </c>
      <c r="X215" s="259">
        <f t="shared" si="397"/>
        <v>100</v>
      </c>
      <c r="Y215" s="259">
        <f t="shared" si="397"/>
        <v>100</v>
      </c>
      <c r="Z215" s="259" t="e">
        <f t="shared" si="397"/>
        <v>#VALUE!</v>
      </c>
      <c r="AA215" s="146" t="str">
        <f>+'PLAN INDICATIVO ORIGINAL '!C281</f>
        <v>P73</v>
      </c>
      <c r="AB215" s="254" t="str">
        <f>+'PLAN INDICATIVO ORIGINAL '!D281</f>
        <v>Formulación del Proyecto de inversión para el fortalecimiento del programa de audiencias virtuales en coordinación con el Consejo Superior de la Judicatura</v>
      </c>
      <c r="AC215" s="59" t="str">
        <f>VLOOKUP(AB215,'PLAN INDICATIVO ORIGINAL '!$D$12:$F$313,3,0)</f>
        <v xml:space="preserve">OFICINA DE SISTEMAS DE INFORMACIÓN </v>
      </c>
      <c r="AD215" s="59" t="str">
        <f>VLOOKUP(AB215,'PLAN INDICATIVO ORIGINAL '!$D$12:$F$313,3,0)</f>
        <v xml:space="preserve">OFICINA DE SISTEMAS DE INFORMACIÓN </v>
      </c>
      <c r="AE215" s="59" t="s">
        <v>807</v>
      </c>
      <c r="AF215" s="268">
        <f>VLOOKUP(AA215,'PLAN INDICATIVO ORIGINAL '!$C$13:$M$343,6,0)</f>
        <v>1</v>
      </c>
      <c r="AG215" s="269">
        <f>VLOOKUP(AA215,'PLAN INDICATIVO ORIGINAL '!$C$13:$M$343,7,0)</f>
        <v>0</v>
      </c>
      <c r="AH215" s="269">
        <f>VLOOKUP(AA215,'PLAN INDICATIVO ORIGINAL '!$C$13:$M$343,8,0)</f>
        <v>0</v>
      </c>
      <c r="AI215" s="269">
        <f>VLOOKUP(AA215,'PLAN INDICATIVO ORIGINAL '!$C$13:$M$343,9,0)</f>
        <v>0</v>
      </c>
      <c r="AJ215" s="269">
        <f>VLOOKUP(AA215,'PLAN INDICATIVO ORIGINAL '!$C$13:$M$343,10,0)</f>
        <v>1</v>
      </c>
      <c r="AK215" s="269" t="str">
        <f>VLOOKUP(AA215,'PLAN INDICATIVO ORIGINAL '!$C$13:$M$343,11,0)</f>
        <v>Porcentaje</v>
      </c>
      <c r="AL215" s="262" t="e">
        <f>VLOOKUP(AA215,'PLAN INDICATIVO ORIGINAL '!$C$13:$M$343,12,0)</f>
        <v>#REF!</v>
      </c>
      <c r="AM215" s="270">
        <f t="shared" ref="AM215:AR215" si="398">+AF215*100</f>
        <v>100</v>
      </c>
      <c r="AN215" s="270">
        <f t="shared" si="398"/>
        <v>0</v>
      </c>
      <c r="AO215" s="270">
        <f t="shared" si="398"/>
        <v>0</v>
      </c>
      <c r="AP215" s="270">
        <f t="shared" si="398"/>
        <v>0</v>
      </c>
      <c r="AQ215" s="270">
        <f t="shared" si="398"/>
        <v>100</v>
      </c>
      <c r="AR215" s="270" t="e">
        <f t="shared" si="398"/>
        <v>#VALUE!</v>
      </c>
      <c r="AS215" s="264" t="s">
        <v>765</v>
      </c>
      <c r="AV215" s="214" t="s">
        <v>670</v>
      </c>
      <c r="AW215" s="214" t="s">
        <v>493</v>
      </c>
      <c r="AX215" s="214" t="s">
        <v>807</v>
      </c>
      <c r="BI215" s="146">
        <v>70</v>
      </c>
      <c r="BJ215" s="59" t="s">
        <v>493</v>
      </c>
    </row>
    <row r="216" spans="1:62" ht="24" customHeight="1" x14ac:dyDescent="0.25">
      <c r="A216" s="146">
        <v>194</v>
      </c>
      <c r="B216" s="254" t="str">
        <f t="shared" si="149"/>
        <v>P194</v>
      </c>
      <c r="C216" s="127" t="s">
        <v>56</v>
      </c>
      <c r="D216" s="293" t="s">
        <v>640</v>
      </c>
      <c r="E216" s="284" t="str">
        <f>+'PLAN INDICATIVO ORIGINAL '!$D$267</f>
        <v>SISTEMA INTEGRAL DE INFORMACIÓN Y COMUNICACIÓN</v>
      </c>
      <c r="F216" s="256" t="str">
        <f>+'PLAN INDICATIVO ORIGINAL '!$D$268</f>
        <v>INFORMACIÓN Y COMUNICACIÓN</v>
      </c>
      <c r="G216" s="256" t="s">
        <v>647</v>
      </c>
      <c r="H216" s="257" t="str">
        <f>+'PLAN INDICATIVO ORIGINAL '!$D$269</f>
        <v>Administrar, promover el uso y apropiación de las tecnologías de la información y las comunicaciones como soporte de la gestión administrativa del sistema penitenciario y carcelario.</v>
      </c>
      <c r="I216" s="257" t="s">
        <v>819</v>
      </c>
      <c r="J216" s="265" t="str">
        <f>+'PLAN INDICATIVO ORIGINAL '!$D$270</f>
        <v>DESARROLLO TECNOLOGICO</v>
      </c>
      <c r="K216" s="142" t="s">
        <v>763</v>
      </c>
      <c r="L216" s="142" t="s">
        <v>654</v>
      </c>
      <c r="M216" s="258" t="str">
        <f>+'PLAN INDICATIVO ORIGINAL '!$E$272</f>
        <v>Porcentaje de avance de implementación de herramientas para la Renovación Tecnológica en Sedes Regionales, Sede Central y EPN.</v>
      </c>
      <c r="N216" s="267">
        <f>VLOOKUP(L216,'PLAN INDICATIVO ORIGINAL '!$C$13:$M$343,6,0)</f>
        <v>0.02</v>
      </c>
      <c r="O216" s="267">
        <f>VLOOKUP(L216,'PLAN INDICATIVO ORIGINAL '!$C$13:$M$343,7,0)</f>
        <v>1</v>
      </c>
      <c r="P216" s="267">
        <f>VLOOKUP(L216,'PLAN INDICATIVO ORIGINAL '!$C$13:$M$343,8,0)</f>
        <v>1</v>
      </c>
      <c r="Q216" s="267">
        <f>VLOOKUP(L216,'PLAN INDICATIVO ORIGINAL '!$C$13:$M$343,9,0)</f>
        <v>1</v>
      </c>
      <c r="R216" s="267">
        <f>VLOOKUP(L216,'PLAN INDICATIVO ORIGINAL '!$C$13:$M$343,10,0)</f>
        <v>1</v>
      </c>
      <c r="S216" s="267" t="str">
        <f>VLOOKUP(L216,'PLAN INDICATIVO ORIGINAL '!$C$13:$M$343,11,0)</f>
        <v>Porcentaje</v>
      </c>
      <c r="T216" s="259" t="e">
        <f>VLOOKUP(L216,'PLAN INDICATIVO ORIGINAL '!$C$13:$M$343,12,0)</f>
        <v>#REF!</v>
      </c>
      <c r="U216" s="259">
        <f t="shared" ref="U216:Z216" si="399">+N216*100</f>
        <v>2</v>
      </c>
      <c r="V216" s="259">
        <f t="shared" si="399"/>
        <v>100</v>
      </c>
      <c r="W216" s="259">
        <f t="shared" si="399"/>
        <v>100</v>
      </c>
      <c r="X216" s="259">
        <f t="shared" si="399"/>
        <v>100</v>
      </c>
      <c r="Y216" s="259">
        <f t="shared" si="399"/>
        <v>100</v>
      </c>
      <c r="Z216" s="259" t="e">
        <f t="shared" si="399"/>
        <v>#VALUE!</v>
      </c>
      <c r="AA216" s="146" t="str">
        <f>+'PLAN INDICATIVO ORIGINAL '!C282</f>
        <v>P194</v>
      </c>
      <c r="AB216" s="254" t="str">
        <f>+'PLAN INDICATIVO ORIGINAL '!D282</f>
        <v>Proyecto de inversión para el fortalecimiento del programa de audiencias virtuales en coordinación con el Consejo Superior de la Judicatura ejecutado</v>
      </c>
      <c r="AC216" s="59" t="str">
        <f>VLOOKUP(AB216,'PLAN INDICATIVO ORIGINAL '!$D$12:$F$313,3,0)</f>
        <v xml:space="preserve">OFICINA DE SISTEMAS DE INFORMACIÓN </v>
      </c>
      <c r="AD216" s="59" t="str">
        <f>VLOOKUP(AB216,'PLAN INDICATIVO ORIGINAL '!$D$12:$F$313,3,0)</f>
        <v xml:space="preserve">OFICINA DE SISTEMAS DE INFORMACIÓN </v>
      </c>
      <c r="AE216" s="59" t="s">
        <v>807</v>
      </c>
      <c r="AF216" s="268">
        <f>VLOOKUP(AA216,'PLAN INDICATIVO ORIGINAL '!$C$13:$M$343,6,0)</f>
        <v>0</v>
      </c>
      <c r="AG216" s="269">
        <f>VLOOKUP(AA216,'PLAN INDICATIVO ORIGINAL '!$C$13:$M$343,7,0)</f>
        <v>0.05</v>
      </c>
      <c r="AH216" s="269">
        <f>VLOOKUP(AA216,'PLAN INDICATIVO ORIGINAL '!$C$13:$M$343,8,0)</f>
        <v>0.05</v>
      </c>
      <c r="AI216" s="269">
        <f>VLOOKUP(AA216,'PLAN INDICATIVO ORIGINAL '!$C$13:$M$343,9,0)</f>
        <v>0.05</v>
      </c>
      <c r="AJ216" s="269">
        <f>VLOOKUP(AA216,'PLAN INDICATIVO ORIGINAL '!$C$13:$M$343,10,0)</f>
        <v>0.15000000000000002</v>
      </c>
      <c r="AK216" s="269" t="str">
        <f>VLOOKUP(AA216,'PLAN INDICATIVO ORIGINAL '!$C$13:$M$343,11,0)</f>
        <v>Porcentaje</v>
      </c>
      <c r="AL216" s="262" t="e">
        <f>VLOOKUP(AA216,'PLAN INDICATIVO ORIGINAL '!$C$13:$M$343,12,0)</f>
        <v>#REF!</v>
      </c>
      <c r="AM216" s="270">
        <f t="shared" ref="AM216:AR216" si="400">+AF216*100</f>
        <v>0</v>
      </c>
      <c r="AN216" s="270">
        <f t="shared" si="400"/>
        <v>5</v>
      </c>
      <c r="AO216" s="270">
        <f t="shared" si="400"/>
        <v>5</v>
      </c>
      <c r="AP216" s="270">
        <f t="shared" si="400"/>
        <v>5</v>
      </c>
      <c r="AQ216" s="270">
        <f t="shared" si="400"/>
        <v>15.000000000000002</v>
      </c>
      <c r="AR216" s="270" t="e">
        <f t="shared" si="400"/>
        <v>#VALUE!</v>
      </c>
      <c r="AS216" s="264" t="s">
        <v>765</v>
      </c>
      <c r="AV216" s="214" t="s">
        <v>672</v>
      </c>
      <c r="AW216" s="214" t="s">
        <v>493</v>
      </c>
      <c r="AX216" s="214" t="s">
        <v>807</v>
      </c>
      <c r="BI216" s="146">
        <v>237</v>
      </c>
      <c r="BJ216" s="59" t="s">
        <v>493</v>
      </c>
    </row>
    <row r="217" spans="1:62" ht="42.75" customHeight="1" x14ac:dyDescent="0.25">
      <c r="A217" s="146">
        <v>70</v>
      </c>
      <c r="B217" s="254" t="str">
        <f t="shared" si="149"/>
        <v>P70</v>
      </c>
      <c r="C217" s="127" t="s">
        <v>99</v>
      </c>
      <c r="D217" s="293" t="s">
        <v>640</v>
      </c>
      <c r="E217" s="284" t="str">
        <f>+'PLAN INDICATIVO ORIGINAL '!$D$267</f>
        <v>SISTEMA INTEGRAL DE INFORMACIÓN Y COMUNICACIÓN</v>
      </c>
      <c r="F217" s="256" t="str">
        <f>+'PLAN INDICATIVO ORIGINAL '!$D$268</f>
        <v>INFORMACIÓN Y COMUNICACIÓN</v>
      </c>
      <c r="G217" s="256" t="s">
        <v>647</v>
      </c>
      <c r="H217" s="257" t="str">
        <f>+'PLAN INDICATIVO ORIGINAL '!$D$269</f>
        <v>Administrar, promover el uso y apropiación de las tecnologías de la información y las comunicaciones como soporte de la gestión administrativa del sistema penitenciario y carcelario.</v>
      </c>
      <c r="I217" s="257" t="s">
        <v>819</v>
      </c>
      <c r="J217" s="265" t="str">
        <f>+'PLAN INDICATIVO ORIGINAL '!$D$270</f>
        <v>DESARROLLO TECNOLOGICO</v>
      </c>
      <c r="K217" s="142" t="s">
        <v>763</v>
      </c>
      <c r="L217" s="142" t="s">
        <v>654</v>
      </c>
      <c r="M217" s="258" t="str">
        <f>+'PLAN INDICATIVO ORIGINAL '!$E$272</f>
        <v>Porcentaje de avance de implementación de herramientas para la Renovación Tecnológica en Sedes Regionales, Sede Central y EPN.</v>
      </c>
      <c r="N217" s="267">
        <f>VLOOKUP(L217,'PLAN INDICATIVO ORIGINAL '!$C$13:$M$343,6,0)</f>
        <v>0.02</v>
      </c>
      <c r="O217" s="267">
        <f>VLOOKUP(L217,'PLAN INDICATIVO ORIGINAL '!$C$13:$M$343,7,0)</f>
        <v>1</v>
      </c>
      <c r="P217" s="267">
        <f>VLOOKUP(L217,'PLAN INDICATIVO ORIGINAL '!$C$13:$M$343,8,0)</f>
        <v>1</v>
      </c>
      <c r="Q217" s="267">
        <f>VLOOKUP(L217,'PLAN INDICATIVO ORIGINAL '!$C$13:$M$343,9,0)</f>
        <v>1</v>
      </c>
      <c r="R217" s="267">
        <f>VLOOKUP(L217,'PLAN INDICATIVO ORIGINAL '!$C$13:$M$343,10,0)</f>
        <v>1</v>
      </c>
      <c r="S217" s="267" t="str">
        <f>VLOOKUP(L217,'PLAN INDICATIVO ORIGINAL '!$C$13:$M$343,11,0)</f>
        <v>Porcentaje</v>
      </c>
      <c r="T217" s="259" t="e">
        <f>VLOOKUP(L217,'PLAN INDICATIVO ORIGINAL '!$C$13:$M$343,12,0)</f>
        <v>#REF!</v>
      </c>
      <c r="U217" s="259">
        <f t="shared" ref="U217:Z217" si="401">+N217*100</f>
        <v>2</v>
      </c>
      <c r="V217" s="259">
        <f t="shared" si="401"/>
        <v>100</v>
      </c>
      <c r="W217" s="259">
        <f t="shared" si="401"/>
        <v>100</v>
      </c>
      <c r="X217" s="259">
        <f t="shared" si="401"/>
        <v>100</v>
      </c>
      <c r="Y217" s="259">
        <f t="shared" si="401"/>
        <v>100</v>
      </c>
      <c r="Z217" s="259" t="e">
        <f t="shared" si="401"/>
        <v>#VALUE!</v>
      </c>
      <c r="AA217" s="146" t="str">
        <f>+'PLAN INDICATIVO ORIGINAL '!C283</f>
        <v>P70</v>
      </c>
      <c r="AB217" s="254" t="str">
        <f>+'PLAN INDICATIVO ORIGINAL '!D283</f>
        <v>Proyecto de Dominio único para el INPEC elaborado.</v>
      </c>
      <c r="AC217" s="59" t="str">
        <f>VLOOKUP(AB217,'PLAN INDICATIVO ORIGINAL '!$D$12:$F$313,3,0)</f>
        <v xml:space="preserve">OFICINA DE SISTEMAS DE INFORMACIÓN </v>
      </c>
      <c r="AD217" s="59" t="str">
        <f>VLOOKUP(AB217,'PLAN INDICATIVO ORIGINAL '!$D$12:$F$313,3,0)</f>
        <v xml:space="preserve">OFICINA DE SISTEMAS DE INFORMACIÓN </v>
      </c>
      <c r="AE217" s="59" t="s">
        <v>807</v>
      </c>
      <c r="AF217" s="260">
        <f>VLOOKUP(AA217,'PLAN INDICATIVO ORIGINAL '!$C$13:$M$343,6,0)</f>
        <v>1</v>
      </c>
      <c r="AG217" s="261">
        <f>VLOOKUP(AA217,'PLAN INDICATIVO ORIGINAL '!$C$13:$M$343,7,0)</f>
        <v>0</v>
      </c>
      <c r="AH217" s="261">
        <f>VLOOKUP(AA217,'PLAN INDICATIVO ORIGINAL '!$C$13:$M$343,8,0)</f>
        <v>0</v>
      </c>
      <c r="AI217" s="261">
        <f>VLOOKUP(AA217,'PLAN INDICATIVO ORIGINAL '!$C$13:$M$343,9,0)</f>
        <v>0</v>
      </c>
      <c r="AJ217" s="261">
        <f>VLOOKUP(AA217,'PLAN INDICATIVO ORIGINAL '!$C$13:$M$343,10,0)</f>
        <v>1</v>
      </c>
      <c r="AK217" s="261" t="str">
        <f>VLOOKUP(AA217,'PLAN INDICATIVO ORIGINAL '!$C$13:$M$343,11,0)</f>
        <v>Número</v>
      </c>
      <c r="AL217" s="262" t="e">
        <f>VLOOKUP(AA217,'PLAN INDICATIVO ORIGINAL '!$C$13:$M$343,12,0)</f>
        <v>#REF!</v>
      </c>
      <c r="AM217" s="263">
        <f t="shared" ref="AM217:AR217" si="402">+AF217</f>
        <v>1</v>
      </c>
      <c r="AN217" s="263">
        <f t="shared" si="402"/>
        <v>0</v>
      </c>
      <c r="AO217" s="263">
        <f t="shared" si="402"/>
        <v>0</v>
      </c>
      <c r="AP217" s="263">
        <f t="shared" si="402"/>
        <v>0</v>
      </c>
      <c r="AQ217" s="263">
        <f t="shared" si="402"/>
        <v>1</v>
      </c>
      <c r="AR217" s="263" t="str">
        <f t="shared" si="402"/>
        <v>Número</v>
      </c>
      <c r="AS217" s="264" t="s">
        <v>765</v>
      </c>
      <c r="AV217" s="214" t="s">
        <v>674</v>
      </c>
      <c r="AW217" s="214" t="s">
        <v>493</v>
      </c>
      <c r="AX217" s="214" t="s">
        <v>807</v>
      </c>
      <c r="BI217" s="146">
        <v>239</v>
      </c>
      <c r="BJ217" s="59" t="s">
        <v>493</v>
      </c>
    </row>
    <row r="218" spans="1:62" ht="42.75" customHeight="1" x14ac:dyDescent="0.25">
      <c r="A218" s="146">
        <v>237</v>
      </c>
      <c r="B218" s="254" t="str">
        <f t="shared" si="149"/>
        <v>P237</v>
      </c>
      <c r="C218" s="127" t="s">
        <v>56</v>
      </c>
      <c r="D218" s="293" t="s">
        <v>640</v>
      </c>
      <c r="E218" s="284" t="str">
        <f>+'PLAN INDICATIVO ORIGINAL '!$D$267</f>
        <v>SISTEMA INTEGRAL DE INFORMACIÓN Y COMUNICACIÓN</v>
      </c>
      <c r="F218" s="256" t="str">
        <f>+'PLAN INDICATIVO ORIGINAL '!$D$268</f>
        <v>INFORMACIÓN Y COMUNICACIÓN</v>
      </c>
      <c r="G218" s="256" t="s">
        <v>647</v>
      </c>
      <c r="H218" s="257" t="str">
        <f>+'PLAN INDICATIVO ORIGINAL '!$D$269</f>
        <v>Administrar, promover el uso y apropiación de las tecnologías de la información y las comunicaciones como soporte de la gestión administrativa del sistema penitenciario y carcelario.</v>
      </c>
      <c r="I218" s="257" t="s">
        <v>819</v>
      </c>
      <c r="J218" s="265" t="str">
        <f>+'PLAN INDICATIVO ORIGINAL '!$D$270</f>
        <v>DESARROLLO TECNOLOGICO</v>
      </c>
      <c r="K218" s="142" t="s">
        <v>763</v>
      </c>
      <c r="L218" s="142" t="s">
        <v>654</v>
      </c>
      <c r="M218" s="258" t="str">
        <f>+'PLAN INDICATIVO ORIGINAL '!$E$272</f>
        <v>Porcentaje de avance de implementación de herramientas para la Renovación Tecnológica en Sedes Regionales, Sede Central y EPN.</v>
      </c>
      <c r="N218" s="267">
        <f>VLOOKUP(L218,'PLAN INDICATIVO ORIGINAL '!$C$13:$M$343,6,0)</f>
        <v>0.02</v>
      </c>
      <c r="O218" s="267">
        <f>VLOOKUP(L218,'PLAN INDICATIVO ORIGINAL '!$C$13:$M$343,7,0)</f>
        <v>1</v>
      </c>
      <c r="P218" s="267">
        <f>VLOOKUP(L218,'PLAN INDICATIVO ORIGINAL '!$C$13:$M$343,8,0)</f>
        <v>1</v>
      </c>
      <c r="Q218" s="267">
        <f>VLOOKUP(L218,'PLAN INDICATIVO ORIGINAL '!$C$13:$M$343,9,0)</f>
        <v>1</v>
      </c>
      <c r="R218" s="267">
        <f>VLOOKUP(L218,'PLAN INDICATIVO ORIGINAL '!$C$13:$M$343,10,0)</f>
        <v>1</v>
      </c>
      <c r="S218" s="267" t="str">
        <f>VLOOKUP(L218,'PLAN INDICATIVO ORIGINAL '!$C$13:$M$343,11,0)</f>
        <v>Porcentaje</v>
      </c>
      <c r="T218" s="259" t="e">
        <f>VLOOKUP(L218,'PLAN INDICATIVO ORIGINAL '!$C$13:$M$343,12,0)</f>
        <v>#REF!</v>
      </c>
      <c r="U218" s="259">
        <f t="shared" ref="U218:Z218" si="403">+N218*100</f>
        <v>2</v>
      </c>
      <c r="V218" s="259">
        <f t="shared" si="403"/>
        <v>100</v>
      </c>
      <c r="W218" s="259">
        <f t="shared" si="403"/>
        <v>100</v>
      </c>
      <c r="X218" s="259">
        <f t="shared" si="403"/>
        <v>100</v>
      </c>
      <c r="Y218" s="259">
        <f t="shared" si="403"/>
        <v>100</v>
      </c>
      <c r="Z218" s="259" t="e">
        <f t="shared" si="403"/>
        <v>#VALUE!</v>
      </c>
      <c r="AA218" s="115" t="str">
        <f>+'PLAN INDICATIVO ORIGINAL '!C284</f>
        <v>P237</v>
      </c>
      <c r="AB218" s="254" t="str">
        <f>+'PLAN INDICATIVO ORIGINAL '!D284</f>
        <v>Migración a nuevos servidores base de datos y software de producción SISIPEC realizada</v>
      </c>
      <c r="AC218" s="59" t="str">
        <f>VLOOKUP(AB218,'PLAN INDICATIVO ORIGINAL '!$D$12:$F$313,3,0)</f>
        <v xml:space="preserve">OFICINA DE SISTEMAS DE INFORMACIÓN </v>
      </c>
      <c r="AD218" s="59" t="str">
        <f>VLOOKUP(AB218,'PLAN INDICATIVO ORIGINAL '!$D$12:$F$313,3,0)</f>
        <v xml:space="preserve">OFICINA DE SISTEMAS DE INFORMACIÓN </v>
      </c>
      <c r="AE218" s="59" t="s">
        <v>807</v>
      </c>
      <c r="AF218" s="268">
        <f>VLOOKUP(AA218,'PLAN INDICATIVO ORIGINAL '!$C$13:$M$343,6,0)</f>
        <v>0.5</v>
      </c>
      <c r="AG218" s="269">
        <f>VLOOKUP(AA218,'PLAN INDICATIVO ORIGINAL '!$C$13:$M$343,7,0)</f>
        <v>0.5</v>
      </c>
      <c r="AH218" s="269">
        <f>VLOOKUP(AA218,'PLAN INDICATIVO ORIGINAL '!$C$13:$M$343,8,0)</f>
        <v>0</v>
      </c>
      <c r="AI218" s="269">
        <f>VLOOKUP(AA218,'PLAN INDICATIVO ORIGINAL '!$C$13:$M$343,9,0)</f>
        <v>0</v>
      </c>
      <c r="AJ218" s="269">
        <f>VLOOKUP(AA218,'PLAN INDICATIVO ORIGINAL '!$C$13:$M$343,10,0)</f>
        <v>1</v>
      </c>
      <c r="AK218" s="269" t="str">
        <f>VLOOKUP(AA218,'PLAN INDICATIVO ORIGINAL '!$C$13:$M$343,11,0)</f>
        <v>Porcentaje</v>
      </c>
      <c r="AL218" s="262" t="e">
        <f>VLOOKUP(AA218,'PLAN INDICATIVO ORIGINAL '!$C$13:$M$343,12,0)</f>
        <v>#REF!</v>
      </c>
      <c r="AM218" s="270">
        <f t="shared" ref="AM218:AR218" si="404">+AF218*100</f>
        <v>50</v>
      </c>
      <c r="AN218" s="270">
        <f t="shared" si="404"/>
        <v>50</v>
      </c>
      <c r="AO218" s="270">
        <f t="shared" si="404"/>
        <v>0</v>
      </c>
      <c r="AP218" s="270">
        <f t="shared" si="404"/>
        <v>0</v>
      </c>
      <c r="AQ218" s="270">
        <f t="shared" si="404"/>
        <v>100</v>
      </c>
      <c r="AR218" s="270" t="e">
        <f t="shared" si="404"/>
        <v>#VALUE!</v>
      </c>
      <c r="AS218" s="264" t="s">
        <v>765</v>
      </c>
      <c r="AV218" s="214" t="s">
        <v>676</v>
      </c>
      <c r="AW218" s="214" t="s">
        <v>493</v>
      </c>
      <c r="AX218" s="214" t="s">
        <v>807</v>
      </c>
      <c r="BI218" s="146">
        <v>195</v>
      </c>
      <c r="BJ218" s="59" t="s">
        <v>493</v>
      </c>
    </row>
    <row r="219" spans="1:62" ht="63" customHeight="1" x14ac:dyDescent="0.25">
      <c r="A219" s="146">
        <v>239</v>
      </c>
      <c r="B219" s="254" t="str">
        <f t="shared" si="149"/>
        <v>P239</v>
      </c>
      <c r="C219" s="121" t="s">
        <v>50</v>
      </c>
      <c r="D219" s="288" t="s">
        <v>640</v>
      </c>
      <c r="E219" s="284" t="str">
        <f>+'PLAN INDICATIVO ORIGINAL '!$D$267</f>
        <v>SISTEMA INTEGRAL DE INFORMACIÓN Y COMUNICACIÓN</v>
      </c>
      <c r="F219" s="256" t="str">
        <f>+'PLAN INDICATIVO ORIGINAL '!$D$268</f>
        <v>INFORMACIÓN Y COMUNICACIÓN</v>
      </c>
      <c r="G219" s="256" t="s">
        <v>647</v>
      </c>
      <c r="H219" s="257" t="str">
        <f>+'PLAN INDICATIVO ORIGINAL '!$D$269</f>
        <v>Administrar, promover el uso y apropiación de las tecnologías de la información y las comunicaciones como soporte de la gestión administrativa del sistema penitenciario y carcelario.</v>
      </c>
      <c r="I219" s="257" t="s">
        <v>819</v>
      </c>
      <c r="J219" s="265" t="str">
        <f>+'PLAN INDICATIVO ORIGINAL '!$D$270</f>
        <v>DESARROLLO TECNOLOGICO</v>
      </c>
      <c r="K219" s="142" t="s">
        <v>763</v>
      </c>
      <c r="L219" s="142" t="s">
        <v>654</v>
      </c>
      <c r="M219" s="258" t="str">
        <f>+'PLAN INDICATIVO ORIGINAL '!$E$272</f>
        <v>Porcentaje de avance de implementación de herramientas para la Renovación Tecnológica en Sedes Regionales, Sede Central y EPN.</v>
      </c>
      <c r="N219" s="267">
        <f>VLOOKUP(L219,'PLAN INDICATIVO ORIGINAL '!$C$13:$M$343,6,0)</f>
        <v>0.02</v>
      </c>
      <c r="O219" s="267">
        <f>VLOOKUP(L219,'PLAN INDICATIVO ORIGINAL '!$C$13:$M$343,7,0)</f>
        <v>1</v>
      </c>
      <c r="P219" s="267">
        <f>VLOOKUP(L219,'PLAN INDICATIVO ORIGINAL '!$C$13:$M$343,8,0)</f>
        <v>1</v>
      </c>
      <c r="Q219" s="267">
        <f>VLOOKUP(L219,'PLAN INDICATIVO ORIGINAL '!$C$13:$M$343,9,0)</f>
        <v>1</v>
      </c>
      <c r="R219" s="267">
        <f>VLOOKUP(L219,'PLAN INDICATIVO ORIGINAL '!$C$13:$M$343,10,0)</f>
        <v>1</v>
      </c>
      <c r="S219" s="267" t="str">
        <f>VLOOKUP(L219,'PLAN INDICATIVO ORIGINAL '!$C$13:$M$343,11,0)</f>
        <v>Porcentaje</v>
      </c>
      <c r="T219" s="259" t="e">
        <f>VLOOKUP(L219,'PLAN INDICATIVO ORIGINAL '!$C$13:$M$343,12,0)</f>
        <v>#REF!</v>
      </c>
      <c r="U219" s="259">
        <f t="shared" ref="U219:Z219" si="405">+N219*100</f>
        <v>2</v>
      </c>
      <c r="V219" s="259">
        <f t="shared" si="405"/>
        <v>100</v>
      </c>
      <c r="W219" s="259">
        <f t="shared" si="405"/>
        <v>100</v>
      </c>
      <c r="X219" s="259">
        <f t="shared" si="405"/>
        <v>100</v>
      </c>
      <c r="Y219" s="259">
        <f t="shared" si="405"/>
        <v>100</v>
      </c>
      <c r="Z219" s="259" t="e">
        <f t="shared" si="405"/>
        <v>#VALUE!</v>
      </c>
      <c r="AA219" s="115" t="str">
        <f>+'PLAN INDICATIVO ORIGINAL '!C285</f>
        <v>P239</v>
      </c>
      <c r="AB219" s="254" t="str">
        <f>+'PLAN INDICATIVO ORIGINAL '!D285</f>
        <v>Soporte y desarrollo de nuevas funcionalidades de aplicativos de apoyo SIORD, SIJUR, QUEJAS WEB., realizado</v>
      </c>
      <c r="AC219" s="59" t="str">
        <f>VLOOKUP(AB219,'PLAN INDICATIVO ORIGINAL '!$D$12:$F$313,3,0)</f>
        <v xml:space="preserve">OFICINA DE SISTEMAS DE INFORMACIÓN </v>
      </c>
      <c r="AD219" s="59" t="str">
        <f>VLOOKUP(AB219,'PLAN INDICATIVO ORIGINAL '!$D$12:$F$313,3,0)</f>
        <v xml:space="preserve">OFICINA DE SISTEMAS DE INFORMACIÓN </v>
      </c>
      <c r="AE219" s="59" t="s">
        <v>807</v>
      </c>
      <c r="AF219" s="268">
        <f>VLOOKUP(AA219,'PLAN INDICATIVO ORIGINAL '!$C$13:$M$343,6,0)</f>
        <v>1</v>
      </c>
      <c r="AG219" s="269">
        <f>VLOOKUP(AA219,'PLAN INDICATIVO ORIGINAL '!$C$13:$M$343,7,0)</f>
        <v>1</v>
      </c>
      <c r="AH219" s="269">
        <f>VLOOKUP(AA219,'PLAN INDICATIVO ORIGINAL '!$C$13:$M$343,8,0)</f>
        <v>1</v>
      </c>
      <c r="AI219" s="269">
        <f>VLOOKUP(AA219,'PLAN INDICATIVO ORIGINAL '!$C$13:$M$343,9,0)</f>
        <v>1</v>
      </c>
      <c r="AJ219" s="269">
        <f>VLOOKUP(AA219,'PLAN INDICATIVO ORIGINAL '!$C$13:$M$343,10,0)</f>
        <v>1</v>
      </c>
      <c r="AK219" s="269" t="str">
        <f>VLOOKUP(AA219,'PLAN INDICATIVO ORIGINAL '!$C$13:$M$343,11,0)</f>
        <v>Porcentaje</v>
      </c>
      <c r="AL219" s="262" t="e">
        <f>VLOOKUP(AA219,'PLAN INDICATIVO ORIGINAL '!$C$13:$M$343,12,0)</f>
        <v>#REF!</v>
      </c>
      <c r="AM219" s="270">
        <f t="shared" ref="AM219:AR219" si="406">+AF219*100</f>
        <v>100</v>
      </c>
      <c r="AN219" s="270">
        <f t="shared" si="406"/>
        <v>100</v>
      </c>
      <c r="AO219" s="270">
        <f t="shared" si="406"/>
        <v>100</v>
      </c>
      <c r="AP219" s="270">
        <f t="shared" si="406"/>
        <v>100</v>
      </c>
      <c r="AQ219" s="270">
        <f t="shared" si="406"/>
        <v>100</v>
      </c>
      <c r="AR219" s="270" t="e">
        <f t="shared" si="406"/>
        <v>#VALUE!</v>
      </c>
      <c r="AS219" s="264" t="s">
        <v>765</v>
      </c>
      <c r="AV219" s="214" t="s">
        <v>678</v>
      </c>
      <c r="AW219" s="214" t="s">
        <v>493</v>
      </c>
      <c r="AX219" s="214" t="s">
        <v>807</v>
      </c>
      <c r="BI219" s="146">
        <v>34</v>
      </c>
      <c r="BJ219" s="59" t="s">
        <v>493</v>
      </c>
    </row>
    <row r="220" spans="1:62" ht="56.25" customHeight="1" x14ac:dyDescent="0.25">
      <c r="A220" s="146">
        <v>195</v>
      </c>
      <c r="B220" s="254" t="str">
        <f t="shared" si="149"/>
        <v>P195</v>
      </c>
      <c r="C220" s="121" t="s">
        <v>65</v>
      </c>
      <c r="D220" s="288" t="s">
        <v>640</v>
      </c>
      <c r="E220" s="284" t="str">
        <f>+'PLAN INDICATIVO ORIGINAL '!$D$267</f>
        <v>SISTEMA INTEGRAL DE INFORMACIÓN Y COMUNICACIÓN</v>
      </c>
      <c r="F220" s="256" t="str">
        <f>+'PLAN INDICATIVO ORIGINAL '!$D$268</f>
        <v>INFORMACIÓN Y COMUNICACIÓN</v>
      </c>
      <c r="G220" s="256" t="s">
        <v>647</v>
      </c>
      <c r="H220" s="257" t="str">
        <f>+'PLAN INDICATIVO ORIGINAL '!$D$269</f>
        <v>Administrar, promover el uso y apropiación de las tecnologías de la información y las comunicaciones como soporte de la gestión administrativa del sistema penitenciario y carcelario.</v>
      </c>
      <c r="I220" s="257" t="s">
        <v>819</v>
      </c>
      <c r="J220" s="265" t="str">
        <f>+'PLAN INDICATIVO ORIGINAL '!$D$270</f>
        <v>DESARROLLO TECNOLOGICO</v>
      </c>
      <c r="K220" s="142" t="s">
        <v>763</v>
      </c>
      <c r="L220" s="142" t="s">
        <v>654</v>
      </c>
      <c r="M220" s="258" t="str">
        <f>+'PLAN INDICATIVO ORIGINAL '!$E$272</f>
        <v>Porcentaje de avance de implementación de herramientas para la Renovación Tecnológica en Sedes Regionales, Sede Central y EPN.</v>
      </c>
      <c r="N220" s="267">
        <f>VLOOKUP(L220,'PLAN INDICATIVO ORIGINAL '!$C$13:$M$343,6,0)</f>
        <v>0.02</v>
      </c>
      <c r="O220" s="267">
        <f>VLOOKUP(L220,'PLAN INDICATIVO ORIGINAL '!$C$13:$M$343,7,0)</f>
        <v>1</v>
      </c>
      <c r="P220" s="267">
        <f>VLOOKUP(L220,'PLAN INDICATIVO ORIGINAL '!$C$13:$M$343,8,0)</f>
        <v>1</v>
      </c>
      <c r="Q220" s="267">
        <f>VLOOKUP(L220,'PLAN INDICATIVO ORIGINAL '!$C$13:$M$343,9,0)</f>
        <v>1</v>
      </c>
      <c r="R220" s="267">
        <f>VLOOKUP(L220,'PLAN INDICATIVO ORIGINAL '!$C$13:$M$343,10,0)</f>
        <v>1</v>
      </c>
      <c r="S220" s="267" t="str">
        <f>VLOOKUP(L220,'PLAN INDICATIVO ORIGINAL '!$C$13:$M$343,11,0)</f>
        <v>Porcentaje</v>
      </c>
      <c r="T220" s="259" t="e">
        <f>VLOOKUP(L220,'PLAN INDICATIVO ORIGINAL '!$C$13:$M$343,12,0)</f>
        <v>#REF!</v>
      </c>
      <c r="U220" s="259">
        <f t="shared" ref="U220:Z220" si="407">+N220*100</f>
        <v>2</v>
      </c>
      <c r="V220" s="259">
        <f t="shared" si="407"/>
        <v>100</v>
      </c>
      <c r="W220" s="259">
        <f t="shared" si="407"/>
        <v>100</v>
      </c>
      <c r="X220" s="259">
        <f t="shared" si="407"/>
        <v>100</v>
      </c>
      <c r="Y220" s="259">
        <f t="shared" si="407"/>
        <v>100</v>
      </c>
      <c r="Z220" s="259" t="e">
        <f t="shared" si="407"/>
        <v>#VALUE!</v>
      </c>
      <c r="AA220" s="146" t="str">
        <f>+'PLAN INDICATIVO ORIGINAL '!C286</f>
        <v>P195</v>
      </c>
      <c r="AB220" s="254" t="str">
        <f>+'PLAN INDICATIVO ORIGINAL '!D286</f>
        <v xml:space="preserve">Protocolo de Internet IPv6 elaborado </v>
      </c>
      <c r="AC220" s="59" t="str">
        <f>VLOOKUP(AB220,'PLAN INDICATIVO ORIGINAL '!$D$12:$F$313,3,0)</f>
        <v xml:space="preserve">OFICINA DE SISTEMAS DE INFORMACIÓN </v>
      </c>
      <c r="AD220" s="59" t="str">
        <f>VLOOKUP(AB220,'PLAN INDICATIVO ORIGINAL '!$D$12:$F$313,3,0)</f>
        <v xml:space="preserve">OFICINA DE SISTEMAS DE INFORMACIÓN </v>
      </c>
      <c r="AE220" s="59" t="s">
        <v>807</v>
      </c>
      <c r="AF220" s="268">
        <f>VLOOKUP(AA220,'PLAN INDICATIVO ORIGINAL '!$C$13:$M$343,6,0)</f>
        <v>0</v>
      </c>
      <c r="AG220" s="269">
        <f>VLOOKUP(AA220,'PLAN INDICATIVO ORIGINAL '!$C$13:$M$343,7,0)</f>
        <v>0.2</v>
      </c>
      <c r="AH220" s="269">
        <f>VLOOKUP(AA220,'PLAN INDICATIVO ORIGINAL '!$C$13:$M$343,8,0)</f>
        <v>0.4</v>
      </c>
      <c r="AI220" s="269">
        <f>VLOOKUP(AA220,'PLAN INDICATIVO ORIGINAL '!$C$13:$M$343,9,0)</f>
        <v>0.6</v>
      </c>
      <c r="AJ220" s="269">
        <f>VLOOKUP(AA220,'PLAN INDICATIVO ORIGINAL '!$C$13:$M$343,10,0)</f>
        <v>0.6</v>
      </c>
      <c r="AK220" s="269" t="str">
        <f>VLOOKUP(AA220,'PLAN INDICATIVO ORIGINAL '!$C$13:$M$343,11,0)</f>
        <v>Porcentaje</v>
      </c>
      <c r="AL220" s="262" t="e">
        <f>VLOOKUP(AA220,'PLAN INDICATIVO ORIGINAL '!$C$13:$M$343,12,0)</f>
        <v>#REF!</v>
      </c>
      <c r="AM220" s="270">
        <f t="shared" ref="AM220:AR220" si="408">+AF220*100</f>
        <v>0</v>
      </c>
      <c r="AN220" s="270">
        <f t="shared" si="408"/>
        <v>20</v>
      </c>
      <c r="AO220" s="270">
        <f t="shared" si="408"/>
        <v>40</v>
      </c>
      <c r="AP220" s="270">
        <f t="shared" si="408"/>
        <v>60</v>
      </c>
      <c r="AQ220" s="270">
        <f t="shared" si="408"/>
        <v>60</v>
      </c>
      <c r="AR220" s="270" t="e">
        <f t="shared" si="408"/>
        <v>#VALUE!</v>
      </c>
      <c r="AS220" s="264" t="s">
        <v>765</v>
      </c>
      <c r="AV220" s="214" t="s">
        <v>680</v>
      </c>
      <c r="AW220" s="214" t="s">
        <v>493</v>
      </c>
      <c r="AX220" s="214" t="s">
        <v>807</v>
      </c>
      <c r="BI220" s="146">
        <v>238</v>
      </c>
      <c r="BJ220" s="59" t="s">
        <v>460</v>
      </c>
    </row>
    <row r="221" spans="1:62" ht="99" customHeight="1" x14ac:dyDescent="0.25">
      <c r="A221" s="146">
        <v>34</v>
      </c>
      <c r="B221" s="254" t="e">
        <f t="shared" si="149"/>
        <v>#REF!</v>
      </c>
      <c r="C221" s="121" t="s">
        <v>65</v>
      </c>
      <c r="D221" s="288" t="s">
        <v>640</v>
      </c>
      <c r="E221" s="284" t="str">
        <f>+'PLAN INDICATIVO ORIGINAL '!$D$267</f>
        <v>SISTEMA INTEGRAL DE INFORMACIÓN Y COMUNICACIÓN</v>
      </c>
      <c r="F221" s="256" t="str">
        <f>+'PLAN INDICATIVO ORIGINAL '!$D$268</f>
        <v>INFORMACIÓN Y COMUNICACIÓN</v>
      </c>
      <c r="G221" s="256" t="s">
        <v>647</v>
      </c>
      <c r="H221" s="257" t="str">
        <f>+'PLAN INDICATIVO ORIGINAL '!$D$269</f>
        <v>Administrar, promover el uso y apropiación de las tecnologías de la información y las comunicaciones como soporte de la gestión administrativa del sistema penitenciario y carcelario.</v>
      </c>
      <c r="I221" s="257" t="s">
        <v>819</v>
      </c>
      <c r="J221" s="265" t="str">
        <f>+'PLAN INDICATIVO ORIGINAL '!$D$270</f>
        <v>DESARROLLO TECNOLOGICO</v>
      </c>
      <c r="K221" s="142" t="s">
        <v>763</v>
      </c>
      <c r="L221" s="142" t="s">
        <v>654</v>
      </c>
      <c r="M221" s="258" t="str">
        <f>+'PLAN INDICATIVO ORIGINAL '!$E$272</f>
        <v>Porcentaje de avance de implementación de herramientas para la Renovación Tecnológica en Sedes Regionales, Sede Central y EPN.</v>
      </c>
      <c r="N221" s="267">
        <f>VLOOKUP(L221,'PLAN INDICATIVO ORIGINAL '!$C$13:$M$343,6,0)</f>
        <v>0.02</v>
      </c>
      <c r="O221" s="267">
        <f>VLOOKUP(L221,'PLAN INDICATIVO ORIGINAL '!$C$13:$M$343,7,0)</f>
        <v>1</v>
      </c>
      <c r="P221" s="267">
        <f>VLOOKUP(L221,'PLAN INDICATIVO ORIGINAL '!$C$13:$M$343,8,0)</f>
        <v>1</v>
      </c>
      <c r="Q221" s="267">
        <f>VLOOKUP(L221,'PLAN INDICATIVO ORIGINAL '!$C$13:$M$343,9,0)</f>
        <v>1</v>
      </c>
      <c r="R221" s="267">
        <f>VLOOKUP(L221,'PLAN INDICATIVO ORIGINAL '!$C$13:$M$343,10,0)</f>
        <v>1</v>
      </c>
      <c r="S221" s="267" t="str">
        <f>VLOOKUP(L221,'PLAN INDICATIVO ORIGINAL '!$C$13:$M$343,11,0)</f>
        <v>Porcentaje</v>
      </c>
      <c r="T221" s="259" t="e">
        <f>VLOOKUP(L221,'PLAN INDICATIVO ORIGINAL '!$C$13:$M$343,12,0)</f>
        <v>#REF!</v>
      </c>
      <c r="U221" s="259">
        <f t="shared" ref="U221:Z221" si="409">+N221*100</f>
        <v>2</v>
      </c>
      <c r="V221" s="259">
        <f t="shared" si="409"/>
        <v>100</v>
      </c>
      <c r="W221" s="259">
        <f t="shared" si="409"/>
        <v>100</v>
      </c>
      <c r="X221" s="259">
        <f t="shared" si="409"/>
        <v>100</v>
      </c>
      <c r="Y221" s="259">
        <f t="shared" si="409"/>
        <v>100</v>
      </c>
      <c r="Z221" s="259" t="e">
        <f t="shared" si="409"/>
        <v>#VALUE!</v>
      </c>
      <c r="AA221" s="146" t="e">
        <f>+'PLAN INDICATIVO ORIGINAL '!#REF!</f>
        <v>#REF!</v>
      </c>
      <c r="AB221" s="254" t="e">
        <f>+'PLAN INDICATIVO ORIGINAL '!#REF!</f>
        <v>#REF!</v>
      </c>
      <c r="AC221" s="59" t="e">
        <f>VLOOKUP(AB221,'PLAN INDICATIVO ORIGINAL '!$D$12:$F$313,3,0)</f>
        <v>#REF!</v>
      </c>
      <c r="AD221" s="59" t="e">
        <f>VLOOKUP(AB221,'PLAN INDICATIVO ORIGINAL '!$D$12:$F$313,3,0)</f>
        <v>#REF!</v>
      </c>
      <c r="AE221" s="59" t="s">
        <v>807</v>
      </c>
      <c r="AF221" s="260" t="e">
        <f>VLOOKUP(AA221,'PLAN INDICATIVO ORIGINAL '!$C$13:$M$343,6,0)</f>
        <v>#REF!</v>
      </c>
      <c r="AG221" s="261" t="e">
        <f>VLOOKUP(AA221,'PLAN INDICATIVO ORIGINAL '!$C$13:$M$343,7,0)</f>
        <v>#REF!</v>
      </c>
      <c r="AH221" s="261" t="e">
        <f>VLOOKUP(AA221,'PLAN INDICATIVO ORIGINAL '!$C$13:$M$343,8,0)</f>
        <v>#REF!</v>
      </c>
      <c r="AI221" s="261" t="e">
        <f>VLOOKUP(AA221,'PLAN INDICATIVO ORIGINAL '!$C$13:$M$343,9,0)</f>
        <v>#REF!</v>
      </c>
      <c r="AJ221" s="261" t="e">
        <f>VLOOKUP(AA221,'PLAN INDICATIVO ORIGINAL '!$C$13:$M$343,10,0)</f>
        <v>#REF!</v>
      </c>
      <c r="AK221" s="261" t="e">
        <f>VLOOKUP(AA221,'PLAN INDICATIVO ORIGINAL '!$C$13:$M$343,11,0)</f>
        <v>#REF!</v>
      </c>
      <c r="AL221" s="262" t="e">
        <f>VLOOKUP(AA221,'PLAN INDICATIVO ORIGINAL '!$C$13:$M$343,12,0)</f>
        <v>#REF!</v>
      </c>
      <c r="AM221" s="263" t="e">
        <f t="shared" ref="AM221:AR221" si="410">+AF221</f>
        <v>#REF!</v>
      </c>
      <c r="AN221" s="263" t="e">
        <f t="shared" si="410"/>
        <v>#REF!</v>
      </c>
      <c r="AO221" s="263" t="e">
        <f t="shared" si="410"/>
        <v>#REF!</v>
      </c>
      <c r="AP221" s="263" t="e">
        <f t="shared" si="410"/>
        <v>#REF!</v>
      </c>
      <c r="AQ221" s="263" t="e">
        <f t="shared" si="410"/>
        <v>#REF!</v>
      </c>
      <c r="AR221" s="263" t="e">
        <f t="shared" si="410"/>
        <v>#REF!</v>
      </c>
      <c r="AS221" s="264" t="s">
        <v>765</v>
      </c>
      <c r="AV221" s="214" t="s">
        <v>682</v>
      </c>
      <c r="AW221" s="214" t="s">
        <v>493</v>
      </c>
      <c r="AX221" s="214" t="s">
        <v>807</v>
      </c>
      <c r="BI221" s="146">
        <v>85</v>
      </c>
      <c r="BJ221" s="59" t="s">
        <v>493</v>
      </c>
    </row>
    <row r="222" spans="1:62" ht="53.25" customHeight="1" x14ac:dyDescent="0.25">
      <c r="A222" s="146">
        <v>238</v>
      </c>
      <c r="B222" s="254" t="str">
        <f t="shared" si="149"/>
        <v>P238</v>
      </c>
      <c r="C222" s="121" t="s">
        <v>65</v>
      </c>
      <c r="D222" s="288" t="s">
        <v>640</v>
      </c>
      <c r="E222" s="284" t="str">
        <f>+'PLAN INDICATIVO ORIGINAL '!$D$267</f>
        <v>SISTEMA INTEGRAL DE INFORMACIÓN Y COMUNICACIÓN</v>
      </c>
      <c r="F222" s="256" t="str">
        <f>+'PLAN INDICATIVO ORIGINAL '!$D$268</f>
        <v>INFORMACIÓN Y COMUNICACIÓN</v>
      </c>
      <c r="G222" s="256" t="s">
        <v>647</v>
      </c>
      <c r="H222" s="257" t="str">
        <f>+'PLAN INDICATIVO ORIGINAL '!$D$269</f>
        <v>Administrar, promover el uso y apropiación de las tecnologías de la información y las comunicaciones como soporte de la gestión administrativa del sistema penitenciario y carcelario.</v>
      </c>
      <c r="I222" s="257" t="s">
        <v>819</v>
      </c>
      <c r="J222" s="265" t="str">
        <f>+'PLAN INDICATIVO ORIGINAL '!$D$270</f>
        <v>DESARROLLO TECNOLOGICO</v>
      </c>
      <c r="K222" s="142" t="s">
        <v>763</v>
      </c>
      <c r="L222" s="142" t="s">
        <v>654</v>
      </c>
      <c r="M222" s="258" t="str">
        <f>+'PLAN INDICATIVO ORIGINAL '!$E$272</f>
        <v>Porcentaje de avance de implementación de herramientas para la Renovación Tecnológica en Sedes Regionales, Sede Central y EPN.</v>
      </c>
      <c r="N222" s="267">
        <f>VLOOKUP(L222,'PLAN INDICATIVO ORIGINAL '!$C$13:$M$343,6,0)</f>
        <v>0.02</v>
      </c>
      <c r="O222" s="267">
        <f>VLOOKUP(L222,'PLAN INDICATIVO ORIGINAL '!$C$13:$M$343,7,0)</f>
        <v>1</v>
      </c>
      <c r="P222" s="267">
        <f>VLOOKUP(L222,'PLAN INDICATIVO ORIGINAL '!$C$13:$M$343,8,0)</f>
        <v>1</v>
      </c>
      <c r="Q222" s="267">
        <f>VLOOKUP(L222,'PLAN INDICATIVO ORIGINAL '!$C$13:$M$343,9,0)</f>
        <v>1</v>
      </c>
      <c r="R222" s="267">
        <f>VLOOKUP(L222,'PLAN INDICATIVO ORIGINAL '!$C$13:$M$343,10,0)</f>
        <v>1</v>
      </c>
      <c r="S222" s="267" t="str">
        <f>VLOOKUP(L222,'PLAN INDICATIVO ORIGINAL '!$C$13:$M$343,11,0)</f>
        <v>Porcentaje</v>
      </c>
      <c r="T222" s="259" t="e">
        <f>VLOOKUP(L222,'PLAN INDICATIVO ORIGINAL '!$C$13:$M$343,12,0)</f>
        <v>#REF!</v>
      </c>
      <c r="U222" s="259">
        <f t="shared" ref="U222:Z222" si="411">+N222*100</f>
        <v>2</v>
      </c>
      <c r="V222" s="259">
        <f t="shared" si="411"/>
        <v>100</v>
      </c>
      <c r="W222" s="259">
        <f t="shared" si="411"/>
        <v>100</v>
      </c>
      <c r="X222" s="259">
        <f t="shared" si="411"/>
        <v>100</v>
      </c>
      <c r="Y222" s="259">
        <f t="shared" si="411"/>
        <v>100</v>
      </c>
      <c r="Z222" s="259" t="e">
        <f t="shared" si="411"/>
        <v>#VALUE!</v>
      </c>
      <c r="AA222" s="115" t="str">
        <f>+'PLAN INDICATIVO ORIGINAL '!C287</f>
        <v>P238</v>
      </c>
      <c r="AB222" s="254" t="str">
        <f>+'PLAN INDICATIVO ORIGINAL '!D287</f>
        <v>Herramienta GESDOC a nivel Nacional, implementadas.</v>
      </c>
      <c r="AC222" s="59" t="str">
        <f>VLOOKUP(AB222,'PLAN INDICATIVO ORIGINAL '!$D$12:$F$313,3,0)</f>
        <v>DIRECCIÓN DE GESTIÓN CORPORATIVA</v>
      </c>
      <c r="AD222" s="59" t="str">
        <f>VLOOKUP(AB222,'PLAN INDICATIVO ORIGINAL '!$D$12:$F$313,3,0)</f>
        <v>DIRECCIÓN DE GESTIÓN CORPORATIVA</v>
      </c>
      <c r="AE222" s="59" t="s">
        <v>804</v>
      </c>
      <c r="AF222" s="268">
        <f>VLOOKUP(AA222,'PLAN INDICATIVO ORIGINAL '!$C$13:$M$343,6,0)</f>
        <v>0.3</v>
      </c>
      <c r="AG222" s="269">
        <f>VLOOKUP(AA222,'PLAN INDICATIVO ORIGINAL '!$C$13:$M$343,7,0)</f>
        <v>0.3</v>
      </c>
      <c r="AH222" s="269">
        <f>VLOOKUP(AA222,'PLAN INDICATIVO ORIGINAL '!$C$13:$M$343,8,0)</f>
        <v>0.4</v>
      </c>
      <c r="AI222" s="269">
        <f>VLOOKUP(AA222,'PLAN INDICATIVO ORIGINAL '!$C$13:$M$343,9,0)</f>
        <v>0</v>
      </c>
      <c r="AJ222" s="269">
        <f>VLOOKUP(AA222,'PLAN INDICATIVO ORIGINAL '!$C$13:$M$343,10,0)</f>
        <v>1</v>
      </c>
      <c r="AK222" s="269" t="str">
        <f>VLOOKUP(AA222,'PLAN INDICATIVO ORIGINAL '!$C$13:$M$343,11,0)</f>
        <v>Porcentaje</v>
      </c>
      <c r="AL222" s="262" t="e">
        <f>VLOOKUP(AA222,'PLAN INDICATIVO ORIGINAL '!$C$13:$M$343,12,0)</f>
        <v>#REF!</v>
      </c>
      <c r="AM222" s="270">
        <f t="shared" ref="AM222:AR222" si="412">+AF222*100</f>
        <v>30</v>
      </c>
      <c r="AN222" s="270">
        <f t="shared" si="412"/>
        <v>30</v>
      </c>
      <c r="AO222" s="270">
        <f t="shared" si="412"/>
        <v>40</v>
      </c>
      <c r="AP222" s="270">
        <f t="shared" si="412"/>
        <v>0</v>
      </c>
      <c r="AQ222" s="270">
        <f t="shared" si="412"/>
        <v>100</v>
      </c>
      <c r="AR222" s="270" t="e">
        <f t="shared" si="412"/>
        <v>#VALUE!</v>
      </c>
      <c r="AS222" s="264" t="s">
        <v>765</v>
      </c>
      <c r="AV222" s="214" t="s">
        <v>683</v>
      </c>
      <c r="AW222" s="214" t="s">
        <v>460</v>
      </c>
      <c r="AX222" s="214" t="s">
        <v>804</v>
      </c>
      <c r="BI222" s="254">
        <v>160</v>
      </c>
      <c r="BJ222" s="59" t="s">
        <v>690</v>
      </c>
    </row>
    <row r="223" spans="1:62" ht="51" customHeight="1" x14ac:dyDescent="0.25">
      <c r="A223" s="146">
        <v>85</v>
      </c>
      <c r="B223" s="254" t="e">
        <f t="shared" si="149"/>
        <v>#REF!</v>
      </c>
      <c r="C223" s="121" t="s">
        <v>65</v>
      </c>
      <c r="D223" s="288" t="s">
        <v>640</v>
      </c>
      <c r="E223" s="284" t="str">
        <f>+'PLAN INDICATIVO ORIGINAL '!$D$267</f>
        <v>SISTEMA INTEGRAL DE INFORMACIÓN Y COMUNICACIÓN</v>
      </c>
      <c r="F223" s="256" t="str">
        <f>+'PLAN INDICATIVO ORIGINAL '!$D$268</f>
        <v>INFORMACIÓN Y COMUNICACIÓN</v>
      </c>
      <c r="G223" s="256" t="s">
        <v>647</v>
      </c>
      <c r="H223" s="257" t="str">
        <f>+'PLAN INDICATIVO ORIGINAL '!$D$269</f>
        <v>Administrar, promover el uso y apropiación de las tecnologías de la información y las comunicaciones como soporte de la gestión administrativa del sistema penitenciario y carcelario.</v>
      </c>
      <c r="I223" s="257" t="s">
        <v>819</v>
      </c>
      <c r="J223" s="265" t="str">
        <f>+'PLAN INDICATIVO ORIGINAL '!$D$270</f>
        <v>DESARROLLO TECNOLOGICO</v>
      </c>
      <c r="K223" s="142" t="s">
        <v>763</v>
      </c>
      <c r="L223" s="142" t="s">
        <v>654</v>
      </c>
      <c r="M223" s="258" t="str">
        <f>+'PLAN INDICATIVO ORIGINAL '!$E$272</f>
        <v>Porcentaje de avance de implementación de herramientas para la Renovación Tecnológica en Sedes Regionales, Sede Central y EPN.</v>
      </c>
      <c r="N223" s="267">
        <f>VLOOKUP(L223,'PLAN INDICATIVO ORIGINAL '!$C$13:$M$343,6,0)</f>
        <v>0.02</v>
      </c>
      <c r="O223" s="267">
        <f>VLOOKUP(L223,'PLAN INDICATIVO ORIGINAL '!$C$13:$M$343,7,0)</f>
        <v>1</v>
      </c>
      <c r="P223" s="267">
        <f>VLOOKUP(L223,'PLAN INDICATIVO ORIGINAL '!$C$13:$M$343,8,0)</f>
        <v>1</v>
      </c>
      <c r="Q223" s="267">
        <f>VLOOKUP(L223,'PLAN INDICATIVO ORIGINAL '!$C$13:$M$343,9,0)</f>
        <v>1</v>
      </c>
      <c r="R223" s="267">
        <f>VLOOKUP(L223,'PLAN INDICATIVO ORIGINAL '!$C$13:$M$343,10,0)</f>
        <v>1</v>
      </c>
      <c r="S223" s="267" t="str">
        <f>VLOOKUP(L223,'PLAN INDICATIVO ORIGINAL '!$C$13:$M$343,11,0)</f>
        <v>Porcentaje</v>
      </c>
      <c r="T223" s="259" t="e">
        <f>VLOOKUP(L223,'PLAN INDICATIVO ORIGINAL '!$C$13:$M$343,12,0)</f>
        <v>#REF!</v>
      </c>
      <c r="U223" s="259">
        <f t="shared" ref="U223:Z223" si="413">+N223*100</f>
        <v>2</v>
      </c>
      <c r="V223" s="259">
        <f t="shared" si="413"/>
        <v>100</v>
      </c>
      <c r="W223" s="259">
        <f t="shared" si="413"/>
        <v>100</v>
      </c>
      <c r="X223" s="259">
        <f t="shared" si="413"/>
        <v>100</v>
      </c>
      <c r="Y223" s="259">
        <f t="shared" si="413"/>
        <v>100</v>
      </c>
      <c r="Z223" s="259" t="e">
        <f t="shared" si="413"/>
        <v>#VALUE!</v>
      </c>
      <c r="AA223" s="302" t="e">
        <f>+'PLAN INDICATIVO ORIGINAL '!#REF!</f>
        <v>#REF!</v>
      </c>
      <c r="AB223" s="302" t="e">
        <f>+'PLAN INDICATIVO ORIGINAL '!#REF!</f>
        <v>#REF!</v>
      </c>
      <c r="AC223" s="59" t="e">
        <f>VLOOKUP(AB223,'PLAN INDICATIVO ORIGINAL '!$D$12:$F$313,3,0)</f>
        <v>#REF!</v>
      </c>
      <c r="AD223" s="59" t="e">
        <f>VLOOKUP(AB223,'PLAN INDICATIVO ORIGINAL '!$D$12:$F$313,3,0)</f>
        <v>#REF!</v>
      </c>
      <c r="AE223" s="59" t="s">
        <v>807</v>
      </c>
      <c r="AF223" s="268" t="e">
        <f>VLOOKUP(AA223,'PLAN INDICATIVO ORIGINAL '!$C$13:$M$343,6,0)</f>
        <v>#REF!</v>
      </c>
      <c r="AG223" s="269" t="e">
        <f>VLOOKUP(AA223,'PLAN INDICATIVO ORIGINAL '!$C$13:$M$343,7,0)</f>
        <v>#REF!</v>
      </c>
      <c r="AH223" s="269" t="e">
        <f>VLOOKUP(AA223,'PLAN INDICATIVO ORIGINAL '!$C$13:$M$343,8,0)</f>
        <v>#REF!</v>
      </c>
      <c r="AI223" s="269" t="e">
        <f>VLOOKUP(AA223,'PLAN INDICATIVO ORIGINAL '!$C$13:$M$343,9,0)</f>
        <v>#REF!</v>
      </c>
      <c r="AJ223" s="269" t="e">
        <f>VLOOKUP(AA223,'PLAN INDICATIVO ORIGINAL '!$C$13:$M$343,10,0)</f>
        <v>#REF!</v>
      </c>
      <c r="AK223" s="269" t="e">
        <f>VLOOKUP(AA223,'PLAN INDICATIVO ORIGINAL '!$C$13:$M$343,11,0)</f>
        <v>#REF!</v>
      </c>
      <c r="AL223" s="262" t="e">
        <f>VLOOKUP(AA223,'PLAN INDICATIVO ORIGINAL '!$C$13:$M$343,12,0)</f>
        <v>#REF!</v>
      </c>
      <c r="AM223" s="270" t="e">
        <f t="shared" ref="AM223:AR223" si="414">+AF223*100</f>
        <v>#REF!</v>
      </c>
      <c r="AN223" s="270" t="e">
        <f t="shared" si="414"/>
        <v>#REF!</v>
      </c>
      <c r="AO223" s="270" t="e">
        <f t="shared" si="414"/>
        <v>#REF!</v>
      </c>
      <c r="AP223" s="270" t="e">
        <f t="shared" si="414"/>
        <v>#REF!</v>
      </c>
      <c r="AQ223" s="270" t="e">
        <f t="shared" si="414"/>
        <v>#REF!</v>
      </c>
      <c r="AR223" s="270" t="e">
        <f t="shared" si="414"/>
        <v>#REF!</v>
      </c>
      <c r="AS223" s="264" t="s">
        <v>765</v>
      </c>
      <c r="AV223" s="214" t="s">
        <v>685</v>
      </c>
      <c r="AW223" s="214" t="s">
        <v>493</v>
      </c>
      <c r="AX223" s="214" t="s">
        <v>807</v>
      </c>
      <c r="BI223" s="254">
        <v>161</v>
      </c>
      <c r="BJ223" s="59" t="s">
        <v>690</v>
      </c>
    </row>
    <row r="224" spans="1:62" ht="45" customHeight="1" x14ac:dyDescent="0.25">
      <c r="A224" s="254">
        <v>160</v>
      </c>
      <c r="B224" s="254" t="str">
        <f t="shared" si="149"/>
        <v>P160</v>
      </c>
      <c r="C224" s="121" t="s">
        <v>33</v>
      </c>
      <c r="D224" s="288" t="s">
        <v>640</v>
      </c>
      <c r="E224" s="284" t="str">
        <f>+'PLAN INDICATIVO ORIGINAL '!$D$267</f>
        <v>SISTEMA INTEGRAL DE INFORMACIÓN Y COMUNICACIÓN</v>
      </c>
      <c r="F224" s="256" t="str">
        <f>+'PLAN INDICATIVO ORIGINAL '!$D$268</f>
        <v>INFORMACIÓN Y COMUNICACIÓN</v>
      </c>
      <c r="G224" s="256" t="s">
        <v>647</v>
      </c>
      <c r="H224" s="257" t="str">
        <f>+'PLAN INDICATIVO ORIGINAL '!$D$269</f>
        <v>Administrar, promover el uso y apropiación de las tecnologías de la información y las comunicaciones como soporte de la gestión administrativa del sistema penitenciario y carcelario.</v>
      </c>
      <c r="I224" s="257" t="s">
        <v>820</v>
      </c>
      <c r="J224" s="265" t="str">
        <f>+'PLAN INDICATIVO ORIGINAL '!$D$288</f>
        <v>COMUNICACIONES</v>
      </c>
      <c r="K224" s="265" t="s">
        <v>791</v>
      </c>
      <c r="L224" s="142" t="s">
        <v>687</v>
      </c>
      <c r="M224" s="280" t="str">
        <f>+'PLAN INDICATIVO ORIGINAL '!$E$288</f>
        <v>Porcentaje de acciones de la Política de Comunicaciones cumplidas.</v>
      </c>
      <c r="N224" s="267">
        <f>VLOOKUP(L224,'PLAN INDICATIVO ORIGINAL '!$C$13:$M$343,6,0)</f>
        <v>0.25</v>
      </c>
      <c r="O224" s="267">
        <f>VLOOKUP(L224,'PLAN INDICATIVO ORIGINAL '!$C$13:$M$343,7,0)</f>
        <v>0.5</v>
      </c>
      <c r="P224" s="267">
        <f>VLOOKUP(L224,'PLAN INDICATIVO ORIGINAL '!$C$13:$M$343,8,0)</f>
        <v>0.75</v>
      </c>
      <c r="Q224" s="267">
        <f>VLOOKUP(L224,'PLAN INDICATIVO ORIGINAL '!$C$13:$M$343,9,0)</f>
        <v>1</v>
      </c>
      <c r="R224" s="267">
        <f>VLOOKUP(L224,'PLAN INDICATIVO ORIGINAL '!$C$13:$M$343,10,0)</f>
        <v>1</v>
      </c>
      <c r="S224" s="267" t="str">
        <f>VLOOKUP(L224,'PLAN INDICATIVO ORIGINAL '!$C$13:$M$343,11,0)</f>
        <v>Porcentaje</v>
      </c>
      <c r="T224" s="259" t="e">
        <f>VLOOKUP(L224,'PLAN INDICATIVO ORIGINAL '!$C$13:$M$343,12,0)</f>
        <v>#REF!</v>
      </c>
      <c r="U224" s="259">
        <f t="shared" ref="U224:Z224" si="415">+N224*100</f>
        <v>25</v>
      </c>
      <c r="V224" s="259">
        <f t="shared" si="415"/>
        <v>50</v>
      </c>
      <c r="W224" s="259">
        <f t="shared" si="415"/>
        <v>75</v>
      </c>
      <c r="X224" s="259">
        <f t="shared" si="415"/>
        <v>100</v>
      </c>
      <c r="Y224" s="259">
        <f t="shared" si="415"/>
        <v>100</v>
      </c>
      <c r="Z224" s="259" t="e">
        <f t="shared" si="415"/>
        <v>#VALUE!</v>
      </c>
      <c r="AA224" s="115" t="str">
        <f>+'PLAN INDICATIVO ORIGINAL '!C289</f>
        <v>P160</v>
      </c>
      <c r="AB224" s="254" t="str">
        <f>+'PLAN INDICATIVO ORIGINAL '!D289</f>
        <v>Solicitudes de los diferentes medios de comunicación para el desarrollo de sus actividades periodísticas con la población de internos tramitadas</v>
      </c>
      <c r="AC224" s="59" t="str">
        <f>VLOOKUP(AB224,'PLAN INDICATIVO ORIGINAL '!$D$12:$F$313,3,0)</f>
        <v>OFICINA ASESORA DE COMUNICACIONES</v>
      </c>
      <c r="AD224" s="59" t="str">
        <f>VLOOKUP(AB224,'PLAN INDICATIVO ORIGINAL '!$D$12:$F$313,3,0)</f>
        <v>OFICINA ASESORA DE COMUNICACIONES</v>
      </c>
      <c r="AE224" s="59" t="s">
        <v>821</v>
      </c>
      <c r="AF224" s="268">
        <f>VLOOKUP(AA224,'PLAN INDICATIVO ORIGINAL '!$C$13:$M$343,6,0)</f>
        <v>1</v>
      </c>
      <c r="AG224" s="269">
        <f>VLOOKUP(AA224,'PLAN INDICATIVO ORIGINAL '!$C$13:$M$343,7,0)</f>
        <v>1</v>
      </c>
      <c r="AH224" s="269">
        <f>VLOOKUP(AA224,'PLAN INDICATIVO ORIGINAL '!$C$13:$M$343,8,0)</f>
        <v>1</v>
      </c>
      <c r="AI224" s="269">
        <f>VLOOKUP(AA224,'PLAN INDICATIVO ORIGINAL '!$C$13:$M$343,9,0)</f>
        <v>1</v>
      </c>
      <c r="AJ224" s="269">
        <f>VLOOKUP(AA224,'PLAN INDICATIVO ORIGINAL '!$C$13:$M$343,10,0)</f>
        <v>1</v>
      </c>
      <c r="AK224" s="269" t="str">
        <f>VLOOKUP(AA224,'PLAN INDICATIVO ORIGINAL '!$C$13:$M$343,11,0)</f>
        <v>Porcentaje</v>
      </c>
      <c r="AL224" s="262" t="e">
        <f>VLOOKUP(AA224,'PLAN INDICATIVO ORIGINAL '!$C$13:$M$343,12,0)</f>
        <v>#REF!</v>
      </c>
      <c r="AM224" s="270">
        <f t="shared" ref="AM224:AR224" si="416">+AF224*100</f>
        <v>100</v>
      </c>
      <c r="AN224" s="270">
        <f t="shared" si="416"/>
        <v>100</v>
      </c>
      <c r="AO224" s="270">
        <f t="shared" si="416"/>
        <v>100</v>
      </c>
      <c r="AP224" s="270">
        <f t="shared" si="416"/>
        <v>100</v>
      </c>
      <c r="AQ224" s="270">
        <f t="shared" si="416"/>
        <v>100</v>
      </c>
      <c r="AR224" s="270" t="e">
        <f t="shared" si="416"/>
        <v>#VALUE!</v>
      </c>
      <c r="AS224" s="264" t="s">
        <v>765</v>
      </c>
      <c r="AV224" s="214" t="s">
        <v>691</v>
      </c>
      <c r="AW224" s="214" t="s">
        <v>690</v>
      </c>
      <c r="AX224" s="214" t="s">
        <v>821</v>
      </c>
      <c r="BI224" s="254">
        <v>162</v>
      </c>
      <c r="BJ224" s="59" t="s">
        <v>690</v>
      </c>
    </row>
    <row r="225" spans="1:62" ht="45" customHeight="1" x14ac:dyDescent="0.25">
      <c r="A225" s="254">
        <v>161</v>
      </c>
      <c r="B225" s="254" t="str">
        <f t="shared" si="149"/>
        <v>P161</v>
      </c>
      <c r="C225" s="121" t="s">
        <v>36</v>
      </c>
      <c r="D225" s="288" t="s">
        <v>640</v>
      </c>
      <c r="E225" s="284" t="str">
        <f>+'PLAN INDICATIVO ORIGINAL '!$D$267</f>
        <v>SISTEMA INTEGRAL DE INFORMACIÓN Y COMUNICACIÓN</v>
      </c>
      <c r="F225" s="256" t="str">
        <f>+'PLAN INDICATIVO ORIGINAL '!$D$268</f>
        <v>INFORMACIÓN Y COMUNICACIÓN</v>
      </c>
      <c r="G225" s="256" t="s">
        <v>647</v>
      </c>
      <c r="H225" s="257" t="str">
        <f>+'PLAN INDICATIVO ORIGINAL '!$D$269</f>
        <v>Administrar, promover el uso y apropiación de las tecnologías de la información y las comunicaciones como soporte de la gestión administrativa del sistema penitenciario y carcelario.</v>
      </c>
      <c r="I225" s="257" t="s">
        <v>820</v>
      </c>
      <c r="J225" s="265" t="str">
        <f>+'PLAN INDICATIVO ORIGINAL '!$D$288</f>
        <v>COMUNICACIONES</v>
      </c>
      <c r="K225" s="265" t="s">
        <v>791</v>
      </c>
      <c r="L225" s="142" t="s">
        <v>687</v>
      </c>
      <c r="M225" s="280" t="str">
        <f>+'PLAN INDICATIVO ORIGINAL '!$E$288</f>
        <v>Porcentaje de acciones de la Política de Comunicaciones cumplidas.</v>
      </c>
      <c r="N225" s="267">
        <f>VLOOKUP(L225,'PLAN INDICATIVO ORIGINAL '!$C$13:$M$343,6,0)</f>
        <v>0.25</v>
      </c>
      <c r="O225" s="267">
        <f>VLOOKUP(L225,'PLAN INDICATIVO ORIGINAL '!$C$13:$M$343,7,0)</f>
        <v>0.5</v>
      </c>
      <c r="P225" s="267">
        <f>VLOOKUP(L225,'PLAN INDICATIVO ORIGINAL '!$C$13:$M$343,8,0)</f>
        <v>0.75</v>
      </c>
      <c r="Q225" s="267">
        <f>VLOOKUP(L225,'PLAN INDICATIVO ORIGINAL '!$C$13:$M$343,9,0)</f>
        <v>1</v>
      </c>
      <c r="R225" s="267">
        <f>VLOOKUP(L225,'PLAN INDICATIVO ORIGINAL '!$C$13:$M$343,10,0)</f>
        <v>1</v>
      </c>
      <c r="S225" s="267" t="str">
        <f>VLOOKUP(L225,'PLAN INDICATIVO ORIGINAL '!$C$13:$M$343,11,0)</f>
        <v>Porcentaje</v>
      </c>
      <c r="T225" s="259" t="e">
        <f>VLOOKUP(L225,'PLAN INDICATIVO ORIGINAL '!$C$13:$M$343,12,0)</f>
        <v>#REF!</v>
      </c>
      <c r="U225" s="259">
        <f t="shared" ref="U225:Z225" si="417">+N225*100</f>
        <v>25</v>
      </c>
      <c r="V225" s="259">
        <f t="shared" si="417"/>
        <v>50</v>
      </c>
      <c r="W225" s="259">
        <f t="shared" si="417"/>
        <v>75</v>
      </c>
      <c r="X225" s="259">
        <f t="shared" si="417"/>
        <v>100</v>
      </c>
      <c r="Y225" s="259">
        <f t="shared" si="417"/>
        <v>100</v>
      </c>
      <c r="Z225" s="259" t="e">
        <f t="shared" si="417"/>
        <v>#VALUE!</v>
      </c>
      <c r="AA225" s="115" t="str">
        <f>+'PLAN INDICATIVO ORIGINAL '!C290</f>
        <v>P161</v>
      </c>
      <c r="AB225" s="254" t="str">
        <f>+'PLAN INDICATIVO ORIGINAL '!D290</f>
        <v xml:space="preserve">Mensaje mensual en los medios de comunicación por medio de estrategias de comunicación sobre la gestión institucional emitido </v>
      </c>
      <c r="AC225" s="59" t="str">
        <f>VLOOKUP(AB225,'PLAN INDICATIVO ORIGINAL '!$D$12:$F$313,3,0)</f>
        <v>OFICINA ASESORA DE COMUNICACIONES</v>
      </c>
      <c r="AD225" s="59" t="str">
        <f>VLOOKUP(AB225,'PLAN INDICATIVO ORIGINAL '!$D$12:$F$313,3,0)</f>
        <v>OFICINA ASESORA DE COMUNICACIONES</v>
      </c>
      <c r="AE225" s="59" t="s">
        <v>821</v>
      </c>
      <c r="AF225" s="268">
        <f>VLOOKUP(AA225,'PLAN INDICATIVO ORIGINAL '!$C$13:$M$343,6,0)</f>
        <v>12</v>
      </c>
      <c r="AG225" s="261">
        <f>VLOOKUP(AA225,'PLAN INDICATIVO ORIGINAL '!$C$13:$M$343,7,0)</f>
        <v>12</v>
      </c>
      <c r="AH225" s="261">
        <f>VLOOKUP(AA225,'PLAN INDICATIVO ORIGINAL '!$C$13:$M$343,8,0)</f>
        <v>12</v>
      </c>
      <c r="AI225" s="261">
        <f>VLOOKUP(AA225,'PLAN INDICATIVO ORIGINAL '!$C$13:$M$343,9,0)</f>
        <v>12</v>
      </c>
      <c r="AJ225" s="261">
        <f>VLOOKUP(AA225,'PLAN INDICATIVO ORIGINAL '!$C$13:$M$343,10,0)</f>
        <v>12</v>
      </c>
      <c r="AK225" s="261" t="str">
        <f>VLOOKUP(AA225,'PLAN INDICATIVO ORIGINAL '!$C$13:$M$343,11,0)</f>
        <v>Número</v>
      </c>
      <c r="AL225" s="262" t="e">
        <f>VLOOKUP(AA225,'PLAN INDICATIVO ORIGINAL '!$C$13:$M$343,12,0)</f>
        <v>#REF!</v>
      </c>
      <c r="AM225" s="263">
        <f t="shared" ref="AM225:AR225" si="418">+AF225</f>
        <v>12</v>
      </c>
      <c r="AN225" s="263">
        <f t="shared" si="418"/>
        <v>12</v>
      </c>
      <c r="AO225" s="263">
        <f t="shared" si="418"/>
        <v>12</v>
      </c>
      <c r="AP225" s="263">
        <f t="shared" si="418"/>
        <v>12</v>
      </c>
      <c r="AQ225" s="263">
        <f t="shared" si="418"/>
        <v>12</v>
      </c>
      <c r="AR225" s="263" t="str">
        <f t="shared" si="418"/>
        <v>Número</v>
      </c>
      <c r="AS225" s="264" t="s">
        <v>765</v>
      </c>
      <c r="AV225" s="214" t="s">
        <v>693</v>
      </c>
      <c r="AW225" s="214" t="s">
        <v>690</v>
      </c>
      <c r="AX225" s="214" t="s">
        <v>821</v>
      </c>
      <c r="BI225" s="254">
        <v>163</v>
      </c>
      <c r="BJ225" s="59" t="s">
        <v>690</v>
      </c>
    </row>
    <row r="226" spans="1:62" ht="45" customHeight="1" x14ac:dyDescent="0.25">
      <c r="A226" s="254">
        <v>162</v>
      </c>
      <c r="B226" s="254" t="str">
        <f t="shared" si="149"/>
        <v>P162</v>
      </c>
      <c r="C226" s="121" t="s">
        <v>50</v>
      </c>
      <c r="D226" s="288" t="s">
        <v>640</v>
      </c>
      <c r="E226" s="284" t="str">
        <f>+'PLAN INDICATIVO ORIGINAL '!$D$267</f>
        <v>SISTEMA INTEGRAL DE INFORMACIÓN Y COMUNICACIÓN</v>
      </c>
      <c r="F226" s="256" t="str">
        <f>+'PLAN INDICATIVO ORIGINAL '!$D$268</f>
        <v>INFORMACIÓN Y COMUNICACIÓN</v>
      </c>
      <c r="G226" s="256" t="s">
        <v>647</v>
      </c>
      <c r="H226" s="257" t="str">
        <f>+'PLAN INDICATIVO ORIGINAL '!$D$269</f>
        <v>Administrar, promover el uso y apropiación de las tecnologías de la información y las comunicaciones como soporte de la gestión administrativa del sistema penitenciario y carcelario.</v>
      </c>
      <c r="I226" s="257" t="s">
        <v>820</v>
      </c>
      <c r="J226" s="265" t="str">
        <f>+'PLAN INDICATIVO ORIGINAL '!$D$288</f>
        <v>COMUNICACIONES</v>
      </c>
      <c r="K226" s="265" t="s">
        <v>791</v>
      </c>
      <c r="L226" s="142" t="s">
        <v>687</v>
      </c>
      <c r="M226" s="280" t="str">
        <f>+'PLAN INDICATIVO ORIGINAL '!$E$288</f>
        <v>Porcentaje de acciones de la Política de Comunicaciones cumplidas.</v>
      </c>
      <c r="N226" s="267">
        <f>VLOOKUP(L226,'PLAN INDICATIVO ORIGINAL '!$C$13:$M$343,6,0)</f>
        <v>0.25</v>
      </c>
      <c r="O226" s="267">
        <f>VLOOKUP(L226,'PLAN INDICATIVO ORIGINAL '!$C$13:$M$343,7,0)</f>
        <v>0.5</v>
      </c>
      <c r="P226" s="267">
        <f>VLOOKUP(L226,'PLAN INDICATIVO ORIGINAL '!$C$13:$M$343,8,0)</f>
        <v>0.75</v>
      </c>
      <c r="Q226" s="267">
        <f>VLOOKUP(L226,'PLAN INDICATIVO ORIGINAL '!$C$13:$M$343,9,0)</f>
        <v>1</v>
      </c>
      <c r="R226" s="267">
        <f>VLOOKUP(L226,'PLAN INDICATIVO ORIGINAL '!$C$13:$M$343,10,0)</f>
        <v>1</v>
      </c>
      <c r="S226" s="267" t="str">
        <f>VLOOKUP(L226,'PLAN INDICATIVO ORIGINAL '!$C$13:$M$343,11,0)</f>
        <v>Porcentaje</v>
      </c>
      <c r="T226" s="259" t="e">
        <f>VLOOKUP(L226,'PLAN INDICATIVO ORIGINAL '!$C$13:$M$343,12,0)</f>
        <v>#REF!</v>
      </c>
      <c r="U226" s="259">
        <f t="shared" ref="U226:Z226" si="419">+N226*100</f>
        <v>25</v>
      </c>
      <c r="V226" s="259">
        <f t="shared" si="419"/>
        <v>50</v>
      </c>
      <c r="W226" s="259">
        <f t="shared" si="419"/>
        <v>75</v>
      </c>
      <c r="X226" s="259">
        <f t="shared" si="419"/>
        <v>100</v>
      </c>
      <c r="Y226" s="259">
        <f t="shared" si="419"/>
        <v>100</v>
      </c>
      <c r="Z226" s="259" t="e">
        <f t="shared" si="419"/>
        <v>#VALUE!</v>
      </c>
      <c r="AA226" s="115" t="str">
        <f>+'PLAN INDICATIVO ORIGINAL '!C291</f>
        <v>P162</v>
      </c>
      <c r="AB226" s="254" t="str">
        <f>+'PLAN INDICATIVO ORIGINAL '!D291</f>
        <v>Herramientas de comunicación dentro del marco de las políticas de Gobierno en Línea. (Notas Web, Boletines de Prensa, Notinpec), implementadas</v>
      </c>
      <c r="AC226" s="59" t="str">
        <f>VLOOKUP(AB226,'PLAN INDICATIVO ORIGINAL '!$D$12:$F$313,3,0)</f>
        <v>OFICINA ASESORA DE COMUNICACIONES</v>
      </c>
      <c r="AD226" s="59" t="str">
        <f>VLOOKUP(AB226,'PLAN INDICATIVO ORIGINAL '!$D$12:$F$313,3,0)</f>
        <v>OFICINA ASESORA DE COMUNICACIONES</v>
      </c>
      <c r="AE226" s="59" t="s">
        <v>821</v>
      </c>
      <c r="AF226" s="268">
        <f>VLOOKUP(AA226,'PLAN INDICATIVO ORIGINAL '!$C$13:$M$343,6,0)</f>
        <v>3</v>
      </c>
      <c r="AG226" s="261">
        <f>VLOOKUP(AA226,'PLAN INDICATIVO ORIGINAL '!$C$13:$M$343,7,0)</f>
        <v>3</v>
      </c>
      <c r="AH226" s="261">
        <f>VLOOKUP(AA226,'PLAN INDICATIVO ORIGINAL '!$C$13:$M$343,8,0)</f>
        <v>3</v>
      </c>
      <c r="AI226" s="261">
        <f>VLOOKUP(AA226,'PLAN INDICATIVO ORIGINAL '!$C$13:$M$343,9,0)</f>
        <v>3</v>
      </c>
      <c r="AJ226" s="261">
        <f>VLOOKUP(AA226,'PLAN INDICATIVO ORIGINAL '!$C$13:$M$343,10,0)</f>
        <v>3</v>
      </c>
      <c r="AK226" s="261" t="str">
        <f>VLOOKUP(AA226,'PLAN INDICATIVO ORIGINAL '!$C$13:$M$343,11,0)</f>
        <v>Número</v>
      </c>
      <c r="AL226" s="262" t="e">
        <f>VLOOKUP(AA226,'PLAN INDICATIVO ORIGINAL '!$C$13:$M$343,12,0)</f>
        <v>#REF!</v>
      </c>
      <c r="AM226" s="263">
        <f t="shared" ref="AM226:AR226" si="420">+AF226</f>
        <v>3</v>
      </c>
      <c r="AN226" s="263">
        <f t="shared" si="420"/>
        <v>3</v>
      </c>
      <c r="AO226" s="263">
        <f t="shared" si="420"/>
        <v>3</v>
      </c>
      <c r="AP226" s="263">
        <f t="shared" si="420"/>
        <v>3</v>
      </c>
      <c r="AQ226" s="263">
        <f t="shared" si="420"/>
        <v>3</v>
      </c>
      <c r="AR226" s="263" t="str">
        <f t="shared" si="420"/>
        <v>Número</v>
      </c>
      <c r="AS226" s="264" t="s">
        <v>765</v>
      </c>
      <c r="AV226" s="214" t="s">
        <v>695</v>
      </c>
      <c r="AW226" s="214" t="s">
        <v>690</v>
      </c>
      <c r="AX226" s="214" t="s">
        <v>821</v>
      </c>
      <c r="BI226" s="254">
        <v>164</v>
      </c>
      <c r="BJ226" s="59" t="s">
        <v>690</v>
      </c>
    </row>
    <row r="227" spans="1:62" ht="45" customHeight="1" x14ac:dyDescent="0.25">
      <c r="A227" s="254">
        <v>163</v>
      </c>
      <c r="B227" s="254" t="str">
        <f t="shared" si="149"/>
        <v>P163</v>
      </c>
      <c r="C227" s="121" t="s">
        <v>53</v>
      </c>
      <c r="D227" s="288" t="s">
        <v>640</v>
      </c>
      <c r="E227" s="284" t="str">
        <f>+'PLAN INDICATIVO ORIGINAL '!$D$267</f>
        <v>SISTEMA INTEGRAL DE INFORMACIÓN Y COMUNICACIÓN</v>
      </c>
      <c r="F227" s="256" t="str">
        <f>+'PLAN INDICATIVO ORIGINAL '!$D$268</f>
        <v>INFORMACIÓN Y COMUNICACIÓN</v>
      </c>
      <c r="G227" s="256" t="s">
        <v>647</v>
      </c>
      <c r="H227" s="257" t="str">
        <f>+'PLAN INDICATIVO ORIGINAL '!$D$269</f>
        <v>Administrar, promover el uso y apropiación de las tecnologías de la información y las comunicaciones como soporte de la gestión administrativa del sistema penitenciario y carcelario.</v>
      </c>
      <c r="I227" s="257" t="s">
        <v>820</v>
      </c>
      <c r="J227" s="265" t="str">
        <f>+'PLAN INDICATIVO ORIGINAL '!$D$288</f>
        <v>COMUNICACIONES</v>
      </c>
      <c r="K227" s="265" t="s">
        <v>791</v>
      </c>
      <c r="L227" s="142" t="s">
        <v>687</v>
      </c>
      <c r="M227" s="280" t="str">
        <f>+'PLAN INDICATIVO ORIGINAL '!$E$288</f>
        <v>Porcentaje de acciones de la Política de Comunicaciones cumplidas.</v>
      </c>
      <c r="N227" s="267">
        <f>VLOOKUP(L227,'PLAN INDICATIVO ORIGINAL '!$C$13:$M$343,6,0)</f>
        <v>0.25</v>
      </c>
      <c r="O227" s="267">
        <f>VLOOKUP(L227,'PLAN INDICATIVO ORIGINAL '!$C$13:$M$343,7,0)</f>
        <v>0.5</v>
      </c>
      <c r="P227" s="267">
        <f>VLOOKUP(L227,'PLAN INDICATIVO ORIGINAL '!$C$13:$M$343,8,0)</f>
        <v>0.75</v>
      </c>
      <c r="Q227" s="267">
        <f>VLOOKUP(L227,'PLAN INDICATIVO ORIGINAL '!$C$13:$M$343,9,0)</f>
        <v>1</v>
      </c>
      <c r="R227" s="267">
        <f>VLOOKUP(L227,'PLAN INDICATIVO ORIGINAL '!$C$13:$M$343,10,0)</f>
        <v>1</v>
      </c>
      <c r="S227" s="267" t="str">
        <f>VLOOKUP(L227,'PLAN INDICATIVO ORIGINAL '!$C$13:$M$343,11,0)</f>
        <v>Porcentaje</v>
      </c>
      <c r="T227" s="259" t="e">
        <f>VLOOKUP(L227,'PLAN INDICATIVO ORIGINAL '!$C$13:$M$343,12,0)</f>
        <v>#REF!</v>
      </c>
      <c r="U227" s="259">
        <f t="shared" ref="U227:Z227" si="421">+N227*100</f>
        <v>25</v>
      </c>
      <c r="V227" s="259">
        <f t="shared" si="421"/>
        <v>50</v>
      </c>
      <c r="W227" s="259">
        <f t="shared" si="421"/>
        <v>75</v>
      </c>
      <c r="X227" s="259">
        <f t="shared" si="421"/>
        <v>100</v>
      </c>
      <c r="Y227" s="259">
        <f t="shared" si="421"/>
        <v>100</v>
      </c>
      <c r="Z227" s="259" t="e">
        <f t="shared" si="421"/>
        <v>#VALUE!</v>
      </c>
      <c r="AA227" s="115" t="str">
        <f>+'PLAN INDICATIVO ORIGINAL '!C292</f>
        <v>P163</v>
      </c>
      <c r="AB227" s="254" t="str">
        <f>+'PLAN INDICATIVO ORIGINAL '!D292</f>
        <v>Campañas institucionales con el fin de mejorar la cultura y el clima organizacional realizadas</v>
      </c>
      <c r="AC227" s="59" t="str">
        <f>VLOOKUP(AB227,'PLAN INDICATIVO ORIGINAL '!$D$12:$F$313,3,0)</f>
        <v>OFICINA ASESORA DE COMUNICACIONES</v>
      </c>
      <c r="AD227" s="59" t="str">
        <f>VLOOKUP(AB227,'PLAN INDICATIVO ORIGINAL '!$D$12:$F$313,3,0)</f>
        <v>OFICINA ASESORA DE COMUNICACIONES</v>
      </c>
      <c r="AE227" s="59" t="s">
        <v>821</v>
      </c>
      <c r="AF227" s="268">
        <f>VLOOKUP(AA227,'PLAN INDICATIVO ORIGINAL '!$C$13:$M$343,6,0)</f>
        <v>2</v>
      </c>
      <c r="AG227" s="261">
        <f>VLOOKUP(AA227,'PLAN INDICATIVO ORIGINAL '!$C$13:$M$343,7,0)</f>
        <v>3</v>
      </c>
      <c r="AH227" s="261">
        <f>VLOOKUP(AA227,'PLAN INDICATIVO ORIGINAL '!$C$13:$M$343,8,0)</f>
        <v>3</v>
      </c>
      <c r="AI227" s="261">
        <f>VLOOKUP(AA227,'PLAN INDICATIVO ORIGINAL '!$C$13:$M$343,9,0)</f>
        <v>3</v>
      </c>
      <c r="AJ227" s="261">
        <f>VLOOKUP(AA227,'PLAN INDICATIVO ORIGINAL '!$C$13:$M$343,10,0)</f>
        <v>11</v>
      </c>
      <c r="AK227" s="261" t="str">
        <f>VLOOKUP(AA227,'PLAN INDICATIVO ORIGINAL '!$C$13:$M$343,11,0)</f>
        <v>Número</v>
      </c>
      <c r="AL227" s="262" t="e">
        <f>VLOOKUP(AA227,'PLAN INDICATIVO ORIGINAL '!$C$13:$M$343,12,0)</f>
        <v>#REF!</v>
      </c>
      <c r="AM227" s="263">
        <f t="shared" ref="AM227:AR227" si="422">+AF227</f>
        <v>2</v>
      </c>
      <c r="AN227" s="263">
        <f t="shared" si="422"/>
        <v>3</v>
      </c>
      <c r="AO227" s="263">
        <f t="shared" si="422"/>
        <v>3</v>
      </c>
      <c r="AP227" s="263">
        <f t="shared" si="422"/>
        <v>3</v>
      </c>
      <c r="AQ227" s="263">
        <f t="shared" si="422"/>
        <v>11</v>
      </c>
      <c r="AR227" s="263" t="str">
        <f t="shared" si="422"/>
        <v>Número</v>
      </c>
      <c r="AS227" s="264" t="s">
        <v>765</v>
      </c>
      <c r="AV227" s="214" t="s">
        <v>697</v>
      </c>
      <c r="AW227" s="214" t="s">
        <v>690</v>
      </c>
      <c r="AX227" s="214" t="s">
        <v>821</v>
      </c>
      <c r="BI227" s="254">
        <v>165</v>
      </c>
      <c r="BJ227" s="59" t="s">
        <v>690</v>
      </c>
    </row>
    <row r="228" spans="1:62" ht="51.75" customHeight="1" x14ac:dyDescent="0.25">
      <c r="A228" s="254">
        <v>164</v>
      </c>
      <c r="B228" s="254" t="str">
        <f t="shared" si="149"/>
        <v>P164</v>
      </c>
      <c r="C228" s="121" t="s">
        <v>56</v>
      </c>
      <c r="D228" s="288" t="s">
        <v>640</v>
      </c>
      <c r="E228" s="284" t="str">
        <f>+'PLAN INDICATIVO ORIGINAL '!$D$267</f>
        <v>SISTEMA INTEGRAL DE INFORMACIÓN Y COMUNICACIÓN</v>
      </c>
      <c r="F228" s="256" t="str">
        <f>+'PLAN INDICATIVO ORIGINAL '!$D$268</f>
        <v>INFORMACIÓN Y COMUNICACIÓN</v>
      </c>
      <c r="G228" s="256" t="s">
        <v>647</v>
      </c>
      <c r="H228" s="257" t="str">
        <f>+'PLAN INDICATIVO ORIGINAL '!$D$269</f>
        <v>Administrar, promover el uso y apropiación de las tecnologías de la información y las comunicaciones como soporte de la gestión administrativa del sistema penitenciario y carcelario.</v>
      </c>
      <c r="I228" s="257" t="s">
        <v>820</v>
      </c>
      <c r="J228" s="265" t="str">
        <f>+'PLAN INDICATIVO ORIGINAL '!$D$288</f>
        <v>COMUNICACIONES</v>
      </c>
      <c r="K228" s="265" t="s">
        <v>791</v>
      </c>
      <c r="L228" s="142" t="s">
        <v>687</v>
      </c>
      <c r="M228" s="280" t="str">
        <f>+'PLAN INDICATIVO ORIGINAL '!$E$288</f>
        <v>Porcentaje de acciones de la Política de Comunicaciones cumplidas.</v>
      </c>
      <c r="N228" s="267">
        <f>VLOOKUP(L228,'PLAN INDICATIVO ORIGINAL '!$C$13:$M$343,6,0)</f>
        <v>0.25</v>
      </c>
      <c r="O228" s="267">
        <f>VLOOKUP(L228,'PLAN INDICATIVO ORIGINAL '!$C$13:$M$343,7,0)</f>
        <v>0.5</v>
      </c>
      <c r="P228" s="267">
        <f>VLOOKUP(L228,'PLAN INDICATIVO ORIGINAL '!$C$13:$M$343,8,0)</f>
        <v>0.75</v>
      </c>
      <c r="Q228" s="267">
        <f>VLOOKUP(L228,'PLAN INDICATIVO ORIGINAL '!$C$13:$M$343,9,0)</f>
        <v>1</v>
      </c>
      <c r="R228" s="267">
        <f>VLOOKUP(L228,'PLAN INDICATIVO ORIGINAL '!$C$13:$M$343,10,0)</f>
        <v>1</v>
      </c>
      <c r="S228" s="267" t="str">
        <f>VLOOKUP(L228,'PLAN INDICATIVO ORIGINAL '!$C$13:$M$343,11,0)</f>
        <v>Porcentaje</v>
      </c>
      <c r="T228" s="259" t="e">
        <f>VLOOKUP(L228,'PLAN INDICATIVO ORIGINAL '!$C$13:$M$343,12,0)</f>
        <v>#REF!</v>
      </c>
      <c r="U228" s="259">
        <f t="shared" ref="U228:Z228" si="423">+N228*100</f>
        <v>25</v>
      </c>
      <c r="V228" s="259">
        <f t="shared" si="423"/>
        <v>50</v>
      </c>
      <c r="W228" s="259">
        <f t="shared" si="423"/>
        <v>75</v>
      </c>
      <c r="X228" s="259">
        <f t="shared" si="423"/>
        <v>100</v>
      </c>
      <c r="Y228" s="259">
        <f t="shared" si="423"/>
        <v>100</v>
      </c>
      <c r="Z228" s="259" t="e">
        <f t="shared" si="423"/>
        <v>#VALUE!</v>
      </c>
      <c r="AA228" s="115" t="str">
        <f>+'PLAN INDICATIVO ORIGINAL '!C293</f>
        <v>P164</v>
      </c>
      <c r="AB228" s="254" t="str">
        <f>+'PLAN INDICATIVO ORIGINAL '!D293</f>
        <v xml:space="preserve">  Política de comunicación institucional realizar, publicada y divulgada</v>
      </c>
      <c r="AC228" s="59" t="str">
        <f>VLOOKUP(AB228,'PLAN INDICATIVO ORIGINAL '!$D$12:$F$313,3,0)</f>
        <v>OFICINA ASESORA DE COMUNICACIONES</v>
      </c>
      <c r="AD228" s="59" t="str">
        <f>VLOOKUP(AB228,'PLAN INDICATIVO ORIGINAL '!$D$12:$F$313,3,0)</f>
        <v>OFICINA ASESORA DE COMUNICACIONES</v>
      </c>
      <c r="AE228" s="59" t="s">
        <v>821</v>
      </c>
      <c r="AF228" s="268">
        <f>VLOOKUP(AA228,'PLAN INDICATIVO ORIGINAL '!$C$13:$M$343,6,0)</f>
        <v>1</v>
      </c>
      <c r="AG228" s="261">
        <f>VLOOKUP(AA228,'PLAN INDICATIVO ORIGINAL '!$C$13:$M$343,7,0)</f>
        <v>1</v>
      </c>
      <c r="AH228" s="261">
        <f>VLOOKUP(AA228,'PLAN INDICATIVO ORIGINAL '!$C$13:$M$343,8,0)</f>
        <v>1</v>
      </c>
      <c r="AI228" s="261">
        <f>VLOOKUP(AA228,'PLAN INDICATIVO ORIGINAL '!$C$13:$M$343,9,0)</f>
        <v>1</v>
      </c>
      <c r="AJ228" s="261">
        <f>VLOOKUP(AA228,'PLAN INDICATIVO ORIGINAL '!$C$13:$M$343,10,0)</f>
        <v>1</v>
      </c>
      <c r="AK228" s="261" t="str">
        <f>VLOOKUP(AA228,'PLAN INDICATIVO ORIGINAL '!$C$13:$M$343,11,0)</f>
        <v>Número</v>
      </c>
      <c r="AL228" s="262" t="e">
        <f>VLOOKUP(AA228,'PLAN INDICATIVO ORIGINAL '!$C$13:$M$343,12,0)</f>
        <v>#REF!</v>
      </c>
      <c r="AM228" s="263">
        <f t="shared" ref="AM228:AR228" si="424">+AF228</f>
        <v>1</v>
      </c>
      <c r="AN228" s="263">
        <f t="shared" si="424"/>
        <v>1</v>
      </c>
      <c r="AO228" s="263">
        <f t="shared" si="424"/>
        <v>1</v>
      </c>
      <c r="AP228" s="263">
        <f t="shared" si="424"/>
        <v>1</v>
      </c>
      <c r="AQ228" s="263">
        <f t="shared" si="424"/>
        <v>1</v>
      </c>
      <c r="AR228" s="263" t="str">
        <f t="shared" si="424"/>
        <v>Número</v>
      </c>
      <c r="AS228" s="264" t="s">
        <v>765</v>
      </c>
      <c r="AV228" s="214" t="s">
        <v>699</v>
      </c>
      <c r="AW228" s="214" t="s">
        <v>690</v>
      </c>
      <c r="AX228" s="214" t="s">
        <v>821</v>
      </c>
      <c r="BI228" s="254">
        <v>166</v>
      </c>
      <c r="BJ228" s="59" t="s">
        <v>690</v>
      </c>
    </row>
    <row r="229" spans="1:62" ht="51.75" customHeight="1" x14ac:dyDescent="0.25">
      <c r="A229" s="254">
        <v>165</v>
      </c>
      <c r="B229" s="254" t="str">
        <f t="shared" si="149"/>
        <v>P165</v>
      </c>
      <c r="C229" s="121" t="s">
        <v>59</v>
      </c>
      <c r="D229" s="288" t="s">
        <v>640</v>
      </c>
      <c r="E229" s="284" t="str">
        <f>+'PLAN INDICATIVO ORIGINAL '!$D$267</f>
        <v>SISTEMA INTEGRAL DE INFORMACIÓN Y COMUNICACIÓN</v>
      </c>
      <c r="F229" s="256" t="str">
        <f>+'PLAN INDICATIVO ORIGINAL '!$D$268</f>
        <v>INFORMACIÓN Y COMUNICACIÓN</v>
      </c>
      <c r="G229" s="256" t="s">
        <v>647</v>
      </c>
      <c r="H229" s="257" t="str">
        <f>+'PLAN INDICATIVO ORIGINAL '!$D$269</f>
        <v>Administrar, promover el uso y apropiación de las tecnologías de la información y las comunicaciones como soporte de la gestión administrativa del sistema penitenciario y carcelario.</v>
      </c>
      <c r="I229" s="257" t="s">
        <v>820</v>
      </c>
      <c r="J229" s="265" t="str">
        <f>+'PLAN INDICATIVO ORIGINAL '!$D$288</f>
        <v>COMUNICACIONES</v>
      </c>
      <c r="K229" s="265" t="s">
        <v>791</v>
      </c>
      <c r="L229" s="142" t="s">
        <v>687</v>
      </c>
      <c r="M229" s="280" t="str">
        <f>+'PLAN INDICATIVO ORIGINAL '!$E$288</f>
        <v>Porcentaje de acciones de la Política de Comunicaciones cumplidas.</v>
      </c>
      <c r="N229" s="267">
        <f>VLOOKUP(L229,'PLAN INDICATIVO ORIGINAL '!$C$13:$M$343,6,0)</f>
        <v>0.25</v>
      </c>
      <c r="O229" s="267">
        <f>VLOOKUP(L229,'PLAN INDICATIVO ORIGINAL '!$C$13:$M$343,7,0)</f>
        <v>0.5</v>
      </c>
      <c r="P229" s="267">
        <f>VLOOKUP(L229,'PLAN INDICATIVO ORIGINAL '!$C$13:$M$343,8,0)</f>
        <v>0.75</v>
      </c>
      <c r="Q229" s="267">
        <f>VLOOKUP(L229,'PLAN INDICATIVO ORIGINAL '!$C$13:$M$343,9,0)</f>
        <v>1</v>
      </c>
      <c r="R229" s="267">
        <f>VLOOKUP(L229,'PLAN INDICATIVO ORIGINAL '!$C$13:$M$343,10,0)</f>
        <v>1</v>
      </c>
      <c r="S229" s="267" t="str">
        <f>VLOOKUP(L229,'PLAN INDICATIVO ORIGINAL '!$C$13:$M$343,11,0)</f>
        <v>Porcentaje</v>
      </c>
      <c r="T229" s="259" t="e">
        <f>VLOOKUP(L229,'PLAN INDICATIVO ORIGINAL '!$C$13:$M$343,12,0)</f>
        <v>#REF!</v>
      </c>
      <c r="U229" s="259">
        <f t="shared" ref="U229:Z229" si="425">+N229*100</f>
        <v>25</v>
      </c>
      <c r="V229" s="259">
        <f t="shared" si="425"/>
        <v>50</v>
      </c>
      <c r="W229" s="259">
        <f t="shared" si="425"/>
        <v>75</v>
      </c>
      <c r="X229" s="259">
        <f t="shared" si="425"/>
        <v>100</v>
      </c>
      <c r="Y229" s="259">
        <f t="shared" si="425"/>
        <v>100</v>
      </c>
      <c r="Z229" s="259" t="e">
        <f t="shared" si="425"/>
        <v>#VALUE!</v>
      </c>
      <c r="AA229" s="115" t="str">
        <f>+'PLAN INDICATIVO ORIGINAL '!C294</f>
        <v>P165</v>
      </c>
      <c r="AB229" s="254" t="str">
        <f>+'PLAN INDICATIVO ORIGINAL '!D294</f>
        <v>Acciones que permitan conocer la efectividad de los canales de comunicación (Raiting, Notas positivas publicadas y Boletines Internos, Notinpec) realizadas</v>
      </c>
      <c r="AC229" s="59" t="str">
        <f>VLOOKUP(AB229,'PLAN INDICATIVO ORIGINAL '!$D$12:$F$313,3,0)</f>
        <v>OFICINA ASESORA DE COMUNICACIONES</v>
      </c>
      <c r="AD229" s="59" t="str">
        <f>VLOOKUP(AB229,'PLAN INDICATIVO ORIGINAL '!$D$12:$F$313,3,0)</f>
        <v>OFICINA ASESORA DE COMUNICACIONES</v>
      </c>
      <c r="AE229" s="59" t="s">
        <v>821</v>
      </c>
      <c r="AF229" s="268">
        <f>VLOOKUP(AA229,'PLAN INDICATIVO ORIGINAL '!$C$13:$M$343,6,0)</f>
        <v>4</v>
      </c>
      <c r="AG229" s="261">
        <f>VLOOKUP(AA229,'PLAN INDICATIVO ORIGINAL '!$C$13:$M$343,7,0)</f>
        <v>4</v>
      </c>
      <c r="AH229" s="261">
        <f>VLOOKUP(AA229,'PLAN INDICATIVO ORIGINAL '!$C$13:$M$343,8,0)</f>
        <v>4</v>
      </c>
      <c r="AI229" s="261">
        <f>VLOOKUP(AA229,'PLAN INDICATIVO ORIGINAL '!$C$13:$M$343,9,0)</f>
        <v>4</v>
      </c>
      <c r="AJ229" s="261">
        <f>VLOOKUP(AA229,'PLAN INDICATIVO ORIGINAL '!$C$13:$M$343,10,0)</f>
        <v>4</v>
      </c>
      <c r="AK229" s="261" t="str">
        <f>VLOOKUP(AA229,'PLAN INDICATIVO ORIGINAL '!$C$13:$M$343,11,0)</f>
        <v>Número</v>
      </c>
      <c r="AL229" s="262" t="e">
        <f>VLOOKUP(AA229,'PLAN INDICATIVO ORIGINAL '!$C$13:$M$343,12,0)</f>
        <v>#REF!</v>
      </c>
      <c r="AM229" s="263">
        <f t="shared" ref="AM229:AR229" si="426">+AF229</f>
        <v>4</v>
      </c>
      <c r="AN229" s="263">
        <f t="shared" si="426"/>
        <v>4</v>
      </c>
      <c r="AO229" s="263">
        <f t="shared" si="426"/>
        <v>4</v>
      </c>
      <c r="AP229" s="263">
        <f t="shared" si="426"/>
        <v>4</v>
      </c>
      <c r="AQ229" s="263">
        <f t="shared" si="426"/>
        <v>4</v>
      </c>
      <c r="AR229" s="263" t="str">
        <f t="shared" si="426"/>
        <v>Número</v>
      </c>
      <c r="AS229" s="264" t="s">
        <v>765</v>
      </c>
      <c r="AV229" s="214" t="s">
        <v>701</v>
      </c>
      <c r="AW229" s="214" t="s">
        <v>690</v>
      </c>
      <c r="AX229" s="214" t="s">
        <v>821</v>
      </c>
      <c r="BI229" s="254">
        <v>167</v>
      </c>
      <c r="BJ229" s="59" t="s">
        <v>690</v>
      </c>
    </row>
    <row r="230" spans="1:62" ht="51.75" customHeight="1" x14ac:dyDescent="0.25">
      <c r="A230" s="254">
        <v>166</v>
      </c>
      <c r="B230" s="254" t="str">
        <f t="shared" si="149"/>
        <v>P166</v>
      </c>
      <c r="C230" s="121" t="s">
        <v>65</v>
      </c>
      <c r="D230" s="288" t="s">
        <v>640</v>
      </c>
      <c r="E230" s="284" t="str">
        <f>+'PLAN INDICATIVO ORIGINAL '!$D$267</f>
        <v>SISTEMA INTEGRAL DE INFORMACIÓN Y COMUNICACIÓN</v>
      </c>
      <c r="F230" s="256" t="str">
        <f>+'PLAN INDICATIVO ORIGINAL '!$D$268</f>
        <v>INFORMACIÓN Y COMUNICACIÓN</v>
      </c>
      <c r="G230" s="256" t="s">
        <v>647</v>
      </c>
      <c r="H230" s="257" t="str">
        <f>+'PLAN INDICATIVO ORIGINAL '!$D$269</f>
        <v>Administrar, promover el uso y apropiación de las tecnologías de la información y las comunicaciones como soporte de la gestión administrativa del sistema penitenciario y carcelario.</v>
      </c>
      <c r="I230" s="257" t="s">
        <v>820</v>
      </c>
      <c r="J230" s="265" t="str">
        <f>+'PLAN INDICATIVO ORIGINAL '!$D$288</f>
        <v>COMUNICACIONES</v>
      </c>
      <c r="K230" s="265" t="s">
        <v>791</v>
      </c>
      <c r="L230" s="142" t="s">
        <v>687</v>
      </c>
      <c r="M230" s="280" t="str">
        <f>+'PLAN INDICATIVO ORIGINAL '!$E$288</f>
        <v>Porcentaje de acciones de la Política de Comunicaciones cumplidas.</v>
      </c>
      <c r="N230" s="267">
        <f>VLOOKUP(L230,'PLAN INDICATIVO ORIGINAL '!$C$13:$M$343,6,0)</f>
        <v>0.25</v>
      </c>
      <c r="O230" s="267">
        <f>VLOOKUP(L230,'PLAN INDICATIVO ORIGINAL '!$C$13:$M$343,7,0)</f>
        <v>0.5</v>
      </c>
      <c r="P230" s="267">
        <f>VLOOKUP(L230,'PLAN INDICATIVO ORIGINAL '!$C$13:$M$343,8,0)</f>
        <v>0.75</v>
      </c>
      <c r="Q230" s="267">
        <f>VLOOKUP(L230,'PLAN INDICATIVO ORIGINAL '!$C$13:$M$343,9,0)</f>
        <v>1</v>
      </c>
      <c r="R230" s="267">
        <f>VLOOKUP(L230,'PLAN INDICATIVO ORIGINAL '!$C$13:$M$343,10,0)</f>
        <v>1</v>
      </c>
      <c r="S230" s="267" t="str">
        <f>VLOOKUP(L230,'PLAN INDICATIVO ORIGINAL '!$C$13:$M$343,11,0)</f>
        <v>Porcentaje</v>
      </c>
      <c r="T230" s="259" t="e">
        <f>VLOOKUP(L230,'PLAN INDICATIVO ORIGINAL '!$C$13:$M$343,12,0)</f>
        <v>#REF!</v>
      </c>
      <c r="U230" s="259">
        <f t="shared" ref="U230:Z230" si="427">+N230*100</f>
        <v>25</v>
      </c>
      <c r="V230" s="259">
        <f t="shared" si="427"/>
        <v>50</v>
      </c>
      <c r="W230" s="259">
        <f t="shared" si="427"/>
        <v>75</v>
      </c>
      <c r="X230" s="259">
        <f t="shared" si="427"/>
        <v>100</v>
      </c>
      <c r="Y230" s="259">
        <f t="shared" si="427"/>
        <v>100</v>
      </c>
      <c r="Z230" s="259" t="e">
        <f t="shared" si="427"/>
        <v>#VALUE!</v>
      </c>
      <c r="AA230" s="115" t="str">
        <f>+'PLAN INDICATIVO ORIGINAL '!C295</f>
        <v>P166</v>
      </c>
      <c r="AB230" s="254" t="str">
        <f>+'PLAN INDICATIVO ORIGINAL '!D295</f>
        <v xml:space="preserve">Esquema de publicación adoptado y difundido </v>
      </c>
      <c r="AC230" s="59" t="str">
        <f>VLOOKUP(AB230,'PLAN INDICATIVO ORIGINAL '!$D$12:$F$313,3,0)</f>
        <v>OFICINA ASESORA DE COMUNICACIONES</v>
      </c>
      <c r="AD230" s="59" t="str">
        <f>VLOOKUP(AB230,'PLAN INDICATIVO ORIGINAL '!$D$12:$F$313,3,0)</f>
        <v>OFICINA ASESORA DE COMUNICACIONES</v>
      </c>
      <c r="AE230" s="59" t="s">
        <v>821</v>
      </c>
      <c r="AF230" s="268">
        <f>VLOOKUP(AA230,'PLAN INDICATIVO ORIGINAL '!$C$13:$M$343,6,0)</f>
        <v>1</v>
      </c>
      <c r="AG230" s="261">
        <f>VLOOKUP(AA230,'PLAN INDICATIVO ORIGINAL '!$C$13:$M$343,7,0)</f>
        <v>1</v>
      </c>
      <c r="AH230" s="261">
        <f>VLOOKUP(AA230,'PLAN INDICATIVO ORIGINAL '!$C$13:$M$343,8,0)</f>
        <v>1</v>
      </c>
      <c r="AI230" s="261">
        <f>VLOOKUP(AA230,'PLAN INDICATIVO ORIGINAL '!$C$13:$M$343,9,0)</f>
        <v>1</v>
      </c>
      <c r="AJ230" s="261">
        <f>VLOOKUP(AA230,'PLAN INDICATIVO ORIGINAL '!$C$13:$M$343,10,0)</f>
        <v>4</v>
      </c>
      <c r="AK230" s="261" t="str">
        <f>VLOOKUP(AA230,'PLAN INDICATIVO ORIGINAL '!$C$13:$M$343,11,0)</f>
        <v>Número</v>
      </c>
      <c r="AL230" s="262" t="e">
        <f>VLOOKUP(AA230,'PLAN INDICATIVO ORIGINAL '!$C$13:$M$343,12,0)</f>
        <v>#REF!</v>
      </c>
      <c r="AM230" s="263">
        <f t="shared" ref="AM230:AR230" si="428">+AF230</f>
        <v>1</v>
      </c>
      <c r="AN230" s="263">
        <f t="shared" si="428"/>
        <v>1</v>
      </c>
      <c r="AO230" s="263">
        <f t="shared" si="428"/>
        <v>1</v>
      </c>
      <c r="AP230" s="263">
        <f t="shared" si="428"/>
        <v>1</v>
      </c>
      <c r="AQ230" s="263">
        <f t="shared" si="428"/>
        <v>4</v>
      </c>
      <c r="AR230" s="263" t="str">
        <f t="shared" si="428"/>
        <v>Número</v>
      </c>
      <c r="AS230" s="264" t="s">
        <v>765</v>
      </c>
      <c r="AV230" s="214" t="s">
        <v>703</v>
      </c>
      <c r="AW230" s="214" t="s">
        <v>690</v>
      </c>
      <c r="AX230" s="214" t="s">
        <v>821</v>
      </c>
      <c r="BI230" s="254">
        <v>168</v>
      </c>
      <c r="BJ230" s="59" t="s">
        <v>690</v>
      </c>
    </row>
    <row r="231" spans="1:62" ht="51.75" customHeight="1" x14ac:dyDescent="0.25">
      <c r="A231" s="254">
        <v>167</v>
      </c>
      <c r="B231" s="254" t="str">
        <f t="shared" si="149"/>
        <v>P167</v>
      </c>
      <c r="C231" s="121" t="s">
        <v>99</v>
      </c>
      <c r="D231" s="288" t="s">
        <v>640</v>
      </c>
      <c r="E231" s="284" t="str">
        <f>+'PLAN INDICATIVO ORIGINAL '!$D$267</f>
        <v>SISTEMA INTEGRAL DE INFORMACIÓN Y COMUNICACIÓN</v>
      </c>
      <c r="F231" s="256" t="str">
        <f>+'PLAN INDICATIVO ORIGINAL '!$D$268</f>
        <v>INFORMACIÓN Y COMUNICACIÓN</v>
      </c>
      <c r="G231" s="256" t="s">
        <v>647</v>
      </c>
      <c r="H231" s="257" t="str">
        <f>+'PLAN INDICATIVO ORIGINAL '!$D$269</f>
        <v>Administrar, promover el uso y apropiación de las tecnologías de la información y las comunicaciones como soporte de la gestión administrativa del sistema penitenciario y carcelario.</v>
      </c>
      <c r="I231" s="257" t="s">
        <v>820</v>
      </c>
      <c r="J231" s="265" t="str">
        <f>+'PLAN INDICATIVO ORIGINAL '!$D$288</f>
        <v>COMUNICACIONES</v>
      </c>
      <c r="K231" s="265" t="s">
        <v>791</v>
      </c>
      <c r="L231" s="142" t="s">
        <v>687</v>
      </c>
      <c r="M231" s="280" t="str">
        <f>+'PLAN INDICATIVO ORIGINAL '!$E$288</f>
        <v>Porcentaje de acciones de la Política de Comunicaciones cumplidas.</v>
      </c>
      <c r="N231" s="267">
        <f>VLOOKUP(L231,'PLAN INDICATIVO ORIGINAL '!$C$13:$M$343,6,0)</f>
        <v>0.25</v>
      </c>
      <c r="O231" s="267">
        <f>VLOOKUP(L231,'PLAN INDICATIVO ORIGINAL '!$C$13:$M$343,7,0)</f>
        <v>0.5</v>
      </c>
      <c r="P231" s="267">
        <f>VLOOKUP(L231,'PLAN INDICATIVO ORIGINAL '!$C$13:$M$343,8,0)</f>
        <v>0.75</v>
      </c>
      <c r="Q231" s="267">
        <f>VLOOKUP(L231,'PLAN INDICATIVO ORIGINAL '!$C$13:$M$343,9,0)</f>
        <v>1</v>
      </c>
      <c r="R231" s="267">
        <f>VLOOKUP(L231,'PLAN INDICATIVO ORIGINAL '!$C$13:$M$343,10,0)</f>
        <v>1</v>
      </c>
      <c r="S231" s="267" t="str">
        <f>VLOOKUP(L231,'PLAN INDICATIVO ORIGINAL '!$C$13:$M$343,11,0)</f>
        <v>Porcentaje</v>
      </c>
      <c r="T231" s="259" t="e">
        <f>VLOOKUP(L231,'PLAN INDICATIVO ORIGINAL '!$C$13:$M$343,12,0)</f>
        <v>#REF!</v>
      </c>
      <c r="U231" s="259">
        <f t="shared" ref="U231:Z231" si="429">+N231*100</f>
        <v>25</v>
      </c>
      <c r="V231" s="259">
        <f t="shared" si="429"/>
        <v>50</v>
      </c>
      <c r="W231" s="259">
        <f t="shared" si="429"/>
        <v>75</v>
      </c>
      <c r="X231" s="259">
        <f t="shared" si="429"/>
        <v>100</v>
      </c>
      <c r="Y231" s="259">
        <f t="shared" si="429"/>
        <v>100</v>
      </c>
      <c r="Z231" s="259" t="e">
        <f t="shared" si="429"/>
        <v>#VALUE!</v>
      </c>
      <c r="AA231" s="115" t="str">
        <f>+'PLAN INDICATIVO ORIGINAL '!C296</f>
        <v>P167</v>
      </c>
      <c r="AB231" s="254" t="str">
        <f>+'PLAN INDICATIVO ORIGINAL '!D296</f>
        <v>Revista institucional en los Establecimientos Carcelarios a nivel nacional, fortalecida.</v>
      </c>
      <c r="AC231" s="59" t="str">
        <f>VLOOKUP(AB231,'PLAN INDICATIVO ORIGINAL '!$D$12:$F$313,3,0)</f>
        <v>OFICINA ASESORA DE COMUNICACIONES</v>
      </c>
      <c r="AD231" s="59" t="str">
        <f>VLOOKUP(AB231,'PLAN INDICATIVO ORIGINAL '!$D$12:$F$313,3,0)</f>
        <v>OFICINA ASESORA DE COMUNICACIONES</v>
      </c>
      <c r="AE231" s="59" t="s">
        <v>821</v>
      </c>
      <c r="AF231" s="268">
        <f>VLOOKUP(AA231,'PLAN INDICATIVO ORIGINAL '!$C$13:$M$343,6,0)</f>
        <v>1</v>
      </c>
      <c r="AG231" s="261">
        <f>VLOOKUP(AA231,'PLAN INDICATIVO ORIGINAL '!$C$13:$M$343,7,0)</f>
        <v>1</v>
      </c>
      <c r="AH231" s="261">
        <f>VLOOKUP(AA231,'PLAN INDICATIVO ORIGINAL '!$C$13:$M$343,8,0)</f>
        <v>1</v>
      </c>
      <c r="AI231" s="261">
        <f>VLOOKUP(AA231,'PLAN INDICATIVO ORIGINAL '!$C$13:$M$343,9,0)</f>
        <v>1</v>
      </c>
      <c r="AJ231" s="261">
        <f>VLOOKUP(AA231,'PLAN INDICATIVO ORIGINAL '!$C$13:$M$343,10,0)</f>
        <v>4</v>
      </c>
      <c r="AK231" s="261" t="str">
        <f>VLOOKUP(AA231,'PLAN INDICATIVO ORIGINAL '!$C$13:$M$343,11,0)</f>
        <v>Número</v>
      </c>
      <c r="AL231" s="262" t="e">
        <f>VLOOKUP(AA231,'PLAN INDICATIVO ORIGINAL '!$C$13:$M$343,12,0)</f>
        <v>#REF!</v>
      </c>
      <c r="AM231" s="263">
        <f t="shared" ref="AM231:AR231" si="430">+AF231</f>
        <v>1</v>
      </c>
      <c r="AN231" s="263">
        <f t="shared" si="430"/>
        <v>1</v>
      </c>
      <c r="AO231" s="263">
        <f t="shared" si="430"/>
        <v>1</v>
      </c>
      <c r="AP231" s="263">
        <f t="shared" si="430"/>
        <v>1</v>
      </c>
      <c r="AQ231" s="263">
        <f t="shared" si="430"/>
        <v>4</v>
      </c>
      <c r="AR231" s="263" t="str">
        <f t="shared" si="430"/>
        <v>Número</v>
      </c>
      <c r="AS231" s="264" t="s">
        <v>765</v>
      </c>
      <c r="AV231" s="214" t="s">
        <v>705</v>
      </c>
      <c r="AW231" s="214" t="s">
        <v>690</v>
      </c>
      <c r="AX231" s="214" t="s">
        <v>821</v>
      </c>
      <c r="BI231" s="254">
        <v>169</v>
      </c>
      <c r="BJ231" s="59" t="s">
        <v>690</v>
      </c>
    </row>
    <row r="232" spans="1:62" ht="56.25" customHeight="1" x14ac:dyDescent="0.25">
      <c r="A232" s="254">
        <v>168</v>
      </c>
      <c r="B232" s="254" t="str">
        <f t="shared" si="149"/>
        <v>P168</v>
      </c>
      <c r="C232" s="127" t="s">
        <v>66</v>
      </c>
      <c r="D232" s="293" t="s">
        <v>640</v>
      </c>
      <c r="E232" s="284" t="str">
        <f>+'PLAN INDICATIVO ORIGINAL '!$D$267</f>
        <v>SISTEMA INTEGRAL DE INFORMACIÓN Y COMUNICACIÓN</v>
      </c>
      <c r="F232" s="256" t="str">
        <f>+'PLAN INDICATIVO ORIGINAL '!$D$268</f>
        <v>INFORMACIÓN Y COMUNICACIÓN</v>
      </c>
      <c r="G232" s="256" t="s">
        <v>647</v>
      </c>
      <c r="H232" s="257" t="str">
        <f>+'PLAN INDICATIVO ORIGINAL '!$D$269</f>
        <v>Administrar, promover el uso y apropiación de las tecnologías de la información y las comunicaciones como soporte de la gestión administrativa del sistema penitenciario y carcelario.</v>
      </c>
      <c r="I232" s="257" t="s">
        <v>820</v>
      </c>
      <c r="J232" s="265" t="str">
        <f>+'PLAN INDICATIVO ORIGINAL '!$D$288</f>
        <v>COMUNICACIONES</v>
      </c>
      <c r="K232" s="265" t="s">
        <v>791</v>
      </c>
      <c r="L232" s="142" t="s">
        <v>687</v>
      </c>
      <c r="M232" s="280" t="str">
        <f>+'PLAN INDICATIVO ORIGINAL '!$E$288</f>
        <v>Porcentaje de acciones de la Política de Comunicaciones cumplidas.</v>
      </c>
      <c r="N232" s="267">
        <f>VLOOKUP(L232,'PLAN INDICATIVO ORIGINAL '!$C$13:$M$343,6,0)</f>
        <v>0.25</v>
      </c>
      <c r="O232" s="267">
        <f>VLOOKUP(L232,'PLAN INDICATIVO ORIGINAL '!$C$13:$M$343,7,0)</f>
        <v>0.5</v>
      </c>
      <c r="P232" s="267">
        <f>VLOOKUP(L232,'PLAN INDICATIVO ORIGINAL '!$C$13:$M$343,8,0)</f>
        <v>0.75</v>
      </c>
      <c r="Q232" s="267">
        <f>VLOOKUP(L232,'PLAN INDICATIVO ORIGINAL '!$C$13:$M$343,9,0)</f>
        <v>1</v>
      </c>
      <c r="R232" s="267">
        <f>VLOOKUP(L232,'PLAN INDICATIVO ORIGINAL '!$C$13:$M$343,10,0)</f>
        <v>1</v>
      </c>
      <c r="S232" s="267" t="str">
        <f>VLOOKUP(L232,'PLAN INDICATIVO ORIGINAL '!$C$13:$M$343,11,0)</f>
        <v>Porcentaje</v>
      </c>
      <c r="T232" s="259" t="e">
        <f>VLOOKUP(L232,'PLAN INDICATIVO ORIGINAL '!$C$13:$M$343,12,0)</f>
        <v>#REF!</v>
      </c>
      <c r="U232" s="259">
        <f t="shared" ref="U232:Z232" si="431">+N232*100</f>
        <v>25</v>
      </c>
      <c r="V232" s="259">
        <f t="shared" si="431"/>
        <v>50</v>
      </c>
      <c r="W232" s="259">
        <f t="shared" si="431"/>
        <v>75</v>
      </c>
      <c r="X232" s="259">
        <f t="shared" si="431"/>
        <v>100</v>
      </c>
      <c r="Y232" s="259">
        <f t="shared" si="431"/>
        <v>100</v>
      </c>
      <c r="Z232" s="259" t="e">
        <f t="shared" si="431"/>
        <v>#VALUE!</v>
      </c>
      <c r="AA232" s="115" t="str">
        <f>+'PLAN INDICATIVO ORIGINAL '!C297</f>
        <v>P168</v>
      </c>
      <c r="AB232" s="254" t="str">
        <f>+'PLAN INDICATIVO ORIGINAL '!D297</f>
        <v>Manual de Comunicación de Crisis elaborado y aprobado</v>
      </c>
      <c r="AC232" s="59" t="str">
        <f>VLOOKUP(AB232,'PLAN INDICATIVO ORIGINAL '!$D$12:$F$313,3,0)</f>
        <v>OFICINA ASESORA DE COMUNICACIONES</v>
      </c>
      <c r="AD232" s="59" t="str">
        <f>VLOOKUP(AB232,'PLAN INDICATIVO ORIGINAL '!$D$12:$F$313,3,0)</f>
        <v>OFICINA ASESORA DE COMUNICACIONES</v>
      </c>
      <c r="AE232" s="59" t="s">
        <v>821</v>
      </c>
      <c r="AF232" s="268">
        <f>VLOOKUP(AA232,'PLAN INDICATIVO ORIGINAL '!$C$13:$M$343,6,0)</f>
        <v>0.5</v>
      </c>
      <c r="AG232" s="269">
        <f>VLOOKUP(AA232,'PLAN INDICATIVO ORIGINAL '!$C$13:$M$343,7,0)</f>
        <v>0.5</v>
      </c>
      <c r="AH232" s="269">
        <f>VLOOKUP(AA232,'PLAN INDICATIVO ORIGINAL '!$C$13:$M$343,8,0)</f>
        <v>0</v>
      </c>
      <c r="AI232" s="269">
        <f>VLOOKUP(AA232,'PLAN INDICATIVO ORIGINAL '!$C$13:$M$343,9,0)</f>
        <v>0</v>
      </c>
      <c r="AJ232" s="269">
        <f>VLOOKUP(AA232,'PLAN INDICATIVO ORIGINAL '!$C$13:$M$343,10,0)</f>
        <v>1</v>
      </c>
      <c r="AK232" s="269" t="str">
        <f>VLOOKUP(AA232,'PLAN INDICATIVO ORIGINAL '!$C$13:$M$343,11,0)</f>
        <v>Porcentaje</v>
      </c>
      <c r="AL232" s="262" t="e">
        <f>VLOOKUP(AA232,'PLAN INDICATIVO ORIGINAL '!$C$13:$M$343,12,0)</f>
        <v>#REF!</v>
      </c>
      <c r="AM232" s="270">
        <f t="shared" ref="AM232:AR232" si="432">+AF232*100</f>
        <v>50</v>
      </c>
      <c r="AN232" s="270">
        <f t="shared" si="432"/>
        <v>50</v>
      </c>
      <c r="AO232" s="270">
        <f t="shared" si="432"/>
        <v>0</v>
      </c>
      <c r="AP232" s="270">
        <f t="shared" si="432"/>
        <v>0</v>
      </c>
      <c r="AQ232" s="270">
        <f t="shared" si="432"/>
        <v>100</v>
      </c>
      <c r="AR232" s="270" t="e">
        <f t="shared" si="432"/>
        <v>#VALUE!</v>
      </c>
      <c r="AS232" s="264" t="s">
        <v>765</v>
      </c>
      <c r="AV232" s="214" t="s">
        <v>707</v>
      </c>
      <c r="AW232" s="214" t="s">
        <v>690</v>
      </c>
      <c r="AX232" s="214" t="s">
        <v>821</v>
      </c>
      <c r="BI232" s="254">
        <v>170</v>
      </c>
      <c r="BJ232" s="59" t="s">
        <v>690</v>
      </c>
    </row>
    <row r="233" spans="1:62" ht="56.25" customHeight="1" x14ac:dyDescent="0.25">
      <c r="A233" s="254">
        <v>169</v>
      </c>
      <c r="B233" s="254" t="str">
        <f t="shared" si="149"/>
        <v>P169</v>
      </c>
      <c r="C233" s="127" t="s">
        <v>66</v>
      </c>
      <c r="D233" s="293" t="s">
        <v>640</v>
      </c>
      <c r="E233" s="284" t="str">
        <f>+'PLAN INDICATIVO ORIGINAL '!$D$267</f>
        <v>SISTEMA INTEGRAL DE INFORMACIÓN Y COMUNICACIÓN</v>
      </c>
      <c r="F233" s="256" t="str">
        <f>+'PLAN INDICATIVO ORIGINAL '!$D$268</f>
        <v>INFORMACIÓN Y COMUNICACIÓN</v>
      </c>
      <c r="G233" s="256" t="s">
        <v>647</v>
      </c>
      <c r="H233" s="257" t="str">
        <f>+'PLAN INDICATIVO ORIGINAL '!$D$269</f>
        <v>Administrar, promover el uso y apropiación de las tecnologías de la información y las comunicaciones como soporte de la gestión administrativa del sistema penitenciario y carcelario.</v>
      </c>
      <c r="I233" s="257" t="s">
        <v>820</v>
      </c>
      <c r="J233" s="265" t="str">
        <f>+'PLAN INDICATIVO ORIGINAL '!$D$288</f>
        <v>COMUNICACIONES</v>
      </c>
      <c r="K233" s="265" t="s">
        <v>791</v>
      </c>
      <c r="L233" s="142" t="s">
        <v>687</v>
      </c>
      <c r="M233" s="280" t="str">
        <f>+'PLAN INDICATIVO ORIGINAL '!$E$288</f>
        <v>Porcentaje de acciones de la Política de Comunicaciones cumplidas.</v>
      </c>
      <c r="N233" s="267">
        <f>VLOOKUP(L233,'PLAN INDICATIVO ORIGINAL '!$C$13:$M$343,6,0)</f>
        <v>0.25</v>
      </c>
      <c r="O233" s="267">
        <f>VLOOKUP(L233,'PLAN INDICATIVO ORIGINAL '!$C$13:$M$343,7,0)</f>
        <v>0.5</v>
      </c>
      <c r="P233" s="267">
        <f>VLOOKUP(L233,'PLAN INDICATIVO ORIGINAL '!$C$13:$M$343,8,0)</f>
        <v>0.75</v>
      </c>
      <c r="Q233" s="267">
        <f>VLOOKUP(L233,'PLAN INDICATIVO ORIGINAL '!$C$13:$M$343,9,0)</f>
        <v>1</v>
      </c>
      <c r="R233" s="267">
        <f>VLOOKUP(L233,'PLAN INDICATIVO ORIGINAL '!$C$13:$M$343,10,0)</f>
        <v>1</v>
      </c>
      <c r="S233" s="267" t="str">
        <f>VLOOKUP(L233,'PLAN INDICATIVO ORIGINAL '!$C$13:$M$343,11,0)</f>
        <v>Porcentaje</v>
      </c>
      <c r="T233" s="259" t="e">
        <f>VLOOKUP(L233,'PLAN INDICATIVO ORIGINAL '!$C$13:$M$343,12,0)</f>
        <v>#REF!</v>
      </c>
      <c r="U233" s="259">
        <f t="shared" ref="U233:Z233" si="433">+N233*100</f>
        <v>25</v>
      </c>
      <c r="V233" s="259">
        <f t="shared" si="433"/>
        <v>50</v>
      </c>
      <c r="W233" s="259">
        <f t="shared" si="433"/>
        <v>75</v>
      </c>
      <c r="X233" s="259">
        <f t="shared" si="433"/>
        <v>100</v>
      </c>
      <c r="Y233" s="259">
        <f t="shared" si="433"/>
        <v>100</v>
      </c>
      <c r="Z233" s="259" t="e">
        <f t="shared" si="433"/>
        <v>#VALUE!</v>
      </c>
      <c r="AA233" s="115" t="str">
        <f>+'PLAN INDICATIVO ORIGINAL '!C298</f>
        <v>P169</v>
      </c>
      <c r="AB233" s="254" t="str">
        <f>+'PLAN INDICATIVO ORIGINAL '!D298</f>
        <v>Videos Institucionales elaborados y editados.</v>
      </c>
      <c r="AC233" s="59" t="str">
        <f>VLOOKUP(AB233,'PLAN INDICATIVO ORIGINAL '!$D$12:$F$313,3,0)</f>
        <v>OFICINA ASESORA DE COMUNICACIONES</v>
      </c>
      <c r="AD233" s="59" t="str">
        <f>VLOOKUP(AB233,'PLAN INDICATIVO ORIGINAL '!$D$12:$F$313,3,0)</f>
        <v>OFICINA ASESORA DE COMUNICACIONES</v>
      </c>
      <c r="AE233" s="59" t="s">
        <v>821</v>
      </c>
      <c r="AF233" s="260">
        <f>VLOOKUP(AA233,'PLAN INDICATIVO ORIGINAL '!$C$13:$M$343,6,0)</f>
        <v>4</v>
      </c>
      <c r="AG233" s="261">
        <f>VLOOKUP(AA233,'PLAN INDICATIVO ORIGINAL '!$C$13:$M$343,7,0)</f>
        <v>4</v>
      </c>
      <c r="AH233" s="261">
        <f>VLOOKUP(AA233,'PLAN INDICATIVO ORIGINAL '!$C$13:$M$343,8,0)</f>
        <v>4</v>
      </c>
      <c r="AI233" s="261">
        <f>VLOOKUP(AA233,'PLAN INDICATIVO ORIGINAL '!$C$13:$M$343,9,0)</f>
        <v>4</v>
      </c>
      <c r="AJ233" s="261">
        <f>VLOOKUP(AA233,'PLAN INDICATIVO ORIGINAL '!$C$13:$M$343,10,0)</f>
        <v>16</v>
      </c>
      <c r="AK233" s="261" t="str">
        <f>VLOOKUP(AA233,'PLAN INDICATIVO ORIGINAL '!$C$13:$M$343,11,0)</f>
        <v>Número</v>
      </c>
      <c r="AL233" s="262" t="e">
        <f>VLOOKUP(AA233,'PLAN INDICATIVO ORIGINAL '!$C$13:$M$343,12,0)</f>
        <v>#REF!</v>
      </c>
      <c r="AM233" s="263">
        <f t="shared" ref="AM233:AR233" si="434">+AF233</f>
        <v>4</v>
      </c>
      <c r="AN233" s="263">
        <f t="shared" si="434"/>
        <v>4</v>
      </c>
      <c r="AO233" s="263">
        <f t="shared" si="434"/>
        <v>4</v>
      </c>
      <c r="AP233" s="263">
        <f t="shared" si="434"/>
        <v>4</v>
      </c>
      <c r="AQ233" s="263">
        <f t="shared" si="434"/>
        <v>16</v>
      </c>
      <c r="AR233" s="263" t="str">
        <f t="shared" si="434"/>
        <v>Número</v>
      </c>
      <c r="AS233" s="264" t="s">
        <v>765</v>
      </c>
      <c r="AV233" s="214" t="s">
        <v>709</v>
      </c>
      <c r="AW233" s="214" t="s">
        <v>690</v>
      </c>
      <c r="AX233" s="214" t="s">
        <v>821</v>
      </c>
      <c r="BI233" s="254">
        <v>15</v>
      </c>
      <c r="BJ233" s="59" t="s">
        <v>690</v>
      </c>
    </row>
    <row r="234" spans="1:62" ht="56.25" customHeight="1" x14ac:dyDescent="0.25">
      <c r="A234" s="254">
        <v>170</v>
      </c>
      <c r="B234" s="254" t="str">
        <f t="shared" si="149"/>
        <v>P170</v>
      </c>
      <c r="C234" s="127" t="s">
        <v>66</v>
      </c>
      <c r="D234" s="293" t="s">
        <v>640</v>
      </c>
      <c r="E234" s="284" t="str">
        <f>+'PLAN INDICATIVO ORIGINAL '!$D$267</f>
        <v>SISTEMA INTEGRAL DE INFORMACIÓN Y COMUNICACIÓN</v>
      </c>
      <c r="F234" s="256" t="str">
        <f>+'PLAN INDICATIVO ORIGINAL '!$D$268</f>
        <v>INFORMACIÓN Y COMUNICACIÓN</v>
      </c>
      <c r="G234" s="256" t="s">
        <v>647</v>
      </c>
      <c r="H234" s="257" t="str">
        <f>+'PLAN INDICATIVO ORIGINAL '!$D$269</f>
        <v>Administrar, promover el uso y apropiación de las tecnologías de la información y las comunicaciones como soporte de la gestión administrativa del sistema penitenciario y carcelario.</v>
      </c>
      <c r="I234" s="257" t="s">
        <v>820</v>
      </c>
      <c r="J234" s="265" t="str">
        <f>+'PLAN INDICATIVO ORIGINAL '!$D$288</f>
        <v>COMUNICACIONES</v>
      </c>
      <c r="K234" s="265" t="s">
        <v>791</v>
      </c>
      <c r="L234" s="142" t="s">
        <v>687</v>
      </c>
      <c r="M234" s="280" t="str">
        <f>+'PLAN INDICATIVO ORIGINAL '!$E$288</f>
        <v>Porcentaje de acciones de la Política de Comunicaciones cumplidas.</v>
      </c>
      <c r="N234" s="267">
        <f>VLOOKUP(L234,'PLAN INDICATIVO ORIGINAL '!$C$13:$M$343,6,0)</f>
        <v>0.25</v>
      </c>
      <c r="O234" s="267">
        <f>VLOOKUP(L234,'PLAN INDICATIVO ORIGINAL '!$C$13:$M$343,7,0)</f>
        <v>0.5</v>
      </c>
      <c r="P234" s="267">
        <f>VLOOKUP(L234,'PLAN INDICATIVO ORIGINAL '!$C$13:$M$343,8,0)</f>
        <v>0.75</v>
      </c>
      <c r="Q234" s="267">
        <f>VLOOKUP(L234,'PLAN INDICATIVO ORIGINAL '!$C$13:$M$343,9,0)</f>
        <v>1</v>
      </c>
      <c r="R234" s="267">
        <f>VLOOKUP(L234,'PLAN INDICATIVO ORIGINAL '!$C$13:$M$343,10,0)</f>
        <v>1</v>
      </c>
      <c r="S234" s="267" t="str">
        <f>VLOOKUP(L234,'PLAN INDICATIVO ORIGINAL '!$C$13:$M$343,11,0)</f>
        <v>Porcentaje</v>
      </c>
      <c r="T234" s="259" t="e">
        <f>VLOOKUP(L234,'PLAN INDICATIVO ORIGINAL '!$C$13:$M$343,12,0)</f>
        <v>#REF!</v>
      </c>
      <c r="U234" s="259">
        <f t="shared" ref="U234:Z234" si="435">+N234*100</f>
        <v>25</v>
      </c>
      <c r="V234" s="259">
        <f t="shared" si="435"/>
        <v>50</v>
      </c>
      <c r="W234" s="259">
        <f t="shared" si="435"/>
        <v>75</v>
      </c>
      <c r="X234" s="259">
        <f t="shared" si="435"/>
        <v>100</v>
      </c>
      <c r="Y234" s="259">
        <f t="shared" si="435"/>
        <v>100</v>
      </c>
      <c r="Z234" s="259" t="e">
        <f t="shared" si="435"/>
        <v>#VALUE!</v>
      </c>
      <c r="AA234" s="115" t="str">
        <f>+'PLAN INDICATIVO ORIGINAL '!C299</f>
        <v>P170</v>
      </c>
      <c r="AB234" s="254" t="str">
        <f>+'PLAN INDICATIVO ORIGINAL '!D299</f>
        <v>Cartilla del Interno diseñada, aprobada e impresa.</v>
      </c>
      <c r="AC234" s="59" t="str">
        <f>VLOOKUP(AB234,'PLAN INDICATIVO ORIGINAL '!$D$12:$F$313,3,0)</f>
        <v>OFICINA ASESORA DE COMUNICACIONES</v>
      </c>
      <c r="AD234" s="59" t="str">
        <f>VLOOKUP(AB234,'PLAN INDICATIVO ORIGINAL '!$D$12:$F$313,3,0)</f>
        <v>OFICINA ASESORA DE COMUNICACIONES</v>
      </c>
      <c r="AE234" s="59" t="s">
        <v>821</v>
      </c>
      <c r="AF234" s="260">
        <f>VLOOKUP(AA234,'PLAN INDICATIVO ORIGINAL '!$C$13:$M$343,6,0)</f>
        <v>1</v>
      </c>
      <c r="AG234" s="261">
        <f>VLOOKUP(AA234,'PLAN INDICATIVO ORIGINAL '!$C$13:$M$343,7,0)</f>
        <v>0</v>
      </c>
      <c r="AH234" s="261">
        <f>VLOOKUP(AA234,'PLAN INDICATIVO ORIGINAL '!$C$13:$M$343,8,0)</f>
        <v>0</v>
      </c>
      <c r="AI234" s="261">
        <f>VLOOKUP(AA234,'PLAN INDICATIVO ORIGINAL '!$C$13:$M$343,9,0)</f>
        <v>0</v>
      </c>
      <c r="AJ234" s="261">
        <f>VLOOKUP(AA234,'PLAN INDICATIVO ORIGINAL '!$C$13:$M$343,10,0)</f>
        <v>1</v>
      </c>
      <c r="AK234" s="261" t="str">
        <f>VLOOKUP(AA234,'PLAN INDICATIVO ORIGINAL '!$C$13:$M$343,11,0)</f>
        <v>Número</v>
      </c>
      <c r="AL234" s="262" t="e">
        <f>VLOOKUP(AA234,'PLAN INDICATIVO ORIGINAL '!$C$13:$M$343,12,0)</f>
        <v>#REF!</v>
      </c>
      <c r="AM234" s="263">
        <f t="shared" ref="AM234:AR234" si="436">+AF234</f>
        <v>1</v>
      </c>
      <c r="AN234" s="263">
        <f t="shared" si="436"/>
        <v>0</v>
      </c>
      <c r="AO234" s="263">
        <f t="shared" si="436"/>
        <v>0</v>
      </c>
      <c r="AP234" s="263">
        <f t="shared" si="436"/>
        <v>0</v>
      </c>
      <c r="AQ234" s="263">
        <f t="shared" si="436"/>
        <v>1</v>
      </c>
      <c r="AR234" s="263" t="str">
        <f t="shared" si="436"/>
        <v>Número</v>
      </c>
      <c r="AS234" s="264" t="s">
        <v>765</v>
      </c>
      <c r="AV234" s="214" t="s">
        <v>711</v>
      </c>
      <c r="AW234" s="214" t="s">
        <v>690</v>
      </c>
      <c r="AX234" s="214" t="s">
        <v>821</v>
      </c>
      <c r="BI234" s="254">
        <v>21</v>
      </c>
      <c r="BJ234" s="59" t="s">
        <v>690</v>
      </c>
    </row>
    <row r="235" spans="1:62" ht="56.25" customHeight="1" x14ac:dyDescent="0.25">
      <c r="A235" s="254">
        <v>15</v>
      </c>
      <c r="B235" s="254" t="str">
        <f t="shared" si="149"/>
        <v>P15</v>
      </c>
      <c r="C235" s="127" t="s">
        <v>66</v>
      </c>
      <c r="D235" s="293" t="s">
        <v>640</v>
      </c>
      <c r="E235" s="284" t="str">
        <f>+'PLAN INDICATIVO ORIGINAL '!$D$267</f>
        <v>SISTEMA INTEGRAL DE INFORMACIÓN Y COMUNICACIÓN</v>
      </c>
      <c r="F235" s="256" t="str">
        <f>+'PLAN INDICATIVO ORIGINAL '!$D$268</f>
        <v>INFORMACIÓN Y COMUNICACIÓN</v>
      </c>
      <c r="G235" s="256" t="s">
        <v>647</v>
      </c>
      <c r="H235" s="257" t="str">
        <f>+'PLAN INDICATIVO ORIGINAL '!$D$269</f>
        <v>Administrar, promover el uso y apropiación de las tecnologías de la información y las comunicaciones como soporte de la gestión administrativa del sistema penitenciario y carcelario.</v>
      </c>
      <c r="I235" s="257" t="s">
        <v>820</v>
      </c>
      <c r="J235" s="265" t="str">
        <f>+'PLAN INDICATIVO ORIGINAL '!$D$288</f>
        <v>COMUNICACIONES</v>
      </c>
      <c r="K235" s="265" t="s">
        <v>791</v>
      </c>
      <c r="L235" s="142" t="s">
        <v>687</v>
      </c>
      <c r="M235" s="280" t="str">
        <f>+'PLAN INDICATIVO ORIGINAL '!$E$288</f>
        <v>Porcentaje de acciones de la Política de Comunicaciones cumplidas.</v>
      </c>
      <c r="N235" s="267">
        <f>VLOOKUP(L235,'PLAN INDICATIVO ORIGINAL '!$C$13:$M$343,6,0)</f>
        <v>0.25</v>
      </c>
      <c r="O235" s="267">
        <f>VLOOKUP(L235,'PLAN INDICATIVO ORIGINAL '!$C$13:$M$343,7,0)</f>
        <v>0.5</v>
      </c>
      <c r="P235" s="267">
        <f>VLOOKUP(L235,'PLAN INDICATIVO ORIGINAL '!$C$13:$M$343,8,0)</f>
        <v>0.75</v>
      </c>
      <c r="Q235" s="267">
        <f>VLOOKUP(L235,'PLAN INDICATIVO ORIGINAL '!$C$13:$M$343,9,0)</f>
        <v>1</v>
      </c>
      <c r="R235" s="267">
        <f>VLOOKUP(L235,'PLAN INDICATIVO ORIGINAL '!$C$13:$M$343,10,0)</f>
        <v>1</v>
      </c>
      <c r="S235" s="267" t="str">
        <f>VLOOKUP(L235,'PLAN INDICATIVO ORIGINAL '!$C$13:$M$343,11,0)</f>
        <v>Porcentaje</v>
      </c>
      <c r="T235" s="259" t="e">
        <f>VLOOKUP(L235,'PLAN INDICATIVO ORIGINAL '!$C$13:$M$343,12,0)</f>
        <v>#REF!</v>
      </c>
      <c r="U235" s="259">
        <f t="shared" ref="U235:Z235" si="437">+N235*100</f>
        <v>25</v>
      </c>
      <c r="V235" s="259">
        <f t="shared" si="437"/>
        <v>50</v>
      </c>
      <c r="W235" s="259">
        <f t="shared" si="437"/>
        <v>75</v>
      </c>
      <c r="X235" s="259">
        <f t="shared" si="437"/>
        <v>100</v>
      </c>
      <c r="Y235" s="259">
        <f t="shared" si="437"/>
        <v>100</v>
      </c>
      <c r="Z235" s="259" t="e">
        <f t="shared" si="437"/>
        <v>#VALUE!</v>
      </c>
      <c r="AA235" s="254" t="str">
        <f>+'PLAN INDICATIVO ORIGINAL '!C300</f>
        <v>P15</v>
      </c>
      <c r="AB235" s="254" t="str">
        <f>+'PLAN INDICATIVO ORIGINAL '!D300</f>
        <v>Centro de monitoreo de medios creado con equipos de última tecnología que facilite el seguimiento a las noticias que conciernen al Instituto.</v>
      </c>
      <c r="AC235" s="59" t="str">
        <f>VLOOKUP(AB235,'PLAN INDICATIVO ORIGINAL '!$D$12:$F$313,3,0)</f>
        <v>OFICINA ASESORA DE COMUNICACIONES</v>
      </c>
      <c r="AD235" s="59" t="str">
        <f>VLOOKUP(AB235,'PLAN INDICATIVO ORIGINAL '!$D$12:$F$313,3,0)</f>
        <v>OFICINA ASESORA DE COMUNICACIONES</v>
      </c>
      <c r="AE235" s="59" t="s">
        <v>821</v>
      </c>
      <c r="AF235" s="268">
        <f>VLOOKUP(AA235,'PLAN INDICATIVO ORIGINAL '!$C$13:$M$343,6,0)</f>
        <v>1</v>
      </c>
      <c r="AG235" s="269">
        <f>VLOOKUP(AA235,'PLAN INDICATIVO ORIGINAL '!$C$13:$M$343,7,0)</f>
        <v>0</v>
      </c>
      <c r="AH235" s="269">
        <f>VLOOKUP(AA235,'PLAN INDICATIVO ORIGINAL '!$C$13:$M$343,8,0)</f>
        <v>0</v>
      </c>
      <c r="AI235" s="269">
        <f>VLOOKUP(AA235,'PLAN INDICATIVO ORIGINAL '!$C$13:$M$343,9,0)</f>
        <v>0</v>
      </c>
      <c r="AJ235" s="269">
        <f>VLOOKUP(AA235,'PLAN INDICATIVO ORIGINAL '!$C$13:$M$343,10,0)</f>
        <v>1</v>
      </c>
      <c r="AK235" s="269" t="str">
        <f>VLOOKUP(AA235,'PLAN INDICATIVO ORIGINAL '!$C$13:$M$343,11,0)</f>
        <v>Porcentaje</v>
      </c>
      <c r="AL235" s="262" t="e">
        <f>VLOOKUP(AA235,'PLAN INDICATIVO ORIGINAL '!$C$13:$M$343,12,0)</f>
        <v>#REF!</v>
      </c>
      <c r="AM235" s="270">
        <f t="shared" ref="AM235:AR235" si="438">+AF235*100</f>
        <v>100</v>
      </c>
      <c r="AN235" s="270">
        <f t="shared" si="438"/>
        <v>0</v>
      </c>
      <c r="AO235" s="270">
        <f t="shared" si="438"/>
        <v>0</v>
      </c>
      <c r="AP235" s="270">
        <f t="shared" si="438"/>
        <v>0</v>
      </c>
      <c r="AQ235" s="270">
        <f t="shared" si="438"/>
        <v>100</v>
      </c>
      <c r="AR235" s="270" t="e">
        <f t="shared" si="438"/>
        <v>#VALUE!</v>
      </c>
      <c r="AS235" s="264" t="s">
        <v>765</v>
      </c>
      <c r="AV235" s="214" t="s">
        <v>713</v>
      </c>
      <c r="AW235" s="214" t="s">
        <v>690</v>
      </c>
      <c r="AX235" s="214" t="s">
        <v>821</v>
      </c>
      <c r="BI235" s="146">
        <v>54</v>
      </c>
      <c r="BJ235" s="59" t="s">
        <v>690</v>
      </c>
    </row>
    <row r="236" spans="1:62" ht="114" customHeight="1" x14ac:dyDescent="0.25">
      <c r="A236" s="254">
        <v>21</v>
      </c>
      <c r="B236" s="254" t="str">
        <f t="shared" si="149"/>
        <v>P21</v>
      </c>
      <c r="C236" s="127"/>
      <c r="D236" s="293" t="s">
        <v>640</v>
      </c>
      <c r="E236" s="284" t="str">
        <f>+'PLAN INDICATIVO ORIGINAL '!$D$267</f>
        <v>SISTEMA INTEGRAL DE INFORMACIÓN Y COMUNICACIÓN</v>
      </c>
      <c r="F236" s="256" t="str">
        <f>+'PLAN INDICATIVO ORIGINAL '!$D$268</f>
        <v>INFORMACIÓN Y COMUNICACIÓN</v>
      </c>
      <c r="G236" s="256" t="s">
        <v>647</v>
      </c>
      <c r="H236" s="257" t="str">
        <f>+'PLAN INDICATIVO ORIGINAL '!$D$269</f>
        <v>Administrar, promover el uso y apropiación de las tecnologías de la información y las comunicaciones como soporte de la gestión administrativa del sistema penitenciario y carcelario.</v>
      </c>
      <c r="I236" s="257" t="s">
        <v>820</v>
      </c>
      <c r="J236" s="265" t="str">
        <f>+'PLAN INDICATIVO ORIGINAL '!$D$288</f>
        <v>COMUNICACIONES</v>
      </c>
      <c r="K236" s="265" t="s">
        <v>791</v>
      </c>
      <c r="L236" s="142" t="s">
        <v>687</v>
      </c>
      <c r="M236" s="280" t="str">
        <f>+'PLAN INDICATIVO ORIGINAL '!$E$288</f>
        <v>Porcentaje de acciones de la Política de Comunicaciones cumplidas.</v>
      </c>
      <c r="N236" s="267">
        <f>VLOOKUP(L236,'PLAN INDICATIVO ORIGINAL '!$C$13:$M$343,6,0)</f>
        <v>0.25</v>
      </c>
      <c r="O236" s="267">
        <f>VLOOKUP(L236,'PLAN INDICATIVO ORIGINAL '!$C$13:$M$343,7,0)</f>
        <v>0.5</v>
      </c>
      <c r="P236" s="267">
        <f>VLOOKUP(L236,'PLAN INDICATIVO ORIGINAL '!$C$13:$M$343,8,0)</f>
        <v>0.75</v>
      </c>
      <c r="Q236" s="267">
        <f>VLOOKUP(L236,'PLAN INDICATIVO ORIGINAL '!$C$13:$M$343,9,0)</f>
        <v>1</v>
      </c>
      <c r="R236" s="267">
        <f>VLOOKUP(L236,'PLAN INDICATIVO ORIGINAL '!$C$13:$M$343,10,0)</f>
        <v>1</v>
      </c>
      <c r="S236" s="267" t="str">
        <f>VLOOKUP(L236,'PLAN INDICATIVO ORIGINAL '!$C$13:$M$343,11,0)</f>
        <v>Porcentaje</v>
      </c>
      <c r="T236" s="259" t="e">
        <f>VLOOKUP(L236,'PLAN INDICATIVO ORIGINAL '!$C$13:$M$343,12,0)</f>
        <v>#REF!</v>
      </c>
      <c r="U236" s="259">
        <f t="shared" ref="U236:Z236" si="439">+N236*100</f>
        <v>25</v>
      </c>
      <c r="V236" s="259">
        <f t="shared" si="439"/>
        <v>50</v>
      </c>
      <c r="W236" s="259">
        <f t="shared" si="439"/>
        <v>75</v>
      </c>
      <c r="X236" s="259">
        <f t="shared" si="439"/>
        <v>100</v>
      </c>
      <c r="Y236" s="259">
        <f t="shared" si="439"/>
        <v>100</v>
      </c>
      <c r="Z236" s="259" t="e">
        <f t="shared" si="439"/>
        <v>#VALUE!</v>
      </c>
      <c r="AA236" s="254" t="str">
        <f>+'PLAN INDICATIVO ORIGINAL '!C301</f>
        <v>P21</v>
      </c>
      <c r="AB236" s="254" t="str">
        <f>+'PLAN INDICATIVO ORIGINAL '!D301</f>
        <v>Equipos de última tecnología dotados  para el desarrollo de las funciones propias de la oficina asesora de Comunicaciones</v>
      </c>
      <c r="AC236" s="59" t="str">
        <f>VLOOKUP(AB236,'PLAN INDICATIVO ORIGINAL '!$D$12:$F$313,3,0)</f>
        <v>OFICINA ASESORA DE COMUNICACIONES</v>
      </c>
      <c r="AD236" s="59" t="str">
        <f>VLOOKUP(AB236,'PLAN INDICATIVO ORIGINAL '!$D$12:$F$313,3,0)</f>
        <v>OFICINA ASESORA DE COMUNICACIONES</v>
      </c>
      <c r="AE236" s="59" t="s">
        <v>821</v>
      </c>
      <c r="AF236" s="268">
        <f>VLOOKUP(AA236,'PLAN INDICATIVO ORIGINAL '!$C$13:$M$343,6,0)</f>
        <v>1</v>
      </c>
      <c r="AG236" s="269">
        <f>VLOOKUP(AA236,'PLAN INDICATIVO ORIGINAL '!$C$13:$M$343,7,0)</f>
        <v>0</v>
      </c>
      <c r="AH236" s="269">
        <f>VLOOKUP(AA236,'PLAN INDICATIVO ORIGINAL '!$C$13:$M$343,8,0)</f>
        <v>0</v>
      </c>
      <c r="AI236" s="269">
        <f>VLOOKUP(AA236,'PLAN INDICATIVO ORIGINAL '!$C$13:$M$343,9,0)</f>
        <v>0</v>
      </c>
      <c r="AJ236" s="269">
        <f>VLOOKUP(AA236,'PLAN INDICATIVO ORIGINAL '!$C$13:$M$343,10,0)</f>
        <v>1</v>
      </c>
      <c r="AK236" s="269" t="str">
        <f>VLOOKUP(AA236,'PLAN INDICATIVO ORIGINAL '!$C$13:$M$343,11,0)</f>
        <v>Porcentaje</v>
      </c>
      <c r="AL236" s="262" t="e">
        <f>VLOOKUP(AA236,'PLAN INDICATIVO ORIGINAL '!$C$13:$M$343,12,0)</f>
        <v>#REF!</v>
      </c>
      <c r="AM236" s="270">
        <f t="shared" ref="AM236:AR236" si="440">+AF236*100</f>
        <v>100</v>
      </c>
      <c r="AN236" s="270">
        <f t="shared" si="440"/>
        <v>0</v>
      </c>
      <c r="AO236" s="270">
        <f t="shared" si="440"/>
        <v>0</v>
      </c>
      <c r="AP236" s="270">
        <f t="shared" si="440"/>
        <v>0</v>
      </c>
      <c r="AQ236" s="270">
        <f t="shared" si="440"/>
        <v>100</v>
      </c>
      <c r="AR236" s="270" t="e">
        <f t="shared" si="440"/>
        <v>#VALUE!</v>
      </c>
      <c r="AS236" s="264" t="s">
        <v>765</v>
      </c>
      <c r="AV236" s="214" t="s">
        <v>715</v>
      </c>
      <c r="AW236" s="214" t="s">
        <v>690</v>
      </c>
      <c r="AX236" s="214" t="s">
        <v>821</v>
      </c>
      <c r="BI236" s="146">
        <v>243</v>
      </c>
      <c r="BJ236" s="59" t="s">
        <v>337</v>
      </c>
    </row>
    <row r="237" spans="1:62" ht="56.25" customHeight="1" x14ac:dyDescent="0.25">
      <c r="A237" s="146">
        <v>54</v>
      </c>
      <c r="B237" s="254" t="str">
        <f t="shared" si="149"/>
        <v>P54</v>
      </c>
      <c r="C237" s="127" t="s">
        <v>69</v>
      </c>
      <c r="D237" s="293" t="s">
        <v>640</v>
      </c>
      <c r="E237" s="284" t="str">
        <f>+'PLAN INDICATIVO ORIGINAL '!$D$267</f>
        <v>SISTEMA INTEGRAL DE INFORMACIÓN Y COMUNICACIÓN</v>
      </c>
      <c r="F237" s="256" t="str">
        <f>+'PLAN INDICATIVO ORIGINAL '!$D$268</f>
        <v>INFORMACIÓN Y COMUNICACIÓN</v>
      </c>
      <c r="G237" s="256" t="s">
        <v>647</v>
      </c>
      <c r="H237" s="257" t="str">
        <f>+'PLAN INDICATIVO ORIGINAL '!$D$269</f>
        <v>Administrar, promover el uso y apropiación de las tecnologías de la información y las comunicaciones como soporte de la gestión administrativa del sistema penitenciario y carcelario.</v>
      </c>
      <c r="I237" s="257" t="s">
        <v>820</v>
      </c>
      <c r="J237" s="265" t="str">
        <f>+'PLAN INDICATIVO ORIGINAL '!$D$288</f>
        <v>COMUNICACIONES</v>
      </c>
      <c r="K237" s="265" t="s">
        <v>791</v>
      </c>
      <c r="L237" s="142" t="s">
        <v>687</v>
      </c>
      <c r="M237" s="280" t="str">
        <f>+'PLAN INDICATIVO ORIGINAL '!$E$288</f>
        <v>Porcentaje de acciones de la Política de Comunicaciones cumplidas.</v>
      </c>
      <c r="N237" s="267">
        <f>VLOOKUP(L237,'PLAN INDICATIVO ORIGINAL '!$C$13:$M$343,6,0)</f>
        <v>0.25</v>
      </c>
      <c r="O237" s="267">
        <f>VLOOKUP(L237,'PLAN INDICATIVO ORIGINAL '!$C$13:$M$343,7,0)</f>
        <v>0.5</v>
      </c>
      <c r="P237" s="267">
        <f>VLOOKUP(L237,'PLAN INDICATIVO ORIGINAL '!$C$13:$M$343,8,0)</f>
        <v>0.75</v>
      </c>
      <c r="Q237" s="267">
        <f>VLOOKUP(L237,'PLAN INDICATIVO ORIGINAL '!$C$13:$M$343,9,0)</f>
        <v>1</v>
      </c>
      <c r="R237" s="267">
        <f>VLOOKUP(L237,'PLAN INDICATIVO ORIGINAL '!$C$13:$M$343,10,0)</f>
        <v>1</v>
      </c>
      <c r="S237" s="267" t="str">
        <f>VLOOKUP(L237,'PLAN INDICATIVO ORIGINAL '!$C$13:$M$343,11,0)</f>
        <v>Porcentaje</v>
      </c>
      <c r="T237" s="259" t="e">
        <f>VLOOKUP(L237,'PLAN INDICATIVO ORIGINAL '!$C$13:$M$343,12,0)</f>
        <v>#REF!</v>
      </c>
      <c r="U237" s="259">
        <f t="shared" ref="U237:Z237" si="441">+N237*100</f>
        <v>25</v>
      </c>
      <c r="V237" s="259">
        <f t="shared" si="441"/>
        <v>50</v>
      </c>
      <c r="W237" s="259">
        <f t="shared" si="441"/>
        <v>75</v>
      </c>
      <c r="X237" s="259">
        <f t="shared" si="441"/>
        <v>100</v>
      </c>
      <c r="Y237" s="259">
        <f t="shared" si="441"/>
        <v>100</v>
      </c>
      <c r="Z237" s="259" t="e">
        <f t="shared" si="441"/>
        <v>#VALUE!</v>
      </c>
      <c r="AA237" s="146" t="str">
        <f>+'PLAN INDICATIVO ORIGINAL '!C302</f>
        <v>P54</v>
      </c>
      <c r="AB237" s="254"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9" t="str">
        <f>VLOOKUP(AB237,'PLAN INDICATIVO ORIGINAL '!$D$12:$F$313,3,0)</f>
        <v>OFICINA ASESORA DE COMUNICACIONES</v>
      </c>
      <c r="AD237" s="59" t="str">
        <f>VLOOKUP(AB237,'PLAN INDICATIVO ORIGINAL '!$D$12:$F$313,3,0)</f>
        <v>OFICINA ASESORA DE COMUNICACIONES</v>
      </c>
      <c r="AE237" s="59" t="s">
        <v>821</v>
      </c>
      <c r="AF237" s="268">
        <f>VLOOKUP(AA237,'PLAN INDICATIVO ORIGINAL '!$C$13:$M$343,6,0)</f>
        <v>1</v>
      </c>
      <c r="AG237" s="269">
        <f>VLOOKUP(AA237,'PLAN INDICATIVO ORIGINAL '!$C$13:$M$343,7,0)</f>
        <v>0</v>
      </c>
      <c r="AH237" s="269">
        <f>VLOOKUP(AA237,'PLAN INDICATIVO ORIGINAL '!$C$13:$M$343,8,0)</f>
        <v>0</v>
      </c>
      <c r="AI237" s="269">
        <f>VLOOKUP(AA237,'PLAN INDICATIVO ORIGINAL '!$C$13:$M$343,9,0)</f>
        <v>0</v>
      </c>
      <c r="AJ237" s="269">
        <f>VLOOKUP(AA237,'PLAN INDICATIVO ORIGINAL '!$C$13:$M$343,10,0)</f>
        <v>1</v>
      </c>
      <c r="AK237" s="269" t="str">
        <f>VLOOKUP(AA237,'PLAN INDICATIVO ORIGINAL '!$C$13:$M$343,11,0)</f>
        <v>Porcentaje</v>
      </c>
      <c r="AL237" s="262" t="e">
        <f>VLOOKUP(AA237,'PLAN INDICATIVO ORIGINAL '!$C$13:$M$343,12,0)</f>
        <v>#REF!</v>
      </c>
      <c r="AM237" s="270">
        <f t="shared" ref="AM237:AR237" si="442">+AF237*100</f>
        <v>100</v>
      </c>
      <c r="AN237" s="270">
        <f t="shared" si="442"/>
        <v>0</v>
      </c>
      <c r="AO237" s="270">
        <f t="shared" si="442"/>
        <v>0</v>
      </c>
      <c r="AP237" s="270">
        <f t="shared" si="442"/>
        <v>0</v>
      </c>
      <c r="AQ237" s="270">
        <f t="shared" si="442"/>
        <v>100</v>
      </c>
      <c r="AR237" s="270" t="e">
        <f t="shared" si="442"/>
        <v>#VALUE!</v>
      </c>
      <c r="AS237" s="264" t="s">
        <v>765</v>
      </c>
      <c r="AV237" s="214" t="s">
        <v>717</v>
      </c>
      <c r="AW237" s="214" t="s">
        <v>690</v>
      </c>
      <c r="AX237" s="214" t="s">
        <v>821</v>
      </c>
      <c r="BI237" s="165">
        <v>171</v>
      </c>
      <c r="BJ237" s="59" t="s">
        <v>493</v>
      </c>
    </row>
    <row r="238" spans="1:62" ht="56.25" customHeight="1" x14ac:dyDescent="0.25">
      <c r="A238" s="146">
        <v>243</v>
      </c>
      <c r="B238" s="254" t="str">
        <f t="shared" si="149"/>
        <v>P243</v>
      </c>
      <c r="C238" s="127" t="s">
        <v>69</v>
      </c>
      <c r="D238" s="293" t="s">
        <v>640</v>
      </c>
      <c r="E238" s="284" t="str">
        <f>+'PLAN INDICATIVO ORIGINAL '!$D$267</f>
        <v>SISTEMA INTEGRAL DE INFORMACIÓN Y COMUNICACIÓN</v>
      </c>
      <c r="F238" s="256" t="str">
        <f>+'PLAN INDICATIVO ORIGINAL '!$D$268</f>
        <v>INFORMACIÓN Y COMUNICACIÓN</v>
      </c>
      <c r="G238" s="256" t="s">
        <v>647</v>
      </c>
      <c r="H238" s="257" t="str">
        <f>+'PLAN INDICATIVO ORIGINAL '!$D$269</f>
        <v>Administrar, promover el uso y apropiación de las tecnologías de la información y las comunicaciones como soporte de la gestión administrativa del sistema penitenciario y carcelario.</v>
      </c>
      <c r="I238" s="257" t="s">
        <v>820</v>
      </c>
      <c r="J238" s="265" t="str">
        <f>+'PLAN INDICATIVO ORIGINAL '!$D$288</f>
        <v>COMUNICACIONES</v>
      </c>
      <c r="K238" s="265"/>
      <c r="L238" s="142"/>
      <c r="M238" s="280"/>
      <c r="N238" s="259"/>
      <c r="O238" s="259"/>
      <c r="P238" s="259"/>
      <c r="Q238" s="259"/>
      <c r="R238" s="259"/>
      <c r="S238" s="259"/>
      <c r="T238" s="259" t="s">
        <v>774</v>
      </c>
      <c r="U238" s="259"/>
      <c r="V238" s="259"/>
      <c r="W238" s="259"/>
      <c r="X238" s="259"/>
      <c r="Y238" s="259"/>
      <c r="Z238" s="259"/>
      <c r="AA238" s="146" t="str">
        <f>+'PLAN INDICATIVO ORIGINAL '!C303</f>
        <v>P243</v>
      </c>
      <c r="AB238" s="146" t="str">
        <f>+'PLAN INDICATIVO ORIGINAL '!D303</f>
        <v xml:space="preserve">Requerimientos asociados a eventos y/o logistica que conlleven a mejorar la percepción de la comunidad y la potenciaolización de la imagen de la entidad ante los grupos de interés, atendidos.  </v>
      </c>
      <c r="AC238" s="59" t="str">
        <f>VLOOKUP(AB238,'PLAN INDICATIVO ORIGINAL '!$D$12:$F$313,3,0)</f>
        <v>GRUPO DE RELACIONES PUBLICAS Y PROTOCOLO</v>
      </c>
      <c r="AD238" s="59" t="str">
        <f>VLOOKUP(AB238,'PLAN INDICATIVO ORIGINAL '!$D$12:$F$313,3,0)</f>
        <v>GRUPO DE RELACIONES PUBLICAS Y PROTOCOLO</v>
      </c>
      <c r="AE238" s="59" t="s">
        <v>792</v>
      </c>
      <c r="AF238" s="268">
        <f>VLOOKUP(AA238,'PLAN INDICATIVO ORIGINAL '!$C$13:$M$343,6,0)</f>
        <v>1</v>
      </c>
      <c r="AG238" s="269">
        <f>VLOOKUP(AA238,'PLAN INDICATIVO ORIGINAL '!$C$13:$M$343,7,0)</f>
        <v>1</v>
      </c>
      <c r="AH238" s="269">
        <f>VLOOKUP(AA238,'PLAN INDICATIVO ORIGINAL '!$C$13:$M$343,8,0)</f>
        <v>1</v>
      </c>
      <c r="AI238" s="269">
        <f>VLOOKUP(AA238,'PLAN INDICATIVO ORIGINAL '!$C$13:$M$343,9,0)</f>
        <v>1</v>
      </c>
      <c r="AJ238" s="269">
        <f>VLOOKUP(AA238,'PLAN INDICATIVO ORIGINAL '!$C$13:$M$343,10,0)</f>
        <v>1</v>
      </c>
      <c r="AK238" s="269" t="str">
        <f>VLOOKUP(AA238,'PLAN INDICATIVO ORIGINAL '!$C$13:$M$343,11,0)</f>
        <v>Porcentaje</v>
      </c>
      <c r="AL238" s="262" t="e">
        <f>VLOOKUP(AA238,'PLAN INDICATIVO ORIGINAL '!$C$13:$M$343,12,0)</f>
        <v>#REF!</v>
      </c>
      <c r="AM238" s="270">
        <f t="shared" ref="AM238:AR238" si="443">+AF238*100</f>
        <v>100</v>
      </c>
      <c r="AN238" s="270">
        <f t="shared" si="443"/>
        <v>100</v>
      </c>
      <c r="AO238" s="270">
        <f t="shared" si="443"/>
        <v>100</v>
      </c>
      <c r="AP238" s="270">
        <f t="shared" si="443"/>
        <v>100</v>
      </c>
      <c r="AQ238" s="270">
        <f t="shared" si="443"/>
        <v>100</v>
      </c>
      <c r="AR238" s="270" t="e">
        <f t="shared" si="443"/>
        <v>#VALUE!</v>
      </c>
      <c r="AS238" s="264" t="s">
        <v>765</v>
      </c>
      <c r="AV238" s="214" t="s">
        <v>719</v>
      </c>
      <c r="AW238" s="214" t="s">
        <v>337</v>
      </c>
      <c r="AX238" s="214" t="s">
        <v>792</v>
      </c>
      <c r="BI238" s="254">
        <v>174</v>
      </c>
      <c r="BJ238" s="59" t="s">
        <v>493</v>
      </c>
    </row>
    <row r="239" spans="1:62" ht="54" customHeight="1" x14ac:dyDescent="0.25">
      <c r="A239" s="165">
        <v>171</v>
      </c>
      <c r="B239" s="254" t="str">
        <f t="shared" si="149"/>
        <v>P171</v>
      </c>
      <c r="C239" s="136" t="s">
        <v>36</v>
      </c>
      <c r="D239" s="255" t="s">
        <v>640</v>
      </c>
      <c r="E239" s="284" t="str">
        <f>+'PLAN INDICATIVO ORIGINAL '!$D$267</f>
        <v>SISTEMA INTEGRAL DE INFORMACIÓN Y COMUNICACIÓN</v>
      </c>
      <c r="F239" s="256" t="str">
        <f>+'PLAN INDICATIVO ORIGINAL '!$D$268</f>
        <v>INFORMACIÓN Y COMUNICACIÓN</v>
      </c>
      <c r="G239" s="256" t="s">
        <v>647</v>
      </c>
      <c r="H239" s="257" t="str">
        <f>+'PLAN INDICATIVO ORIGINAL '!$D$269</f>
        <v>Administrar, promover el uso y apropiación de las tecnologías de la información y las comunicaciones como soporte de la gestión administrativa del sistema penitenciario y carcelario.</v>
      </c>
      <c r="I239" s="257" t="s">
        <v>822</v>
      </c>
      <c r="J239" s="265" t="str">
        <f>+'PLAN INDICATIVO ORIGINAL '!$D$304</f>
        <v>SISIPEC</v>
      </c>
      <c r="K239" s="265" t="s">
        <v>767</v>
      </c>
      <c r="L239" s="142" t="str">
        <f>+'PLAN INDICATIVO ORIGINAL '!$C$304</f>
        <v>I38</v>
      </c>
      <c r="M239" s="266" t="str">
        <f>+'PLAN INDICATIVO ORIGINAL '!$E$304</f>
        <v>Porcentaje de Implementación de la estrategia de interoperabilidad de los sistemas de información de las entidades del sector justicia.</v>
      </c>
      <c r="N239" s="267">
        <f>VLOOKUP(L239,'PLAN INDICATIVO ORIGINAL '!$C$13:$M$343,6,0)</f>
        <v>0.5</v>
      </c>
      <c r="O239" s="267">
        <f>VLOOKUP(L239,'PLAN INDICATIVO ORIGINAL '!$C$13:$M$343,7,0)</f>
        <v>1</v>
      </c>
      <c r="P239" s="267">
        <f>VLOOKUP(L239,'PLAN INDICATIVO ORIGINAL '!$C$13:$M$343,8,0)</f>
        <v>0</v>
      </c>
      <c r="Q239" s="267">
        <f>VLOOKUP(L239,'PLAN INDICATIVO ORIGINAL '!$C$13:$M$343,9,0)</f>
        <v>0</v>
      </c>
      <c r="R239" s="267">
        <f>VLOOKUP(L239,'PLAN INDICATIVO ORIGINAL '!$C$13:$M$343,10,0)</f>
        <v>1</v>
      </c>
      <c r="S239" s="267" t="str">
        <f>VLOOKUP(L239,'PLAN INDICATIVO ORIGINAL '!$C$13:$M$343,11,0)</f>
        <v>Porcentaje</v>
      </c>
      <c r="T239" s="259" t="e">
        <f>VLOOKUP(L239,'PLAN INDICATIVO ORIGINAL '!$C$13:$M$343,12,0)</f>
        <v>#REF!</v>
      </c>
      <c r="U239" s="259">
        <f t="shared" ref="U239:Z239" si="444">+N239*100</f>
        <v>50</v>
      </c>
      <c r="V239" s="259">
        <f t="shared" si="444"/>
        <v>100</v>
      </c>
      <c r="W239" s="259">
        <f t="shared" si="444"/>
        <v>0</v>
      </c>
      <c r="X239" s="259">
        <f t="shared" si="444"/>
        <v>0</v>
      </c>
      <c r="Y239" s="259">
        <f t="shared" si="444"/>
        <v>100</v>
      </c>
      <c r="Z239" s="259" t="e">
        <f t="shared" si="444"/>
        <v>#VALUE!</v>
      </c>
      <c r="AA239" s="115" t="str">
        <f>+'PLAN INDICATIVO ORIGINAL '!C306</f>
        <v>P171</v>
      </c>
      <c r="AB239" s="165" t="str">
        <f>+'PLAN INDICATIVO ORIGINAL '!D306</f>
        <v>Estrategia de interoperabilidad entre los sistemas de información de las entidades del sector justicia, diseñada e implementada.</v>
      </c>
      <c r="AC239" s="59" t="str">
        <f>VLOOKUP(AB239,'PLAN INDICATIVO ORIGINAL '!$D$12:$F$313,3,0)</f>
        <v xml:space="preserve">OFICINA DE SISTEMAS DE INFORMACIÓN </v>
      </c>
      <c r="AD239" s="59" t="str">
        <f>VLOOKUP(AB239,'PLAN INDICATIVO ORIGINAL '!$D$12:$F$313,3,0)</f>
        <v xml:space="preserve">OFICINA DE SISTEMAS DE INFORMACIÓN </v>
      </c>
      <c r="AE239" s="59" t="s">
        <v>807</v>
      </c>
      <c r="AF239" s="268">
        <f>VLOOKUP(AA239,'PLAN INDICATIVO ORIGINAL '!$C$13:$M$343,6,0)</f>
        <v>0.5</v>
      </c>
      <c r="AG239" s="269">
        <f>VLOOKUP(AA239,'PLAN INDICATIVO ORIGINAL '!$C$13:$M$343,7,0)</f>
        <v>1</v>
      </c>
      <c r="AH239" s="269">
        <f>VLOOKUP(AA239,'PLAN INDICATIVO ORIGINAL '!$C$13:$M$343,8,0)</f>
        <v>0</v>
      </c>
      <c r="AI239" s="269">
        <f>VLOOKUP(AA239,'PLAN INDICATIVO ORIGINAL '!$C$13:$M$343,9,0)</f>
        <v>0</v>
      </c>
      <c r="AJ239" s="269">
        <f>VLOOKUP(AA239,'PLAN INDICATIVO ORIGINAL '!$C$13:$M$343,10,0)</f>
        <v>1</v>
      </c>
      <c r="AK239" s="269" t="str">
        <f>VLOOKUP(AA239,'PLAN INDICATIVO ORIGINAL '!$C$13:$M$343,11,0)</f>
        <v>Porcentaje</v>
      </c>
      <c r="AL239" s="262" t="e">
        <f>VLOOKUP(AA239,'PLAN INDICATIVO ORIGINAL '!$C$13:$M$343,12,0)</f>
        <v>#REF!</v>
      </c>
      <c r="AM239" s="270">
        <f t="shared" ref="AM239:AR239" si="445">+AF239*100</f>
        <v>50</v>
      </c>
      <c r="AN239" s="270">
        <f t="shared" si="445"/>
        <v>100</v>
      </c>
      <c r="AO239" s="270">
        <f t="shared" si="445"/>
        <v>0</v>
      </c>
      <c r="AP239" s="270">
        <f t="shared" si="445"/>
        <v>0</v>
      </c>
      <c r="AQ239" s="270">
        <f t="shared" si="445"/>
        <v>100</v>
      </c>
      <c r="AR239" s="270" t="e">
        <f t="shared" si="445"/>
        <v>#VALUE!</v>
      </c>
      <c r="AS239" s="264" t="s">
        <v>765</v>
      </c>
      <c r="AV239" s="214" t="s">
        <v>727</v>
      </c>
      <c r="AW239" s="214" t="s">
        <v>493</v>
      </c>
      <c r="AX239" s="214" t="s">
        <v>807</v>
      </c>
      <c r="BI239" s="254">
        <v>80</v>
      </c>
      <c r="BJ239" s="59" t="s">
        <v>493</v>
      </c>
    </row>
    <row r="240" spans="1:62" ht="54" customHeight="1" x14ac:dyDescent="0.25">
      <c r="A240" s="254">
        <v>174</v>
      </c>
      <c r="B240" s="254" t="str">
        <f t="shared" si="149"/>
        <v>P174</v>
      </c>
      <c r="C240" s="136" t="s">
        <v>36</v>
      </c>
      <c r="D240" s="255" t="s">
        <v>640</v>
      </c>
      <c r="E240" s="284" t="str">
        <f>+'PLAN INDICATIVO ORIGINAL '!$D$267</f>
        <v>SISTEMA INTEGRAL DE INFORMACIÓN Y COMUNICACIÓN</v>
      </c>
      <c r="F240" s="256" t="str">
        <f>+'PLAN INDICATIVO ORIGINAL '!$D$268</f>
        <v>INFORMACIÓN Y COMUNICACIÓN</v>
      </c>
      <c r="G240" s="256" t="s">
        <v>647</v>
      </c>
      <c r="H240" s="257" t="str">
        <f>+'PLAN INDICATIVO ORIGINAL '!$D$269</f>
        <v>Administrar, promover el uso y apropiación de las tecnologías de la información y las comunicaciones como soporte de la gestión administrativa del sistema penitenciario y carcelario.</v>
      </c>
      <c r="I240" s="257" t="s">
        <v>822</v>
      </c>
      <c r="J240" s="265" t="str">
        <f>+'PLAN INDICATIVO ORIGINAL '!$D$304</f>
        <v>SISIPEC</v>
      </c>
      <c r="K240" s="265" t="s">
        <v>767</v>
      </c>
      <c r="L240" s="142" t="str">
        <f>+'PLAN INDICATIVO ORIGINAL '!$C$304</f>
        <v>I38</v>
      </c>
      <c r="M240" s="266" t="str">
        <f>+'PLAN INDICATIVO ORIGINAL '!$E$304</f>
        <v>Porcentaje de Implementación de la estrategia de interoperabilidad de los sistemas de información de las entidades del sector justicia.</v>
      </c>
      <c r="N240" s="267">
        <f>VLOOKUP(L240,'PLAN INDICATIVO ORIGINAL '!$C$13:$M$343,6,0)</f>
        <v>0.5</v>
      </c>
      <c r="O240" s="267">
        <f>VLOOKUP(L240,'PLAN INDICATIVO ORIGINAL '!$C$13:$M$343,7,0)</f>
        <v>1</v>
      </c>
      <c r="P240" s="267">
        <f>VLOOKUP(L240,'PLAN INDICATIVO ORIGINAL '!$C$13:$M$343,8,0)</f>
        <v>0</v>
      </c>
      <c r="Q240" s="267">
        <f>VLOOKUP(L240,'PLAN INDICATIVO ORIGINAL '!$C$13:$M$343,9,0)</f>
        <v>0</v>
      </c>
      <c r="R240" s="267">
        <f>VLOOKUP(L240,'PLAN INDICATIVO ORIGINAL '!$C$13:$M$343,10,0)</f>
        <v>1</v>
      </c>
      <c r="S240" s="267" t="str">
        <f>VLOOKUP(L240,'PLAN INDICATIVO ORIGINAL '!$C$13:$M$343,11,0)</f>
        <v>Porcentaje</v>
      </c>
      <c r="T240" s="259" t="e">
        <f>VLOOKUP(L240,'PLAN INDICATIVO ORIGINAL '!$C$13:$M$343,12,0)</f>
        <v>#REF!</v>
      </c>
      <c r="U240" s="259">
        <f t="shared" ref="U240:Z240" si="446">+N240*100</f>
        <v>50</v>
      </c>
      <c r="V240" s="259">
        <f t="shared" si="446"/>
        <v>100</v>
      </c>
      <c r="W240" s="259">
        <f t="shared" si="446"/>
        <v>0</v>
      </c>
      <c r="X240" s="259">
        <f t="shared" si="446"/>
        <v>0</v>
      </c>
      <c r="Y240" s="259">
        <f t="shared" si="446"/>
        <v>100</v>
      </c>
      <c r="Z240" s="259" t="e">
        <f t="shared" si="446"/>
        <v>#VALUE!</v>
      </c>
      <c r="AA240" s="115" t="str">
        <f>+'PLAN INDICATIVO ORIGINAL '!C307</f>
        <v>P174</v>
      </c>
      <c r="AB240" s="254"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9" t="str">
        <f>VLOOKUP(AB240,'PLAN INDICATIVO ORIGINAL '!$D$12:$F$313,3,0)</f>
        <v xml:space="preserve">OFICINA DE SISTEMAS DE INFORMACIÓN </v>
      </c>
      <c r="AD240" s="59" t="str">
        <f>VLOOKUP(AB240,'PLAN INDICATIVO ORIGINAL '!$D$12:$F$313,3,0)</f>
        <v xml:space="preserve">OFICINA DE SISTEMAS DE INFORMACIÓN </v>
      </c>
      <c r="AE240" s="59" t="s">
        <v>807</v>
      </c>
      <c r="AF240" s="260">
        <f>VLOOKUP(AA240,'PLAN INDICATIVO ORIGINAL '!$C$13:$M$343,6,0)</f>
        <v>1</v>
      </c>
      <c r="AG240" s="261">
        <f>VLOOKUP(AA240,'PLAN INDICATIVO ORIGINAL '!$C$13:$M$343,7,0)</f>
        <v>0</v>
      </c>
      <c r="AH240" s="261">
        <f>VLOOKUP(AA240,'PLAN INDICATIVO ORIGINAL '!$C$13:$M$343,8,0)</f>
        <v>0</v>
      </c>
      <c r="AI240" s="261">
        <f>VLOOKUP(AA240,'PLAN INDICATIVO ORIGINAL '!$C$13:$M$343,9,0)</f>
        <v>0</v>
      </c>
      <c r="AJ240" s="261">
        <f>VLOOKUP(AA240,'PLAN INDICATIVO ORIGINAL '!$C$13:$M$343,10,0)</f>
        <v>1</v>
      </c>
      <c r="AK240" s="261" t="str">
        <f>VLOOKUP(AA240,'PLAN INDICATIVO ORIGINAL '!$C$13:$M$343,11,0)</f>
        <v>Número</v>
      </c>
      <c r="AL240" s="262" t="e">
        <f>VLOOKUP(AA240,'PLAN INDICATIVO ORIGINAL '!$C$13:$M$343,12,0)</f>
        <v>#REF!</v>
      </c>
      <c r="AM240" s="263">
        <f t="shared" ref="AM240:AR240" si="447">+AF240</f>
        <v>1</v>
      </c>
      <c r="AN240" s="263">
        <f t="shared" si="447"/>
        <v>0</v>
      </c>
      <c r="AO240" s="263">
        <f t="shared" si="447"/>
        <v>0</v>
      </c>
      <c r="AP240" s="263">
        <f t="shared" si="447"/>
        <v>0</v>
      </c>
      <c r="AQ240" s="263">
        <f t="shared" si="447"/>
        <v>1</v>
      </c>
      <c r="AR240" s="263" t="str">
        <f t="shared" si="447"/>
        <v>Número</v>
      </c>
      <c r="AS240" s="264" t="s">
        <v>765</v>
      </c>
      <c r="AV240" s="214" t="s">
        <v>729</v>
      </c>
      <c r="AW240" s="214" t="s">
        <v>493</v>
      </c>
      <c r="AX240" s="214" t="s">
        <v>807</v>
      </c>
      <c r="BI240" s="254">
        <v>11</v>
      </c>
      <c r="BJ240" s="59" t="s">
        <v>493</v>
      </c>
    </row>
    <row r="241" spans="1:62" ht="54" customHeight="1" x14ac:dyDescent="0.25">
      <c r="A241" s="254">
        <v>80</v>
      </c>
      <c r="B241" s="254" t="str">
        <f t="shared" si="149"/>
        <v>P80</v>
      </c>
      <c r="C241" s="136" t="s">
        <v>36</v>
      </c>
      <c r="D241" s="255" t="s">
        <v>640</v>
      </c>
      <c r="E241" s="284" t="str">
        <f>+'PLAN INDICATIVO ORIGINAL '!$D$267</f>
        <v>SISTEMA INTEGRAL DE INFORMACIÓN Y COMUNICACIÓN</v>
      </c>
      <c r="F241" s="256" t="str">
        <f>+'PLAN INDICATIVO ORIGINAL '!$D$268</f>
        <v>INFORMACIÓN Y COMUNICACIÓN</v>
      </c>
      <c r="G241" s="256" t="s">
        <v>647</v>
      </c>
      <c r="H241" s="257" t="str">
        <f>+'PLAN INDICATIVO ORIGINAL '!$D$269</f>
        <v>Administrar, promover el uso y apropiación de las tecnologías de la información y las comunicaciones como soporte de la gestión administrativa del sistema penitenciario y carcelario.</v>
      </c>
      <c r="I241" s="257" t="s">
        <v>822</v>
      </c>
      <c r="J241" s="265" t="str">
        <f>+'PLAN INDICATIVO ORIGINAL '!$D$304</f>
        <v>SISIPEC</v>
      </c>
      <c r="K241" s="265" t="s">
        <v>767</v>
      </c>
      <c r="L241" s="142" t="str">
        <f>+'PLAN INDICATIVO ORIGINAL '!$C$304</f>
        <v>I38</v>
      </c>
      <c r="M241" s="266" t="str">
        <f>+'PLAN INDICATIVO ORIGINAL '!$E$304</f>
        <v>Porcentaje de Implementación de la estrategia de interoperabilidad de los sistemas de información de las entidades del sector justicia.</v>
      </c>
      <c r="N241" s="267">
        <f>VLOOKUP(L241,'PLAN INDICATIVO ORIGINAL '!$C$13:$M$343,6,0)</f>
        <v>0.5</v>
      </c>
      <c r="O241" s="267">
        <f>VLOOKUP(L241,'PLAN INDICATIVO ORIGINAL '!$C$13:$M$343,7,0)</f>
        <v>1</v>
      </c>
      <c r="P241" s="267">
        <f>VLOOKUP(L241,'PLAN INDICATIVO ORIGINAL '!$C$13:$M$343,8,0)</f>
        <v>0</v>
      </c>
      <c r="Q241" s="267">
        <f>VLOOKUP(L241,'PLAN INDICATIVO ORIGINAL '!$C$13:$M$343,9,0)</f>
        <v>0</v>
      </c>
      <c r="R241" s="267">
        <f>VLOOKUP(L241,'PLAN INDICATIVO ORIGINAL '!$C$13:$M$343,10,0)</f>
        <v>1</v>
      </c>
      <c r="S241" s="267" t="str">
        <f>VLOOKUP(L241,'PLAN INDICATIVO ORIGINAL '!$C$13:$M$343,11,0)</f>
        <v>Porcentaje</v>
      </c>
      <c r="T241" s="259" t="e">
        <f>VLOOKUP(L241,'PLAN INDICATIVO ORIGINAL '!$C$13:$M$343,12,0)</f>
        <v>#REF!</v>
      </c>
      <c r="U241" s="259">
        <f t="shared" ref="U241:Z241" si="448">+N241*100</f>
        <v>50</v>
      </c>
      <c r="V241" s="259">
        <f t="shared" si="448"/>
        <v>100</v>
      </c>
      <c r="W241" s="259">
        <f t="shared" si="448"/>
        <v>0</v>
      </c>
      <c r="X241" s="259">
        <f t="shared" si="448"/>
        <v>0</v>
      </c>
      <c r="Y241" s="259">
        <f t="shared" si="448"/>
        <v>100</v>
      </c>
      <c r="Z241" s="259" t="e">
        <f t="shared" si="448"/>
        <v>#VALUE!</v>
      </c>
      <c r="AA241" s="254" t="str">
        <f>+'PLAN INDICATIVO ORIGINAL '!C308</f>
        <v>P80</v>
      </c>
      <c r="AB241" s="254" t="str">
        <f>+'PLAN INDICATIVO ORIGINAL '!D308</f>
        <v>Servicio de WEB service desarrollado</v>
      </c>
      <c r="AC241" s="59" t="str">
        <f>VLOOKUP(AB241,'PLAN INDICATIVO ORIGINAL '!$D$12:$F$313,3,0)</f>
        <v xml:space="preserve">OFICINA DE SISTEMAS DE INFORMACIÓN </v>
      </c>
      <c r="AD241" s="59" t="str">
        <f>VLOOKUP(AB241,'PLAN INDICATIVO ORIGINAL '!$D$12:$F$313,3,0)</f>
        <v xml:space="preserve">OFICINA DE SISTEMAS DE INFORMACIÓN </v>
      </c>
      <c r="AE241" s="59" t="s">
        <v>807</v>
      </c>
      <c r="AF241" s="260">
        <f>VLOOKUP(AA241,'PLAN INDICATIVO ORIGINAL '!$C$13:$M$343,6,0)</f>
        <v>1</v>
      </c>
      <c r="AG241" s="261">
        <f>VLOOKUP(AA241,'PLAN INDICATIVO ORIGINAL '!$C$13:$M$343,7,0)</f>
        <v>0</v>
      </c>
      <c r="AH241" s="261">
        <f>VLOOKUP(AA241,'PLAN INDICATIVO ORIGINAL '!$C$13:$M$343,8,0)</f>
        <v>0</v>
      </c>
      <c r="AI241" s="261">
        <f>VLOOKUP(AA241,'PLAN INDICATIVO ORIGINAL '!$C$13:$M$343,9,0)</f>
        <v>0</v>
      </c>
      <c r="AJ241" s="261">
        <f>VLOOKUP(AA241,'PLAN INDICATIVO ORIGINAL '!$C$13:$M$343,10,0)</f>
        <v>1</v>
      </c>
      <c r="AK241" s="261" t="str">
        <f>VLOOKUP(AA241,'PLAN INDICATIVO ORIGINAL '!$C$13:$M$343,11,0)</f>
        <v>Número</v>
      </c>
      <c r="AL241" s="262" t="e">
        <f>VLOOKUP(AA241,'PLAN INDICATIVO ORIGINAL '!$C$13:$M$343,12,0)</f>
        <v>#REF!</v>
      </c>
      <c r="AM241" s="263">
        <f t="shared" ref="AM241:AR241" si="449">+AF241</f>
        <v>1</v>
      </c>
      <c r="AN241" s="263">
        <f t="shared" si="449"/>
        <v>0</v>
      </c>
      <c r="AO241" s="263">
        <f t="shared" si="449"/>
        <v>0</v>
      </c>
      <c r="AP241" s="263">
        <f t="shared" si="449"/>
        <v>0</v>
      </c>
      <c r="AQ241" s="263">
        <f t="shared" si="449"/>
        <v>1</v>
      </c>
      <c r="AR241" s="263" t="str">
        <f t="shared" si="449"/>
        <v>Número</v>
      </c>
      <c r="AS241" s="264" t="s">
        <v>765</v>
      </c>
      <c r="AV241" s="214" t="s">
        <v>731</v>
      </c>
      <c r="AW241" s="214" t="s">
        <v>493</v>
      </c>
      <c r="AX241" s="214" t="s">
        <v>807</v>
      </c>
      <c r="BI241" s="254">
        <v>27</v>
      </c>
      <c r="BJ241" s="59" t="s">
        <v>493</v>
      </c>
    </row>
    <row r="242" spans="1:62" ht="54" customHeight="1" x14ac:dyDescent="0.25">
      <c r="A242" s="254">
        <v>11</v>
      </c>
      <c r="B242" s="254" t="str">
        <f t="shared" si="149"/>
        <v>P11</v>
      </c>
      <c r="C242" s="136" t="s">
        <v>36</v>
      </c>
      <c r="D242" s="255" t="s">
        <v>640</v>
      </c>
      <c r="E242" s="284" t="str">
        <f>+'PLAN INDICATIVO ORIGINAL '!$D$267</f>
        <v>SISTEMA INTEGRAL DE INFORMACIÓN Y COMUNICACIÓN</v>
      </c>
      <c r="F242" s="256" t="str">
        <f>+'PLAN INDICATIVO ORIGINAL '!$D$268</f>
        <v>INFORMACIÓN Y COMUNICACIÓN</v>
      </c>
      <c r="G242" s="256" t="s">
        <v>647</v>
      </c>
      <c r="H242" s="257" t="str">
        <f>+'PLAN INDICATIVO ORIGINAL '!$D$269</f>
        <v>Administrar, promover el uso y apropiación de las tecnologías de la información y las comunicaciones como soporte de la gestión administrativa del sistema penitenciario y carcelario.</v>
      </c>
      <c r="I242" s="257" t="s">
        <v>822</v>
      </c>
      <c r="J242" s="265" t="str">
        <f>+'PLAN INDICATIVO ORIGINAL '!$D$304</f>
        <v>SISIPEC</v>
      </c>
      <c r="K242" s="265" t="s">
        <v>767</v>
      </c>
      <c r="L242" s="142" t="s">
        <v>725</v>
      </c>
      <c r="M242" s="266" t="str">
        <f>+'PLAN INDICATIVO ORIGINAL '!$E$305</f>
        <v>Porcentaje de Módulos migrados y desarrollados (SISIPEC)</v>
      </c>
      <c r="N242" s="267">
        <f>VLOOKUP(L242,'PLAN INDICATIVO ORIGINAL '!$C$13:$M$343,6,0)</f>
        <v>1</v>
      </c>
      <c r="O242" s="267">
        <f>VLOOKUP(L242,'PLAN INDICATIVO ORIGINAL '!$C$13:$M$343,7,0)</f>
        <v>1</v>
      </c>
      <c r="P242" s="267">
        <f>VLOOKUP(L242,'PLAN INDICATIVO ORIGINAL '!$C$13:$M$343,8,0)</f>
        <v>1</v>
      </c>
      <c r="Q242" s="267">
        <f>VLOOKUP(L242,'PLAN INDICATIVO ORIGINAL '!$C$13:$M$343,9,0)</f>
        <v>1</v>
      </c>
      <c r="R242" s="267">
        <f>VLOOKUP(L242,'PLAN INDICATIVO ORIGINAL '!$C$13:$M$343,10,0)</f>
        <v>4</v>
      </c>
      <c r="S242" s="267" t="str">
        <f>VLOOKUP(L242,'PLAN INDICATIVO ORIGINAL '!$C$13:$M$343,11,0)</f>
        <v>Porcentaje</v>
      </c>
      <c r="T242" s="259" t="e">
        <f>VLOOKUP(L242,'PLAN INDICATIVO ORIGINAL '!$C$13:$M$343,12,0)</f>
        <v>#REF!</v>
      </c>
      <c r="U242" s="259">
        <f t="shared" ref="U242:Z242" si="450">+N242*100</f>
        <v>100</v>
      </c>
      <c r="V242" s="259">
        <f t="shared" si="450"/>
        <v>100</v>
      </c>
      <c r="W242" s="259">
        <f t="shared" si="450"/>
        <v>100</v>
      </c>
      <c r="X242" s="259">
        <f t="shared" si="450"/>
        <v>100</v>
      </c>
      <c r="Y242" s="259">
        <f t="shared" si="450"/>
        <v>400</v>
      </c>
      <c r="Z242" s="259" t="e">
        <f t="shared" si="450"/>
        <v>#VALUE!</v>
      </c>
      <c r="AA242" s="254" t="str">
        <f>+'PLAN INDICATIVO ORIGINAL '!C309</f>
        <v>P11</v>
      </c>
      <c r="AB242" s="254" t="str">
        <f>+'PLAN INDICATIVO ORIGINAL '!D309</f>
        <v>Aplicativo proyectos productivos - fase I desarrollado</v>
      </c>
      <c r="AC242" s="59" t="str">
        <f>VLOOKUP(AB242,'PLAN INDICATIVO ORIGINAL '!$D$12:$F$313,3,0)</f>
        <v xml:space="preserve">OFICINA DE SISTEMAS DE INFORMACIÓN </v>
      </c>
      <c r="AD242" s="59" t="str">
        <f>VLOOKUP(AB242,'PLAN INDICATIVO ORIGINAL '!$D$12:$F$313,3,0)</f>
        <v xml:space="preserve">OFICINA DE SISTEMAS DE INFORMACIÓN </v>
      </c>
      <c r="AE242" s="59" t="s">
        <v>807</v>
      </c>
      <c r="AF242" s="268">
        <f>VLOOKUP(AA242,'PLAN INDICATIVO ORIGINAL '!$C$13:$M$343,6,0)</f>
        <v>1</v>
      </c>
      <c r="AG242" s="269">
        <f>VLOOKUP(AA242,'PLAN INDICATIVO ORIGINAL '!$C$13:$M$343,7,0)</f>
        <v>0</v>
      </c>
      <c r="AH242" s="269">
        <f>VLOOKUP(AA242,'PLAN INDICATIVO ORIGINAL '!$C$13:$M$343,8,0)</f>
        <v>0</v>
      </c>
      <c r="AI242" s="269">
        <f>VLOOKUP(AA242,'PLAN INDICATIVO ORIGINAL '!$C$13:$M$343,9,0)</f>
        <v>0</v>
      </c>
      <c r="AJ242" s="269">
        <f>VLOOKUP(AA242,'PLAN INDICATIVO ORIGINAL '!$C$13:$M$343,10,0)</f>
        <v>1</v>
      </c>
      <c r="AK242" s="269" t="str">
        <f>VLOOKUP(AA242,'PLAN INDICATIVO ORIGINAL '!$C$13:$M$343,11,0)</f>
        <v>Porcentaje</v>
      </c>
      <c r="AL242" s="262" t="e">
        <f>VLOOKUP(AA242,'PLAN INDICATIVO ORIGINAL '!$C$13:$M$343,12,0)</f>
        <v>#REF!</v>
      </c>
      <c r="AM242" s="270">
        <f t="shared" ref="AM242:AR242" si="451">+AF242*100</f>
        <v>100</v>
      </c>
      <c r="AN242" s="270">
        <f t="shared" si="451"/>
        <v>0</v>
      </c>
      <c r="AO242" s="270">
        <f t="shared" si="451"/>
        <v>0</v>
      </c>
      <c r="AP242" s="270">
        <f t="shared" si="451"/>
        <v>0</v>
      </c>
      <c r="AQ242" s="270">
        <f t="shared" si="451"/>
        <v>100</v>
      </c>
      <c r="AR242" s="270" t="e">
        <f t="shared" si="451"/>
        <v>#VALUE!</v>
      </c>
      <c r="AS242" s="264" t="s">
        <v>765</v>
      </c>
      <c r="AV242" s="214" t="s">
        <v>733</v>
      </c>
      <c r="AW242" s="214" t="s">
        <v>493</v>
      </c>
      <c r="AX242" s="214" t="s">
        <v>807</v>
      </c>
      <c r="BI242" s="254">
        <v>173</v>
      </c>
      <c r="BJ242" s="59" t="s">
        <v>493</v>
      </c>
    </row>
    <row r="243" spans="1:62" ht="99" customHeight="1" x14ac:dyDescent="0.25">
      <c r="A243" s="254">
        <v>27</v>
      </c>
      <c r="B243" s="254" t="str">
        <f t="shared" si="149"/>
        <v>P27</v>
      </c>
      <c r="C243" s="136" t="s">
        <v>36</v>
      </c>
      <c r="D243" s="255" t="s">
        <v>640</v>
      </c>
      <c r="E243" s="284" t="str">
        <f>+'PLAN INDICATIVO ORIGINAL '!$D$267</f>
        <v>SISTEMA INTEGRAL DE INFORMACIÓN Y COMUNICACIÓN</v>
      </c>
      <c r="F243" s="256" t="str">
        <f>+'PLAN INDICATIVO ORIGINAL '!$D$268</f>
        <v>INFORMACIÓN Y COMUNICACIÓN</v>
      </c>
      <c r="G243" s="256" t="s">
        <v>647</v>
      </c>
      <c r="H243" s="257" t="str">
        <f>+'PLAN INDICATIVO ORIGINAL '!$D$269</f>
        <v>Administrar, promover el uso y apropiación de las tecnologías de la información y las comunicaciones como soporte de la gestión administrativa del sistema penitenciario y carcelario.</v>
      </c>
      <c r="I243" s="257" t="s">
        <v>822</v>
      </c>
      <c r="J243" s="265" t="str">
        <f>+'PLAN INDICATIVO ORIGINAL '!$D$304</f>
        <v>SISIPEC</v>
      </c>
      <c r="K243" s="265" t="s">
        <v>767</v>
      </c>
      <c r="L243" s="142" t="s">
        <v>725</v>
      </c>
      <c r="M243" s="266" t="str">
        <f>+'PLAN INDICATIVO ORIGINAL '!$E$305</f>
        <v>Porcentaje de Módulos migrados y desarrollados (SISIPEC)</v>
      </c>
      <c r="N243" s="267">
        <f>VLOOKUP(L243,'PLAN INDICATIVO ORIGINAL '!$C$13:$M$343,6,0)</f>
        <v>1</v>
      </c>
      <c r="O243" s="267">
        <f>VLOOKUP(L243,'PLAN INDICATIVO ORIGINAL '!$C$13:$M$343,7,0)</f>
        <v>1</v>
      </c>
      <c r="P243" s="267">
        <f>VLOOKUP(L243,'PLAN INDICATIVO ORIGINAL '!$C$13:$M$343,8,0)</f>
        <v>1</v>
      </c>
      <c r="Q243" s="267">
        <f>VLOOKUP(L243,'PLAN INDICATIVO ORIGINAL '!$C$13:$M$343,9,0)</f>
        <v>1</v>
      </c>
      <c r="R243" s="267">
        <f>VLOOKUP(L243,'PLAN INDICATIVO ORIGINAL '!$C$13:$M$343,10,0)</f>
        <v>4</v>
      </c>
      <c r="S243" s="267" t="str">
        <f>VLOOKUP(L243,'PLAN INDICATIVO ORIGINAL '!$C$13:$M$343,11,0)</f>
        <v>Porcentaje</v>
      </c>
      <c r="T243" s="259" t="e">
        <f>VLOOKUP(L243,'PLAN INDICATIVO ORIGINAL '!$C$13:$M$343,12,0)</f>
        <v>#REF!</v>
      </c>
      <c r="U243" s="259">
        <f t="shared" ref="U243:Z243" si="452">+N243*100</f>
        <v>100</v>
      </c>
      <c r="V243" s="259">
        <f t="shared" si="452"/>
        <v>100</v>
      </c>
      <c r="W243" s="259">
        <f t="shared" si="452"/>
        <v>100</v>
      </c>
      <c r="X243" s="259">
        <f t="shared" si="452"/>
        <v>100</v>
      </c>
      <c r="Y243" s="259">
        <f t="shared" si="452"/>
        <v>400</v>
      </c>
      <c r="Z243" s="259" t="e">
        <f t="shared" si="452"/>
        <v>#VALUE!</v>
      </c>
      <c r="AA243" s="254" t="str">
        <f>+'PLAN INDICATIVO ORIGINAL '!C310</f>
        <v>P27</v>
      </c>
      <c r="AB243" s="254" t="str">
        <f>+'PLAN INDICATIVO ORIGINAL '!D310</f>
        <v>Establecimientos (Bogotá)  con modulo no dinero implantados</v>
      </c>
      <c r="AC243" s="59" t="str">
        <f>VLOOKUP(AB243,'PLAN INDICATIVO ORIGINAL '!$D$12:$F$313,3,0)</f>
        <v xml:space="preserve">OFICINA DE SISTEMAS DE INFORMACIÓN </v>
      </c>
      <c r="AD243" s="59" t="str">
        <f>VLOOKUP(AB243,'PLAN INDICATIVO ORIGINAL '!$D$12:$F$313,3,0)</f>
        <v xml:space="preserve">OFICINA DE SISTEMAS DE INFORMACIÓN </v>
      </c>
      <c r="AE243" s="59" t="s">
        <v>807</v>
      </c>
      <c r="AF243" s="260">
        <f>VLOOKUP(AA243,'PLAN INDICATIVO ORIGINAL '!$C$13:$M$343,6,0)</f>
        <v>1</v>
      </c>
      <c r="AG243" s="261">
        <f>VLOOKUP(AA243,'PLAN INDICATIVO ORIGINAL '!$C$13:$M$343,7,0)</f>
        <v>2</v>
      </c>
      <c r="AH243" s="261">
        <f>VLOOKUP(AA243,'PLAN INDICATIVO ORIGINAL '!$C$13:$M$343,8,0)</f>
        <v>0</v>
      </c>
      <c r="AI243" s="261">
        <f>VLOOKUP(AA243,'PLAN INDICATIVO ORIGINAL '!$C$13:$M$343,9,0)</f>
        <v>0</v>
      </c>
      <c r="AJ243" s="261">
        <f>VLOOKUP(AA243,'PLAN INDICATIVO ORIGINAL '!$C$13:$M$343,10,0)</f>
        <v>3</v>
      </c>
      <c r="AK243" s="261" t="str">
        <f>VLOOKUP(AA243,'PLAN INDICATIVO ORIGINAL '!$C$13:$M$343,11,0)</f>
        <v>Número</v>
      </c>
      <c r="AL243" s="262" t="e">
        <f>VLOOKUP(AA243,'PLAN INDICATIVO ORIGINAL '!$C$13:$M$343,12,0)</f>
        <v>#REF!</v>
      </c>
      <c r="AM243" s="263">
        <f t="shared" ref="AM243:AR243" si="453">+AF243</f>
        <v>1</v>
      </c>
      <c r="AN243" s="263">
        <f t="shared" si="453"/>
        <v>2</v>
      </c>
      <c r="AO243" s="263">
        <f t="shared" si="453"/>
        <v>0</v>
      </c>
      <c r="AP243" s="263">
        <f t="shared" si="453"/>
        <v>0</v>
      </c>
      <c r="AQ243" s="263">
        <f t="shared" si="453"/>
        <v>3</v>
      </c>
      <c r="AR243" s="263" t="str">
        <f t="shared" si="453"/>
        <v>Número</v>
      </c>
      <c r="AS243" s="264" t="s">
        <v>765</v>
      </c>
      <c r="AV243" s="214" t="s">
        <v>735</v>
      </c>
      <c r="AW243" s="214" t="s">
        <v>493</v>
      </c>
      <c r="AX243" s="214" t="s">
        <v>807</v>
      </c>
      <c r="BI243" s="165">
        <v>172</v>
      </c>
      <c r="BJ243" s="59" t="s">
        <v>493</v>
      </c>
    </row>
    <row r="244" spans="1:62" ht="54" customHeight="1" x14ac:dyDescent="0.25">
      <c r="A244" s="254">
        <v>173</v>
      </c>
      <c r="B244" s="254" t="str">
        <f t="shared" si="149"/>
        <v>P173</v>
      </c>
      <c r="C244" s="136" t="s">
        <v>36</v>
      </c>
      <c r="D244" s="255" t="s">
        <v>640</v>
      </c>
      <c r="E244" s="284" t="str">
        <f>+'PLAN INDICATIVO ORIGINAL '!$D$267</f>
        <v>SISTEMA INTEGRAL DE INFORMACIÓN Y COMUNICACIÓN</v>
      </c>
      <c r="F244" s="256" t="str">
        <f>+'PLAN INDICATIVO ORIGINAL '!$D$268</f>
        <v>INFORMACIÓN Y COMUNICACIÓN</v>
      </c>
      <c r="G244" s="256" t="s">
        <v>647</v>
      </c>
      <c r="H244" s="257" t="str">
        <f>+'PLAN INDICATIVO ORIGINAL '!$D$269</f>
        <v>Administrar, promover el uso y apropiación de las tecnologías de la información y las comunicaciones como soporte de la gestión administrativa del sistema penitenciario y carcelario.</v>
      </c>
      <c r="I244" s="257" t="s">
        <v>822</v>
      </c>
      <c r="J244" s="265" t="str">
        <f>+'PLAN INDICATIVO ORIGINAL '!$D$304</f>
        <v>SISIPEC</v>
      </c>
      <c r="K244" s="265" t="s">
        <v>767</v>
      </c>
      <c r="L244" s="142" t="s">
        <v>725</v>
      </c>
      <c r="M244" s="266" t="str">
        <f>+'PLAN INDICATIVO ORIGINAL '!$E$305</f>
        <v>Porcentaje de Módulos migrados y desarrollados (SISIPEC)</v>
      </c>
      <c r="N244" s="267">
        <f>VLOOKUP(L244,'PLAN INDICATIVO ORIGINAL '!$C$13:$M$343,6,0)</f>
        <v>1</v>
      </c>
      <c r="O244" s="267">
        <f>VLOOKUP(L244,'PLAN INDICATIVO ORIGINAL '!$C$13:$M$343,7,0)</f>
        <v>1</v>
      </c>
      <c r="P244" s="267">
        <f>VLOOKUP(L244,'PLAN INDICATIVO ORIGINAL '!$C$13:$M$343,8,0)</f>
        <v>1</v>
      </c>
      <c r="Q244" s="267">
        <f>VLOOKUP(L244,'PLAN INDICATIVO ORIGINAL '!$C$13:$M$343,9,0)</f>
        <v>1</v>
      </c>
      <c r="R244" s="267">
        <f>VLOOKUP(L244,'PLAN INDICATIVO ORIGINAL '!$C$13:$M$343,10,0)</f>
        <v>4</v>
      </c>
      <c r="S244" s="267" t="str">
        <f>VLOOKUP(L244,'PLAN INDICATIVO ORIGINAL '!$C$13:$M$343,11,0)</f>
        <v>Porcentaje</v>
      </c>
      <c r="T244" s="259" t="e">
        <f>VLOOKUP(L244,'PLAN INDICATIVO ORIGINAL '!$C$13:$M$343,12,0)</f>
        <v>#REF!</v>
      </c>
      <c r="U244" s="259">
        <f t="shared" ref="U244:Z244" si="454">+N244*100</f>
        <v>100</v>
      </c>
      <c r="V244" s="259">
        <f t="shared" si="454"/>
        <v>100</v>
      </c>
      <c r="W244" s="259">
        <f t="shared" si="454"/>
        <v>100</v>
      </c>
      <c r="X244" s="259">
        <f t="shared" si="454"/>
        <v>100</v>
      </c>
      <c r="Y244" s="259">
        <f t="shared" si="454"/>
        <v>400</v>
      </c>
      <c r="Z244" s="259" t="e">
        <f t="shared" si="454"/>
        <v>#VALUE!</v>
      </c>
      <c r="AA244" s="115" t="str">
        <f>+'PLAN INDICATIVO ORIGINAL '!C311</f>
        <v>P173</v>
      </c>
      <c r="AB244" s="254" t="str">
        <f>+'PLAN INDICATIVO ORIGINAL '!D311</f>
        <v>Integración del Sistema Biométrico con Visitel del personal visitante registrado en los ERON</v>
      </c>
      <c r="AC244" s="59" t="str">
        <f>VLOOKUP(AB244,'PLAN INDICATIVO ORIGINAL '!$D$12:$F$313,3,0)</f>
        <v xml:space="preserve">OFICINA DE SISTEMAS DE INFORMACIÓN </v>
      </c>
      <c r="AD244" s="59" t="str">
        <f>VLOOKUP(AB244,'PLAN INDICATIVO ORIGINAL '!$D$12:$F$313,3,0)</f>
        <v xml:space="preserve">OFICINA DE SISTEMAS DE INFORMACIÓN </v>
      </c>
      <c r="AE244" s="59" t="s">
        <v>807</v>
      </c>
      <c r="AF244" s="268">
        <f>VLOOKUP(AA244,'PLAN INDICATIVO ORIGINAL '!$C$13:$M$343,6,0)</f>
        <v>0.4</v>
      </c>
      <c r="AG244" s="269">
        <f>VLOOKUP(AA244,'PLAN INDICATIVO ORIGINAL '!$C$13:$M$343,7,0)</f>
        <v>0.6</v>
      </c>
      <c r="AH244" s="269">
        <f>VLOOKUP(AA244,'PLAN INDICATIVO ORIGINAL '!$C$13:$M$343,8,0)</f>
        <v>0.8</v>
      </c>
      <c r="AI244" s="269">
        <f>VLOOKUP(AA244,'PLAN INDICATIVO ORIGINAL '!$C$13:$M$343,9,0)</f>
        <v>1</v>
      </c>
      <c r="AJ244" s="269">
        <f>VLOOKUP(AA244,'PLAN INDICATIVO ORIGINAL '!$C$13:$M$343,10,0)</f>
        <v>1</v>
      </c>
      <c r="AK244" s="269" t="str">
        <f>VLOOKUP(AA244,'PLAN INDICATIVO ORIGINAL '!$C$13:$M$343,11,0)</f>
        <v>Porcentaje</v>
      </c>
      <c r="AL244" s="262" t="e">
        <f>VLOOKUP(AA244,'PLAN INDICATIVO ORIGINAL '!$C$13:$M$343,12,0)</f>
        <v>#REF!</v>
      </c>
      <c r="AM244" s="270">
        <f t="shared" ref="AM244:AR244" si="455">+AF244*100</f>
        <v>40</v>
      </c>
      <c r="AN244" s="270">
        <f t="shared" si="455"/>
        <v>60</v>
      </c>
      <c r="AO244" s="270">
        <f t="shared" si="455"/>
        <v>80</v>
      </c>
      <c r="AP244" s="270">
        <f t="shared" si="455"/>
        <v>100</v>
      </c>
      <c r="AQ244" s="270">
        <f t="shared" si="455"/>
        <v>100</v>
      </c>
      <c r="AR244" s="270" t="e">
        <f t="shared" si="455"/>
        <v>#VALUE!</v>
      </c>
      <c r="AS244" s="264" t="s">
        <v>765</v>
      </c>
      <c r="AV244" s="214" t="s">
        <v>737</v>
      </c>
      <c r="AW244" s="214" t="s">
        <v>493</v>
      </c>
      <c r="AX244" s="214" t="s">
        <v>807</v>
      </c>
      <c r="BI244" s="165">
        <v>197</v>
      </c>
      <c r="BJ244" s="59" t="s">
        <v>493</v>
      </c>
    </row>
    <row r="245" spans="1:62" ht="51.75" customHeight="1" x14ac:dyDescent="0.25">
      <c r="A245" s="165">
        <v>172</v>
      </c>
      <c r="B245" s="254" t="str">
        <f t="shared" si="149"/>
        <v>P172</v>
      </c>
      <c r="C245" s="136" t="s">
        <v>50</v>
      </c>
      <c r="D245" s="255" t="s">
        <v>640</v>
      </c>
      <c r="E245" s="284" t="str">
        <f>+'PLAN INDICATIVO ORIGINAL '!$D$267</f>
        <v>SISTEMA INTEGRAL DE INFORMACIÓN Y COMUNICACIÓN</v>
      </c>
      <c r="F245" s="256" t="str">
        <f>+'PLAN INDICATIVO ORIGINAL '!$D$268</f>
        <v>INFORMACIÓN Y COMUNICACIÓN</v>
      </c>
      <c r="G245" s="256" t="s">
        <v>647</v>
      </c>
      <c r="H245" s="257" t="str">
        <f>+'PLAN INDICATIVO ORIGINAL '!$D$269</f>
        <v>Administrar, promover el uso y apropiación de las tecnologías de la información y las comunicaciones como soporte de la gestión administrativa del sistema penitenciario y carcelario.</v>
      </c>
      <c r="I245" s="257" t="s">
        <v>822</v>
      </c>
      <c r="J245" s="265" t="str">
        <f>+'PLAN INDICATIVO ORIGINAL '!$D$304</f>
        <v>SISIPEC</v>
      </c>
      <c r="K245" s="142" t="s">
        <v>763</v>
      </c>
      <c r="L245" s="142" t="e">
        <f>+'PLAN INDICATIVO ORIGINAL '!#REF!</f>
        <v>#REF!</v>
      </c>
      <c r="M245" s="266" t="e">
        <f>+'PLAN INDICATIVO ORIGINAL '!#REF!</f>
        <v>#REF!</v>
      </c>
      <c r="N245" s="267" t="e">
        <f>VLOOKUP(L245,'PLAN INDICATIVO ORIGINAL '!$C$13:$M$343,6,0)</f>
        <v>#REF!</v>
      </c>
      <c r="O245" s="267" t="e">
        <f>VLOOKUP(L245,'PLAN INDICATIVO ORIGINAL '!$C$13:$M$343,7,0)</f>
        <v>#REF!</v>
      </c>
      <c r="P245" s="267" t="e">
        <f>VLOOKUP(L245,'PLAN INDICATIVO ORIGINAL '!$C$13:$M$343,8,0)</f>
        <v>#REF!</v>
      </c>
      <c r="Q245" s="267" t="e">
        <f>VLOOKUP(L245,'PLAN INDICATIVO ORIGINAL '!$C$13:$M$343,9,0)</f>
        <v>#REF!</v>
      </c>
      <c r="R245" s="267" t="e">
        <f>VLOOKUP(L245,'PLAN INDICATIVO ORIGINAL '!$C$13:$M$343,10,0)</f>
        <v>#REF!</v>
      </c>
      <c r="S245" s="267" t="e">
        <f>VLOOKUP(L245,'PLAN INDICATIVO ORIGINAL '!$C$13:$M$343,11,0)</f>
        <v>#REF!</v>
      </c>
      <c r="T245" s="259" t="e">
        <f>VLOOKUP(L245,'PLAN INDICATIVO ORIGINAL '!$C$13:$M$343,12,0)</f>
        <v>#REF!</v>
      </c>
      <c r="U245" s="259" t="e">
        <f t="shared" ref="U245:Z245" si="456">+N245*100</f>
        <v>#REF!</v>
      </c>
      <c r="V245" s="259" t="e">
        <f t="shared" si="456"/>
        <v>#REF!</v>
      </c>
      <c r="W245" s="259" t="e">
        <f t="shared" si="456"/>
        <v>#REF!</v>
      </c>
      <c r="X245" s="259" t="e">
        <f t="shared" si="456"/>
        <v>#REF!</v>
      </c>
      <c r="Y245" s="259" t="e">
        <f t="shared" si="456"/>
        <v>#REF!</v>
      </c>
      <c r="Z245" s="259" t="e">
        <f t="shared" si="456"/>
        <v>#REF!</v>
      </c>
      <c r="AA245" s="115" t="str">
        <f>+'PLAN INDICATIVO ORIGINAL '!C312</f>
        <v>P172</v>
      </c>
      <c r="AB245" s="165" t="str">
        <f>+'PLAN INDICATIVO ORIGINAL '!D312</f>
        <v xml:space="preserve">Promover el uso adecuado del Sistema de Información Penitenciaria y Carcelaria SISIPEC </v>
      </c>
      <c r="AC245" s="59" t="str">
        <f>VLOOKUP(AB245,'PLAN INDICATIVO ORIGINAL '!$D$12:$F$313,3,0)</f>
        <v xml:space="preserve">OFICINA DE SISTEMAS DE INFORMACIÓN </v>
      </c>
      <c r="AD245" s="59" t="str">
        <f>VLOOKUP(AB245,'PLAN INDICATIVO ORIGINAL '!$D$12:$F$313,3,0)</f>
        <v xml:space="preserve">OFICINA DE SISTEMAS DE INFORMACIÓN </v>
      </c>
      <c r="AE245" s="59" t="s">
        <v>807</v>
      </c>
      <c r="AF245" s="268">
        <f>VLOOKUP(AA245,'PLAN INDICATIVO ORIGINAL '!$C$13:$M$343,6,0)</f>
        <v>1</v>
      </c>
      <c r="AG245" s="269">
        <f>VLOOKUP(AA245,'PLAN INDICATIVO ORIGINAL '!$C$13:$M$343,7,0)</f>
        <v>1</v>
      </c>
      <c r="AH245" s="272">
        <f>VLOOKUP(AA245,'PLAN INDICATIVO ORIGINAL '!$C$13:$M$343,8,0)</f>
        <v>1</v>
      </c>
      <c r="AI245" s="272">
        <f>VLOOKUP(AA245,'PLAN INDICATIVO ORIGINAL '!$C$13:$M$343,9,0)</f>
        <v>1</v>
      </c>
      <c r="AJ245" s="272">
        <f>VLOOKUP(AA245,'PLAN INDICATIVO ORIGINAL '!$C$13:$M$343,10,0)</f>
        <v>1</v>
      </c>
      <c r="AK245" s="272" t="str">
        <f>VLOOKUP(AA245,'PLAN INDICATIVO ORIGINAL '!$C$13:$M$343,11,0)</f>
        <v>Porcentaje</v>
      </c>
      <c r="AL245" s="262" t="e">
        <f>VLOOKUP(AA245,'PLAN INDICATIVO ORIGINAL '!$C$13:$M$343,12,0)</f>
        <v>#REF!</v>
      </c>
      <c r="AM245" s="270">
        <f>+AF245*100</f>
        <v>100</v>
      </c>
      <c r="AN245" s="273">
        <f>+AG245</f>
        <v>1</v>
      </c>
      <c r="AO245" s="273">
        <f>+AH245</f>
        <v>1</v>
      </c>
      <c r="AP245" s="273">
        <f>+AI245</f>
        <v>1</v>
      </c>
      <c r="AQ245" s="273">
        <f>+AJ245</f>
        <v>1</v>
      </c>
      <c r="AR245" s="273" t="str">
        <f>+AK245</f>
        <v>Porcentaje</v>
      </c>
      <c r="AS245" s="264" t="s">
        <v>765</v>
      </c>
      <c r="AV245" s="214" t="s">
        <v>739</v>
      </c>
      <c r="AW245" s="214" t="s">
        <v>493</v>
      </c>
      <c r="AX245" s="214" t="s">
        <v>807</v>
      </c>
      <c r="BJ245" s="84"/>
    </row>
    <row r="246" spans="1:62" ht="99" customHeight="1" x14ac:dyDescent="0.25">
      <c r="A246" s="165">
        <v>197</v>
      </c>
      <c r="B246" s="254" t="s">
        <v>823</v>
      </c>
      <c r="C246" s="136" t="s">
        <v>33</v>
      </c>
      <c r="D246" s="255" t="s">
        <v>640</v>
      </c>
      <c r="E246" s="284" t="str">
        <f>+'PLAN INDICATIVO ORIGINAL '!$D$267</f>
        <v>SISTEMA INTEGRAL DE INFORMACIÓN Y COMUNICACIÓN</v>
      </c>
      <c r="F246" s="256" t="str">
        <f>+'PLAN INDICATIVO ORIGINAL '!$D$268</f>
        <v>INFORMACIÓN Y COMUNICACIÓN</v>
      </c>
      <c r="G246" s="256" t="s">
        <v>647</v>
      </c>
      <c r="H246" s="257" t="str">
        <f>+'PLAN INDICATIVO ORIGINAL '!$D$269</f>
        <v>Administrar, promover el uso y apropiación de las tecnologías de la información y las comunicaciones como soporte de la gestión administrativa del sistema penitenciario y carcelario.</v>
      </c>
      <c r="I246" s="257" t="s">
        <v>822</v>
      </c>
      <c r="J246" s="265" t="str">
        <f>+'PLAN INDICATIVO ORIGINAL '!$D$304</f>
        <v>SISIPEC</v>
      </c>
      <c r="K246" s="142"/>
      <c r="L246" s="142"/>
      <c r="M246" s="266"/>
      <c r="N246" s="259"/>
      <c r="O246" s="259"/>
      <c r="P246" s="259"/>
      <c r="Q246" s="259"/>
      <c r="R246" s="259"/>
      <c r="S246" s="259"/>
      <c r="T246" s="259" t="s">
        <v>774</v>
      </c>
      <c r="U246" s="259">
        <f t="shared" ref="U246:Z246" si="457">+N246*100</f>
        <v>0</v>
      </c>
      <c r="V246" s="259">
        <f t="shared" si="457"/>
        <v>0</v>
      </c>
      <c r="W246" s="259">
        <f t="shared" si="457"/>
        <v>0</v>
      </c>
      <c r="X246" s="259">
        <f t="shared" si="457"/>
        <v>0</v>
      </c>
      <c r="Y246" s="259">
        <f t="shared" si="457"/>
        <v>0</v>
      </c>
      <c r="Z246" s="259">
        <f t="shared" si="457"/>
        <v>0</v>
      </c>
      <c r="AA246" s="274"/>
      <c r="AB246" s="274" t="str">
        <f>+'PLAN INDICATIVO ORIGINAL '!D313</f>
        <v>Módulo de salud en el Sistema de Información Penitenciaria y Carcelaria SISIPEC, desarrollado</v>
      </c>
      <c r="AC246" s="275" t="str">
        <f>VLOOKUP(AB246,'PLAN INDICATIVO ORIGINAL '!$D$12:$F$313,3,0)</f>
        <v xml:space="preserve">OFICINA DE SISTEMAS DE INFORMACIÓN </v>
      </c>
      <c r="AD246" s="275" t="str">
        <f>VLOOKUP(AB246,'PLAN INDICATIVO ORIGINAL '!$D$12:$F$313,3,0)</f>
        <v xml:space="preserve">OFICINA DE SISTEMAS DE INFORMACIÓN </v>
      </c>
      <c r="AE246" s="275" t="s">
        <v>807</v>
      </c>
      <c r="AF246" s="268"/>
      <c r="AG246" s="269"/>
      <c r="AH246" s="269"/>
      <c r="AI246" s="269"/>
      <c r="AJ246" s="269"/>
      <c r="AK246" s="269"/>
      <c r="AL246" s="262"/>
      <c r="AM246" s="270"/>
      <c r="AN246" s="270"/>
      <c r="AO246" s="270"/>
      <c r="AP246" s="270"/>
      <c r="AQ246" s="270"/>
      <c r="AR246" s="270"/>
      <c r="AS246" s="264" t="s">
        <v>765</v>
      </c>
      <c r="AW246" s="214" t="s">
        <v>493</v>
      </c>
      <c r="AX246" s="214" t="s">
        <v>807</v>
      </c>
      <c r="BJ246" s="84"/>
    </row>
    <row r="247" spans="1:62" ht="16.5" customHeight="1" x14ac:dyDescent="0.25">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194"/>
      <c r="AC247" s="84"/>
      <c r="AD247" s="84"/>
      <c r="AE247" s="84"/>
      <c r="AF247" s="303"/>
      <c r="BJ247" s="84"/>
    </row>
    <row r="248" spans="1:62" ht="15.75" customHeight="1" x14ac:dyDescent="0.25">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194"/>
      <c r="AC248" s="84"/>
      <c r="AD248" s="84"/>
      <c r="AE248" s="84"/>
      <c r="AF248" s="303"/>
      <c r="BJ248" s="84"/>
    </row>
    <row r="249" spans="1:62" ht="15.75" customHeight="1" x14ac:dyDescent="0.25">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194"/>
      <c r="AC249" s="84"/>
      <c r="AD249" s="84"/>
      <c r="AE249" s="84"/>
      <c r="AF249" s="303"/>
      <c r="BJ249" s="84"/>
    </row>
    <row r="250" spans="1:62" ht="15.75" customHeight="1" x14ac:dyDescent="0.25">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194"/>
      <c r="AC250" s="84"/>
      <c r="AD250" s="84"/>
      <c r="AE250" s="84"/>
      <c r="AF250" s="303"/>
      <c r="BJ250" s="84"/>
    </row>
    <row r="251" spans="1:62" ht="16.5" customHeight="1" x14ac:dyDescent="0.25">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194"/>
      <c r="AC251" s="84"/>
      <c r="AD251" s="84"/>
      <c r="AE251" s="84"/>
      <c r="AF251" s="303"/>
      <c r="BJ251" s="84"/>
    </row>
    <row r="252" spans="1:62" ht="16.5" customHeight="1" x14ac:dyDescent="0.25">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254"/>
      <c r="AC252" s="84"/>
      <c r="AD252" s="84"/>
      <c r="AE252" s="84"/>
      <c r="AF252" s="303"/>
      <c r="BJ252" s="84"/>
    </row>
    <row r="253" spans="1:62" ht="16.5" customHeight="1" x14ac:dyDescent="0.25">
      <c r="B253" s="214" t="s">
        <v>292</v>
      </c>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194"/>
      <c r="AC253" s="84"/>
      <c r="AD253" s="84"/>
      <c r="AE253" s="84"/>
      <c r="AF253" s="303"/>
      <c r="BJ253" s="84"/>
    </row>
    <row r="254" spans="1:62" ht="15.75" customHeight="1" x14ac:dyDescent="0.25">
      <c r="B254" s="214" t="s">
        <v>640</v>
      </c>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194"/>
      <c r="AC254" s="84"/>
      <c r="AD254" s="84"/>
      <c r="AE254" s="84"/>
      <c r="AF254" s="303"/>
      <c r="BJ254" s="84"/>
    </row>
    <row r="255" spans="1:62" ht="15.75" customHeight="1" x14ac:dyDescent="0.25">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194"/>
      <c r="AC255" s="84"/>
      <c r="AD255" s="84"/>
      <c r="AE255" s="84"/>
      <c r="AF255" s="303"/>
      <c r="BJ255" s="84"/>
    </row>
    <row r="256" spans="1:62" ht="15.75" customHeight="1" x14ac:dyDescent="0.25">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194"/>
      <c r="AC256" s="84"/>
      <c r="AD256" s="84"/>
      <c r="AE256" s="84"/>
      <c r="AF256" s="303"/>
      <c r="BJ256" s="84"/>
    </row>
    <row r="257" spans="3:62" ht="15.75" customHeight="1" x14ac:dyDescent="0.25">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194"/>
      <c r="AC257" s="84"/>
      <c r="AD257" s="84"/>
      <c r="AE257" s="84"/>
      <c r="AF257" s="303"/>
      <c r="BJ257" s="84"/>
    </row>
    <row r="258" spans="3:62" ht="15.75" customHeight="1" x14ac:dyDescent="0.25">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194"/>
      <c r="AC258" s="84"/>
      <c r="AD258" s="84"/>
      <c r="AE258" s="84"/>
      <c r="AF258" s="303"/>
      <c r="BJ258" s="84"/>
    </row>
    <row r="259" spans="3:62" ht="15.75" customHeight="1" x14ac:dyDescent="0.25">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194"/>
      <c r="AC259" s="84"/>
      <c r="AD259" s="84"/>
      <c r="AE259" s="84"/>
      <c r="AF259" s="303"/>
      <c r="BJ259" s="84"/>
    </row>
    <row r="260" spans="3:62" ht="15.75" customHeight="1" x14ac:dyDescent="0.25">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194"/>
      <c r="AC260" s="84"/>
      <c r="AD260" s="84"/>
      <c r="AE260" s="84"/>
      <c r="AF260" s="303"/>
      <c r="BJ260" s="84"/>
    </row>
    <row r="261" spans="3:62" ht="15.75" customHeight="1" x14ac:dyDescent="0.25">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194"/>
      <c r="AC261" s="84"/>
      <c r="AD261" s="84"/>
      <c r="AE261" s="84"/>
      <c r="AF261" s="303"/>
      <c r="BJ261" s="84"/>
    </row>
    <row r="262" spans="3:62" ht="15.75" customHeight="1" x14ac:dyDescent="0.25">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194"/>
      <c r="AC262" s="84"/>
      <c r="AD262" s="84"/>
      <c r="AE262" s="84"/>
      <c r="AF262" s="303"/>
      <c r="BJ262" s="84"/>
    </row>
    <row r="263" spans="3:62" ht="15.75" customHeight="1" x14ac:dyDescent="0.25">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194"/>
      <c r="AC263" s="84"/>
      <c r="AD263" s="84"/>
      <c r="AE263" s="84"/>
      <c r="AF263" s="303"/>
      <c r="BJ263" s="84"/>
    </row>
    <row r="264" spans="3:62" ht="15.75" customHeight="1" x14ac:dyDescent="0.25">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194"/>
      <c r="AC264" s="84"/>
      <c r="AD264" s="84"/>
      <c r="AE264" s="84"/>
      <c r="AF264" s="303"/>
      <c r="BJ264" s="84"/>
    </row>
    <row r="265" spans="3:62" ht="15.75" customHeight="1" x14ac:dyDescent="0.25">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194"/>
      <c r="AC265" s="84"/>
      <c r="AD265" s="84"/>
      <c r="AE265" s="84"/>
      <c r="AF265" s="303"/>
      <c r="BJ265" s="84"/>
    </row>
    <row r="266" spans="3:62" ht="15.75" customHeight="1" x14ac:dyDescent="0.25">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194"/>
      <c r="AC266" s="84"/>
      <c r="AD266" s="84"/>
      <c r="AE266" s="84"/>
      <c r="AF266" s="303"/>
      <c r="BJ266" s="84"/>
    </row>
    <row r="267" spans="3:62" ht="15.75" customHeight="1" x14ac:dyDescent="0.25">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194"/>
      <c r="AC267" s="84"/>
      <c r="AD267" s="84"/>
      <c r="AE267" s="84"/>
      <c r="AF267" s="303"/>
      <c r="BJ267" s="84"/>
    </row>
    <row r="268" spans="3:62" ht="15.75" customHeight="1" x14ac:dyDescent="0.25">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194"/>
      <c r="AC268" s="84"/>
      <c r="AD268" s="84"/>
      <c r="AE268" s="84"/>
      <c r="AF268" s="303"/>
      <c r="BJ268" s="84"/>
    </row>
    <row r="269" spans="3:62" ht="15.75" customHeight="1" x14ac:dyDescent="0.25">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194"/>
      <c r="AC269" s="84"/>
      <c r="AD269" s="84"/>
      <c r="AE269" s="84"/>
      <c r="AF269" s="303"/>
      <c r="BJ269" s="84"/>
    </row>
    <row r="270" spans="3:62" ht="15.75" customHeight="1" x14ac:dyDescent="0.25">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194"/>
      <c r="AC270" s="84"/>
      <c r="AD270" s="84"/>
      <c r="AE270" s="84"/>
      <c r="AF270" s="303"/>
      <c r="BJ270" s="84"/>
    </row>
    <row r="271" spans="3:62" ht="15.75" customHeight="1" x14ac:dyDescent="0.25">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194"/>
      <c r="AC271" s="84"/>
      <c r="AD271" s="84"/>
      <c r="AE271" s="84"/>
      <c r="AF271" s="303"/>
      <c r="BJ271" s="84"/>
    </row>
    <row r="272" spans="3:62" ht="15.75" customHeight="1" x14ac:dyDescent="0.25">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194"/>
      <c r="AC272" s="84"/>
      <c r="AD272" s="84"/>
      <c r="AE272" s="84"/>
      <c r="AF272" s="303"/>
      <c r="BJ272" s="84"/>
    </row>
    <row r="273" spans="3:62" ht="15.75" customHeight="1" x14ac:dyDescent="0.25">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194"/>
      <c r="AC273" s="84"/>
      <c r="AD273" s="84"/>
      <c r="AE273" s="84"/>
      <c r="AF273" s="303"/>
      <c r="BJ273" s="84"/>
    </row>
    <row r="274" spans="3:62" ht="15.75" customHeight="1" x14ac:dyDescent="0.25">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194"/>
      <c r="AC274" s="84"/>
      <c r="AD274" s="84"/>
      <c r="AE274" s="84"/>
      <c r="AF274" s="303"/>
      <c r="BJ274" s="84"/>
    </row>
    <row r="275" spans="3:62" ht="15.75" customHeight="1" x14ac:dyDescent="0.25">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194"/>
      <c r="AC275" s="84"/>
      <c r="AD275" s="84"/>
      <c r="AE275" s="84"/>
      <c r="AF275" s="303"/>
      <c r="BJ275" s="84"/>
    </row>
    <row r="276" spans="3:62" ht="15.75" customHeight="1" x14ac:dyDescent="0.25">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194"/>
      <c r="AC276" s="84"/>
      <c r="AD276" s="84"/>
      <c r="AE276" s="84"/>
      <c r="AF276" s="303"/>
      <c r="BJ276" s="84"/>
    </row>
    <row r="277" spans="3:62" ht="15.75" customHeight="1" x14ac:dyDescent="0.25">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194"/>
      <c r="AC277" s="84"/>
      <c r="AD277" s="84"/>
      <c r="AE277" s="84"/>
      <c r="AF277" s="303"/>
      <c r="BJ277" s="84"/>
    </row>
    <row r="278" spans="3:62" ht="15.75" customHeight="1" x14ac:dyDescent="0.25">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194"/>
      <c r="AC278" s="84"/>
      <c r="AD278" s="84"/>
      <c r="AE278" s="84"/>
      <c r="AF278" s="303"/>
      <c r="BJ278" s="84"/>
    </row>
    <row r="279" spans="3:62" ht="15.75" customHeight="1" x14ac:dyDescent="0.25">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194"/>
      <c r="AC279" s="84"/>
      <c r="AD279" s="84"/>
      <c r="AE279" s="84"/>
      <c r="AF279" s="303"/>
      <c r="BJ279" s="84"/>
    </row>
    <row r="280" spans="3:62" ht="15.75" customHeight="1" x14ac:dyDescent="0.25">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194"/>
      <c r="AC280" s="84"/>
      <c r="AD280" s="84"/>
      <c r="AE280" s="84"/>
      <c r="AF280" s="303"/>
      <c r="BJ280" s="84"/>
    </row>
    <row r="281" spans="3:62" ht="15.75" customHeight="1" x14ac:dyDescent="0.25">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194"/>
      <c r="AC281" s="84"/>
      <c r="AD281" s="84"/>
      <c r="AE281" s="84"/>
      <c r="AF281" s="303"/>
      <c r="BJ281" s="84"/>
    </row>
    <row r="282" spans="3:62" ht="15.75" customHeight="1" x14ac:dyDescent="0.25">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194"/>
      <c r="AC282" s="84"/>
      <c r="AD282" s="84"/>
      <c r="AE282" s="84"/>
      <c r="AF282" s="303"/>
      <c r="BJ282" s="84"/>
    </row>
    <row r="283" spans="3:62" ht="15.75" customHeight="1" x14ac:dyDescent="0.25">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194"/>
      <c r="AC283" s="84"/>
      <c r="AD283" s="84"/>
      <c r="AE283" s="84"/>
      <c r="AF283" s="303"/>
      <c r="BJ283" s="84"/>
    </row>
    <row r="284" spans="3:62" ht="15.75" customHeight="1" x14ac:dyDescent="0.25">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194"/>
      <c r="AC284" s="84"/>
      <c r="AD284" s="84"/>
      <c r="AE284" s="84"/>
      <c r="AF284" s="303"/>
      <c r="BJ284" s="84"/>
    </row>
    <row r="285" spans="3:62" ht="15.75" customHeight="1" x14ac:dyDescent="0.25">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194"/>
      <c r="AC285" s="84"/>
      <c r="AD285" s="84"/>
      <c r="AE285" s="84"/>
      <c r="AF285" s="303"/>
      <c r="BJ285" s="84"/>
    </row>
    <row r="286" spans="3:62" ht="15.75" customHeight="1" x14ac:dyDescent="0.25">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194"/>
      <c r="AC286" s="84"/>
      <c r="AD286" s="84"/>
      <c r="AE286" s="84"/>
      <c r="AF286" s="303"/>
      <c r="BJ286" s="84"/>
    </row>
    <row r="287" spans="3:62" ht="15.75" customHeight="1" x14ac:dyDescent="0.25">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194"/>
      <c r="AC287" s="84"/>
      <c r="AD287" s="84"/>
      <c r="AE287" s="84"/>
      <c r="AF287" s="303"/>
      <c r="BJ287" s="84"/>
    </row>
    <row r="288" spans="3:62" ht="15.75" customHeight="1" x14ac:dyDescent="0.25">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194"/>
      <c r="AC288" s="84"/>
      <c r="AD288" s="84"/>
      <c r="AE288" s="84"/>
      <c r="AF288" s="303"/>
      <c r="BJ288" s="84"/>
    </row>
    <row r="289" spans="3:62" ht="15.75" customHeight="1" x14ac:dyDescent="0.25">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194"/>
      <c r="AC289" s="84"/>
      <c r="AD289" s="84"/>
      <c r="AE289" s="84"/>
      <c r="AF289" s="303"/>
      <c r="BJ289" s="84"/>
    </row>
    <row r="290" spans="3:62" ht="15.75" customHeight="1" x14ac:dyDescent="0.25">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194"/>
      <c r="AC290" s="84"/>
      <c r="AD290" s="84"/>
      <c r="AE290" s="84"/>
      <c r="AF290" s="303"/>
      <c r="BJ290" s="84"/>
    </row>
    <row r="291" spans="3:62" ht="15.75" customHeight="1" x14ac:dyDescent="0.25">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194"/>
      <c r="AC291" s="84"/>
      <c r="AD291" s="84"/>
      <c r="AE291" s="84"/>
      <c r="AF291" s="303"/>
      <c r="BJ291" s="84"/>
    </row>
    <row r="292" spans="3:62" ht="15.75" customHeight="1" x14ac:dyDescent="0.25">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194"/>
      <c r="AC292" s="84"/>
      <c r="AD292" s="84"/>
      <c r="AE292" s="84"/>
      <c r="AF292" s="303"/>
      <c r="BJ292" s="84"/>
    </row>
    <row r="293" spans="3:62" ht="15.75" customHeight="1" x14ac:dyDescent="0.25">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194"/>
      <c r="AC293" s="84"/>
      <c r="AD293" s="84"/>
      <c r="AE293" s="84"/>
      <c r="AF293" s="303"/>
      <c r="BJ293" s="84"/>
    </row>
    <row r="294" spans="3:62" ht="15.75" customHeight="1" x14ac:dyDescent="0.25">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194"/>
      <c r="AC294" s="84"/>
      <c r="AD294" s="84"/>
      <c r="AE294" s="84"/>
      <c r="AF294" s="303"/>
      <c r="BJ294" s="84"/>
    </row>
    <row r="295" spans="3:62" ht="15.75" customHeight="1" x14ac:dyDescent="0.25">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194"/>
      <c r="AC295" s="84"/>
      <c r="AD295" s="84"/>
      <c r="AE295" s="84"/>
      <c r="AF295" s="303"/>
      <c r="BJ295" s="84"/>
    </row>
    <row r="296" spans="3:62" ht="15.75" customHeight="1" x14ac:dyDescent="0.25">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194"/>
      <c r="AC296" s="84"/>
      <c r="AD296" s="84"/>
      <c r="AE296" s="84"/>
      <c r="AF296" s="303"/>
      <c r="BJ296" s="84"/>
    </row>
    <row r="297" spans="3:62" ht="15.75" customHeight="1" x14ac:dyDescent="0.25">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c r="AA297" s="302"/>
      <c r="AB297" s="194"/>
      <c r="AC297" s="84"/>
      <c r="AD297" s="84"/>
      <c r="AE297" s="84"/>
      <c r="AF297" s="303"/>
      <c r="BJ297" s="84"/>
    </row>
    <row r="298" spans="3:62" ht="15.75" customHeight="1" x14ac:dyDescent="0.25">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c r="AA298" s="302"/>
      <c r="AB298" s="194"/>
      <c r="AC298" s="84"/>
      <c r="AD298" s="84"/>
      <c r="AE298" s="84"/>
      <c r="AF298" s="303"/>
      <c r="BJ298" s="84"/>
    </row>
    <row r="299" spans="3:62" ht="15.75" customHeight="1" x14ac:dyDescent="0.25">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c r="AA299" s="302"/>
      <c r="AB299" s="194"/>
      <c r="AC299" s="84"/>
      <c r="AD299" s="84"/>
      <c r="AE299" s="84"/>
      <c r="AF299" s="303"/>
      <c r="BJ299" s="84"/>
    </row>
    <row r="300" spans="3:62" ht="15.75" customHeight="1" x14ac:dyDescent="0.25">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c r="AA300" s="302"/>
      <c r="AB300" s="194"/>
      <c r="AC300" s="84"/>
      <c r="AD300" s="84"/>
      <c r="AE300" s="84"/>
      <c r="AF300" s="303"/>
      <c r="BJ300" s="84"/>
    </row>
    <row r="301" spans="3:62" ht="15.75" customHeight="1" x14ac:dyDescent="0.25">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c r="AA301" s="302"/>
      <c r="AB301" s="194"/>
      <c r="AC301" s="84"/>
      <c r="AD301" s="84"/>
      <c r="AE301" s="84"/>
      <c r="AF301" s="303"/>
      <c r="BJ301" s="84"/>
    </row>
    <row r="302" spans="3:62" ht="15.75" customHeight="1" x14ac:dyDescent="0.25">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c r="AA302" s="302"/>
      <c r="AB302" s="194"/>
      <c r="AC302" s="84"/>
      <c r="AD302" s="84"/>
      <c r="AE302" s="84"/>
      <c r="AF302" s="303"/>
      <c r="BJ302" s="84"/>
    </row>
    <row r="303" spans="3:62" ht="15.75" customHeight="1" x14ac:dyDescent="0.25">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c r="AA303" s="302"/>
      <c r="AB303" s="194"/>
      <c r="AC303" s="84"/>
      <c r="AD303" s="84"/>
      <c r="AE303" s="84"/>
      <c r="AF303" s="303"/>
      <c r="BJ303" s="84"/>
    </row>
    <row r="304" spans="3:62" ht="15.75" customHeight="1" x14ac:dyDescent="0.25">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c r="AA304" s="302"/>
      <c r="AB304" s="194"/>
      <c r="AC304" s="84"/>
      <c r="AD304" s="84"/>
      <c r="AE304" s="84"/>
      <c r="AF304" s="303"/>
      <c r="BJ304" s="84"/>
    </row>
    <row r="305" spans="3:62" ht="15.75" customHeight="1" x14ac:dyDescent="0.25">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c r="AA305" s="302"/>
      <c r="AB305" s="194"/>
      <c r="AC305" s="84"/>
      <c r="AD305" s="84"/>
      <c r="AE305" s="84"/>
      <c r="AF305" s="303"/>
      <c r="BJ305" s="84"/>
    </row>
    <row r="306" spans="3:62" ht="15.75" customHeight="1" x14ac:dyDescent="0.25">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c r="AA306" s="302"/>
      <c r="AB306" s="194"/>
      <c r="AC306" s="84"/>
      <c r="AD306" s="84"/>
      <c r="AE306" s="84"/>
      <c r="AF306" s="303"/>
      <c r="BJ306" s="84"/>
    </row>
    <row r="307" spans="3:62" ht="15.75" customHeight="1" x14ac:dyDescent="0.25">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c r="AA307" s="302"/>
      <c r="AB307" s="194"/>
      <c r="AC307" s="84"/>
      <c r="AD307" s="84"/>
      <c r="AE307" s="84"/>
      <c r="AF307" s="303"/>
      <c r="BJ307" s="84"/>
    </row>
    <row r="308" spans="3:62" ht="15.75" customHeight="1" x14ac:dyDescent="0.25">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194"/>
      <c r="AC308" s="84"/>
      <c r="AD308" s="84"/>
      <c r="AE308" s="84"/>
      <c r="AF308" s="303"/>
      <c r="BJ308" s="84"/>
    </row>
    <row r="309" spans="3:62" ht="15.75" customHeight="1" x14ac:dyDescent="0.25">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194"/>
      <c r="AC309" s="84"/>
      <c r="AD309" s="84"/>
      <c r="AE309" s="84"/>
      <c r="AF309" s="303"/>
      <c r="BJ309" s="84"/>
    </row>
    <row r="310" spans="3:62" ht="15.75" customHeight="1" x14ac:dyDescent="0.25">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c r="AA310" s="302"/>
      <c r="AB310" s="194"/>
      <c r="AC310" s="84"/>
      <c r="AD310" s="84"/>
      <c r="AE310" s="84"/>
      <c r="AF310" s="303"/>
      <c r="BJ310" s="84"/>
    </row>
    <row r="311" spans="3:62" ht="15.75" customHeight="1" x14ac:dyDescent="0.25">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c r="AA311" s="302"/>
      <c r="AB311" s="194"/>
      <c r="AC311" s="84"/>
      <c r="AD311" s="84"/>
      <c r="AE311" s="84"/>
      <c r="AF311" s="303"/>
      <c r="BJ311" s="84"/>
    </row>
    <row r="312" spans="3:62" ht="15.75" customHeight="1" x14ac:dyDescent="0.25">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c r="AA312" s="302"/>
      <c r="AB312" s="194"/>
      <c r="AC312" s="84"/>
      <c r="AD312" s="84"/>
      <c r="AE312" s="84"/>
      <c r="AF312" s="303"/>
      <c r="BJ312" s="84"/>
    </row>
    <row r="313" spans="3:62" ht="15.75" customHeight="1" x14ac:dyDescent="0.25">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c r="AA313" s="302"/>
      <c r="AB313" s="194"/>
      <c r="AC313" s="84"/>
      <c r="AD313" s="84"/>
      <c r="AE313" s="84"/>
      <c r="AF313" s="303"/>
      <c r="BJ313" s="84"/>
    </row>
    <row r="314" spans="3:62" ht="15.75" customHeight="1" x14ac:dyDescent="0.25">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c r="AA314" s="302"/>
      <c r="AB314" s="194"/>
      <c r="AC314" s="84"/>
      <c r="AD314" s="84"/>
      <c r="AE314" s="84"/>
      <c r="AF314" s="303"/>
      <c r="BJ314" s="84"/>
    </row>
    <row r="315" spans="3:62" ht="15.75" customHeight="1" x14ac:dyDescent="0.25">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c r="AA315" s="302"/>
      <c r="AB315" s="194"/>
      <c r="AC315" s="84"/>
      <c r="AD315" s="84"/>
      <c r="AE315" s="84"/>
      <c r="AF315" s="303"/>
      <c r="BJ315" s="84"/>
    </row>
    <row r="316" spans="3:62" ht="15.75" customHeight="1" x14ac:dyDescent="0.25">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c r="AA316" s="302"/>
      <c r="AB316" s="194"/>
      <c r="AC316" s="84"/>
      <c r="AD316" s="84"/>
      <c r="AE316" s="84"/>
      <c r="AF316" s="303"/>
      <c r="BJ316" s="84"/>
    </row>
    <row r="317" spans="3:62" ht="15.75" customHeight="1" x14ac:dyDescent="0.25">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c r="AA317" s="302"/>
      <c r="AB317" s="194"/>
      <c r="AC317" s="84"/>
      <c r="AD317" s="84"/>
      <c r="AE317" s="84"/>
      <c r="AF317" s="303"/>
      <c r="BJ317" s="84"/>
    </row>
    <row r="318" spans="3:62" ht="15.75" customHeight="1" x14ac:dyDescent="0.25">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c r="AA318" s="302"/>
      <c r="AB318" s="194"/>
      <c r="AC318" s="84"/>
      <c r="AD318" s="84"/>
      <c r="AE318" s="84"/>
      <c r="AF318" s="303"/>
      <c r="BJ318" s="84"/>
    </row>
    <row r="319" spans="3:62" ht="15.75" customHeight="1" x14ac:dyDescent="0.25">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c r="AA319" s="302"/>
      <c r="AB319" s="194"/>
      <c r="AC319" s="84"/>
      <c r="AD319" s="84"/>
      <c r="AE319" s="84"/>
      <c r="AF319" s="303"/>
      <c r="BJ319" s="84"/>
    </row>
    <row r="320" spans="3:62" ht="15.75" customHeight="1" x14ac:dyDescent="0.25">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c r="AA320" s="302"/>
      <c r="AB320" s="194"/>
      <c r="AC320" s="84"/>
      <c r="AD320" s="84"/>
      <c r="AE320" s="84"/>
      <c r="AF320" s="303"/>
      <c r="BJ320" s="84"/>
    </row>
    <row r="321" spans="3:62" ht="15.75" customHeight="1" x14ac:dyDescent="0.25">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c r="AA321" s="302"/>
      <c r="AB321" s="194"/>
      <c r="AC321" s="84"/>
      <c r="AD321" s="84"/>
      <c r="AE321" s="84"/>
      <c r="AF321" s="303"/>
      <c r="BJ321" s="84"/>
    </row>
    <row r="322" spans="3:62" ht="15.75" customHeight="1" x14ac:dyDescent="0.25">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c r="AA322" s="302"/>
      <c r="AB322" s="194"/>
      <c r="AC322" s="84"/>
      <c r="AD322" s="84"/>
      <c r="AE322" s="84"/>
      <c r="AF322" s="303"/>
      <c r="BJ322" s="84"/>
    </row>
    <row r="323" spans="3:62" ht="15.75" customHeight="1" x14ac:dyDescent="0.25">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c r="AA323" s="302"/>
      <c r="AB323" s="194"/>
      <c r="AC323" s="84"/>
      <c r="AD323" s="84"/>
      <c r="AE323" s="84"/>
      <c r="AF323" s="303"/>
      <c r="BJ323" s="84"/>
    </row>
    <row r="324" spans="3:62" ht="15.75" customHeight="1" x14ac:dyDescent="0.25">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c r="AA324" s="302"/>
      <c r="AB324" s="194"/>
      <c r="AC324" s="84"/>
      <c r="AD324" s="84"/>
      <c r="AE324" s="84"/>
      <c r="AF324" s="303"/>
      <c r="BJ324" s="84"/>
    </row>
    <row r="325" spans="3:62" ht="15.75" customHeight="1" x14ac:dyDescent="0.25">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c r="AA325" s="302"/>
      <c r="AB325" s="194"/>
      <c r="AC325" s="84"/>
      <c r="AD325" s="84"/>
      <c r="AE325" s="84"/>
      <c r="AF325" s="303"/>
      <c r="BJ325" s="84"/>
    </row>
    <row r="326" spans="3:62" ht="15.75" customHeight="1" x14ac:dyDescent="0.25">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c r="AA326" s="302"/>
      <c r="AB326" s="194"/>
      <c r="AC326" s="84"/>
      <c r="AD326" s="84"/>
      <c r="AE326" s="84"/>
      <c r="AF326" s="303"/>
      <c r="BJ326" s="84"/>
    </row>
    <row r="327" spans="3:62" ht="15.75" customHeight="1" x14ac:dyDescent="0.25">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c r="AA327" s="302"/>
      <c r="AB327" s="194"/>
      <c r="AC327" s="84"/>
      <c r="AD327" s="84"/>
      <c r="AE327" s="84"/>
      <c r="AF327" s="303"/>
      <c r="BJ327" s="84"/>
    </row>
    <row r="328" spans="3:62" ht="15.75" customHeight="1" x14ac:dyDescent="0.25">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c r="AA328" s="302"/>
      <c r="AB328" s="194"/>
      <c r="AC328" s="84"/>
      <c r="AD328" s="84"/>
      <c r="AE328" s="84"/>
      <c r="AF328" s="303"/>
      <c r="BJ328" s="84"/>
    </row>
    <row r="329" spans="3:62" ht="15.75" customHeight="1" x14ac:dyDescent="0.25">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c r="AA329" s="302"/>
      <c r="AB329" s="194"/>
      <c r="AC329" s="84"/>
      <c r="AD329" s="84"/>
      <c r="AE329" s="84"/>
      <c r="AF329" s="303"/>
      <c r="BJ329" s="84"/>
    </row>
    <row r="330" spans="3:62" ht="15.75" customHeight="1" x14ac:dyDescent="0.25">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c r="AA330" s="302"/>
      <c r="AB330" s="194"/>
      <c r="AC330" s="84"/>
      <c r="AD330" s="84"/>
      <c r="AE330" s="84"/>
      <c r="AF330" s="303"/>
      <c r="BJ330" s="84"/>
    </row>
    <row r="331" spans="3:62" ht="15.75" customHeight="1" x14ac:dyDescent="0.25">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c r="AA331" s="302"/>
      <c r="AB331" s="194"/>
      <c r="AC331" s="84"/>
      <c r="AD331" s="84"/>
      <c r="AE331" s="84"/>
      <c r="AF331" s="303"/>
      <c r="BJ331" s="84"/>
    </row>
    <row r="332" spans="3:62" ht="15.75" customHeight="1" x14ac:dyDescent="0.25">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c r="AA332" s="302"/>
      <c r="AB332" s="194"/>
      <c r="AC332" s="84"/>
      <c r="AD332" s="84"/>
      <c r="AE332" s="84"/>
      <c r="AF332" s="303"/>
      <c r="BJ332" s="84"/>
    </row>
    <row r="333" spans="3:62" ht="15.75" customHeight="1" x14ac:dyDescent="0.25">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c r="AA333" s="302"/>
      <c r="AB333" s="194"/>
      <c r="AC333" s="84"/>
      <c r="AD333" s="84"/>
      <c r="AE333" s="84"/>
      <c r="AF333" s="303"/>
      <c r="BJ333" s="84"/>
    </row>
    <row r="334" spans="3:62" ht="15.75" customHeight="1" x14ac:dyDescent="0.25">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c r="AA334" s="302"/>
      <c r="AB334" s="194"/>
      <c r="AC334" s="84"/>
      <c r="AD334" s="84"/>
      <c r="AE334" s="84"/>
      <c r="AF334" s="303"/>
      <c r="BJ334" s="84"/>
    </row>
    <row r="335" spans="3:62" ht="15.75" customHeight="1" x14ac:dyDescent="0.25">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c r="AA335" s="302"/>
      <c r="AB335" s="194"/>
      <c r="AC335" s="84"/>
      <c r="AD335" s="84"/>
      <c r="AE335" s="84"/>
      <c r="AF335" s="303"/>
      <c r="BJ335" s="84"/>
    </row>
    <row r="336" spans="3:62" ht="15.75" customHeight="1" x14ac:dyDescent="0.25">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c r="AA336" s="302"/>
      <c r="AB336" s="194"/>
      <c r="AC336" s="84"/>
      <c r="AD336" s="84"/>
      <c r="AE336" s="84"/>
      <c r="AF336" s="303"/>
      <c r="BJ336" s="84"/>
    </row>
    <row r="337" spans="3:62" ht="15.75" customHeight="1" x14ac:dyDescent="0.25">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c r="AA337" s="302"/>
      <c r="AB337" s="194"/>
      <c r="AC337" s="84"/>
      <c r="AD337" s="84"/>
      <c r="AE337" s="84"/>
      <c r="AF337" s="303"/>
      <c r="BJ337" s="84"/>
    </row>
    <row r="338" spans="3:62" ht="15.75" customHeight="1" x14ac:dyDescent="0.25">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c r="AA338" s="302"/>
      <c r="AB338" s="194"/>
      <c r="AC338" s="84"/>
      <c r="AD338" s="84"/>
      <c r="AE338" s="84"/>
      <c r="AF338" s="303"/>
      <c r="BJ338" s="84"/>
    </row>
    <row r="339" spans="3:62" ht="15.75" customHeight="1" x14ac:dyDescent="0.25">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c r="AA339" s="302"/>
      <c r="AB339" s="194"/>
      <c r="AC339" s="84"/>
      <c r="AD339" s="84"/>
      <c r="AE339" s="84"/>
      <c r="AF339" s="303"/>
      <c r="BJ339" s="84"/>
    </row>
    <row r="340" spans="3:62" ht="15.75" customHeight="1" x14ac:dyDescent="0.25">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c r="AA340" s="302"/>
      <c r="AB340" s="194"/>
      <c r="AC340" s="84"/>
      <c r="AD340" s="84"/>
      <c r="AE340" s="84"/>
      <c r="AF340" s="303"/>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xr:uid="{00000000-0009-0000-0000-000005000000}"/>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CNW1144"/>
  <sheetViews>
    <sheetView showGridLines="0" tabSelected="1" zoomScale="77" zoomScaleNormal="77" zoomScaleSheetLayoutView="80" zoomScalePageLayoutView="60" workbookViewId="0">
      <selection activeCell="B11" sqref="B11"/>
    </sheetView>
  </sheetViews>
  <sheetFormatPr baseColWidth="10" defaultColWidth="15.140625" defaultRowHeight="15" customHeight="1" outlineLevelRow="3" x14ac:dyDescent="0.3"/>
  <cols>
    <col min="1" max="1" width="6.140625" style="398" customWidth="1"/>
    <col min="2" max="2" width="29.140625" style="58" bestFit="1" customWidth="1"/>
    <col min="3" max="3" width="23" style="58" customWidth="1"/>
    <col min="4" max="4" width="10.7109375" style="365" customWidth="1"/>
    <col min="5" max="5" width="27.140625" style="365" customWidth="1"/>
    <col min="6" max="6" width="11.42578125" style="365" customWidth="1"/>
    <col min="7" max="7" width="4.5703125" style="365" customWidth="1"/>
    <col min="8" max="8" width="6.28515625" style="365" customWidth="1"/>
    <col min="9" max="9" width="59.140625" style="58" customWidth="1"/>
    <col min="10" max="10" width="6.5703125" style="58" customWidth="1"/>
    <col min="11" max="11" width="10.85546875" style="58" customWidth="1"/>
    <col min="12" max="12" width="43" style="386" customWidth="1"/>
    <col min="13" max="13" width="14.42578125" style="887" bestFit="1" customWidth="1"/>
    <col min="14" max="17" width="12.28515625" style="885" bestFit="1" customWidth="1"/>
    <col min="18" max="18" width="14.140625" style="885" bestFit="1" customWidth="1"/>
    <col min="19" max="19" width="18.140625" style="886" customWidth="1"/>
    <col min="20" max="20" width="12.85546875" style="412" bestFit="1" customWidth="1"/>
    <col min="21" max="21" width="22.5703125" style="398" bestFit="1" customWidth="1"/>
    <col min="22" max="22" width="13.85546875" style="214" bestFit="1" customWidth="1"/>
    <col min="23" max="16384" width="15.140625" style="58"/>
  </cols>
  <sheetData>
    <row r="1" spans="1:2415" s="614" customFormat="1" ht="26.25" customHeight="1" x14ac:dyDescent="0.25">
      <c r="A1" s="403"/>
      <c r="B1" s="1217" t="s">
        <v>929</v>
      </c>
      <c r="C1" s="1218"/>
      <c r="D1" s="1218"/>
      <c r="E1" s="1218"/>
      <c r="F1" s="1218"/>
      <c r="G1" s="1218"/>
      <c r="H1" s="1218"/>
      <c r="I1" s="1218"/>
      <c r="J1" s="1218"/>
      <c r="K1" s="1218"/>
      <c r="L1" s="1218"/>
      <c r="M1" s="1218"/>
      <c r="N1" s="1218"/>
      <c r="O1" s="1218"/>
      <c r="P1" s="1218"/>
      <c r="Q1" s="1218"/>
      <c r="R1" s="1218"/>
      <c r="S1" s="1218"/>
      <c r="T1" s="1218"/>
      <c r="U1" s="1218"/>
      <c r="V1" s="613"/>
    </row>
    <row r="2" spans="1:2415" s="614" customFormat="1" ht="26.25" customHeight="1" x14ac:dyDescent="0.25">
      <c r="A2" s="403"/>
      <c r="B2" s="1219" t="s">
        <v>1</v>
      </c>
      <c r="C2" s="1220"/>
      <c r="D2" s="1220"/>
      <c r="E2" s="1220"/>
      <c r="F2" s="1220"/>
      <c r="G2" s="1220"/>
      <c r="H2" s="1220"/>
      <c r="I2" s="1220"/>
      <c r="J2" s="1220"/>
      <c r="K2" s="1220"/>
      <c r="L2" s="1220"/>
      <c r="M2" s="1220"/>
      <c r="N2" s="1220"/>
      <c r="O2" s="1220"/>
      <c r="P2" s="1220"/>
      <c r="Q2" s="1220"/>
      <c r="R2" s="1220"/>
      <c r="S2" s="1220"/>
      <c r="T2" s="1220"/>
      <c r="U2" s="1220"/>
      <c r="V2" s="613"/>
    </row>
    <row r="3" spans="1:2415" s="614" customFormat="1" ht="27" customHeight="1" x14ac:dyDescent="0.25">
      <c r="A3" s="403"/>
      <c r="B3" s="1217" t="s">
        <v>1356</v>
      </c>
      <c r="C3" s="1218"/>
      <c r="D3" s="1218"/>
      <c r="E3" s="1218"/>
      <c r="F3" s="1218"/>
      <c r="G3" s="1218"/>
      <c r="H3" s="1218"/>
      <c r="I3" s="1218"/>
      <c r="J3" s="1218"/>
      <c r="K3" s="1218"/>
      <c r="L3" s="1218"/>
      <c r="M3" s="1218"/>
      <c r="N3" s="1218"/>
      <c r="O3" s="1218"/>
      <c r="P3" s="1218"/>
      <c r="Q3" s="1218"/>
      <c r="R3" s="1218"/>
      <c r="S3" s="1218"/>
      <c r="T3" s="1218"/>
      <c r="U3" s="1218"/>
      <c r="V3" s="613"/>
    </row>
    <row r="4" spans="1:2415" s="614" customFormat="1" ht="15.75" customHeight="1" thickBot="1" x14ac:dyDescent="0.35">
      <c r="A4" s="403"/>
      <c r="B4" s="615"/>
      <c r="C4" s="616"/>
      <c r="D4" s="616"/>
      <c r="E4" s="616"/>
      <c r="F4" s="616"/>
      <c r="G4" s="616"/>
      <c r="H4" s="616"/>
      <c r="I4" s="616"/>
      <c r="J4" s="616"/>
      <c r="K4" s="616"/>
      <c r="L4" s="616"/>
      <c r="M4" s="838"/>
      <c r="N4" s="838"/>
      <c r="O4" s="838"/>
      <c r="P4" s="838"/>
      <c r="Q4" s="838"/>
      <c r="R4" s="838"/>
      <c r="S4" s="838"/>
      <c r="T4" s="616"/>
      <c r="U4" s="616"/>
      <c r="V4" s="613"/>
    </row>
    <row r="5" spans="1:2415" s="386" customFormat="1" ht="16.5" customHeight="1" thickTop="1" thickBot="1" x14ac:dyDescent="0.3">
      <c r="A5" s="413"/>
      <c r="B5" s="791">
        <v>1</v>
      </c>
      <c r="C5" s="791">
        <v>2</v>
      </c>
      <c r="D5" s="784">
        <v>3</v>
      </c>
      <c r="E5" s="1227">
        <v>4</v>
      </c>
      <c r="F5" s="1228"/>
      <c r="G5" s="1228"/>
      <c r="H5" s="1229"/>
      <c r="I5" s="1227">
        <v>5</v>
      </c>
      <c r="J5" s="1228"/>
      <c r="K5" s="1228"/>
      <c r="L5" s="784">
        <v>6</v>
      </c>
      <c r="M5" s="839">
        <v>7</v>
      </c>
      <c r="N5" s="839">
        <v>8</v>
      </c>
      <c r="O5" s="839">
        <v>9</v>
      </c>
      <c r="P5" s="839">
        <v>10</v>
      </c>
      <c r="Q5" s="839">
        <v>11</v>
      </c>
      <c r="R5" s="839">
        <v>12</v>
      </c>
      <c r="S5" s="839">
        <v>13</v>
      </c>
      <c r="T5" s="784">
        <v>14</v>
      </c>
      <c r="U5" s="784">
        <v>15</v>
      </c>
      <c r="V5" s="1292" t="s">
        <v>897</v>
      </c>
    </row>
    <row r="6" spans="1:2415" s="617" customFormat="1" ht="33.75" customHeight="1" thickTop="1" thickBot="1" x14ac:dyDescent="0.3">
      <c r="A6" s="832" t="s">
        <v>1764</v>
      </c>
      <c r="B6" s="1244" t="s">
        <v>5</v>
      </c>
      <c r="C6" s="1244" t="s">
        <v>931</v>
      </c>
      <c r="D6" s="1245" t="s">
        <v>7</v>
      </c>
      <c r="E6" s="1231" t="s">
        <v>950</v>
      </c>
      <c r="F6" s="1232"/>
      <c r="G6" s="1232"/>
      <c r="H6" s="1233"/>
      <c r="I6" s="1231" t="s">
        <v>8</v>
      </c>
      <c r="J6" s="1232"/>
      <c r="K6" s="1232"/>
      <c r="L6" s="1246" t="s">
        <v>9</v>
      </c>
      <c r="M6" s="1221" t="s">
        <v>10</v>
      </c>
      <c r="N6" s="1222"/>
      <c r="O6" s="1222"/>
      <c r="P6" s="1222"/>
      <c r="Q6" s="1222"/>
      <c r="R6" s="1222"/>
      <c r="S6" s="1222"/>
      <c r="T6" s="1222"/>
      <c r="U6" s="1222"/>
      <c r="V6" s="1293"/>
    </row>
    <row r="7" spans="1:2415" s="386" customFormat="1" ht="28.5" customHeight="1" thickTop="1" thickBot="1" x14ac:dyDescent="0.35">
      <c r="A7" s="413"/>
      <c r="B7" s="1244"/>
      <c r="C7" s="1244"/>
      <c r="D7" s="1245"/>
      <c r="E7" s="1234"/>
      <c r="F7" s="1235"/>
      <c r="G7" s="1235"/>
      <c r="H7" s="1236"/>
      <c r="I7" s="1234"/>
      <c r="J7" s="1235"/>
      <c r="K7" s="1235"/>
      <c r="L7" s="1246"/>
      <c r="M7" s="1247" t="s">
        <v>1525</v>
      </c>
      <c r="N7" s="1223" t="s">
        <v>12</v>
      </c>
      <c r="O7" s="1224"/>
      <c r="P7" s="1224"/>
      <c r="Q7" s="1224"/>
      <c r="R7" s="1224"/>
      <c r="S7" s="1242" t="s">
        <v>13</v>
      </c>
      <c r="T7" s="1240" t="s">
        <v>14</v>
      </c>
      <c r="U7" s="1225" t="s">
        <v>928</v>
      </c>
      <c r="V7" s="1293"/>
    </row>
    <row r="8" spans="1:2415" s="386" customFormat="1" ht="16.5" customHeight="1" thickTop="1" thickBot="1" x14ac:dyDescent="0.3">
      <c r="A8" s="413"/>
      <c r="B8" s="1244"/>
      <c r="C8" s="1244"/>
      <c r="D8" s="1245"/>
      <c r="E8" s="1237"/>
      <c r="F8" s="1238"/>
      <c r="G8" s="1238"/>
      <c r="H8" s="1239"/>
      <c r="I8" s="1237"/>
      <c r="J8" s="1238"/>
      <c r="K8" s="1238"/>
      <c r="L8" s="1246"/>
      <c r="M8" s="1247"/>
      <c r="N8" s="840">
        <v>2023</v>
      </c>
      <c r="O8" s="840">
        <v>2024</v>
      </c>
      <c r="P8" s="840">
        <v>2025</v>
      </c>
      <c r="Q8" s="840">
        <v>2026</v>
      </c>
      <c r="R8" s="840" t="s">
        <v>16</v>
      </c>
      <c r="S8" s="1243"/>
      <c r="T8" s="1241"/>
      <c r="U8" s="1226"/>
      <c r="V8" s="1294"/>
    </row>
    <row r="9" spans="1:2415" s="634" customFormat="1" ht="45.75" customHeight="1" thickTop="1" thickBot="1" x14ac:dyDescent="0.3">
      <c r="A9" s="413"/>
      <c r="B9" s="668" t="s">
        <v>934</v>
      </c>
      <c r="C9" s="669" t="s">
        <v>935</v>
      </c>
      <c r="D9" s="1033" t="s">
        <v>952</v>
      </c>
      <c r="E9" s="1033"/>
      <c r="F9" s="1033"/>
      <c r="G9" s="1033"/>
      <c r="H9" s="1033"/>
      <c r="I9" s="1033"/>
      <c r="J9" s="1033"/>
      <c r="K9" s="1033"/>
      <c r="L9" s="1033"/>
      <c r="M9" s="1033"/>
      <c r="N9" s="1033"/>
      <c r="O9" s="1033"/>
      <c r="P9" s="1033"/>
      <c r="Q9" s="1033"/>
      <c r="R9" s="1033"/>
      <c r="S9" s="1033"/>
      <c r="T9" s="1033"/>
      <c r="U9" s="1033"/>
      <c r="V9" s="717"/>
      <c r="W9" s="386"/>
      <c r="X9" s="386"/>
      <c r="Y9" s="386"/>
      <c r="Z9" s="386"/>
      <c r="AA9" s="386"/>
      <c r="AB9" s="386"/>
      <c r="AC9" s="386"/>
      <c r="AD9" s="386"/>
      <c r="AE9" s="386"/>
      <c r="AF9" s="386"/>
      <c r="AG9" s="386"/>
      <c r="AH9" s="386"/>
      <c r="AI9" s="386"/>
      <c r="AJ9" s="386"/>
      <c r="AK9" s="386"/>
      <c r="AL9" s="386"/>
      <c r="AM9" s="386"/>
      <c r="AN9" s="386"/>
      <c r="AO9" s="386"/>
      <c r="AP9" s="386"/>
      <c r="AQ9" s="386"/>
      <c r="AR9" s="386"/>
      <c r="AS9" s="632"/>
      <c r="AT9" s="632"/>
      <c r="AU9" s="632"/>
      <c r="AV9" s="632"/>
      <c r="AW9" s="632"/>
      <c r="AX9" s="632"/>
      <c r="AY9" s="632"/>
      <c r="AZ9" s="632"/>
      <c r="BA9" s="632"/>
      <c r="BB9" s="632"/>
      <c r="BC9" s="632"/>
      <c r="BD9" s="632"/>
      <c r="BE9" s="632"/>
      <c r="BF9" s="632"/>
      <c r="BG9" s="632"/>
      <c r="BH9" s="632"/>
      <c r="BI9" s="632"/>
      <c r="BJ9" s="632"/>
      <c r="BK9" s="632"/>
      <c r="BL9" s="632"/>
      <c r="BM9" s="632"/>
      <c r="BN9" s="632"/>
      <c r="BO9" s="632"/>
      <c r="BP9" s="632"/>
      <c r="BQ9" s="632"/>
      <c r="BR9" s="632"/>
      <c r="BS9" s="632"/>
      <c r="BT9" s="632"/>
      <c r="BU9" s="632"/>
      <c r="BV9" s="632"/>
      <c r="BW9" s="632"/>
      <c r="BX9" s="632"/>
      <c r="BY9" s="632"/>
      <c r="BZ9" s="632"/>
      <c r="CA9" s="632"/>
      <c r="CB9" s="632"/>
      <c r="CC9" s="632"/>
      <c r="CD9" s="632"/>
      <c r="CE9" s="632"/>
      <c r="CF9" s="632"/>
      <c r="CG9" s="632"/>
      <c r="CH9" s="633"/>
      <c r="CI9" s="633"/>
      <c r="CJ9" s="633"/>
      <c r="CK9" s="633"/>
      <c r="CL9" s="633"/>
      <c r="CM9" s="633"/>
      <c r="CN9" s="633"/>
      <c r="CO9" s="633"/>
      <c r="CP9" s="633"/>
      <c r="CQ9" s="633"/>
      <c r="CR9" s="633"/>
      <c r="CS9" s="633"/>
      <c r="CT9" s="633"/>
      <c r="CU9" s="633"/>
      <c r="CV9" s="633"/>
      <c r="CW9" s="633"/>
      <c r="CX9" s="633"/>
      <c r="CY9" s="633"/>
      <c r="CZ9" s="633"/>
      <c r="DA9" s="633"/>
      <c r="DB9" s="633"/>
      <c r="DC9" s="633"/>
      <c r="DD9" s="633"/>
      <c r="DE9" s="633"/>
      <c r="DF9" s="633"/>
      <c r="DG9" s="633"/>
      <c r="DH9" s="633"/>
      <c r="DI9" s="633"/>
      <c r="DJ9" s="633"/>
      <c r="DK9" s="633"/>
      <c r="DL9" s="633"/>
      <c r="DM9" s="633"/>
      <c r="DN9" s="633"/>
      <c r="DO9" s="633"/>
      <c r="DP9" s="633"/>
      <c r="DQ9" s="633"/>
      <c r="DR9" s="633"/>
      <c r="DS9" s="633"/>
      <c r="DT9" s="633"/>
      <c r="DU9" s="633"/>
      <c r="DV9" s="633"/>
      <c r="DW9" s="633"/>
      <c r="DX9" s="633"/>
      <c r="DY9" s="633"/>
      <c r="DZ9" s="633"/>
      <c r="EA9" s="633"/>
      <c r="EB9" s="633"/>
      <c r="EC9" s="633"/>
      <c r="ED9" s="633"/>
      <c r="EE9" s="633"/>
      <c r="EF9" s="633"/>
      <c r="EG9" s="633"/>
      <c r="EH9" s="633"/>
      <c r="EI9" s="633"/>
      <c r="EJ9" s="633"/>
      <c r="EK9" s="633"/>
      <c r="EL9" s="633"/>
      <c r="EM9" s="633"/>
      <c r="EN9" s="633"/>
      <c r="EO9" s="633"/>
      <c r="EP9" s="633"/>
      <c r="EQ9" s="633"/>
      <c r="ER9" s="633"/>
      <c r="ES9" s="633"/>
      <c r="ET9" s="633"/>
      <c r="EU9" s="633"/>
      <c r="EV9" s="633"/>
      <c r="EW9" s="633"/>
      <c r="EX9" s="633"/>
      <c r="EY9" s="633"/>
      <c r="EZ9" s="633"/>
      <c r="FA9" s="633"/>
      <c r="FB9" s="633"/>
      <c r="FC9" s="633"/>
      <c r="FD9" s="633"/>
      <c r="FE9" s="633"/>
      <c r="FF9" s="633"/>
      <c r="FG9" s="633"/>
      <c r="FH9" s="633"/>
      <c r="FI9" s="633"/>
      <c r="FJ9" s="633"/>
      <c r="FK9" s="633"/>
      <c r="FL9" s="633"/>
      <c r="FM9" s="633"/>
      <c r="FN9" s="633"/>
      <c r="FO9" s="633"/>
      <c r="FP9" s="633"/>
      <c r="FQ9" s="633"/>
      <c r="FR9" s="633"/>
      <c r="FS9" s="633"/>
      <c r="FT9" s="633"/>
      <c r="FU9" s="633"/>
      <c r="FV9" s="633"/>
      <c r="FW9" s="633"/>
      <c r="FX9" s="633"/>
      <c r="FY9" s="633"/>
      <c r="FZ9" s="633"/>
      <c r="GA9" s="633"/>
      <c r="GB9" s="633"/>
      <c r="GC9" s="633"/>
      <c r="GD9" s="633"/>
      <c r="GE9" s="633"/>
      <c r="GF9" s="633"/>
      <c r="GG9" s="633"/>
      <c r="GH9" s="633"/>
      <c r="GI9" s="633"/>
      <c r="GJ9" s="633"/>
      <c r="GK9" s="633"/>
      <c r="GL9" s="633"/>
      <c r="GM9" s="633"/>
      <c r="GN9" s="633"/>
      <c r="GO9" s="633"/>
      <c r="GP9" s="633"/>
      <c r="GQ9" s="633"/>
      <c r="GR9" s="633"/>
      <c r="GS9" s="633"/>
      <c r="GT9" s="633"/>
      <c r="GU9" s="633"/>
      <c r="GV9" s="633"/>
      <c r="GW9" s="633"/>
      <c r="GX9" s="633"/>
      <c r="GY9" s="633"/>
      <c r="GZ9" s="633"/>
      <c r="HA9" s="633"/>
      <c r="HB9" s="633"/>
      <c r="HC9" s="633"/>
      <c r="HD9" s="633"/>
      <c r="HE9" s="633"/>
      <c r="HF9" s="633"/>
      <c r="HG9" s="633"/>
      <c r="HH9" s="633"/>
      <c r="HI9" s="633"/>
      <c r="HJ9" s="633"/>
      <c r="HK9" s="633"/>
      <c r="HL9" s="633"/>
      <c r="HM9" s="633"/>
      <c r="HN9" s="633"/>
      <c r="HO9" s="633"/>
      <c r="HP9" s="633"/>
      <c r="HQ9" s="633"/>
      <c r="HR9" s="633"/>
      <c r="HS9" s="633"/>
      <c r="HT9" s="633"/>
      <c r="HU9" s="633"/>
      <c r="HV9" s="633"/>
      <c r="HW9" s="633"/>
      <c r="HX9" s="633"/>
      <c r="HY9" s="633"/>
      <c r="HZ9" s="633"/>
      <c r="IA9" s="633"/>
      <c r="IB9" s="633"/>
      <c r="IC9" s="633"/>
      <c r="ID9" s="633"/>
      <c r="IE9" s="633"/>
      <c r="IF9" s="633"/>
      <c r="IG9" s="633"/>
      <c r="IH9" s="633"/>
      <c r="II9" s="633"/>
      <c r="IJ9" s="633"/>
      <c r="IK9" s="633"/>
      <c r="IL9" s="633"/>
      <c r="IM9" s="633"/>
      <c r="IN9" s="633"/>
      <c r="IO9" s="633"/>
      <c r="IP9" s="633"/>
      <c r="IQ9" s="633"/>
      <c r="IR9" s="633"/>
      <c r="IS9" s="633"/>
      <c r="IT9" s="633"/>
      <c r="IU9" s="633"/>
      <c r="IV9" s="633"/>
      <c r="IW9" s="633"/>
      <c r="IX9" s="633"/>
      <c r="IY9" s="633"/>
      <c r="IZ9" s="633"/>
      <c r="JA9" s="633"/>
      <c r="JB9" s="633"/>
      <c r="JC9" s="633"/>
      <c r="JD9" s="633"/>
      <c r="JE9" s="633"/>
      <c r="JF9" s="633"/>
      <c r="JG9" s="633"/>
      <c r="JH9" s="633"/>
      <c r="JI9" s="633"/>
      <c r="JJ9" s="633"/>
      <c r="JK9" s="633"/>
      <c r="JL9" s="633"/>
      <c r="JM9" s="633"/>
      <c r="JN9" s="633"/>
      <c r="JO9" s="633"/>
      <c r="JP9" s="633"/>
      <c r="JQ9" s="633"/>
      <c r="JR9" s="633"/>
      <c r="JS9" s="633"/>
      <c r="JT9" s="633"/>
      <c r="JU9" s="633"/>
      <c r="JV9" s="633"/>
      <c r="JW9" s="633"/>
      <c r="JX9" s="633"/>
      <c r="JY9" s="633"/>
      <c r="JZ9" s="633"/>
      <c r="KA9" s="633"/>
      <c r="KB9" s="633"/>
      <c r="KC9" s="633"/>
      <c r="KD9" s="633"/>
      <c r="KE9" s="633"/>
      <c r="KF9" s="633"/>
      <c r="KG9" s="633"/>
      <c r="KH9" s="633"/>
      <c r="KI9" s="633"/>
      <c r="KJ9" s="633"/>
      <c r="KK9" s="633"/>
      <c r="KL9" s="633"/>
      <c r="KM9" s="633"/>
      <c r="KN9" s="633"/>
      <c r="KO9" s="633"/>
      <c r="KP9" s="633"/>
      <c r="KQ9" s="633"/>
      <c r="KR9" s="633"/>
      <c r="KS9" s="633"/>
      <c r="KT9" s="633"/>
      <c r="KU9" s="633"/>
      <c r="KV9" s="633"/>
      <c r="KW9" s="633"/>
      <c r="KX9" s="633"/>
      <c r="KY9" s="633"/>
      <c r="KZ9" s="633"/>
      <c r="LA9" s="633"/>
      <c r="LB9" s="633"/>
      <c r="LC9" s="633"/>
      <c r="LD9" s="633"/>
      <c r="LE9" s="633"/>
      <c r="LF9" s="633"/>
      <c r="LG9" s="633"/>
      <c r="LH9" s="633"/>
      <c r="LI9" s="633"/>
      <c r="LJ9" s="633"/>
      <c r="LK9" s="633"/>
      <c r="LL9" s="633"/>
      <c r="LM9" s="633"/>
      <c r="LN9" s="633"/>
      <c r="LO9" s="633"/>
      <c r="LP9" s="633"/>
      <c r="LQ9" s="633"/>
      <c r="LR9" s="633"/>
      <c r="LS9" s="633"/>
      <c r="LT9" s="633"/>
      <c r="LU9" s="633"/>
      <c r="LV9" s="633"/>
      <c r="LW9" s="633"/>
      <c r="LX9" s="633"/>
      <c r="LY9" s="633"/>
      <c r="LZ9" s="633"/>
      <c r="MA9" s="633"/>
      <c r="MB9" s="633"/>
      <c r="MC9" s="633"/>
      <c r="MD9" s="633"/>
      <c r="ME9" s="633"/>
      <c r="MF9" s="633"/>
      <c r="MG9" s="633"/>
      <c r="MH9" s="633"/>
      <c r="MI9" s="633"/>
      <c r="MJ9" s="633"/>
      <c r="MK9" s="633"/>
      <c r="ML9" s="633"/>
      <c r="MM9" s="633"/>
      <c r="MN9" s="633"/>
      <c r="MO9" s="633"/>
      <c r="MP9" s="633"/>
      <c r="MQ9" s="633"/>
      <c r="MR9" s="633"/>
      <c r="MS9" s="633"/>
      <c r="MT9" s="633"/>
      <c r="MU9" s="633"/>
      <c r="MV9" s="633"/>
      <c r="MW9" s="633"/>
      <c r="MX9" s="633"/>
      <c r="MY9" s="633"/>
      <c r="MZ9" s="633"/>
      <c r="NA9" s="633"/>
      <c r="NB9" s="633"/>
      <c r="NC9" s="633"/>
      <c r="ND9" s="633"/>
      <c r="NE9" s="633"/>
      <c r="NF9" s="633"/>
      <c r="NG9" s="633"/>
      <c r="NH9" s="633"/>
      <c r="NI9" s="633"/>
      <c r="NJ9" s="633"/>
      <c r="NK9" s="633"/>
      <c r="NL9" s="633"/>
      <c r="NM9" s="633"/>
      <c r="NN9" s="633"/>
      <c r="NO9" s="633"/>
      <c r="NP9" s="633"/>
      <c r="NQ9" s="633"/>
      <c r="NR9" s="633"/>
      <c r="NS9" s="633"/>
      <c r="NT9" s="633"/>
      <c r="NU9" s="633"/>
      <c r="NV9" s="633"/>
      <c r="NW9" s="633"/>
      <c r="NX9" s="633"/>
      <c r="NY9" s="633"/>
      <c r="NZ9" s="633"/>
      <c r="OA9" s="633"/>
      <c r="OB9" s="633"/>
      <c r="OC9" s="633"/>
      <c r="OD9" s="633"/>
      <c r="OE9" s="633"/>
      <c r="OF9" s="633"/>
      <c r="OG9" s="633"/>
      <c r="OH9" s="633"/>
      <c r="OI9" s="633"/>
      <c r="OJ9" s="633"/>
      <c r="OK9" s="633"/>
      <c r="OL9" s="633"/>
      <c r="OM9" s="633"/>
      <c r="ON9" s="633"/>
      <c r="OO9" s="633"/>
      <c r="OP9" s="633"/>
      <c r="OQ9" s="633"/>
      <c r="OR9" s="633"/>
      <c r="OS9" s="633"/>
      <c r="OT9" s="633"/>
      <c r="OU9" s="633"/>
      <c r="OV9" s="633"/>
      <c r="OW9" s="633"/>
      <c r="OX9" s="633"/>
      <c r="OY9" s="633"/>
      <c r="OZ9" s="633"/>
      <c r="PA9" s="633"/>
      <c r="PB9" s="633"/>
      <c r="PC9" s="633"/>
      <c r="PD9" s="633"/>
      <c r="PE9" s="633"/>
      <c r="PF9" s="633"/>
      <c r="PG9" s="633"/>
      <c r="PH9" s="633"/>
      <c r="PI9" s="633"/>
      <c r="PJ9" s="633"/>
      <c r="PK9" s="633"/>
      <c r="PL9" s="633"/>
      <c r="PM9" s="633"/>
      <c r="PN9" s="633"/>
      <c r="PO9" s="633"/>
      <c r="PP9" s="633"/>
      <c r="PQ9" s="633"/>
      <c r="PR9" s="633"/>
      <c r="PS9" s="633"/>
      <c r="PT9" s="633"/>
      <c r="PU9" s="633"/>
      <c r="PV9" s="633"/>
      <c r="PW9" s="633"/>
      <c r="PX9" s="633"/>
      <c r="PY9" s="633"/>
      <c r="PZ9" s="633"/>
      <c r="QA9" s="633"/>
      <c r="QB9" s="633"/>
      <c r="QC9" s="633"/>
      <c r="QD9" s="633"/>
      <c r="QE9" s="633"/>
      <c r="QF9" s="633"/>
      <c r="QG9" s="633"/>
      <c r="QH9" s="633"/>
      <c r="QI9" s="633"/>
      <c r="QJ9" s="633"/>
      <c r="QK9" s="633"/>
      <c r="QL9" s="633"/>
      <c r="QM9" s="633"/>
      <c r="QN9" s="633"/>
      <c r="QO9" s="633"/>
      <c r="QP9" s="633"/>
      <c r="QQ9" s="633"/>
      <c r="QR9" s="633"/>
      <c r="QS9" s="633"/>
      <c r="QT9" s="633"/>
      <c r="QU9" s="633"/>
      <c r="QV9" s="633"/>
      <c r="QW9" s="633"/>
      <c r="QX9" s="633"/>
      <c r="QY9" s="633"/>
      <c r="QZ9" s="633"/>
      <c r="RA9" s="633"/>
      <c r="RB9" s="633"/>
      <c r="RC9" s="633"/>
      <c r="RD9" s="633"/>
      <c r="RE9" s="633"/>
      <c r="RF9" s="633"/>
      <c r="RG9" s="633"/>
      <c r="RH9" s="633"/>
      <c r="RI9" s="633"/>
      <c r="RJ9" s="633"/>
      <c r="RK9" s="633"/>
      <c r="RL9" s="633"/>
      <c r="RM9" s="633"/>
      <c r="RN9" s="633"/>
      <c r="RO9" s="633"/>
      <c r="RP9" s="633"/>
      <c r="RQ9" s="633"/>
      <c r="RR9" s="633"/>
      <c r="RS9" s="633"/>
      <c r="RT9" s="633"/>
      <c r="RU9" s="633"/>
      <c r="RV9" s="633"/>
      <c r="RW9" s="633"/>
      <c r="RX9" s="633"/>
      <c r="RY9" s="633"/>
      <c r="RZ9" s="633"/>
      <c r="SA9" s="633"/>
      <c r="SB9" s="633"/>
      <c r="SC9" s="633"/>
      <c r="SD9" s="633"/>
      <c r="SE9" s="633"/>
      <c r="SF9" s="633"/>
      <c r="SG9" s="633"/>
      <c r="SH9" s="633"/>
      <c r="SI9" s="633"/>
      <c r="SJ9" s="633"/>
      <c r="SK9" s="633"/>
      <c r="SL9" s="633"/>
      <c r="SM9" s="633"/>
      <c r="SN9" s="633"/>
      <c r="SO9" s="633"/>
      <c r="SP9" s="633"/>
      <c r="SQ9" s="633"/>
      <c r="SR9" s="633"/>
      <c r="SS9" s="633"/>
      <c r="ST9" s="633"/>
      <c r="SU9" s="633"/>
      <c r="SV9" s="633"/>
      <c r="SW9" s="633"/>
      <c r="SX9" s="633"/>
      <c r="SY9" s="633"/>
      <c r="SZ9" s="633"/>
      <c r="TA9" s="633"/>
      <c r="TB9" s="633"/>
      <c r="TC9" s="633"/>
      <c r="TD9" s="633"/>
      <c r="TE9" s="633"/>
      <c r="TF9" s="633"/>
      <c r="TG9" s="633"/>
      <c r="TH9" s="633"/>
      <c r="TI9" s="633"/>
      <c r="TJ9" s="633"/>
      <c r="TK9" s="633"/>
      <c r="TL9" s="633"/>
      <c r="TM9" s="633"/>
      <c r="TN9" s="633"/>
      <c r="TO9" s="633"/>
      <c r="TP9" s="633"/>
      <c r="TQ9" s="633"/>
      <c r="TR9" s="633"/>
      <c r="TS9" s="633"/>
      <c r="TT9" s="633"/>
      <c r="TU9" s="633"/>
      <c r="TV9" s="633"/>
      <c r="TW9" s="633"/>
      <c r="TX9" s="633"/>
      <c r="TY9" s="633"/>
      <c r="TZ9" s="633"/>
      <c r="UA9" s="633"/>
      <c r="UB9" s="633"/>
      <c r="UC9" s="633"/>
      <c r="UD9" s="633"/>
      <c r="UE9" s="633"/>
      <c r="UF9" s="633"/>
      <c r="UG9" s="633"/>
      <c r="UH9" s="633"/>
      <c r="UI9" s="633"/>
      <c r="UJ9" s="633"/>
      <c r="UK9" s="633"/>
      <c r="UL9" s="633"/>
      <c r="UM9" s="633"/>
      <c r="UN9" s="633"/>
      <c r="UO9" s="633"/>
      <c r="UP9" s="633"/>
      <c r="UQ9" s="633"/>
      <c r="UR9" s="633"/>
      <c r="US9" s="633"/>
      <c r="UT9" s="633"/>
      <c r="UU9" s="633"/>
      <c r="UV9" s="633"/>
      <c r="UW9" s="633"/>
      <c r="UX9" s="633"/>
      <c r="UY9" s="633"/>
      <c r="UZ9" s="633"/>
      <c r="VA9" s="633"/>
      <c r="VB9" s="633"/>
      <c r="VC9" s="633"/>
      <c r="VD9" s="633"/>
      <c r="VE9" s="633"/>
      <c r="VF9" s="633"/>
      <c r="VG9" s="633"/>
      <c r="VH9" s="633"/>
      <c r="VI9" s="633"/>
      <c r="VJ9" s="633"/>
      <c r="VK9" s="633"/>
      <c r="VL9" s="633"/>
      <c r="VM9" s="633"/>
      <c r="VN9" s="633"/>
      <c r="VO9" s="633"/>
      <c r="VP9" s="633"/>
      <c r="VQ9" s="633"/>
      <c r="VR9" s="633"/>
      <c r="VS9" s="633"/>
      <c r="VT9" s="633"/>
      <c r="VU9" s="633"/>
      <c r="VV9" s="633"/>
      <c r="VW9" s="633"/>
      <c r="VX9" s="633"/>
      <c r="VY9" s="633"/>
      <c r="VZ9" s="633"/>
      <c r="WA9" s="633"/>
      <c r="WB9" s="633"/>
      <c r="WC9" s="633"/>
      <c r="WD9" s="633"/>
      <c r="WE9" s="633"/>
      <c r="WF9" s="633"/>
      <c r="WG9" s="633"/>
      <c r="WH9" s="633"/>
      <c r="WI9" s="633"/>
      <c r="WJ9" s="633"/>
      <c r="WK9" s="633"/>
      <c r="WL9" s="633"/>
      <c r="WM9" s="633"/>
      <c r="WN9" s="633"/>
      <c r="WO9" s="633"/>
      <c r="WP9" s="633"/>
      <c r="WQ9" s="633"/>
      <c r="WR9" s="633"/>
      <c r="WS9" s="633"/>
      <c r="WT9" s="633"/>
      <c r="WU9" s="633"/>
      <c r="WV9" s="633"/>
      <c r="WW9" s="633"/>
      <c r="WX9" s="633"/>
      <c r="WY9" s="633"/>
      <c r="WZ9" s="633"/>
      <c r="XA9" s="633"/>
      <c r="XB9" s="633"/>
      <c r="XC9" s="633"/>
      <c r="XD9" s="633"/>
      <c r="XE9" s="633"/>
      <c r="XF9" s="633"/>
      <c r="XG9" s="633"/>
      <c r="XH9" s="633"/>
      <c r="XI9" s="633"/>
      <c r="XJ9" s="633"/>
      <c r="XK9" s="633"/>
      <c r="XL9" s="633"/>
      <c r="XM9" s="633"/>
      <c r="XN9" s="633"/>
      <c r="XO9" s="633"/>
      <c r="XP9" s="633"/>
      <c r="XQ9" s="633"/>
      <c r="XR9" s="633"/>
      <c r="XS9" s="633"/>
      <c r="XT9" s="633"/>
      <c r="XU9" s="633"/>
      <c r="XV9" s="633"/>
      <c r="XW9" s="633"/>
      <c r="XX9" s="633"/>
      <c r="XY9" s="633"/>
      <c r="XZ9" s="633"/>
      <c r="YA9" s="633"/>
      <c r="YB9" s="633"/>
      <c r="YC9" s="633"/>
      <c r="YD9" s="633"/>
      <c r="YE9" s="633"/>
      <c r="YF9" s="633"/>
      <c r="YG9" s="633"/>
      <c r="YH9" s="633"/>
      <c r="YI9" s="633"/>
      <c r="YJ9" s="633"/>
      <c r="YK9" s="633"/>
      <c r="YL9" s="633"/>
      <c r="YM9" s="633"/>
      <c r="YN9" s="633"/>
      <c r="YO9" s="633"/>
      <c r="YP9" s="633"/>
      <c r="YQ9" s="633"/>
      <c r="YR9" s="633"/>
      <c r="YS9" s="633"/>
      <c r="YT9" s="633"/>
      <c r="YU9" s="633"/>
      <c r="YV9" s="633"/>
      <c r="YW9" s="633"/>
      <c r="YX9" s="633"/>
      <c r="YY9" s="633"/>
      <c r="YZ9" s="633"/>
      <c r="ZA9" s="633"/>
      <c r="ZB9" s="633"/>
      <c r="ZC9" s="633"/>
      <c r="ZD9" s="633"/>
      <c r="ZE9" s="633"/>
      <c r="ZF9" s="633"/>
      <c r="ZG9" s="633"/>
      <c r="ZH9" s="633"/>
      <c r="ZI9" s="633"/>
      <c r="ZJ9" s="633"/>
      <c r="ZK9" s="633"/>
      <c r="ZL9" s="633"/>
      <c r="ZM9" s="633"/>
      <c r="ZN9" s="633"/>
      <c r="ZO9" s="633"/>
      <c r="ZP9" s="633"/>
      <c r="ZQ9" s="633"/>
      <c r="ZR9" s="633"/>
      <c r="ZS9" s="633"/>
      <c r="ZT9" s="633"/>
      <c r="ZU9" s="633"/>
      <c r="ZV9" s="633"/>
      <c r="ZW9" s="633"/>
      <c r="ZX9" s="633"/>
      <c r="ZY9" s="633"/>
      <c r="ZZ9" s="633"/>
      <c r="AAA9" s="633"/>
      <c r="AAB9" s="633"/>
      <c r="AAC9" s="633"/>
      <c r="AAD9" s="633"/>
      <c r="AAE9" s="633"/>
      <c r="AAF9" s="633"/>
      <c r="AAG9" s="633"/>
      <c r="AAH9" s="633"/>
      <c r="AAI9" s="633"/>
      <c r="AAJ9" s="633"/>
      <c r="AAK9" s="633"/>
      <c r="AAL9" s="633"/>
      <c r="AAM9" s="633"/>
      <c r="AAN9" s="633"/>
      <c r="AAO9" s="633"/>
      <c r="AAP9" s="633"/>
      <c r="AAQ9" s="633"/>
      <c r="AAR9" s="633"/>
      <c r="AAS9" s="633"/>
      <c r="AAT9" s="633"/>
      <c r="AAU9" s="633"/>
      <c r="AAV9" s="633"/>
      <c r="AAW9" s="633"/>
      <c r="AAX9" s="633"/>
      <c r="AAY9" s="633"/>
      <c r="AAZ9" s="633"/>
      <c r="ABA9" s="633"/>
      <c r="ABB9" s="633"/>
      <c r="ABC9" s="633"/>
      <c r="ABD9" s="633"/>
      <c r="ABE9" s="633"/>
      <c r="ABF9" s="633"/>
      <c r="ABG9" s="633"/>
      <c r="ABH9" s="633"/>
      <c r="ABI9" s="633"/>
      <c r="ABJ9" s="633"/>
      <c r="ABK9" s="633"/>
      <c r="ABL9" s="633"/>
      <c r="ABM9" s="633"/>
      <c r="ABN9" s="633"/>
      <c r="ABO9" s="633"/>
      <c r="ABP9" s="633"/>
      <c r="ABQ9" s="633"/>
      <c r="ABR9" s="633"/>
      <c r="ABS9" s="633"/>
      <c r="ABT9" s="633"/>
      <c r="ABU9" s="633"/>
      <c r="ABV9" s="633"/>
      <c r="ABW9" s="633"/>
      <c r="ABX9" s="633"/>
      <c r="ABY9" s="633"/>
      <c r="ABZ9" s="633"/>
      <c r="ACA9" s="633"/>
      <c r="ACB9" s="633"/>
      <c r="ACC9" s="633"/>
      <c r="ACD9" s="633"/>
      <c r="ACE9" s="633"/>
      <c r="ACF9" s="633"/>
      <c r="ACG9" s="633"/>
      <c r="ACH9" s="633"/>
      <c r="ACI9" s="633"/>
      <c r="ACJ9" s="633"/>
      <c r="ACK9" s="633"/>
      <c r="ACL9" s="633"/>
      <c r="ACM9" s="633"/>
      <c r="ACN9" s="633"/>
      <c r="ACO9" s="633"/>
      <c r="ACP9" s="633"/>
      <c r="ACQ9" s="633"/>
      <c r="ACR9" s="633"/>
      <c r="ACS9" s="633"/>
      <c r="ACT9" s="633"/>
      <c r="ACU9" s="633"/>
      <c r="ACV9" s="633"/>
      <c r="ACW9" s="633"/>
      <c r="ACX9" s="633"/>
      <c r="ACY9" s="633"/>
      <c r="ACZ9" s="633"/>
      <c r="ADA9" s="633"/>
      <c r="ADB9" s="633"/>
      <c r="ADC9" s="633"/>
      <c r="ADD9" s="633"/>
      <c r="ADE9" s="633"/>
      <c r="ADF9" s="633"/>
      <c r="ADG9" s="633"/>
      <c r="ADH9" s="633"/>
      <c r="ADI9" s="633"/>
      <c r="ADJ9" s="633"/>
      <c r="ADK9" s="633"/>
      <c r="ADL9" s="633"/>
      <c r="ADM9" s="633"/>
      <c r="ADN9" s="633"/>
      <c r="ADO9" s="633"/>
      <c r="ADP9" s="633"/>
      <c r="ADQ9" s="633"/>
      <c r="ADR9" s="633"/>
      <c r="ADS9" s="633"/>
      <c r="ADT9" s="633"/>
      <c r="ADU9" s="633"/>
      <c r="ADV9" s="633"/>
      <c r="ADW9" s="633"/>
      <c r="ADX9" s="633"/>
      <c r="ADY9" s="633"/>
      <c r="ADZ9" s="633"/>
      <c r="AEA9" s="633"/>
      <c r="AEB9" s="633"/>
      <c r="AEC9" s="633"/>
      <c r="AED9" s="633"/>
      <c r="AEE9" s="633"/>
      <c r="AEF9" s="633"/>
      <c r="AEG9" s="633"/>
      <c r="AEH9" s="633"/>
      <c r="AEI9" s="633"/>
      <c r="AEJ9" s="633"/>
      <c r="AEK9" s="633"/>
      <c r="AEL9" s="633"/>
      <c r="AEM9" s="633"/>
      <c r="AEN9" s="633"/>
      <c r="AEO9" s="633"/>
      <c r="AEP9" s="633"/>
      <c r="AEQ9" s="633"/>
      <c r="AER9" s="633"/>
      <c r="AES9" s="633"/>
      <c r="AET9" s="633"/>
      <c r="AEU9" s="633"/>
      <c r="AEV9" s="633"/>
      <c r="AEW9" s="633"/>
      <c r="AEX9" s="633"/>
      <c r="AEY9" s="633"/>
      <c r="AEZ9" s="633"/>
      <c r="AFA9" s="633"/>
      <c r="AFB9" s="633"/>
      <c r="AFC9" s="633"/>
      <c r="AFD9" s="633"/>
      <c r="AFE9" s="633"/>
      <c r="AFF9" s="633"/>
      <c r="AFG9" s="633"/>
      <c r="AFH9" s="633"/>
      <c r="AFI9" s="633"/>
      <c r="AFJ9" s="633"/>
      <c r="AFK9" s="633"/>
      <c r="AFL9" s="633"/>
      <c r="AFM9" s="633"/>
      <c r="AFN9" s="633"/>
      <c r="AFO9" s="633"/>
      <c r="AFP9" s="633"/>
      <c r="AFQ9" s="633"/>
      <c r="AFR9" s="633"/>
      <c r="AFS9" s="633"/>
      <c r="AFT9" s="633"/>
      <c r="AFU9" s="633"/>
      <c r="AFV9" s="633"/>
      <c r="AFW9" s="633"/>
      <c r="AFX9" s="633"/>
      <c r="AFY9" s="633"/>
      <c r="AFZ9" s="633"/>
      <c r="AGA9" s="633"/>
      <c r="AGB9" s="633"/>
      <c r="AGC9" s="633"/>
      <c r="AGD9" s="633"/>
      <c r="AGE9" s="633"/>
      <c r="AGF9" s="633"/>
      <c r="AGG9" s="633"/>
      <c r="AGH9" s="633"/>
      <c r="AGI9" s="633"/>
      <c r="AGJ9" s="633"/>
      <c r="AGK9" s="633"/>
      <c r="AGL9" s="633"/>
      <c r="AGM9" s="633"/>
      <c r="AGN9" s="633"/>
      <c r="AGO9" s="633"/>
      <c r="AGP9" s="633"/>
      <c r="AGQ9" s="633"/>
      <c r="AGR9" s="633"/>
      <c r="AGS9" s="633"/>
      <c r="AGT9" s="633"/>
      <c r="AGU9" s="633"/>
      <c r="AGV9" s="633"/>
      <c r="AGW9" s="633"/>
      <c r="AGX9" s="633"/>
      <c r="AGY9" s="633"/>
      <c r="AGZ9" s="633"/>
      <c r="AHA9" s="633"/>
      <c r="AHB9" s="633"/>
      <c r="AHC9" s="633"/>
      <c r="AHD9" s="633"/>
      <c r="AHE9" s="633"/>
      <c r="AHF9" s="633"/>
      <c r="AHG9" s="633"/>
      <c r="AHH9" s="633"/>
      <c r="AHI9" s="633"/>
      <c r="AHJ9" s="633"/>
      <c r="AHK9" s="633"/>
      <c r="AHL9" s="633"/>
      <c r="AHM9" s="633"/>
      <c r="AHN9" s="633"/>
      <c r="AHO9" s="633"/>
      <c r="AHP9" s="633"/>
      <c r="AHQ9" s="633"/>
      <c r="AHR9" s="633"/>
      <c r="AHS9" s="633"/>
      <c r="AHT9" s="633"/>
      <c r="AHU9" s="633"/>
      <c r="AHV9" s="633"/>
      <c r="AHW9" s="633"/>
      <c r="AHX9" s="633"/>
      <c r="AHY9" s="633"/>
      <c r="AHZ9" s="633"/>
      <c r="AIA9" s="633"/>
      <c r="AIB9" s="633"/>
      <c r="AIC9" s="633"/>
      <c r="AID9" s="633"/>
      <c r="AIE9" s="633"/>
      <c r="AIF9" s="633"/>
      <c r="AIG9" s="633"/>
      <c r="AIH9" s="633"/>
      <c r="AII9" s="633"/>
      <c r="AIJ9" s="633"/>
      <c r="AIK9" s="633"/>
      <c r="AIL9" s="633"/>
      <c r="AIM9" s="633"/>
      <c r="AIN9" s="633"/>
      <c r="AIO9" s="633"/>
      <c r="AIP9" s="633"/>
      <c r="AIQ9" s="633"/>
      <c r="AIR9" s="633"/>
      <c r="AIS9" s="633"/>
      <c r="AIT9" s="633"/>
      <c r="AIU9" s="633"/>
      <c r="AIV9" s="633"/>
      <c r="AIW9" s="633"/>
      <c r="AIX9" s="633"/>
      <c r="AIY9" s="633"/>
      <c r="AIZ9" s="633"/>
      <c r="AJA9" s="633"/>
      <c r="AJB9" s="633"/>
      <c r="AJC9" s="633"/>
      <c r="AJD9" s="633"/>
      <c r="AJE9" s="633"/>
      <c r="AJF9" s="633"/>
      <c r="AJG9" s="633"/>
      <c r="AJH9" s="633"/>
      <c r="AJI9" s="633"/>
      <c r="AJJ9" s="633"/>
      <c r="AJK9" s="633"/>
      <c r="AJL9" s="633"/>
      <c r="AJM9" s="633"/>
      <c r="AJN9" s="633"/>
      <c r="AJO9" s="633"/>
      <c r="AJP9" s="633"/>
      <c r="AJQ9" s="633"/>
      <c r="AJR9" s="633"/>
      <c r="AJS9" s="633"/>
      <c r="AJT9" s="633"/>
      <c r="AJU9" s="633"/>
      <c r="AJV9" s="633"/>
      <c r="AJW9" s="633"/>
      <c r="AJX9" s="633"/>
      <c r="AJY9" s="633"/>
      <c r="AJZ9" s="633"/>
      <c r="AKA9" s="633"/>
      <c r="AKB9" s="633"/>
      <c r="AKC9" s="633"/>
      <c r="AKD9" s="633"/>
      <c r="AKE9" s="633"/>
      <c r="AKF9" s="633"/>
      <c r="AKG9" s="633"/>
      <c r="AKH9" s="633"/>
      <c r="AKI9" s="633"/>
      <c r="AKJ9" s="633"/>
      <c r="AKK9" s="633"/>
      <c r="AKL9" s="633"/>
      <c r="AKM9" s="633"/>
      <c r="AKN9" s="633"/>
      <c r="AKO9" s="633"/>
      <c r="AKP9" s="633"/>
      <c r="AKQ9" s="633"/>
      <c r="AKR9" s="633"/>
      <c r="AKS9" s="633"/>
      <c r="AKT9" s="633"/>
      <c r="AKU9" s="633"/>
      <c r="AKV9" s="633"/>
      <c r="AKW9" s="633"/>
      <c r="AKX9" s="633"/>
      <c r="AKY9" s="633"/>
      <c r="AKZ9" s="633"/>
      <c r="ALA9" s="633"/>
      <c r="ALB9" s="633"/>
      <c r="ALC9" s="633"/>
      <c r="ALD9" s="633"/>
      <c r="ALE9" s="633"/>
      <c r="ALF9" s="633"/>
      <c r="ALG9" s="633"/>
      <c r="ALH9" s="633"/>
      <c r="ALI9" s="633"/>
      <c r="ALJ9" s="633"/>
      <c r="ALK9" s="633"/>
      <c r="ALL9" s="633"/>
      <c r="ALM9" s="633"/>
      <c r="ALN9" s="633"/>
      <c r="ALO9" s="633"/>
      <c r="ALP9" s="633"/>
      <c r="ALQ9" s="633"/>
      <c r="ALR9" s="633"/>
      <c r="ALS9" s="633"/>
      <c r="ALT9" s="633"/>
      <c r="ALU9" s="633"/>
      <c r="ALV9" s="633"/>
      <c r="ALW9" s="633"/>
      <c r="ALX9" s="633"/>
      <c r="ALY9" s="633"/>
      <c r="ALZ9" s="633"/>
      <c r="AMA9" s="633"/>
      <c r="AMB9" s="633"/>
      <c r="AMC9" s="633"/>
      <c r="AMD9" s="633"/>
      <c r="AME9" s="633"/>
      <c r="AMF9" s="633"/>
      <c r="AMG9" s="633"/>
      <c r="AMH9" s="633"/>
      <c r="AMI9" s="633"/>
      <c r="AMJ9" s="633"/>
      <c r="AMK9" s="633"/>
      <c r="AML9" s="633"/>
      <c r="AMM9" s="633"/>
      <c r="AMN9" s="633"/>
      <c r="AMO9" s="633"/>
      <c r="AMP9" s="633"/>
      <c r="AMQ9" s="633"/>
      <c r="AMR9" s="633"/>
      <c r="AMS9" s="633"/>
      <c r="AMT9" s="633"/>
      <c r="AMU9" s="633"/>
      <c r="AMV9" s="633"/>
      <c r="AMW9" s="633"/>
      <c r="AMX9" s="633"/>
      <c r="AMY9" s="633"/>
      <c r="AMZ9" s="633"/>
      <c r="ANA9" s="633"/>
      <c r="ANB9" s="633"/>
      <c r="ANC9" s="633"/>
      <c r="AND9" s="633"/>
      <c r="ANE9" s="633"/>
      <c r="ANF9" s="633"/>
      <c r="ANG9" s="633"/>
      <c r="ANH9" s="633"/>
      <c r="ANI9" s="633"/>
      <c r="ANJ9" s="633"/>
      <c r="ANK9" s="633"/>
      <c r="ANL9" s="633"/>
      <c r="ANM9" s="633"/>
      <c r="ANN9" s="633"/>
      <c r="ANO9" s="633"/>
      <c r="ANP9" s="633"/>
      <c r="ANQ9" s="633"/>
      <c r="ANR9" s="633"/>
      <c r="ANS9" s="633"/>
      <c r="ANT9" s="633"/>
      <c r="ANU9" s="633"/>
      <c r="ANV9" s="633"/>
      <c r="ANW9" s="633"/>
      <c r="ANX9" s="633"/>
      <c r="ANY9" s="633"/>
      <c r="ANZ9" s="633"/>
      <c r="AOA9" s="633"/>
      <c r="AOB9" s="633"/>
      <c r="AOC9" s="633"/>
      <c r="AOD9" s="633"/>
      <c r="AOE9" s="633"/>
      <c r="AOF9" s="633"/>
      <c r="AOG9" s="633"/>
      <c r="AOH9" s="633"/>
      <c r="AOI9" s="633"/>
      <c r="AOJ9" s="633"/>
      <c r="AOK9" s="633"/>
      <c r="AOL9" s="633"/>
      <c r="AOM9" s="633"/>
      <c r="AON9" s="633"/>
      <c r="AOO9" s="633"/>
      <c r="AOP9" s="633"/>
      <c r="AOQ9" s="633"/>
      <c r="AOR9" s="633"/>
      <c r="AOS9" s="633"/>
      <c r="AOT9" s="633"/>
      <c r="AOU9" s="633"/>
      <c r="AOV9" s="633"/>
      <c r="AOW9" s="633"/>
      <c r="AOX9" s="633"/>
      <c r="AOY9" s="633"/>
      <c r="AOZ9" s="633"/>
      <c r="APA9" s="633"/>
      <c r="APB9" s="633"/>
      <c r="APC9" s="633"/>
      <c r="APD9" s="633"/>
      <c r="APE9" s="633"/>
      <c r="APF9" s="633"/>
      <c r="APG9" s="633"/>
      <c r="APH9" s="633"/>
      <c r="API9" s="633"/>
      <c r="APJ9" s="633"/>
      <c r="APK9" s="633"/>
      <c r="APL9" s="633"/>
      <c r="APM9" s="633"/>
      <c r="APN9" s="633"/>
      <c r="APO9" s="633"/>
      <c r="APP9" s="633"/>
      <c r="APQ9" s="633"/>
      <c r="APR9" s="633"/>
      <c r="APS9" s="633"/>
      <c r="APT9" s="633"/>
      <c r="APU9" s="633"/>
      <c r="APV9" s="633"/>
      <c r="APW9" s="633"/>
      <c r="APX9" s="633"/>
      <c r="APY9" s="633"/>
      <c r="APZ9" s="633"/>
      <c r="AQA9" s="633"/>
      <c r="AQB9" s="633"/>
      <c r="AQC9" s="633"/>
      <c r="AQD9" s="633"/>
      <c r="AQE9" s="633"/>
      <c r="AQF9" s="633"/>
      <c r="AQG9" s="633"/>
      <c r="AQH9" s="633"/>
      <c r="AQI9" s="633"/>
      <c r="AQJ9" s="633"/>
      <c r="AQK9" s="633"/>
      <c r="AQL9" s="633"/>
      <c r="AQM9" s="633"/>
      <c r="AQN9" s="633"/>
      <c r="AQO9" s="633"/>
      <c r="AQP9" s="633"/>
      <c r="AQQ9" s="633"/>
      <c r="AQR9" s="633"/>
      <c r="AQS9" s="633"/>
      <c r="AQT9" s="633"/>
      <c r="AQU9" s="633"/>
      <c r="AQV9" s="633"/>
      <c r="AQW9" s="633"/>
      <c r="AQX9" s="633"/>
      <c r="AQY9" s="633"/>
      <c r="AQZ9" s="633"/>
      <c r="ARA9" s="633"/>
      <c r="ARB9" s="633"/>
      <c r="ARC9" s="633"/>
      <c r="ARD9" s="633"/>
      <c r="ARE9" s="633"/>
      <c r="ARF9" s="633"/>
      <c r="ARG9" s="633"/>
      <c r="ARH9" s="633"/>
      <c r="ARI9" s="633"/>
      <c r="ARJ9" s="633"/>
      <c r="ARK9" s="633"/>
      <c r="ARL9" s="633"/>
      <c r="ARM9" s="633"/>
      <c r="ARN9" s="633"/>
      <c r="ARO9" s="633"/>
      <c r="ARP9" s="633"/>
      <c r="ARQ9" s="633"/>
      <c r="ARR9" s="633"/>
      <c r="ARS9" s="633"/>
      <c r="ART9" s="633"/>
      <c r="ARU9" s="633"/>
      <c r="ARV9" s="633"/>
      <c r="ARW9" s="633"/>
      <c r="ARX9" s="633"/>
      <c r="ARY9" s="633"/>
      <c r="ARZ9" s="633"/>
      <c r="ASA9" s="633"/>
      <c r="ASB9" s="633"/>
      <c r="ASC9" s="633"/>
      <c r="ASD9" s="633"/>
      <c r="ASE9" s="633"/>
      <c r="ASF9" s="633"/>
      <c r="ASG9" s="633"/>
      <c r="ASH9" s="633"/>
      <c r="ASI9" s="633"/>
      <c r="ASJ9" s="633"/>
      <c r="ASK9" s="633"/>
      <c r="ASL9" s="633"/>
      <c r="ASM9" s="633"/>
      <c r="ASN9" s="633"/>
      <c r="ASO9" s="633"/>
      <c r="ASP9" s="633"/>
      <c r="ASQ9" s="633"/>
      <c r="ASR9" s="633"/>
      <c r="ASS9" s="633"/>
      <c r="AST9" s="633"/>
      <c r="ASU9" s="633"/>
      <c r="ASV9" s="633"/>
      <c r="ASW9" s="633"/>
      <c r="ASX9" s="633"/>
      <c r="ASY9" s="633"/>
      <c r="ASZ9" s="633"/>
      <c r="ATA9" s="633"/>
      <c r="ATB9" s="633"/>
      <c r="ATC9" s="633"/>
      <c r="ATD9" s="633"/>
      <c r="ATE9" s="633"/>
      <c r="ATF9" s="633"/>
      <c r="ATG9" s="633"/>
      <c r="ATH9" s="633"/>
      <c r="ATI9" s="633"/>
      <c r="ATJ9" s="633"/>
      <c r="ATK9" s="633"/>
      <c r="ATL9" s="633"/>
      <c r="ATM9" s="633"/>
      <c r="ATN9" s="633"/>
      <c r="ATO9" s="633"/>
      <c r="ATP9" s="633"/>
      <c r="ATQ9" s="633"/>
      <c r="ATR9" s="633"/>
      <c r="ATS9" s="633"/>
      <c r="ATT9" s="633"/>
      <c r="ATU9" s="633"/>
      <c r="ATV9" s="633"/>
      <c r="ATW9" s="633"/>
      <c r="ATX9" s="633"/>
      <c r="ATY9" s="633"/>
      <c r="ATZ9" s="633"/>
      <c r="AUA9" s="633"/>
      <c r="AUB9" s="633"/>
      <c r="AUC9" s="633"/>
      <c r="AUD9" s="633"/>
      <c r="AUE9" s="633"/>
      <c r="AUF9" s="633"/>
      <c r="AUG9" s="633"/>
      <c r="AUH9" s="633"/>
      <c r="AUI9" s="633"/>
      <c r="AUJ9" s="633"/>
      <c r="AUK9" s="633"/>
      <c r="AUL9" s="633"/>
      <c r="AUM9" s="633"/>
      <c r="AUN9" s="633"/>
      <c r="AUO9" s="633"/>
      <c r="AUP9" s="633"/>
      <c r="AUQ9" s="633"/>
      <c r="AUR9" s="633"/>
      <c r="AUS9" s="633"/>
      <c r="AUT9" s="633"/>
      <c r="AUU9" s="633"/>
      <c r="AUV9" s="633"/>
      <c r="AUW9" s="633"/>
      <c r="AUX9" s="633"/>
      <c r="AUY9" s="633"/>
      <c r="AUZ9" s="633"/>
      <c r="AVA9" s="633"/>
      <c r="AVB9" s="633"/>
      <c r="AVC9" s="633"/>
      <c r="AVD9" s="633"/>
      <c r="AVE9" s="633"/>
      <c r="AVF9" s="633"/>
      <c r="AVG9" s="633"/>
      <c r="AVH9" s="633"/>
      <c r="AVI9" s="633"/>
      <c r="AVJ9" s="633"/>
      <c r="AVK9" s="633"/>
      <c r="AVL9" s="633"/>
      <c r="AVM9" s="633"/>
      <c r="AVN9" s="633"/>
      <c r="AVO9" s="633"/>
      <c r="AVP9" s="633"/>
      <c r="AVQ9" s="633"/>
      <c r="AVR9" s="633"/>
      <c r="AVS9" s="633"/>
      <c r="AVT9" s="633"/>
      <c r="AVU9" s="633"/>
      <c r="AVV9" s="633"/>
      <c r="AVW9" s="633"/>
      <c r="AVX9" s="633"/>
      <c r="AVY9" s="633"/>
      <c r="AVZ9" s="633"/>
      <c r="AWA9" s="633"/>
      <c r="AWB9" s="633"/>
      <c r="AWC9" s="633"/>
      <c r="AWD9" s="633"/>
      <c r="AWE9" s="633"/>
      <c r="AWF9" s="633"/>
      <c r="AWG9" s="633"/>
      <c r="AWH9" s="633"/>
      <c r="AWI9" s="633"/>
      <c r="AWJ9" s="633"/>
      <c r="AWK9" s="633"/>
      <c r="AWL9" s="633"/>
      <c r="AWM9" s="633"/>
      <c r="AWN9" s="633"/>
      <c r="AWO9" s="633"/>
      <c r="AWP9" s="633"/>
      <c r="AWQ9" s="633"/>
      <c r="AWR9" s="633"/>
      <c r="AWS9" s="633"/>
      <c r="AWT9" s="633"/>
      <c r="AWU9" s="633"/>
      <c r="AWV9" s="633"/>
      <c r="AWW9" s="633"/>
      <c r="AWX9" s="633"/>
      <c r="AWY9" s="633"/>
      <c r="AWZ9" s="633"/>
      <c r="AXA9" s="633"/>
      <c r="AXB9" s="633"/>
      <c r="AXC9" s="633"/>
      <c r="AXD9" s="633"/>
      <c r="AXE9" s="633"/>
      <c r="AXF9" s="633"/>
      <c r="AXG9" s="633"/>
      <c r="AXH9" s="633"/>
      <c r="AXI9" s="633"/>
      <c r="AXJ9" s="633"/>
      <c r="AXK9" s="633"/>
      <c r="AXL9" s="633"/>
      <c r="AXM9" s="633"/>
      <c r="AXN9" s="633"/>
      <c r="AXO9" s="633"/>
      <c r="AXP9" s="633"/>
      <c r="AXQ9" s="633"/>
      <c r="AXR9" s="633"/>
      <c r="AXS9" s="633"/>
      <c r="AXT9" s="633"/>
      <c r="AXU9" s="633"/>
      <c r="AXV9" s="633"/>
      <c r="AXW9" s="633"/>
      <c r="AXX9" s="633"/>
      <c r="AXY9" s="633"/>
      <c r="AXZ9" s="633"/>
      <c r="AYA9" s="633"/>
      <c r="AYB9" s="633"/>
      <c r="AYC9" s="633"/>
      <c r="AYD9" s="633"/>
      <c r="AYE9" s="633"/>
      <c r="AYF9" s="633"/>
      <c r="AYG9" s="633"/>
      <c r="AYH9" s="633"/>
      <c r="AYI9" s="633"/>
      <c r="AYJ9" s="633"/>
      <c r="AYK9" s="633"/>
      <c r="AYL9" s="633"/>
      <c r="AYM9" s="633"/>
      <c r="AYN9" s="633"/>
      <c r="AYO9" s="633"/>
      <c r="AYP9" s="633"/>
      <c r="AYQ9" s="633"/>
      <c r="AYR9" s="633"/>
      <c r="AYS9" s="633"/>
      <c r="AYT9" s="633"/>
      <c r="AYU9" s="633"/>
      <c r="AYV9" s="633"/>
      <c r="AYW9" s="633"/>
      <c r="AYX9" s="633"/>
      <c r="AYY9" s="633"/>
      <c r="AYZ9" s="633"/>
      <c r="AZA9" s="633"/>
      <c r="AZB9" s="633"/>
      <c r="AZC9" s="633"/>
      <c r="AZD9" s="633"/>
      <c r="AZE9" s="633"/>
      <c r="AZF9" s="633"/>
      <c r="AZG9" s="633"/>
      <c r="AZH9" s="633"/>
      <c r="AZI9" s="633"/>
      <c r="AZJ9" s="633"/>
      <c r="AZK9" s="633"/>
      <c r="AZL9" s="633"/>
      <c r="AZM9" s="633"/>
      <c r="AZN9" s="633"/>
      <c r="AZO9" s="633"/>
      <c r="AZP9" s="633"/>
      <c r="AZQ9" s="633"/>
      <c r="AZR9" s="633"/>
      <c r="AZS9" s="633"/>
      <c r="AZT9" s="633"/>
      <c r="AZU9" s="633"/>
      <c r="AZV9" s="633"/>
      <c r="AZW9" s="633"/>
      <c r="AZX9" s="633"/>
      <c r="AZY9" s="633"/>
      <c r="AZZ9" s="633"/>
      <c r="BAA9" s="633"/>
      <c r="BAB9" s="633"/>
      <c r="BAC9" s="633"/>
      <c r="BAD9" s="633"/>
      <c r="BAE9" s="633"/>
      <c r="BAF9" s="633"/>
      <c r="BAG9" s="633"/>
      <c r="BAH9" s="633"/>
      <c r="BAI9" s="633"/>
      <c r="BAJ9" s="633"/>
      <c r="BAK9" s="633"/>
      <c r="BAL9" s="633"/>
      <c r="BAM9" s="633"/>
      <c r="BAN9" s="633"/>
      <c r="BAO9" s="633"/>
      <c r="BAP9" s="633"/>
      <c r="BAQ9" s="633"/>
      <c r="BAR9" s="633"/>
      <c r="BAS9" s="633"/>
      <c r="BAT9" s="633"/>
      <c r="BAU9" s="633"/>
      <c r="BAV9" s="633"/>
      <c r="BAW9" s="633"/>
      <c r="BAX9" s="633"/>
      <c r="BAY9" s="633"/>
      <c r="BAZ9" s="633"/>
      <c r="BBA9" s="633"/>
      <c r="BBB9" s="633"/>
      <c r="BBC9" s="633"/>
      <c r="BBD9" s="633"/>
      <c r="BBE9" s="633"/>
      <c r="BBF9" s="633"/>
      <c r="BBG9" s="633"/>
      <c r="BBH9" s="633"/>
      <c r="BBI9" s="633"/>
      <c r="BBJ9" s="633"/>
      <c r="BBK9" s="633"/>
      <c r="BBL9" s="633"/>
      <c r="BBM9" s="633"/>
      <c r="BBN9" s="633"/>
      <c r="BBO9" s="633"/>
      <c r="BBP9" s="633"/>
      <c r="BBQ9" s="633"/>
      <c r="BBR9" s="633"/>
      <c r="BBS9" s="633"/>
      <c r="BBT9" s="633"/>
      <c r="BBU9" s="633"/>
      <c r="BBV9" s="633"/>
      <c r="BBW9" s="633"/>
      <c r="BBX9" s="633"/>
      <c r="BBY9" s="633"/>
      <c r="BBZ9" s="633"/>
      <c r="BCA9" s="633"/>
      <c r="BCB9" s="633"/>
      <c r="BCC9" s="633"/>
      <c r="BCD9" s="633"/>
      <c r="BCE9" s="633"/>
      <c r="BCF9" s="633"/>
      <c r="BCG9" s="633"/>
      <c r="BCH9" s="633"/>
      <c r="BCI9" s="633"/>
      <c r="BCJ9" s="633"/>
      <c r="BCK9" s="633"/>
      <c r="BCL9" s="633"/>
      <c r="BCM9" s="633"/>
      <c r="BCN9" s="633"/>
      <c r="BCO9" s="633"/>
      <c r="BCP9" s="633"/>
      <c r="BCQ9" s="633"/>
      <c r="BCR9" s="633"/>
      <c r="BCS9" s="633"/>
      <c r="BCT9" s="633"/>
      <c r="BCU9" s="633"/>
      <c r="BCV9" s="633"/>
      <c r="BCW9" s="633"/>
      <c r="BCX9" s="633"/>
      <c r="BCY9" s="633"/>
      <c r="BCZ9" s="633"/>
      <c r="BDA9" s="633"/>
      <c r="BDB9" s="633"/>
      <c r="BDC9" s="633"/>
      <c r="BDD9" s="633"/>
      <c r="BDE9" s="633"/>
      <c r="BDF9" s="633"/>
      <c r="BDG9" s="633"/>
      <c r="BDH9" s="633"/>
      <c r="BDI9" s="633"/>
      <c r="BDJ9" s="633"/>
      <c r="BDK9" s="633"/>
      <c r="BDL9" s="633"/>
      <c r="BDM9" s="633"/>
      <c r="BDN9" s="633"/>
      <c r="BDO9" s="633"/>
      <c r="BDP9" s="633"/>
      <c r="BDQ9" s="633"/>
      <c r="BDR9" s="633"/>
      <c r="BDS9" s="633"/>
      <c r="BDT9" s="633"/>
      <c r="BDU9" s="633"/>
      <c r="BDV9" s="633"/>
      <c r="BDW9" s="633"/>
      <c r="BDX9" s="633"/>
      <c r="BDY9" s="633"/>
      <c r="BDZ9" s="633"/>
      <c r="BEA9" s="633"/>
      <c r="BEB9" s="633"/>
      <c r="BEC9" s="633"/>
      <c r="BED9" s="633"/>
      <c r="BEE9" s="633"/>
      <c r="BEF9" s="633"/>
      <c r="BEG9" s="633"/>
      <c r="BEH9" s="633"/>
      <c r="BEI9" s="633"/>
      <c r="BEJ9" s="633"/>
      <c r="BEK9" s="633"/>
      <c r="BEL9" s="633"/>
      <c r="BEM9" s="633"/>
      <c r="BEN9" s="633"/>
      <c r="BEO9" s="633"/>
      <c r="BEP9" s="633"/>
      <c r="BEQ9" s="633"/>
      <c r="BER9" s="633"/>
      <c r="BES9" s="633"/>
      <c r="BET9" s="633"/>
      <c r="BEU9" s="633"/>
      <c r="BEV9" s="633"/>
      <c r="BEW9" s="633"/>
      <c r="BEX9" s="633"/>
      <c r="BEY9" s="633"/>
      <c r="BEZ9" s="633"/>
      <c r="BFA9" s="633"/>
      <c r="BFB9" s="633"/>
      <c r="BFC9" s="633"/>
      <c r="BFD9" s="633"/>
      <c r="BFE9" s="633"/>
      <c r="BFF9" s="633"/>
      <c r="BFG9" s="633"/>
      <c r="BFH9" s="633"/>
      <c r="BFI9" s="633"/>
      <c r="BFJ9" s="633"/>
      <c r="BFK9" s="633"/>
      <c r="BFL9" s="633"/>
      <c r="BFM9" s="633"/>
      <c r="BFN9" s="633"/>
      <c r="BFO9" s="633"/>
      <c r="BFP9" s="633"/>
      <c r="BFQ9" s="633"/>
      <c r="BFR9" s="633"/>
      <c r="BFS9" s="633"/>
      <c r="BFT9" s="633"/>
      <c r="BFU9" s="633"/>
      <c r="BFV9" s="633"/>
      <c r="BFW9" s="633"/>
      <c r="BFX9" s="633"/>
      <c r="BFY9" s="633"/>
      <c r="BFZ9" s="633"/>
      <c r="BGA9" s="633"/>
      <c r="BGB9" s="633"/>
      <c r="BGC9" s="633"/>
      <c r="BGD9" s="633"/>
      <c r="BGE9" s="633"/>
      <c r="BGF9" s="633"/>
      <c r="BGG9" s="633"/>
      <c r="BGH9" s="633"/>
      <c r="BGI9" s="633"/>
      <c r="BGJ9" s="633"/>
      <c r="BGK9" s="633"/>
      <c r="BGL9" s="633"/>
      <c r="BGM9" s="633"/>
      <c r="BGN9" s="633"/>
      <c r="BGO9" s="633"/>
      <c r="BGP9" s="633"/>
      <c r="BGQ9" s="633"/>
      <c r="BGR9" s="633"/>
      <c r="BGS9" s="633"/>
      <c r="BGT9" s="633"/>
      <c r="BGU9" s="633"/>
      <c r="BGV9" s="633"/>
      <c r="BGW9" s="633"/>
      <c r="BGX9" s="633"/>
      <c r="BGY9" s="633"/>
      <c r="BGZ9" s="633"/>
      <c r="BHA9" s="633"/>
      <c r="BHB9" s="633"/>
      <c r="BHC9" s="633"/>
      <c r="BHD9" s="633"/>
      <c r="BHE9" s="633"/>
      <c r="BHF9" s="633"/>
      <c r="BHG9" s="633"/>
      <c r="BHH9" s="633"/>
      <c r="BHI9" s="633"/>
      <c r="BHJ9" s="633"/>
      <c r="BHK9" s="633"/>
      <c r="BHL9" s="633"/>
      <c r="BHM9" s="633"/>
      <c r="BHN9" s="633"/>
      <c r="BHO9" s="633"/>
      <c r="BHP9" s="633"/>
      <c r="BHQ9" s="633"/>
      <c r="BHR9" s="633"/>
      <c r="BHS9" s="633"/>
      <c r="BHT9" s="633"/>
      <c r="BHU9" s="633"/>
      <c r="BHV9" s="633"/>
      <c r="BHW9" s="633"/>
      <c r="BHX9" s="633"/>
      <c r="BHY9" s="633"/>
      <c r="BHZ9" s="633"/>
      <c r="BIA9" s="633"/>
      <c r="BIB9" s="633"/>
      <c r="BIC9" s="633"/>
      <c r="BID9" s="633"/>
      <c r="BIE9" s="633"/>
      <c r="BIF9" s="633"/>
      <c r="BIG9" s="633"/>
      <c r="BIH9" s="633"/>
      <c r="BII9" s="633"/>
      <c r="BIJ9" s="633"/>
      <c r="BIK9" s="633"/>
      <c r="BIL9" s="633"/>
      <c r="BIM9" s="633"/>
      <c r="BIN9" s="633"/>
      <c r="BIO9" s="633"/>
      <c r="BIP9" s="633"/>
      <c r="BIQ9" s="633"/>
      <c r="BIR9" s="633"/>
      <c r="BIS9" s="633"/>
      <c r="BIT9" s="633"/>
      <c r="BIU9" s="633"/>
      <c r="BIV9" s="633"/>
      <c r="BIW9" s="633"/>
      <c r="BIX9" s="633"/>
      <c r="BIY9" s="633"/>
      <c r="BIZ9" s="633"/>
      <c r="BJA9" s="633"/>
      <c r="BJB9" s="633"/>
      <c r="BJC9" s="633"/>
      <c r="BJD9" s="633"/>
      <c r="BJE9" s="633"/>
      <c r="BJF9" s="633"/>
      <c r="BJG9" s="633"/>
      <c r="BJH9" s="633"/>
      <c r="BJI9" s="633"/>
      <c r="BJJ9" s="633"/>
      <c r="BJK9" s="633"/>
      <c r="BJL9" s="633"/>
      <c r="BJM9" s="633"/>
      <c r="BJN9" s="633"/>
      <c r="BJO9" s="633"/>
      <c r="BJP9" s="633"/>
      <c r="BJQ9" s="633"/>
      <c r="BJR9" s="633"/>
      <c r="BJS9" s="633"/>
      <c r="BJT9" s="633"/>
      <c r="BJU9" s="633"/>
      <c r="BJV9" s="633"/>
      <c r="BJW9" s="633"/>
      <c r="BJX9" s="633"/>
      <c r="BJY9" s="633"/>
      <c r="BJZ9" s="633"/>
      <c r="BKA9" s="633"/>
      <c r="BKB9" s="633"/>
      <c r="BKC9" s="633"/>
      <c r="BKD9" s="633"/>
      <c r="BKE9" s="633"/>
      <c r="BKF9" s="633"/>
      <c r="BKG9" s="633"/>
      <c r="BKH9" s="633"/>
      <c r="BKI9" s="633"/>
      <c r="BKJ9" s="633"/>
      <c r="BKK9" s="633"/>
      <c r="BKL9" s="633"/>
      <c r="BKM9" s="633"/>
      <c r="BKN9" s="633"/>
      <c r="BKO9" s="633"/>
      <c r="BKP9" s="633"/>
      <c r="BKQ9" s="633"/>
      <c r="BKR9" s="633"/>
      <c r="BKS9" s="633"/>
      <c r="BKT9" s="633"/>
      <c r="BKU9" s="633"/>
      <c r="BKV9" s="633"/>
      <c r="BKW9" s="633"/>
      <c r="BKX9" s="633"/>
      <c r="BKY9" s="633"/>
      <c r="BKZ9" s="633"/>
      <c r="BLA9" s="633"/>
      <c r="BLB9" s="633"/>
      <c r="BLC9" s="633"/>
      <c r="BLD9" s="633"/>
      <c r="BLE9" s="633"/>
      <c r="BLF9" s="633"/>
      <c r="BLG9" s="633"/>
      <c r="BLH9" s="633"/>
      <c r="BLI9" s="633"/>
      <c r="BLJ9" s="633"/>
      <c r="BLK9" s="633"/>
      <c r="BLL9" s="633"/>
      <c r="BLM9" s="633"/>
      <c r="BLN9" s="633"/>
      <c r="BLO9" s="633"/>
      <c r="BLP9" s="633"/>
      <c r="BLQ9" s="633"/>
      <c r="BLR9" s="633"/>
      <c r="BLS9" s="633"/>
      <c r="BLT9" s="633"/>
      <c r="BLU9" s="633"/>
      <c r="BLV9" s="633"/>
      <c r="BLW9" s="633"/>
      <c r="BLX9" s="633"/>
      <c r="BLY9" s="633"/>
      <c r="BLZ9" s="633"/>
      <c r="BMA9" s="633"/>
      <c r="BMB9" s="633"/>
      <c r="BMC9" s="633"/>
      <c r="BMD9" s="633"/>
      <c r="BME9" s="633"/>
      <c r="BMF9" s="633"/>
      <c r="BMG9" s="633"/>
      <c r="BMH9" s="633"/>
      <c r="BMI9" s="633"/>
      <c r="BMJ9" s="633"/>
      <c r="BMK9" s="633"/>
      <c r="BML9" s="633"/>
      <c r="BMM9" s="633"/>
      <c r="BMN9" s="633"/>
      <c r="BMO9" s="633"/>
      <c r="BMP9" s="633"/>
      <c r="BMQ9" s="633"/>
      <c r="BMR9" s="633"/>
      <c r="BMS9" s="633"/>
      <c r="BMT9" s="633"/>
      <c r="BMU9" s="633"/>
      <c r="BMV9" s="633"/>
      <c r="BMW9" s="633"/>
      <c r="BMX9" s="633"/>
      <c r="BMY9" s="633"/>
      <c r="BMZ9" s="633"/>
      <c r="BNA9" s="633"/>
      <c r="BNB9" s="633"/>
      <c r="BNC9" s="633"/>
      <c r="BND9" s="633"/>
      <c r="BNE9" s="633"/>
      <c r="BNF9" s="633"/>
      <c r="BNG9" s="633"/>
      <c r="BNH9" s="633"/>
      <c r="BNI9" s="633"/>
      <c r="BNJ9" s="633"/>
      <c r="BNK9" s="633"/>
      <c r="BNL9" s="633"/>
      <c r="BNM9" s="633"/>
      <c r="BNN9" s="633"/>
      <c r="BNO9" s="633"/>
      <c r="BNP9" s="633"/>
      <c r="BNQ9" s="633"/>
      <c r="BNR9" s="633"/>
      <c r="BNS9" s="633"/>
      <c r="BNT9" s="633"/>
      <c r="BNU9" s="633"/>
      <c r="BNV9" s="633"/>
      <c r="BNW9" s="633"/>
      <c r="BNX9" s="633"/>
      <c r="BNY9" s="633"/>
      <c r="BNZ9" s="633"/>
      <c r="BOA9" s="633"/>
      <c r="BOB9" s="633"/>
      <c r="BOC9" s="633"/>
      <c r="BOD9" s="633"/>
      <c r="BOE9" s="633"/>
      <c r="BOF9" s="633"/>
      <c r="BOG9" s="633"/>
      <c r="BOH9" s="633"/>
      <c r="BOI9" s="633"/>
      <c r="BOJ9" s="633"/>
      <c r="BOK9" s="633"/>
      <c r="BOL9" s="633"/>
      <c r="BOM9" s="633"/>
      <c r="BON9" s="633"/>
      <c r="BOO9" s="633"/>
      <c r="BOP9" s="633"/>
      <c r="BOQ9" s="633"/>
      <c r="BOR9" s="633"/>
      <c r="BOS9" s="633"/>
      <c r="BOT9" s="633"/>
      <c r="BOU9" s="633"/>
      <c r="BOV9" s="633"/>
      <c r="BOW9" s="633"/>
      <c r="BOX9" s="633"/>
      <c r="BOY9" s="633"/>
      <c r="BOZ9" s="633"/>
      <c r="BPA9" s="633"/>
      <c r="BPB9" s="633"/>
      <c r="BPC9" s="633"/>
      <c r="BPD9" s="633"/>
      <c r="BPE9" s="633"/>
      <c r="BPF9" s="633"/>
      <c r="BPG9" s="633"/>
      <c r="BPH9" s="633"/>
      <c r="BPI9" s="633"/>
      <c r="BPJ9" s="633"/>
      <c r="BPK9" s="633"/>
      <c r="BPL9" s="633"/>
      <c r="BPM9" s="633"/>
      <c r="BPN9" s="633"/>
      <c r="BPO9" s="633"/>
      <c r="BPP9" s="633"/>
      <c r="BPQ9" s="633"/>
      <c r="BPR9" s="633"/>
      <c r="BPS9" s="633"/>
      <c r="BPT9" s="633"/>
      <c r="BPU9" s="633"/>
      <c r="BPV9" s="633"/>
      <c r="BPW9" s="633"/>
      <c r="BPX9" s="633"/>
      <c r="BPY9" s="633"/>
      <c r="BPZ9" s="633"/>
      <c r="BQA9" s="633"/>
      <c r="BQB9" s="633"/>
      <c r="BQC9" s="633"/>
      <c r="BQD9" s="633"/>
      <c r="BQE9" s="633"/>
      <c r="BQF9" s="633"/>
      <c r="BQG9" s="633"/>
      <c r="BQH9" s="633"/>
      <c r="BQI9" s="633"/>
      <c r="BQJ9" s="633"/>
      <c r="BQK9" s="633"/>
      <c r="BQL9" s="633"/>
      <c r="BQM9" s="633"/>
      <c r="BQN9" s="633"/>
      <c r="BQO9" s="633"/>
      <c r="BQP9" s="633"/>
      <c r="BQQ9" s="633"/>
      <c r="BQR9" s="633"/>
      <c r="BQS9" s="633"/>
      <c r="BQT9" s="633"/>
      <c r="BQU9" s="633"/>
      <c r="BQV9" s="633"/>
      <c r="BQW9" s="633"/>
      <c r="BQX9" s="633"/>
      <c r="BQY9" s="633"/>
      <c r="BQZ9" s="633"/>
      <c r="BRA9" s="633"/>
      <c r="BRB9" s="633"/>
      <c r="BRC9" s="633"/>
      <c r="BRD9" s="633"/>
      <c r="BRE9" s="633"/>
      <c r="BRF9" s="633"/>
      <c r="BRG9" s="633"/>
      <c r="BRH9" s="633"/>
      <c r="BRI9" s="633"/>
      <c r="BRJ9" s="633"/>
      <c r="BRK9" s="633"/>
      <c r="BRL9" s="633"/>
      <c r="BRM9" s="633"/>
      <c r="BRN9" s="633"/>
      <c r="BRO9" s="633"/>
      <c r="BRP9" s="633"/>
      <c r="BRQ9" s="633"/>
      <c r="BRR9" s="633"/>
      <c r="BRS9" s="633"/>
      <c r="BRT9" s="633"/>
      <c r="BRU9" s="633"/>
      <c r="BRV9" s="633"/>
      <c r="BRW9" s="633"/>
      <c r="BRX9" s="633"/>
      <c r="BRY9" s="633"/>
      <c r="BRZ9" s="633"/>
      <c r="BSA9" s="633"/>
      <c r="BSB9" s="633"/>
      <c r="BSC9" s="633"/>
      <c r="BSD9" s="633"/>
      <c r="BSE9" s="633"/>
      <c r="BSF9" s="633"/>
      <c r="BSG9" s="633"/>
      <c r="BSH9" s="633"/>
      <c r="BSI9" s="633"/>
      <c r="BSJ9" s="633"/>
      <c r="BSK9" s="633"/>
      <c r="BSL9" s="633"/>
      <c r="BSM9" s="633"/>
      <c r="BSN9" s="633"/>
      <c r="BSO9" s="633"/>
      <c r="BSP9" s="633"/>
      <c r="BSQ9" s="633"/>
      <c r="BSR9" s="633"/>
      <c r="BSS9" s="633"/>
      <c r="BST9" s="633"/>
      <c r="BSU9" s="633"/>
      <c r="BSV9" s="633"/>
      <c r="BSW9" s="633"/>
      <c r="BSX9" s="633"/>
      <c r="BSY9" s="633"/>
      <c r="BSZ9" s="633"/>
      <c r="BTA9" s="633"/>
      <c r="BTB9" s="633"/>
      <c r="BTC9" s="633"/>
      <c r="BTD9" s="633"/>
      <c r="BTE9" s="633"/>
      <c r="BTF9" s="633"/>
      <c r="BTG9" s="633"/>
      <c r="BTH9" s="633"/>
      <c r="BTI9" s="633"/>
      <c r="BTJ9" s="633"/>
      <c r="BTK9" s="633"/>
      <c r="BTL9" s="633"/>
      <c r="BTM9" s="633"/>
      <c r="BTN9" s="633"/>
      <c r="BTO9" s="633"/>
      <c r="BTP9" s="633"/>
      <c r="BTQ9" s="633"/>
      <c r="BTR9" s="633"/>
      <c r="BTS9" s="633"/>
      <c r="BTT9" s="633"/>
      <c r="BTU9" s="633"/>
      <c r="BTV9" s="633"/>
      <c r="BTW9" s="633"/>
      <c r="BTX9" s="633"/>
      <c r="BTY9" s="633"/>
      <c r="BTZ9" s="633"/>
      <c r="BUA9" s="633"/>
      <c r="BUB9" s="633"/>
      <c r="BUC9" s="633"/>
      <c r="BUD9" s="633"/>
      <c r="BUE9" s="633"/>
      <c r="BUF9" s="633"/>
      <c r="BUG9" s="633"/>
      <c r="BUH9" s="633"/>
      <c r="BUI9" s="633"/>
      <c r="BUJ9" s="633"/>
      <c r="BUK9" s="633"/>
      <c r="BUL9" s="633"/>
      <c r="BUM9" s="633"/>
      <c r="BUN9" s="633"/>
      <c r="BUO9" s="633"/>
      <c r="BUP9" s="633"/>
      <c r="BUQ9" s="633"/>
      <c r="BUR9" s="633"/>
      <c r="BUS9" s="633"/>
      <c r="BUT9" s="633"/>
      <c r="BUU9" s="633"/>
      <c r="BUV9" s="633"/>
      <c r="BUW9" s="633"/>
      <c r="BUX9" s="633"/>
      <c r="BUY9" s="633"/>
      <c r="BUZ9" s="633"/>
      <c r="BVA9" s="633"/>
      <c r="BVB9" s="633"/>
      <c r="BVC9" s="633"/>
      <c r="BVD9" s="633"/>
      <c r="BVE9" s="633"/>
      <c r="BVF9" s="633"/>
      <c r="BVG9" s="633"/>
      <c r="BVH9" s="633"/>
      <c r="BVI9" s="633"/>
      <c r="BVJ9" s="633"/>
      <c r="BVK9" s="633"/>
      <c r="BVL9" s="633"/>
      <c r="BVM9" s="633"/>
      <c r="BVN9" s="633"/>
      <c r="BVO9" s="633"/>
      <c r="BVP9" s="633"/>
      <c r="BVQ9" s="633"/>
      <c r="BVR9" s="633"/>
      <c r="BVS9" s="633"/>
      <c r="BVT9" s="633"/>
      <c r="BVU9" s="633"/>
      <c r="BVV9" s="633"/>
      <c r="BVW9" s="633"/>
      <c r="BVX9" s="633"/>
      <c r="BVY9" s="633"/>
      <c r="BVZ9" s="633"/>
      <c r="BWA9" s="633"/>
      <c r="BWB9" s="633"/>
      <c r="BWC9" s="633"/>
      <c r="BWD9" s="633"/>
      <c r="BWE9" s="633"/>
      <c r="BWF9" s="633"/>
      <c r="BWG9" s="633"/>
      <c r="BWH9" s="633"/>
      <c r="BWI9" s="633"/>
      <c r="BWJ9" s="633"/>
      <c r="BWK9" s="633"/>
      <c r="BWL9" s="633"/>
      <c r="BWM9" s="633"/>
      <c r="BWN9" s="633"/>
      <c r="BWO9" s="633"/>
      <c r="BWP9" s="633"/>
      <c r="BWQ9" s="633"/>
      <c r="BWR9" s="633"/>
      <c r="BWS9" s="633"/>
      <c r="BWT9" s="633"/>
      <c r="BWU9" s="633"/>
      <c r="BWV9" s="633"/>
      <c r="BWW9" s="633"/>
      <c r="BWX9" s="633"/>
      <c r="BWY9" s="633"/>
      <c r="BWZ9" s="633"/>
      <c r="BXA9" s="633"/>
      <c r="BXB9" s="633"/>
      <c r="BXC9" s="633"/>
      <c r="BXD9" s="633"/>
      <c r="BXE9" s="633"/>
      <c r="BXF9" s="633"/>
      <c r="BXG9" s="633"/>
      <c r="BXH9" s="633"/>
      <c r="BXI9" s="633"/>
      <c r="BXJ9" s="633"/>
      <c r="BXK9" s="633"/>
      <c r="BXL9" s="633"/>
      <c r="BXM9" s="633"/>
      <c r="BXN9" s="633"/>
      <c r="BXO9" s="633"/>
      <c r="BXP9" s="633"/>
      <c r="BXQ9" s="633"/>
      <c r="BXR9" s="633"/>
      <c r="BXS9" s="633"/>
      <c r="BXT9" s="633"/>
      <c r="BXU9" s="633"/>
      <c r="BXV9" s="633"/>
      <c r="BXW9" s="633"/>
      <c r="BXX9" s="633"/>
      <c r="BXY9" s="633"/>
      <c r="BXZ9" s="633"/>
      <c r="BYA9" s="633"/>
      <c r="BYB9" s="633"/>
      <c r="BYC9" s="633"/>
      <c r="BYD9" s="633"/>
      <c r="BYE9" s="633"/>
      <c r="BYF9" s="633"/>
      <c r="BYG9" s="633"/>
      <c r="BYH9" s="633"/>
      <c r="BYI9" s="633"/>
      <c r="BYJ9" s="633"/>
      <c r="BYK9" s="633"/>
      <c r="BYL9" s="633"/>
      <c r="BYM9" s="633"/>
      <c r="BYN9" s="633"/>
      <c r="BYO9" s="633"/>
      <c r="BYP9" s="633"/>
      <c r="BYQ9" s="633"/>
      <c r="BYR9" s="633"/>
      <c r="BYS9" s="633"/>
      <c r="BYT9" s="633"/>
      <c r="BYU9" s="633"/>
      <c r="BYV9" s="633"/>
      <c r="BYW9" s="633"/>
      <c r="BYX9" s="633"/>
      <c r="BYY9" s="633"/>
      <c r="BYZ9" s="633"/>
      <c r="BZA9" s="633"/>
      <c r="BZB9" s="633"/>
      <c r="BZC9" s="633"/>
      <c r="BZD9" s="633"/>
      <c r="BZE9" s="633"/>
      <c r="BZF9" s="633"/>
      <c r="BZG9" s="633"/>
      <c r="BZH9" s="633"/>
      <c r="BZI9" s="633"/>
      <c r="BZJ9" s="633"/>
      <c r="BZK9" s="633"/>
      <c r="BZL9" s="633"/>
      <c r="BZM9" s="633"/>
      <c r="BZN9" s="633"/>
      <c r="BZO9" s="633"/>
      <c r="BZP9" s="633"/>
      <c r="BZQ9" s="633"/>
      <c r="BZR9" s="633"/>
      <c r="BZS9" s="633"/>
      <c r="BZT9" s="633"/>
      <c r="BZU9" s="633"/>
      <c r="BZV9" s="633"/>
      <c r="BZW9" s="633"/>
      <c r="BZX9" s="633"/>
      <c r="BZY9" s="633"/>
      <c r="BZZ9" s="633"/>
      <c r="CAA9" s="633"/>
      <c r="CAB9" s="633"/>
      <c r="CAC9" s="633"/>
      <c r="CAD9" s="633"/>
      <c r="CAE9" s="633"/>
      <c r="CAF9" s="633"/>
      <c r="CAG9" s="633"/>
      <c r="CAH9" s="633"/>
      <c r="CAI9" s="633"/>
      <c r="CAJ9" s="633"/>
      <c r="CAK9" s="633"/>
      <c r="CAL9" s="633"/>
      <c r="CAM9" s="633"/>
      <c r="CAN9" s="633"/>
      <c r="CAO9" s="633"/>
      <c r="CAP9" s="633"/>
      <c r="CAQ9" s="633"/>
      <c r="CAR9" s="633"/>
      <c r="CAS9" s="633"/>
      <c r="CAT9" s="633"/>
      <c r="CAU9" s="633"/>
      <c r="CAV9" s="633"/>
      <c r="CAW9" s="633"/>
      <c r="CAX9" s="633"/>
      <c r="CAY9" s="633"/>
      <c r="CAZ9" s="633"/>
      <c r="CBA9" s="633"/>
      <c r="CBB9" s="633"/>
      <c r="CBC9" s="633"/>
      <c r="CBD9" s="633"/>
      <c r="CBE9" s="633"/>
      <c r="CBF9" s="633"/>
      <c r="CBG9" s="633"/>
      <c r="CBH9" s="633"/>
      <c r="CBI9" s="633"/>
      <c r="CBJ9" s="633"/>
      <c r="CBK9" s="633"/>
      <c r="CBL9" s="633"/>
      <c r="CBM9" s="633"/>
      <c r="CBN9" s="633"/>
      <c r="CBO9" s="633"/>
      <c r="CBP9" s="633"/>
      <c r="CBQ9" s="633"/>
      <c r="CBR9" s="633"/>
      <c r="CBS9" s="633"/>
      <c r="CBT9" s="633"/>
      <c r="CBU9" s="633"/>
      <c r="CBV9" s="633"/>
      <c r="CBW9" s="633"/>
      <c r="CBX9" s="633"/>
      <c r="CBY9" s="633"/>
      <c r="CBZ9" s="633"/>
      <c r="CCA9" s="633"/>
      <c r="CCB9" s="633"/>
      <c r="CCC9" s="633"/>
      <c r="CCD9" s="633"/>
      <c r="CCE9" s="633"/>
      <c r="CCF9" s="633"/>
      <c r="CCG9" s="633"/>
      <c r="CCH9" s="633"/>
      <c r="CCI9" s="633"/>
      <c r="CCJ9" s="633"/>
      <c r="CCK9" s="633"/>
      <c r="CCL9" s="633"/>
      <c r="CCM9" s="633"/>
      <c r="CCN9" s="633"/>
      <c r="CCO9" s="633"/>
      <c r="CCP9" s="633"/>
      <c r="CCQ9" s="633"/>
      <c r="CCR9" s="633"/>
      <c r="CCS9" s="633"/>
      <c r="CCT9" s="633"/>
      <c r="CCU9" s="633"/>
      <c r="CCV9" s="633"/>
      <c r="CCW9" s="633"/>
      <c r="CCX9" s="633"/>
      <c r="CCY9" s="633"/>
      <c r="CCZ9" s="633"/>
      <c r="CDA9" s="633"/>
      <c r="CDB9" s="633"/>
      <c r="CDC9" s="633"/>
      <c r="CDD9" s="633"/>
      <c r="CDE9" s="633"/>
      <c r="CDF9" s="633"/>
      <c r="CDG9" s="633"/>
      <c r="CDH9" s="633"/>
      <c r="CDI9" s="633"/>
      <c r="CDJ9" s="633"/>
      <c r="CDK9" s="633"/>
      <c r="CDL9" s="633"/>
      <c r="CDM9" s="633"/>
      <c r="CDN9" s="633"/>
      <c r="CDO9" s="633"/>
      <c r="CDP9" s="633"/>
      <c r="CDQ9" s="633"/>
      <c r="CDR9" s="633"/>
      <c r="CDS9" s="633"/>
      <c r="CDT9" s="633"/>
      <c r="CDU9" s="633"/>
      <c r="CDV9" s="633"/>
      <c r="CDW9" s="633"/>
      <c r="CDX9" s="633"/>
      <c r="CDY9" s="633"/>
      <c r="CDZ9" s="633"/>
      <c r="CEA9" s="633"/>
      <c r="CEB9" s="633"/>
      <c r="CEC9" s="633"/>
      <c r="CED9" s="633"/>
      <c r="CEE9" s="633"/>
      <c r="CEF9" s="633"/>
      <c r="CEG9" s="633"/>
      <c r="CEH9" s="633"/>
      <c r="CEI9" s="633"/>
      <c r="CEJ9" s="633"/>
      <c r="CEK9" s="633"/>
      <c r="CEL9" s="633"/>
      <c r="CEM9" s="633"/>
      <c r="CEN9" s="633"/>
      <c r="CEO9" s="633"/>
      <c r="CEP9" s="633"/>
      <c r="CEQ9" s="633"/>
      <c r="CER9" s="633"/>
      <c r="CES9" s="633"/>
      <c r="CET9" s="633"/>
      <c r="CEU9" s="633"/>
      <c r="CEV9" s="633"/>
      <c r="CEW9" s="633"/>
      <c r="CEX9" s="633"/>
      <c r="CEY9" s="633"/>
      <c r="CEZ9" s="633"/>
      <c r="CFA9" s="633"/>
      <c r="CFB9" s="633"/>
      <c r="CFC9" s="633"/>
      <c r="CFD9" s="633"/>
      <c r="CFE9" s="633"/>
      <c r="CFF9" s="633"/>
      <c r="CFG9" s="633"/>
      <c r="CFH9" s="633"/>
      <c r="CFI9" s="633"/>
      <c r="CFJ9" s="633"/>
      <c r="CFK9" s="633"/>
      <c r="CFL9" s="633"/>
      <c r="CFM9" s="633"/>
      <c r="CFN9" s="633"/>
      <c r="CFO9" s="633"/>
      <c r="CFP9" s="633"/>
      <c r="CFQ9" s="633"/>
      <c r="CFR9" s="633"/>
      <c r="CFS9" s="633"/>
      <c r="CFT9" s="633"/>
      <c r="CFU9" s="633"/>
      <c r="CFV9" s="633"/>
      <c r="CFW9" s="633"/>
      <c r="CFX9" s="633"/>
      <c r="CFY9" s="633"/>
      <c r="CFZ9" s="633"/>
      <c r="CGA9" s="633"/>
      <c r="CGB9" s="633"/>
      <c r="CGC9" s="633"/>
      <c r="CGD9" s="633"/>
      <c r="CGE9" s="633"/>
      <c r="CGF9" s="633"/>
      <c r="CGG9" s="633"/>
      <c r="CGH9" s="633"/>
      <c r="CGI9" s="633"/>
      <c r="CGJ9" s="633"/>
      <c r="CGK9" s="633"/>
      <c r="CGL9" s="633"/>
      <c r="CGM9" s="633"/>
      <c r="CGN9" s="633"/>
      <c r="CGO9" s="633"/>
      <c r="CGP9" s="633"/>
      <c r="CGQ9" s="633"/>
      <c r="CGR9" s="633"/>
      <c r="CGS9" s="633"/>
      <c r="CGT9" s="633"/>
      <c r="CGU9" s="633"/>
      <c r="CGV9" s="633"/>
      <c r="CGW9" s="633"/>
      <c r="CGX9" s="633"/>
      <c r="CGY9" s="633"/>
      <c r="CGZ9" s="633"/>
      <c r="CHA9" s="633"/>
      <c r="CHB9" s="633"/>
      <c r="CHC9" s="633"/>
      <c r="CHD9" s="633"/>
      <c r="CHE9" s="633"/>
      <c r="CHF9" s="633"/>
      <c r="CHG9" s="633"/>
      <c r="CHH9" s="633"/>
      <c r="CHI9" s="633"/>
      <c r="CHJ9" s="633"/>
      <c r="CHK9" s="633"/>
      <c r="CHL9" s="633"/>
      <c r="CHM9" s="633"/>
      <c r="CHN9" s="633"/>
      <c r="CHO9" s="633"/>
      <c r="CHP9" s="633"/>
      <c r="CHQ9" s="633"/>
      <c r="CHR9" s="633"/>
      <c r="CHS9" s="633"/>
      <c r="CHT9" s="633"/>
      <c r="CHU9" s="633"/>
      <c r="CHV9" s="633"/>
      <c r="CHW9" s="633"/>
      <c r="CHX9" s="633"/>
      <c r="CHY9" s="633"/>
      <c r="CHZ9" s="633"/>
      <c r="CIA9" s="633"/>
      <c r="CIB9" s="633"/>
      <c r="CIC9" s="633"/>
      <c r="CID9" s="633"/>
      <c r="CIE9" s="633"/>
      <c r="CIF9" s="633"/>
      <c r="CIG9" s="633"/>
      <c r="CIH9" s="633"/>
      <c r="CII9" s="633"/>
      <c r="CIJ9" s="633"/>
      <c r="CIK9" s="633"/>
      <c r="CIL9" s="633"/>
      <c r="CIM9" s="633"/>
      <c r="CIN9" s="633"/>
      <c r="CIO9" s="633"/>
      <c r="CIP9" s="633"/>
      <c r="CIQ9" s="633"/>
      <c r="CIR9" s="633"/>
      <c r="CIS9" s="633"/>
      <c r="CIT9" s="633"/>
      <c r="CIU9" s="633"/>
      <c r="CIV9" s="633"/>
      <c r="CIW9" s="633"/>
      <c r="CIX9" s="633"/>
      <c r="CIY9" s="633"/>
      <c r="CIZ9" s="633"/>
      <c r="CJA9" s="633"/>
      <c r="CJB9" s="633"/>
      <c r="CJC9" s="633"/>
      <c r="CJD9" s="633"/>
      <c r="CJE9" s="633"/>
      <c r="CJF9" s="633"/>
      <c r="CJG9" s="633"/>
      <c r="CJH9" s="633"/>
      <c r="CJI9" s="633"/>
      <c r="CJJ9" s="633"/>
      <c r="CJK9" s="633"/>
      <c r="CJL9" s="633"/>
      <c r="CJM9" s="633"/>
      <c r="CJN9" s="633"/>
      <c r="CJO9" s="633"/>
      <c r="CJP9" s="633"/>
      <c r="CJQ9" s="633"/>
      <c r="CJR9" s="633"/>
      <c r="CJS9" s="633"/>
      <c r="CJT9" s="633"/>
      <c r="CJU9" s="633"/>
      <c r="CJV9" s="633"/>
      <c r="CJW9" s="633"/>
      <c r="CJX9" s="633"/>
      <c r="CJY9" s="633"/>
      <c r="CJZ9" s="633"/>
      <c r="CKA9" s="633"/>
      <c r="CKB9" s="633"/>
      <c r="CKC9" s="633"/>
      <c r="CKD9" s="633"/>
      <c r="CKE9" s="633"/>
      <c r="CKF9" s="633"/>
      <c r="CKG9" s="633"/>
      <c r="CKH9" s="633"/>
      <c r="CKI9" s="633"/>
      <c r="CKJ9" s="633"/>
      <c r="CKK9" s="633"/>
      <c r="CKL9" s="633"/>
      <c r="CKM9" s="633"/>
      <c r="CKN9" s="633"/>
      <c r="CKO9" s="633"/>
      <c r="CKP9" s="633"/>
      <c r="CKQ9" s="633"/>
      <c r="CKR9" s="633"/>
      <c r="CKS9" s="633"/>
      <c r="CKT9" s="633"/>
      <c r="CKU9" s="633"/>
      <c r="CKV9" s="633"/>
      <c r="CKW9" s="633"/>
      <c r="CKX9" s="633"/>
      <c r="CKY9" s="633"/>
      <c r="CKZ9" s="633"/>
      <c r="CLA9" s="633"/>
      <c r="CLB9" s="633"/>
      <c r="CLC9" s="633"/>
      <c r="CLD9" s="633"/>
      <c r="CLE9" s="633"/>
      <c r="CLF9" s="633"/>
      <c r="CLG9" s="633"/>
      <c r="CLH9" s="633"/>
      <c r="CLI9" s="633"/>
      <c r="CLJ9" s="633"/>
      <c r="CLK9" s="633"/>
      <c r="CLL9" s="633"/>
      <c r="CLM9" s="633"/>
      <c r="CLN9" s="633"/>
      <c r="CLO9" s="633"/>
      <c r="CLP9" s="633"/>
      <c r="CLQ9" s="633"/>
      <c r="CLR9" s="633"/>
      <c r="CLS9" s="633"/>
      <c r="CLT9" s="633"/>
      <c r="CLU9" s="633"/>
      <c r="CLV9" s="633"/>
      <c r="CLW9" s="633"/>
      <c r="CLX9" s="633"/>
      <c r="CLY9" s="633"/>
      <c r="CLZ9" s="633"/>
      <c r="CMA9" s="633"/>
      <c r="CMB9" s="633"/>
      <c r="CMC9" s="633"/>
      <c r="CMD9" s="633"/>
      <c r="CME9" s="633"/>
      <c r="CMF9" s="633"/>
      <c r="CMG9" s="633"/>
      <c r="CMH9" s="633"/>
      <c r="CMI9" s="633"/>
      <c r="CMJ9" s="633"/>
      <c r="CMK9" s="633"/>
      <c r="CML9" s="633"/>
      <c r="CMM9" s="633"/>
      <c r="CMN9" s="633"/>
      <c r="CMO9" s="633"/>
      <c r="CMP9" s="633"/>
      <c r="CMQ9" s="633"/>
      <c r="CMR9" s="633"/>
      <c r="CMS9" s="633"/>
      <c r="CMT9" s="633"/>
      <c r="CMU9" s="633"/>
      <c r="CMV9" s="633"/>
      <c r="CMW9" s="633"/>
      <c r="CMX9" s="633"/>
      <c r="CMY9" s="633"/>
      <c r="CMZ9" s="633"/>
      <c r="CNA9" s="633"/>
      <c r="CNB9" s="633"/>
      <c r="CNC9" s="633"/>
      <c r="CND9" s="633"/>
      <c r="CNE9" s="633"/>
      <c r="CNF9" s="633"/>
      <c r="CNG9" s="633"/>
      <c r="CNH9" s="633"/>
      <c r="CNI9" s="633"/>
      <c r="CNJ9" s="633"/>
      <c r="CNK9" s="633"/>
      <c r="CNL9" s="633"/>
      <c r="CNM9" s="633"/>
      <c r="CNN9" s="633"/>
      <c r="CNO9" s="633"/>
      <c r="CNP9" s="633"/>
      <c r="CNQ9" s="633"/>
      <c r="CNR9" s="633"/>
      <c r="CNS9" s="633"/>
      <c r="CNT9" s="633"/>
      <c r="CNU9" s="633"/>
      <c r="CNV9" s="633"/>
      <c r="CNW9" s="633"/>
    </row>
    <row r="10" spans="1:2415" s="634" customFormat="1" ht="45.75" customHeight="1" thickTop="1" thickBot="1" x14ac:dyDescent="0.3">
      <c r="A10" s="413"/>
      <c r="B10" s="668" t="s">
        <v>1046</v>
      </c>
      <c r="C10" s="669" t="s">
        <v>938</v>
      </c>
      <c r="D10" s="1230" t="s">
        <v>1218</v>
      </c>
      <c r="E10" s="1230"/>
      <c r="F10" s="1230"/>
      <c r="G10" s="1230"/>
      <c r="H10" s="1230"/>
      <c r="I10" s="1230"/>
      <c r="J10" s="1230"/>
      <c r="K10" s="1230"/>
      <c r="L10" s="1230"/>
      <c r="M10" s="1033"/>
      <c r="N10" s="1033"/>
      <c r="O10" s="1033"/>
      <c r="P10" s="1033"/>
      <c r="Q10" s="1033"/>
      <c r="R10" s="1033"/>
      <c r="S10" s="1033"/>
      <c r="T10" s="1033"/>
      <c r="U10" s="1033"/>
      <c r="V10" s="717"/>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632"/>
      <c r="BW10" s="632"/>
      <c r="BX10" s="632"/>
      <c r="BY10" s="632"/>
      <c r="BZ10" s="632"/>
      <c r="CA10" s="632"/>
      <c r="CB10" s="632"/>
      <c r="CC10" s="632"/>
      <c r="CD10" s="632"/>
      <c r="CE10" s="632"/>
      <c r="CF10" s="632"/>
      <c r="CG10" s="632"/>
      <c r="CH10" s="633"/>
      <c r="CI10" s="633"/>
      <c r="CJ10" s="633"/>
      <c r="CK10" s="633"/>
      <c r="CL10" s="633"/>
      <c r="CM10" s="633"/>
      <c r="CN10" s="633"/>
      <c r="CO10" s="633"/>
      <c r="CP10" s="633"/>
      <c r="CQ10" s="633"/>
      <c r="CR10" s="633"/>
      <c r="CS10" s="633"/>
      <c r="CT10" s="633"/>
      <c r="CU10" s="633"/>
      <c r="CV10" s="633"/>
      <c r="CW10" s="633"/>
      <c r="CX10" s="633"/>
      <c r="CY10" s="633"/>
      <c r="CZ10" s="633"/>
      <c r="DA10" s="633"/>
      <c r="DB10" s="633"/>
      <c r="DC10" s="633"/>
      <c r="DD10" s="633"/>
      <c r="DE10" s="633"/>
      <c r="DF10" s="633"/>
      <c r="DG10" s="633"/>
      <c r="DH10" s="633"/>
      <c r="DI10" s="633"/>
      <c r="DJ10" s="633"/>
      <c r="DK10" s="633"/>
      <c r="DL10" s="633"/>
      <c r="DM10" s="633"/>
      <c r="DN10" s="633"/>
      <c r="DO10" s="633"/>
      <c r="DP10" s="633"/>
      <c r="DQ10" s="633"/>
      <c r="DR10" s="633"/>
      <c r="DS10" s="633"/>
      <c r="DT10" s="633"/>
      <c r="DU10" s="633"/>
      <c r="DV10" s="633"/>
      <c r="DW10" s="633"/>
      <c r="DX10" s="633"/>
      <c r="DY10" s="633"/>
      <c r="DZ10" s="633"/>
      <c r="EA10" s="633"/>
      <c r="EB10" s="633"/>
      <c r="EC10" s="633"/>
      <c r="ED10" s="633"/>
      <c r="EE10" s="633"/>
      <c r="EF10" s="633"/>
      <c r="EG10" s="633"/>
      <c r="EH10" s="633"/>
      <c r="EI10" s="633"/>
      <c r="EJ10" s="633"/>
      <c r="EK10" s="633"/>
      <c r="EL10" s="633"/>
      <c r="EM10" s="633"/>
      <c r="EN10" s="633"/>
      <c r="EO10" s="633"/>
      <c r="EP10" s="633"/>
      <c r="EQ10" s="633"/>
      <c r="ER10" s="633"/>
      <c r="ES10" s="633"/>
      <c r="ET10" s="633"/>
      <c r="EU10" s="633"/>
      <c r="EV10" s="633"/>
      <c r="EW10" s="633"/>
      <c r="EX10" s="633"/>
      <c r="EY10" s="633"/>
      <c r="EZ10" s="633"/>
      <c r="FA10" s="633"/>
      <c r="FB10" s="633"/>
      <c r="FC10" s="633"/>
      <c r="FD10" s="633"/>
      <c r="FE10" s="633"/>
      <c r="FF10" s="633"/>
      <c r="FG10" s="633"/>
      <c r="FH10" s="633"/>
      <c r="FI10" s="633"/>
      <c r="FJ10" s="633"/>
      <c r="FK10" s="633"/>
      <c r="FL10" s="633"/>
      <c r="FM10" s="633"/>
      <c r="FN10" s="633"/>
      <c r="FO10" s="633"/>
      <c r="FP10" s="633"/>
      <c r="FQ10" s="633"/>
      <c r="FR10" s="633"/>
      <c r="FS10" s="633"/>
      <c r="FT10" s="633"/>
      <c r="FU10" s="633"/>
      <c r="FV10" s="633"/>
      <c r="FW10" s="633"/>
      <c r="FX10" s="633"/>
      <c r="FY10" s="633"/>
      <c r="FZ10" s="633"/>
      <c r="GA10" s="633"/>
      <c r="GB10" s="633"/>
      <c r="GC10" s="633"/>
      <c r="GD10" s="633"/>
      <c r="GE10" s="633"/>
      <c r="GF10" s="633"/>
      <c r="GG10" s="633"/>
      <c r="GH10" s="633"/>
      <c r="GI10" s="633"/>
      <c r="GJ10" s="633"/>
      <c r="GK10" s="633"/>
      <c r="GL10" s="633"/>
      <c r="GM10" s="633"/>
      <c r="GN10" s="633"/>
      <c r="GO10" s="633"/>
      <c r="GP10" s="633"/>
      <c r="GQ10" s="633"/>
      <c r="GR10" s="633"/>
      <c r="GS10" s="633"/>
      <c r="GT10" s="633"/>
      <c r="GU10" s="633"/>
      <c r="GV10" s="633"/>
      <c r="GW10" s="633"/>
      <c r="GX10" s="633"/>
      <c r="GY10" s="633"/>
      <c r="GZ10" s="633"/>
      <c r="HA10" s="633"/>
      <c r="HB10" s="633"/>
      <c r="HC10" s="633"/>
      <c r="HD10" s="633"/>
      <c r="HE10" s="633"/>
      <c r="HF10" s="633"/>
      <c r="HG10" s="633"/>
      <c r="HH10" s="633"/>
      <c r="HI10" s="633"/>
      <c r="HJ10" s="633"/>
      <c r="HK10" s="633"/>
      <c r="HL10" s="633"/>
      <c r="HM10" s="633"/>
      <c r="HN10" s="633"/>
      <c r="HO10" s="633"/>
      <c r="HP10" s="633"/>
      <c r="HQ10" s="633"/>
      <c r="HR10" s="633"/>
      <c r="HS10" s="633"/>
      <c r="HT10" s="633"/>
      <c r="HU10" s="633"/>
      <c r="HV10" s="633"/>
      <c r="HW10" s="633"/>
      <c r="HX10" s="633"/>
      <c r="HY10" s="633"/>
      <c r="HZ10" s="633"/>
      <c r="IA10" s="633"/>
      <c r="IB10" s="633"/>
      <c r="IC10" s="633"/>
      <c r="ID10" s="633"/>
      <c r="IE10" s="633"/>
      <c r="IF10" s="633"/>
      <c r="IG10" s="633"/>
      <c r="IH10" s="633"/>
      <c r="II10" s="633"/>
      <c r="IJ10" s="633"/>
      <c r="IK10" s="633"/>
      <c r="IL10" s="633"/>
      <c r="IM10" s="633"/>
      <c r="IN10" s="633"/>
      <c r="IO10" s="633"/>
      <c r="IP10" s="633"/>
      <c r="IQ10" s="633"/>
      <c r="IR10" s="633"/>
      <c r="IS10" s="633"/>
      <c r="IT10" s="633"/>
      <c r="IU10" s="633"/>
      <c r="IV10" s="633"/>
      <c r="IW10" s="633"/>
      <c r="IX10" s="633"/>
      <c r="IY10" s="633"/>
      <c r="IZ10" s="633"/>
      <c r="JA10" s="633"/>
      <c r="JB10" s="633"/>
      <c r="JC10" s="633"/>
      <c r="JD10" s="633"/>
      <c r="JE10" s="633"/>
      <c r="JF10" s="633"/>
      <c r="JG10" s="633"/>
      <c r="JH10" s="633"/>
      <c r="JI10" s="633"/>
      <c r="JJ10" s="633"/>
      <c r="JK10" s="633"/>
      <c r="JL10" s="633"/>
      <c r="JM10" s="633"/>
      <c r="JN10" s="633"/>
      <c r="JO10" s="633"/>
      <c r="JP10" s="633"/>
      <c r="JQ10" s="633"/>
      <c r="JR10" s="633"/>
      <c r="JS10" s="633"/>
      <c r="JT10" s="633"/>
      <c r="JU10" s="633"/>
      <c r="JV10" s="633"/>
      <c r="JW10" s="633"/>
      <c r="JX10" s="633"/>
      <c r="JY10" s="633"/>
      <c r="JZ10" s="633"/>
      <c r="KA10" s="633"/>
      <c r="KB10" s="633"/>
      <c r="KC10" s="633"/>
      <c r="KD10" s="633"/>
      <c r="KE10" s="633"/>
      <c r="KF10" s="633"/>
      <c r="KG10" s="633"/>
      <c r="KH10" s="633"/>
      <c r="KI10" s="633"/>
      <c r="KJ10" s="633"/>
      <c r="KK10" s="633"/>
      <c r="KL10" s="633"/>
      <c r="KM10" s="633"/>
      <c r="KN10" s="633"/>
      <c r="KO10" s="633"/>
      <c r="KP10" s="633"/>
      <c r="KQ10" s="633"/>
      <c r="KR10" s="633"/>
      <c r="KS10" s="633"/>
      <c r="KT10" s="633"/>
      <c r="KU10" s="633"/>
      <c r="KV10" s="633"/>
      <c r="KW10" s="633"/>
      <c r="KX10" s="633"/>
      <c r="KY10" s="633"/>
      <c r="KZ10" s="633"/>
      <c r="LA10" s="633"/>
      <c r="LB10" s="633"/>
      <c r="LC10" s="633"/>
      <c r="LD10" s="633"/>
      <c r="LE10" s="633"/>
      <c r="LF10" s="633"/>
      <c r="LG10" s="633"/>
      <c r="LH10" s="633"/>
      <c r="LI10" s="633"/>
      <c r="LJ10" s="633"/>
      <c r="LK10" s="633"/>
      <c r="LL10" s="633"/>
      <c r="LM10" s="633"/>
      <c r="LN10" s="633"/>
      <c r="LO10" s="633"/>
      <c r="LP10" s="633"/>
      <c r="LQ10" s="633"/>
      <c r="LR10" s="633"/>
      <c r="LS10" s="633"/>
      <c r="LT10" s="633"/>
      <c r="LU10" s="633"/>
      <c r="LV10" s="633"/>
      <c r="LW10" s="633"/>
      <c r="LX10" s="633"/>
      <c r="LY10" s="633"/>
      <c r="LZ10" s="633"/>
      <c r="MA10" s="633"/>
      <c r="MB10" s="633"/>
      <c r="MC10" s="633"/>
      <c r="MD10" s="633"/>
      <c r="ME10" s="633"/>
      <c r="MF10" s="633"/>
      <c r="MG10" s="633"/>
      <c r="MH10" s="633"/>
      <c r="MI10" s="633"/>
      <c r="MJ10" s="633"/>
      <c r="MK10" s="633"/>
      <c r="ML10" s="633"/>
      <c r="MM10" s="633"/>
      <c r="MN10" s="633"/>
      <c r="MO10" s="633"/>
      <c r="MP10" s="633"/>
      <c r="MQ10" s="633"/>
      <c r="MR10" s="633"/>
      <c r="MS10" s="633"/>
      <c r="MT10" s="633"/>
      <c r="MU10" s="633"/>
      <c r="MV10" s="633"/>
      <c r="MW10" s="633"/>
      <c r="MX10" s="633"/>
      <c r="MY10" s="633"/>
      <c r="MZ10" s="633"/>
      <c r="NA10" s="633"/>
      <c r="NB10" s="633"/>
      <c r="NC10" s="633"/>
      <c r="ND10" s="633"/>
      <c r="NE10" s="633"/>
      <c r="NF10" s="633"/>
      <c r="NG10" s="633"/>
      <c r="NH10" s="633"/>
      <c r="NI10" s="633"/>
      <c r="NJ10" s="633"/>
      <c r="NK10" s="633"/>
      <c r="NL10" s="633"/>
      <c r="NM10" s="633"/>
      <c r="NN10" s="633"/>
      <c r="NO10" s="633"/>
      <c r="NP10" s="633"/>
      <c r="NQ10" s="633"/>
      <c r="NR10" s="633"/>
      <c r="NS10" s="633"/>
      <c r="NT10" s="633"/>
      <c r="NU10" s="633"/>
      <c r="NV10" s="633"/>
      <c r="NW10" s="633"/>
      <c r="NX10" s="633"/>
      <c r="NY10" s="633"/>
      <c r="NZ10" s="633"/>
      <c r="OA10" s="633"/>
      <c r="OB10" s="633"/>
      <c r="OC10" s="633"/>
      <c r="OD10" s="633"/>
      <c r="OE10" s="633"/>
      <c r="OF10" s="633"/>
      <c r="OG10" s="633"/>
      <c r="OH10" s="633"/>
      <c r="OI10" s="633"/>
      <c r="OJ10" s="633"/>
      <c r="OK10" s="633"/>
      <c r="OL10" s="633"/>
      <c r="OM10" s="633"/>
      <c r="ON10" s="633"/>
      <c r="OO10" s="633"/>
      <c r="OP10" s="633"/>
      <c r="OQ10" s="633"/>
      <c r="OR10" s="633"/>
      <c r="OS10" s="633"/>
      <c r="OT10" s="633"/>
      <c r="OU10" s="633"/>
      <c r="OV10" s="633"/>
      <c r="OW10" s="633"/>
      <c r="OX10" s="633"/>
      <c r="OY10" s="633"/>
      <c r="OZ10" s="633"/>
      <c r="PA10" s="633"/>
      <c r="PB10" s="633"/>
      <c r="PC10" s="633"/>
      <c r="PD10" s="633"/>
      <c r="PE10" s="633"/>
      <c r="PF10" s="633"/>
      <c r="PG10" s="633"/>
      <c r="PH10" s="633"/>
      <c r="PI10" s="633"/>
      <c r="PJ10" s="633"/>
      <c r="PK10" s="633"/>
      <c r="PL10" s="633"/>
      <c r="PM10" s="633"/>
      <c r="PN10" s="633"/>
      <c r="PO10" s="633"/>
      <c r="PP10" s="633"/>
      <c r="PQ10" s="633"/>
      <c r="PR10" s="633"/>
      <c r="PS10" s="633"/>
      <c r="PT10" s="633"/>
      <c r="PU10" s="633"/>
      <c r="PV10" s="633"/>
      <c r="PW10" s="633"/>
      <c r="PX10" s="633"/>
      <c r="PY10" s="633"/>
      <c r="PZ10" s="633"/>
      <c r="QA10" s="633"/>
      <c r="QB10" s="633"/>
      <c r="QC10" s="633"/>
      <c r="QD10" s="633"/>
      <c r="QE10" s="633"/>
      <c r="QF10" s="633"/>
      <c r="QG10" s="633"/>
      <c r="QH10" s="633"/>
      <c r="QI10" s="633"/>
      <c r="QJ10" s="633"/>
      <c r="QK10" s="633"/>
      <c r="QL10" s="633"/>
      <c r="QM10" s="633"/>
      <c r="QN10" s="633"/>
      <c r="QO10" s="633"/>
      <c r="QP10" s="633"/>
      <c r="QQ10" s="633"/>
      <c r="QR10" s="633"/>
      <c r="QS10" s="633"/>
      <c r="QT10" s="633"/>
      <c r="QU10" s="633"/>
      <c r="QV10" s="633"/>
      <c r="QW10" s="633"/>
      <c r="QX10" s="633"/>
      <c r="QY10" s="633"/>
      <c r="QZ10" s="633"/>
      <c r="RA10" s="633"/>
      <c r="RB10" s="633"/>
      <c r="RC10" s="633"/>
      <c r="RD10" s="633"/>
      <c r="RE10" s="633"/>
      <c r="RF10" s="633"/>
      <c r="RG10" s="633"/>
      <c r="RH10" s="633"/>
      <c r="RI10" s="633"/>
      <c r="RJ10" s="633"/>
      <c r="RK10" s="633"/>
      <c r="RL10" s="633"/>
      <c r="RM10" s="633"/>
      <c r="RN10" s="633"/>
      <c r="RO10" s="633"/>
      <c r="RP10" s="633"/>
      <c r="RQ10" s="633"/>
      <c r="RR10" s="633"/>
      <c r="RS10" s="633"/>
      <c r="RT10" s="633"/>
      <c r="RU10" s="633"/>
      <c r="RV10" s="633"/>
      <c r="RW10" s="633"/>
      <c r="RX10" s="633"/>
      <c r="RY10" s="633"/>
      <c r="RZ10" s="633"/>
      <c r="SA10" s="633"/>
      <c r="SB10" s="633"/>
      <c r="SC10" s="633"/>
      <c r="SD10" s="633"/>
      <c r="SE10" s="633"/>
      <c r="SF10" s="633"/>
      <c r="SG10" s="633"/>
      <c r="SH10" s="633"/>
      <c r="SI10" s="633"/>
      <c r="SJ10" s="633"/>
      <c r="SK10" s="633"/>
      <c r="SL10" s="633"/>
      <c r="SM10" s="633"/>
      <c r="SN10" s="633"/>
      <c r="SO10" s="633"/>
      <c r="SP10" s="633"/>
      <c r="SQ10" s="633"/>
      <c r="SR10" s="633"/>
      <c r="SS10" s="633"/>
      <c r="ST10" s="633"/>
      <c r="SU10" s="633"/>
      <c r="SV10" s="633"/>
      <c r="SW10" s="633"/>
      <c r="SX10" s="633"/>
      <c r="SY10" s="633"/>
      <c r="SZ10" s="633"/>
      <c r="TA10" s="633"/>
      <c r="TB10" s="633"/>
      <c r="TC10" s="633"/>
      <c r="TD10" s="633"/>
      <c r="TE10" s="633"/>
      <c r="TF10" s="633"/>
      <c r="TG10" s="633"/>
      <c r="TH10" s="633"/>
      <c r="TI10" s="633"/>
      <c r="TJ10" s="633"/>
      <c r="TK10" s="633"/>
      <c r="TL10" s="633"/>
      <c r="TM10" s="633"/>
      <c r="TN10" s="633"/>
      <c r="TO10" s="633"/>
      <c r="TP10" s="633"/>
      <c r="TQ10" s="633"/>
      <c r="TR10" s="633"/>
      <c r="TS10" s="633"/>
      <c r="TT10" s="633"/>
      <c r="TU10" s="633"/>
      <c r="TV10" s="633"/>
      <c r="TW10" s="633"/>
      <c r="TX10" s="633"/>
      <c r="TY10" s="633"/>
      <c r="TZ10" s="633"/>
      <c r="UA10" s="633"/>
      <c r="UB10" s="633"/>
      <c r="UC10" s="633"/>
      <c r="UD10" s="633"/>
      <c r="UE10" s="633"/>
      <c r="UF10" s="633"/>
      <c r="UG10" s="633"/>
      <c r="UH10" s="633"/>
      <c r="UI10" s="633"/>
      <c r="UJ10" s="633"/>
      <c r="UK10" s="633"/>
      <c r="UL10" s="633"/>
      <c r="UM10" s="633"/>
      <c r="UN10" s="633"/>
      <c r="UO10" s="633"/>
      <c r="UP10" s="633"/>
      <c r="UQ10" s="633"/>
      <c r="UR10" s="633"/>
      <c r="US10" s="633"/>
      <c r="UT10" s="633"/>
      <c r="UU10" s="633"/>
      <c r="UV10" s="633"/>
      <c r="UW10" s="633"/>
      <c r="UX10" s="633"/>
      <c r="UY10" s="633"/>
      <c r="UZ10" s="633"/>
      <c r="VA10" s="633"/>
      <c r="VB10" s="633"/>
      <c r="VC10" s="633"/>
      <c r="VD10" s="633"/>
      <c r="VE10" s="633"/>
      <c r="VF10" s="633"/>
      <c r="VG10" s="633"/>
      <c r="VH10" s="633"/>
      <c r="VI10" s="633"/>
      <c r="VJ10" s="633"/>
      <c r="VK10" s="633"/>
      <c r="VL10" s="633"/>
      <c r="VM10" s="633"/>
      <c r="VN10" s="633"/>
      <c r="VO10" s="633"/>
      <c r="VP10" s="633"/>
      <c r="VQ10" s="633"/>
      <c r="VR10" s="633"/>
      <c r="VS10" s="633"/>
      <c r="VT10" s="633"/>
      <c r="VU10" s="633"/>
      <c r="VV10" s="633"/>
      <c r="VW10" s="633"/>
      <c r="VX10" s="633"/>
      <c r="VY10" s="633"/>
      <c r="VZ10" s="633"/>
      <c r="WA10" s="633"/>
      <c r="WB10" s="633"/>
      <c r="WC10" s="633"/>
      <c r="WD10" s="633"/>
      <c r="WE10" s="633"/>
      <c r="WF10" s="633"/>
      <c r="WG10" s="633"/>
      <c r="WH10" s="633"/>
      <c r="WI10" s="633"/>
      <c r="WJ10" s="633"/>
      <c r="WK10" s="633"/>
      <c r="WL10" s="633"/>
      <c r="WM10" s="633"/>
      <c r="WN10" s="633"/>
      <c r="WO10" s="633"/>
      <c r="WP10" s="633"/>
      <c r="WQ10" s="633"/>
      <c r="WR10" s="633"/>
      <c r="WS10" s="633"/>
      <c r="WT10" s="633"/>
      <c r="WU10" s="633"/>
      <c r="WV10" s="633"/>
      <c r="WW10" s="633"/>
      <c r="WX10" s="633"/>
      <c r="WY10" s="633"/>
      <c r="WZ10" s="633"/>
      <c r="XA10" s="633"/>
      <c r="XB10" s="633"/>
      <c r="XC10" s="633"/>
      <c r="XD10" s="633"/>
      <c r="XE10" s="633"/>
      <c r="XF10" s="633"/>
      <c r="XG10" s="633"/>
      <c r="XH10" s="633"/>
      <c r="XI10" s="633"/>
      <c r="XJ10" s="633"/>
      <c r="XK10" s="633"/>
      <c r="XL10" s="633"/>
      <c r="XM10" s="633"/>
      <c r="XN10" s="633"/>
      <c r="XO10" s="633"/>
      <c r="XP10" s="633"/>
      <c r="XQ10" s="633"/>
      <c r="XR10" s="633"/>
      <c r="XS10" s="633"/>
      <c r="XT10" s="633"/>
      <c r="XU10" s="633"/>
      <c r="XV10" s="633"/>
      <c r="XW10" s="633"/>
      <c r="XX10" s="633"/>
      <c r="XY10" s="633"/>
      <c r="XZ10" s="633"/>
      <c r="YA10" s="633"/>
      <c r="YB10" s="633"/>
      <c r="YC10" s="633"/>
      <c r="YD10" s="633"/>
      <c r="YE10" s="633"/>
      <c r="YF10" s="633"/>
      <c r="YG10" s="633"/>
      <c r="YH10" s="633"/>
      <c r="YI10" s="633"/>
      <c r="YJ10" s="633"/>
      <c r="YK10" s="633"/>
      <c r="YL10" s="633"/>
      <c r="YM10" s="633"/>
      <c r="YN10" s="633"/>
      <c r="YO10" s="633"/>
      <c r="YP10" s="633"/>
      <c r="YQ10" s="633"/>
      <c r="YR10" s="633"/>
      <c r="YS10" s="633"/>
      <c r="YT10" s="633"/>
      <c r="YU10" s="633"/>
      <c r="YV10" s="633"/>
      <c r="YW10" s="633"/>
      <c r="YX10" s="633"/>
      <c r="YY10" s="633"/>
      <c r="YZ10" s="633"/>
      <c r="ZA10" s="633"/>
      <c r="ZB10" s="633"/>
      <c r="ZC10" s="633"/>
      <c r="ZD10" s="633"/>
      <c r="ZE10" s="633"/>
      <c r="ZF10" s="633"/>
      <c r="ZG10" s="633"/>
      <c r="ZH10" s="633"/>
      <c r="ZI10" s="633"/>
      <c r="ZJ10" s="633"/>
      <c r="ZK10" s="633"/>
      <c r="ZL10" s="633"/>
      <c r="ZM10" s="633"/>
      <c r="ZN10" s="633"/>
      <c r="ZO10" s="633"/>
      <c r="ZP10" s="633"/>
      <c r="ZQ10" s="633"/>
      <c r="ZR10" s="633"/>
      <c r="ZS10" s="633"/>
      <c r="ZT10" s="633"/>
      <c r="ZU10" s="633"/>
      <c r="ZV10" s="633"/>
      <c r="ZW10" s="633"/>
      <c r="ZX10" s="633"/>
      <c r="ZY10" s="633"/>
      <c r="ZZ10" s="633"/>
      <c r="AAA10" s="633"/>
      <c r="AAB10" s="633"/>
      <c r="AAC10" s="633"/>
      <c r="AAD10" s="633"/>
      <c r="AAE10" s="633"/>
      <c r="AAF10" s="633"/>
      <c r="AAG10" s="633"/>
      <c r="AAH10" s="633"/>
      <c r="AAI10" s="633"/>
      <c r="AAJ10" s="633"/>
      <c r="AAK10" s="633"/>
      <c r="AAL10" s="633"/>
      <c r="AAM10" s="633"/>
      <c r="AAN10" s="633"/>
      <c r="AAO10" s="633"/>
      <c r="AAP10" s="633"/>
      <c r="AAQ10" s="633"/>
      <c r="AAR10" s="633"/>
      <c r="AAS10" s="633"/>
      <c r="AAT10" s="633"/>
      <c r="AAU10" s="633"/>
      <c r="AAV10" s="633"/>
      <c r="AAW10" s="633"/>
      <c r="AAX10" s="633"/>
      <c r="AAY10" s="633"/>
      <c r="AAZ10" s="633"/>
      <c r="ABA10" s="633"/>
      <c r="ABB10" s="633"/>
      <c r="ABC10" s="633"/>
      <c r="ABD10" s="633"/>
      <c r="ABE10" s="633"/>
      <c r="ABF10" s="633"/>
      <c r="ABG10" s="633"/>
      <c r="ABH10" s="633"/>
      <c r="ABI10" s="633"/>
      <c r="ABJ10" s="633"/>
      <c r="ABK10" s="633"/>
      <c r="ABL10" s="633"/>
      <c r="ABM10" s="633"/>
      <c r="ABN10" s="633"/>
      <c r="ABO10" s="633"/>
      <c r="ABP10" s="633"/>
      <c r="ABQ10" s="633"/>
      <c r="ABR10" s="633"/>
      <c r="ABS10" s="633"/>
      <c r="ABT10" s="633"/>
      <c r="ABU10" s="633"/>
      <c r="ABV10" s="633"/>
      <c r="ABW10" s="633"/>
      <c r="ABX10" s="633"/>
      <c r="ABY10" s="633"/>
      <c r="ABZ10" s="633"/>
      <c r="ACA10" s="633"/>
      <c r="ACB10" s="633"/>
      <c r="ACC10" s="633"/>
      <c r="ACD10" s="633"/>
      <c r="ACE10" s="633"/>
      <c r="ACF10" s="633"/>
      <c r="ACG10" s="633"/>
      <c r="ACH10" s="633"/>
      <c r="ACI10" s="633"/>
      <c r="ACJ10" s="633"/>
      <c r="ACK10" s="633"/>
      <c r="ACL10" s="633"/>
      <c r="ACM10" s="633"/>
      <c r="ACN10" s="633"/>
      <c r="ACO10" s="633"/>
      <c r="ACP10" s="633"/>
      <c r="ACQ10" s="633"/>
      <c r="ACR10" s="633"/>
      <c r="ACS10" s="633"/>
      <c r="ACT10" s="633"/>
      <c r="ACU10" s="633"/>
      <c r="ACV10" s="633"/>
      <c r="ACW10" s="633"/>
      <c r="ACX10" s="633"/>
      <c r="ACY10" s="633"/>
      <c r="ACZ10" s="633"/>
      <c r="ADA10" s="633"/>
      <c r="ADB10" s="633"/>
      <c r="ADC10" s="633"/>
      <c r="ADD10" s="633"/>
      <c r="ADE10" s="633"/>
      <c r="ADF10" s="633"/>
      <c r="ADG10" s="633"/>
      <c r="ADH10" s="633"/>
      <c r="ADI10" s="633"/>
      <c r="ADJ10" s="633"/>
      <c r="ADK10" s="633"/>
      <c r="ADL10" s="633"/>
      <c r="ADM10" s="633"/>
      <c r="ADN10" s="633"/>
      <c r="ADO10" s="633"/>
      <c r="ADP10" s="633"/>
      <c r="ADQ10" s="633"/>
      <c r="ADR10" s="633"/>
      <c r="ADS10" s="633"/>
      <c r="ADT10" s="633"/>
      <c r="ADU10" s="633"/>
      <c r="ADV10" s="633"/>
      <c r="ADW10" s="633"/>
      <c r="ADX10" s="633"/>
      <c r="ADY10" s="633"/>
      <c r="ADZ10" s="633"/>
      <c r="AEA10" s="633"/>
      <c r="AEB10" s="633"/>
      <c r="AEC10" s="633"/>
      <c r="AED10" s="633"/>
      <c r="AEE10" s="633"/>
      <c r="AEF10" s="633"/>
      <c r="AEG10" s="633"/>
      <c r="AEH10" s="633"/>
      <c r="AEI10" s="633"/>
      <c r="AEJ10" s="633"/>
      <c r="AEK10" s="633"/>
      <c r="AEL10" s="633"/>
      <c r="AEM10" s="633"/>
      <c r="AEN10" s="633"/>
      <c r="AEO10" s="633"/>
      <c r="AEP10" s="633"/>
      <c r="AEQ10" s="633"/>
      <c r="AER10" s="633"/>
      <c r="AES10" s="633"/>
      <c r="AET10" s="633"/>
      <c r="AEU10" s="633"/>
      <c r="AEV10" s="633"/>
      <c r="AEW10" s="633"/>
      <c r="AEX10" s="633"/>
      <c r="AEY10" s="633"/>
      <c r="AEZ10" s="633"/>
      <c r="AFA10" s="633"/>
      <c r="AFB10" s="633"/>
      <c r="AFC10" s="633"/>
      <c r="AFD10" s="633"/>
      <c r="AFE10" s="633"/>
      <c r="AFF10" s="633"/>
      <c r="AFG10" s="633"/>
      <c r="AFH10" s="633"/>
      <c r="AFI10" s="633"/>
      <c r="AFJ10" s="633"/>
      <c r="AFK10" s="633"/>
      <c r="AFL10" s="633"/>
      <c r="AFM10" s="633"/>
      <c r="AFN10" s="633"/>
      <c r="AFO10" s="633"/>
      <c r="AFP10" s="633"/>
      <c r="AFQ10" s="633"/>
      <c r="AFR10" s="633"/>
      <c r="AFS10" s="633"/>
      <c r="AFT10" s="633"/>
      <c r="AFU10" s="633"/>
      <c r="AFV10" s="633"/>
      <c r="AFW10" s="633"/>
      <c r="AFX10" s="633"/>
      <c r="AFY10" s="633"/>
      <c r="AFZ10" s="633"/>
      <c r="AGA10" s="633"/>
      <c r="AGB10" s="633"/>
      <c r="AGC10" s="633"/>
      <c r="AGD10" s="633"/>
      <c r="AGE10" s="633"/>
      <c r="AGF10" s="633"/>
      <c r="AGG10" s="633"/>
      <c r="AGH10" s="633"/>
      <c r="AGI10" s="633"/>
      <c r="AGJ10" s="633"/>
      <c r="AGK10" s="633"/>
      <c r="AGL10" s="633"/>
      <c r="AGM10" s="633"/>
      <c r="AGN10" s="633"/>
      <c r="AGO10" s="633"/>
      <c r="AGP10" s="633"/>
      <c r="AGQ10" s="633"/>
      <c r="AGR10" s="633"/>
      <c r="AGS10" s="633"/>
      <c r="AGT10" s="633"/>
      <c r="AGU10" s="633"/>
      <c r="AGV10" s="633"/>
      <c r="AGW10" s="633"/>
      <c r="AGX10" s="633"/>
      <c r="AGY10" s="633"/>
      <c r="AGZ10" s="633"/>
      <c r="AHA10" s="633"/>
      <c r="AHB10" s="633"/>
      <c r="AHC10" s="633"/>
      <c r="AHD10" s="633"/>
      <c r="AHE10" s="633"/>
      <c r="AHF10" s="633"/>
      <c r="AHG10" s="633"/>
      <c r="AHH10" s="633"/>
      <c r="AHI10" s="633"/>
      <c r="AHJ10" s="633"/>
      <c r="AHK10" s="633"/>
      <c r="AHL10" s="633"/>
      <c r="AHM10" s="633"/>
      <c r="AHN10" s="633"/>
      <c r="AHO10" s="633"/>
      <c r="AHP10" s="633"/>
      <c r="AHQ10" s="633"/>
      <c r="AHR10" s="633"/>
      <c r="AHS10" s="633"/>
      <c r="AHT10" s="633"/>
      <c r="AHU10" s="633"/>
      <c r="AHV10" s="633"/>
      <c r="AHW10" s="633"/>
      <c r="AHX10" s="633"/>
      <c r="AHY10" s="633"/>
      <c r="AHZ10" s="633"/>
      <c r="AIA10" s="633"/>
      <c r="AIB10" s="633"/>
      <c r="AIC10" s="633"/>
      <c r="AID10" s="633"/>
      <c r="AIE10" s="633"/>
      <c r="AIF10" s="633"/>
      <c r="AIG10" s="633"/>
      <c r="AIH10" s="633"/>
      <c r="AII10" s="633"/>
      <c r="AIJ10" s="633"/>
      <c r="AIK10" s="633"/>
      <c r="AIL10" s="633"/>
      <c r="AIM10" s="633"/>
      <c r="AIN10" s="633"/>
      <c r="AIO10" s="633"/>
      <c r="AIP10" s="633"/>
      <c r="AIQ10" s="633"/>
      <c r="AIR10" s="633"/>
      <c r="AIS10" s="633"/>
      <c r="AIT10" s="633"/>
      <c r="AIU10" s="633"/>
      <c r="AIV10" s="633"/>
      <c r="AIW10" s="633"/>
      <c r="AIX10" s="633"/>
      <c r="AIY10" s="633"/>
      <c r="AIZ10" s="633"/>
      <c r="AJA10" s="633"/>
      <c r="AJB10" s="633"/>
      <c r="AJC10" s="633"/>
      <c r="AJD10" s="633"/>
      <c r="AJE10" s="633"/>
      <c r="AJF10" s="633"/>
      <c r="AJG10" s="633"/>
      <c r="AJH10" s="633"/>
      <c r="AJI10" s="633"/>
      <c r="AJJ10" s="633"/>
      <c r="AJK10" s="633"/>
      <c r="AJL10" s="633"/>
      <c r="AJM10" s="633"/>
      <c r="AJN10" s="633"/>
      <c r="AJO10" s="633"/>
      <c r="AJP10" s="633"/>
      <c r="AJQ10" s="633"/>
      <c r="AJR10" s="633"/>
      <c r="AJS10" s="633"/>
      <c r="AJT10" s="633"/>
      <c r="AJU10" s="633"/>
      <c r="AJV10" s="633"/>
      <c r="AJW10" s="633"/>
      <c r="AJX10" s="633"/>
      <c r="AJY10" s="633"/>
      <c r="AJZ10" s="633"/>
      <c r="AKA10" s="633"/>
      <c r="AKB10" s="633"/>
      <c r="AKC10" s="633"/>
      <c r="AKD10" s="633"/>
      <c r="AKE10" s="633"/>
      <c r="AKF10" s="633"/>
      <c r="AKG10" s="633"/>
      <c r="AKH10" s="633"/>
      <c r="AKI10" s="633"/>
      <c r="AKJ10" s="633"/>
      <c r="AKK10" s="633"/>
      <c r="AKL10" s="633"/>
      <c r="AKM10" s="633"/>
      <c r="AKN10" s="633"/>
      <c r="AKO10" s="633"/>
      <c r="AKP10" s="633"/>
      <c r="AKQ10" s="633"/>
      <c r="AKR10" s="633"/>
      <c r="AKS10" s="633"/>
      <c r="AKT10" s="633"/>
      <c r="AKU10" s="633"/>
      <c r="AKV10" s="633"/>
      <c r="AKW10" s="633"/>
      <c r="AKX10" s="633"/>
      <c r="AKY10" s="633"/>
      <c r="AKZ10" s="633"/>
      <c r="ALA10" s="633"/>
      <c r="ALB10" s="633"/>
      <c r="ALC10" s="633"/>
      <c r="ALD10" s="633"/>
      <c r="ALE10" s="633"/>
      <c r="ALF10" s="633"/>
      <c r="ALG10" s="633"/>
      <c r="ALH10" s="633"/>
      <c r="ALI10" s="633"/>
      <c r="ALJ10" s="633"/>
      <c r="ALK10" s="633"/>
      <c r="ALL10" s="633"/>
      <c r="ALM10" s="633"/>
      <c r="ALN10" s="633"/>
      <c r="ALO10" s="633"/>
      <c r="ALP10" s="633"/>
      <c r="ALQ10" s="633"/>
      <c r="ALR10" s="633"/>
      <c r="ALS10" s="633"/>
      <c r="ALT10" s="633"/>
      <c r="ALU10" s="633"/>
      <c r="ALV10" s="633"/>
      <c r="ALW10" s="633"/>
      <c r="ALX10" s="633"/>
      <c r="ALY10" s="633"/>
      <c r="ALZ10" s="633"/>
      <c r="AMA10" s="633"/>
      <c r="AMB10" s="633"/>
      <c r="AMC10" s="633"/>
      <c r="AMD10" s="633"/>
      <c r="AME10" s="633"/>
      <c r="AMF10" s="633"/>
      <c r="AMG10" s="633"/>
      <c r="AMH10" s="633"/>
      <c r="AMI10" s="633"/>
      <c r="AMJ10" s="633"/>
      <c r="AMK10" s="633"/>
      <c r="AML10" s="633"/>
      <c r="AMM10" s="633"/>
      <c r="AMN10" s="633"/>
      <c r="AMO10" s="633"/>
      <c r="AMP10" s="633"/>
      <c r="AMQ10" s="633"/>
      <c r="AMR10" s="633"/>
      <c r="AMS10" s="633"/>
      <c r="AMT10" s="633"/>
      <c r="AMU10" s="633"/>
      <c r="AMV10" s="633"/>
      <c r="AMW10" s="633"/>
      <c r="AMX10" s="633"/>
      <c r="AMY10" s="633"/>
      <c r="AMZ10" s="633"/>
      <c r="ANA10" s="633"/>
      <c r="ANB10" s="633"/>
      <c r="ANC10" s="633"/>
      <c r="AND10" s="633"/>
      <c r="ANE10" s="633"/>
      <c r="ANF10" s="633"/>
      <c r="ANG10" s="633"/>
      <c r="ANH10" s="633"/>
      <c r="ANI10" s="633"/>
      <c r="ANJ10" s="633"/>
      <c r="ANK10" s="633"/>
      <c r="ANL10" s="633"/>
      <c r="ANM10" s="633"/>
      <c r="ANN10" s="633"/>
      <c r="ANO10" s="633"/>
      <c r="ANP10" s="633"/>
      <c r="ANQ10" s="633"/>
      <c r="ANR10" s="633"/>
      <c r="ANS10" s="633"/>
      <c r="ANT10" s="633"/>
      <c r="ANU10" s="633"/>
      <c r="ANV10" s="633"/>
      <c r="ANW10" s="633"/>
      <c r="ANX10" s="633"/>
      <c r="ANY10" s="633"/>
      <c r="ANZ10" s="633"/>
      <c r="AOA10" s="633"/>
      <c r="AOB10" s="633"/>
      <c r="AOC10" s="633"/>
      <c r="AOD10" s="633"/>
      <c r="AOE10" s="633"/>
      <c r="AOF10" s="633"/>
      <c r="AOG10" s="633"/>
      <c r="AOH10" s="633"/>
      <c r="AOI10" s="633"/>
      <c r="AOJ10" s="633"/>
      <c r="AOK10" s="633"/>
      <c r="AOL10" s="633"/>
      <c r="AOM10" s="633"/>
      <c r="AON10" s="633"/>
      <c r="AOO10" s="633"/>
      <c r="AOP10" s="633"/>
      <c r="AOQ10" s="633"/>
      <c r="AOR10" s="633"/>
      <c r="AOS10" s="633"/>
      <c r="AOT10" s="633"/>
      <c r="AOU10" s="633"/>
      <c r="AOV10" s="633"/>
      <c r="AOW10" s="633"/>
      <c r="AOX10" s="633"/>
      <c r="AOY10" s="633"/>
      <c r="AOZ10" s="633"/>
      <c r="APA10" s="633"/>
      <c r="APB10" s="633"/>
      <c r="APC10" s="633"/>
      <c r="APD10" s="633"/>
      <c r="APE10" s="633"/>
      <c r="APF10" s="633"/>
      <c r="APG10" s="633"/>
      <c r="APH10" s="633"/>
      <c r="API10" s="633"/>
      <c r="APJ10" s="633"/>
      <c r="APK10" s="633"/>
      <c r="APL10" s="633"/>
      <c r="APM10" s="633"/>
      <c r="APN10" s="633"/>
      <c r="APO10" s="633"/>
      <c r="APP10" s="633"/>
      <c r="APQ10" s="633"/>
      <c r="APR10" s="633"/>
      <c r="APS10" s="633"/>
      <c r="APT10" s="633"/>
      <c r="APU10" s="633"/>
      <c r="APV10" s="633"/>
      <c r="APW10" s="633"/>
      <c r="APX10" s="633"/>
      <c r="APY10" s="633"/>
      <c r="APZ10" s="633"/>
      <c r="AQA10" s="633"/>
      <c r="AQB10" s="633"/>
      <c r="AQC10" s="633"/>
      <c r="AQD10" s="633"/>
      <c r="AQE10" s="633"/>
      <c r="AQF10" s="633"/>
      <c r="AQG10" s="633"/>
      <c r="AQH10" s="633"/>
      <c r="AQI10" s="633"/>
      <c r="AQJ10" s="633"/>
      <c r="AQK10" s="633"/>
      <c r="AQL10" s="633"/>
      <c r="AQM10" s="633"/>
      <c r="AQN10" s="633"/>
      <c r="AQO10" s="633"/>
      <c r="AQP10" s="633"/>
      <c r="AQQ10" s="633"/>
      <c r="AQR10" s="633"/>
      <c r="AQS10" s="633"/>
      <c r="AQT10" s="633"/>
      <c r="AQU10" s="633"/>
      <c r="AQV10" s="633"/>
      <c r="AQW10" s="633"/>
      <c r="AQX10" s="633"/>
      <c r="AQY10" s="633"/>
      <c r="AQZ10" s="633"/>
      <c r="ARA10" s="633"/>
      <c r="ARB10" s="633"/>
      <c r="ARC10" s="633"/>
      <c r="ARD10" s="633"/>
      <c r="ARE10" s="633"/>
      <c r="ARF10" s="633"/>
      <c r="ARG10" s="633"/>
      <c r="ARH10" s="633"/>
      <c r="ARI10" s="633"/>
      <c r="ARJ10" s="633"/>
      <c r="ARK10" s="633"/>
      <c r="ARL10" s="633"/>
      <c r="ARM10" s="633"/>
      <c r="ARN10" s="633"/>
      <c r="ARO10" s="633"/>
      <c r="ARP10" s="633"/>
      <c r="ARQ10" s="633"/>
      <c r="ARR10" s="633"/>
      <c r="ARS10" s="633"/>
      <c r="ART10" s="633"/>
      <c r="ARU10" s="633"/>
      <c r="ARV10" s="633"/>
      <c r="ARW10" s="633"/>
      <c r="ARX10" s="633"/>
      <c r="ARY10" s="633"/>
      <c r="ARZ10" s="633"/>
      <c r="ASA10" s="633"/>
      <c r="ASB10" s="633"/>
      <c r="ASC10" s="633"/>
      <c r="ASD10" s="633"/>
      <c r="ASE10" s="633"/>
      <c r="ASF10" s="633"/>
      <c r="ASG10" s="633"/>
      <c r="ASH10" s="633"/>
      <c r="ASI10" s="633"/>
      <c r="ASJ10" s="633"/>
      <c r="ASK10" s="633"/>
      <c r="ASL10" s="633"/>
      <c r="ASM10" s="633"/>
      <c r="ASN10" s="633"/>
      <c r="ASO10" s="633"/>
      <c r="ASP10" s="633"/>
      <c r="ASQ10" s="633"/>
      <c r="ASR10" s="633"/>
      <c r="ASS10" s="633"/>
      <c r="AST10" s="633"/>
      <c r="ASU10" s="633"/>
      <c r="ASV10" s="633"/>
      <c r="ASW10" s="633"/>
      <c r="ASX10" s="633"/>
      <c r="ASY10" s="633"/>
      <c r="ASZ10" s="633"/>
      <c r="ATA10" s="633"/>
      <c r="ATB10" s="633"/>
      <c r="ATC10" s="633"/>
      <c r="ATD10" s="633"/>
      <c r="ATE10" s="633"/>
      <c r="ATF10" s="633"/>
      <c r="ATG10" s="633"/>
      <c r="ATH10" s="633"/>
      <c r="ATI10" s="633"/>
      <c r="ATJ10" s="633"/>
      <c r="ATK10" s="633"/>
      <c r="ATL10" s="633"/>
      <c r="ATM10" s="633"/>
      <c r="ATN10" s="633"/>
      <c r="ATO10" s="633"/>
      <c r="ATP10" s="633"/>
      <c r="ATQ10" s="633"/>
      <c r="ATR10" s="633"/>
      <c r="ATS10" s="633"/>
      <c r="ATT10" s="633"/>
      <c r="ATU10" s="633"/>
      <c r="ATV10" s="633"/>
      <c r="ATW10" s="633"/>
      <c r="ATX10" s="633"/>
      <c r="ATY10" s="633"/>
      <c r="ATZ10" s="633"/>
      <c r="AUA10" s="633"/>
      <c r="AUB10" s="633"/>
      <c r="AUC10" s="633"/>
      <c r="AUD10" s="633"/>
      <c r="AUE10" s="633"/>
      <c r="AUF10" s="633"/>
      <c r="AUG10" s="633"/>
      <c r="AUH10" s="633"/>
      <c r="AUI10" s="633"/>
      <c r="AUJ10" s="633"/>
      <c r="AUK10" s="633"/>
      <c r="AUL10" s="633"/>
      <c r="AUM10" s="633"/>
      <c r="AUN10" s="633"/>
      <c r="AUO10" s="633"/>
      <c r="AUP10" s="633"/>
      <c r="AUQ10" s="633"/>
      <c r="AUR10" s="633"/>
      <c r="AUS10" s="633"/>
      <c r="AUT10" s="633"/>
      <c r="AUU10" s="633"/>
      <c r="AUV10" s="633"/>
      <c r="AUW10" s="633"/>
      <c r="AUX10" s="633"/>
      <c r="AUY10" s="633"/>
      <c r="AUZ10" s="633"/>
      <c r="AVA10" s="633"/>
      <c r="AVB10" s="633"/>
      <c r="AVC10" s="633"/>
      <c r="AVD10" s="633"/>
      <c r="AVE10" s="633"/>
      <c r="AVF10" s="633"/>
      <c r="AVG10" s="633"/>
      <c r="AVH10" s="633"/>
      <c r="AVI10" s="633"/>
      <c r="AVJ10" s="633"/>
      <c r="AVK10" s="633"/>
      <c r="AVL10" s="633"/>
      <c r="AVM10" s="633"/>
      <c r="AVN10" s="633"/>
      <c r="AVO10" s="633"/>
      <c r="AVP10" s="633"/>
      <c r="AVQ10" s="633"/>
      <c r="AVR10" s="633"/>
      <c r="AVS10" s="633"/>
      <c r="AVT10" s="633"/>
      <c r="AVU10" s="633"/>
      <c r="AVV10" s="633"/>
      <c r="AVW10" s="633"/>
      <c r="AVX10" s="633"/>
      <c r="AVY10" s="633"/>
      <c r="AVZ10" s="633"/>
      <c r="AWA10" s="633"/>
      <c r="AWB10" s="633"/>
      <c r="AWC10" s="633"/>
      <c r="AWD10" s="633"/>
      <c r="AWE10" s="633"/>
      <c r="AWF10" s="633"/>
      <c r="AWG10" s="633"/>
      <c r="AWH10" s="633"/>
      <c r="AWI10" s="633"/>
      <c r="AWJ10" s="633"/>
      <c r="AWK10" s="633"/>
      <c r="AWL10" s="633"/>
      <c r="AWM10" s="633"/>
      <c r="AWN10" s="633"/>
      <c r="AWO10" s="633"/>
      <c r="AWP10" s="633"/>
      <c r="AWQ10" s="633"/>
      <c r="AWR10" s="633"/>
      <c r="AWS10" s="633"/>
      <c r="AWT10" s="633"/>
      <c r="AWU10" s="633"/>
      <c r="AWV10" s="633"/>
      <c r="AWW10" s="633"/>
      <c r="AWX10" s="633"/>
      <c r="AWY10" s="633"/>
      <c r="AWZ10" s="633"/>
      <c r="AXA10" s="633"/>
      <c r="AXB10" s="633"/>
      <c r="AXC10" s="633"/>
      <c r="AXD10" s="633"/>
      <c r="AXE10" s="633"/>
      <c r="AXF10" s="633"/>
      <c r="AXG10" s="633"/>
      <c r="AXH10" s="633"/>
      <c r="AXI10" s="633"/>
      <c r="AXJ10" s="633"/>
      <c r="AXK10" s="633"/>
      <c r="AXL10" s="633"/>
      <c r="AXM10" s="633"/>
      <c r="AXN10" s="633"/>
      <c r="AXO10" s="633"/>
      <c r="AXP10" s="633"/>
      <c r="AXQ10" s="633"/>
      <c r="AXR10" s="633"/>
      <c r="AXS10" s="633"/>
      <c r="AXT10" s="633"/>
      <c r="AXU10" s="633"/>
      <c r="AXV10" s="633"/>
      <c r="AXW10" s="633"/>
      <c r="AXX10" s="633"/>
      <c r="AXY10" s="633"/>
      <c r="AXZ10" s="633"/>
      <c r="AYA10" s="633"/>
      <c r="AYB10" s="633"/>
      <c r="AYC10" s="633"/>
      <c r="AYD10" s="633"/>
      <c r="AYE10" s="633"/>
      <c r="AYF10" s="633"/>
      <c r="AYG10" s="633"/>
      <c r="AYH10" s="633"/>
      <c r="AYI10" s="633"/>
      <c r="AYJ10" s="633"/>
      <c r="AYK10" s="633"/>
      <c r="AYL10" s="633"/>
      <c r="AYM10" s="633"/>
      <c r="AYN10" s="633"/>
      <c r="AYO10" s="633"/>
      <c r="AYP10" s="633"/>
      <c r="AYQ10" s="633"/>
      <c r="AYR10" s="633"/>
      <c r="AYS10" s="633"/>
      <c r="AYT10" s="633"/>
      <c r="AYU10" s="633"/>
      <c r="AYV10" s="633"/>
      <c r="AYW10" s="633"/>
      <c r="AYX10" s="633"/>
      <c r="AYY10" s="633"/>
      <c r="AYZ10" s="633"/>
      <c r="AZA10" s="633"/>
      <c r="AZB10" s="633"/>
      <c r="AZC10" s="633"/>
      <c r="AZD10" s="633"/>
      <c r="AZE10" s="633"/>
      <c r="AZF10" s="633"/>
      <c r="AZG10" s="633"/>
      <c r="AZH10" s="633"/>
      <c r="AZI10" s="633"/>
      <c r="AZJ10" s="633"/>
      <c r="AZK10" s="633"/>
      <c r="AZL10" s="633"/>
      <c r="AZM10" s="633"/>
      <c r="AZN10" s="633"/>
      <c r="AZO10" s="633"/>
      <c r="AZP10" s="633"/>
      <c r="AZQ10" s="633"/>
      <c r="AZR10" s="633"/>
      <c r="AZS10" s="633"/>
      <c r="AZT10" s="633"/>
      <c r="AZU10" s="633"/>
      <c r="AZV10" s="633"/>
      <c r="AZW10" s="633"/>
      <c r="AZX10" s="633"/>
      <c r="AZY10" s="633"/>
      <c r="AZZ10" s="633"/>
      <c r="BAA10" s="633"/>
      <c r="BAB10" s="633"/>
      <c r="BAC10" s="633"/>
      <c r="BAD10" s="633"/>
      <c r="BAE10" s="633"/>
      <c r="BAF10" s="633"/>
      <c r="BAG10" s="633"/>
      <c r="BAH10" s="633"/>
      <c r="BAI10" s="633"/>
      <c r="BAJ10" s="633"/>
      <c r="BAK10" s="633"/>
      <c r="BAL10" s="633"/>
      <c r="BAM10" s="633"/>
      <c r="BAN10" s="633"/>
      <c r="BAO10" s="633"/>
      <c r="BAP10" s="633"/>
      <c r="BAQ10" s="633"/>
      <c r="BAR10" s="633"/>
      <c r="BAS10" s="633"/>
      <c r="BAT10" s="633"/>
      <c r="BAU10" s="633"/>
      <c r="BAV10" s="633"/>
      <c r="BAW10" s="633"/>
      <c r="BAX10" s="633"/>
      <c r="BAY10" s="633"/>
      <c r="BAZ10" s="633"/>
      <c r="BBA10" s="633"/>
      <c r="BBB10" s="633"/>
      <c r="BBC10" s="633"/>
      <c r="BBD10" s="633"/>
      <c r="BBE10" s="633"/>
      <c r="BBF10" s="633"/>
      <c r="BBG10" s="633"/>
      <c r="BBH10" s="633"/>
      <c r="BBI10" s="633"/>
      <c r="BBJ10" s="633"/>
      <c r="BBK10" s="633"/>
      <c r="BBL10" s="633"/>
      <c r="BBM10" s="633"/>
      <c r="BBN10" s="633"/>
      <c r="BBO10" s="633"/>
      <c r="BBP10" s="633"/>
      <c r="BBQ10" s="633"/>
      <c r="BBR10" s="633"/>
      <c r="BBS10" s="633"/>
      <c r="BBT10" s="633"/>
      <c r="BBU10" s="633"/>
      <c r="BBV10" s="633"/>
      <c r="BBW10" s="633"/>
      <c r="BBX10" s="633"/>
      <c r="BBY10" s="633"/>
      <c r="BBZ10" s="633"/>
      <c r="BCA10" s="633"/>
      <c r="BCB10" s="633"/>
      <c r="BCC10" s="633"/>
      <c r="BCD10" s="633"/>
      <c r="BCE10" s="633"/>
      <c r="BCF10" s="633"/>
      <c r="BCG10" s="633"/>
      <c r="BCH10" s="633"/>
      <c r="BCI10" s="633"/>
      <c r="BCJ10" s="633"/>
      <c r="BCK10" s="633"/>
      <c r="BCL10" s="633"/>
      <c r="BCM10" s="633"/>
      <c r="BCN10" s="633"/>
      <c r="BCO10" s="633"/>
      <c r="BCP10" s="633"/>
      <c r="BCQ10" s="633"/>
      <c r="BCR10" s="633"/>
      <c r="BCS10" s="633"/>
      <c r="BCT10" s="633"/>
      <c r="BCU10" s="633"/>
      <c r="BCV10" s="633"/>
      <c r="BCW10" s="633"/>
      <c r="BCX10" s="633"/>
      <c r="BCY10" s="633"/>
      <c r="BCZ10" s="633"/>
      <c r="BDA10" s="633"/>
      <c r="BDB10" s="633"/>
      <c r="BDC10" s="633"/>
      <c r="BDD10" s="633"/>
      <c r="BDE10" s="633"/>
      <c r="BDF10" s="633"/>
      <c r="BDG10" s="633"/>
      <c r="BDH10" s="633"/>
      <c r="BDI10" s="633"/>
      <c r="BDJ10" s="633"/>
      <c r="BDK10" s="633"/>
      <c r="BDL10" s="633"/>
      <c r="BDM10" s="633"/>
      <c r="BDN10" s="633"/>
      <c r="BDO10" s="633"/>
      <c r="BDP10" s="633"/>
      <c r="BDQ10" s="633"/>
      <c r="BDR10" s="633"/>
      <c r="BDS10" s="633"/>
      <c r="BDT10" s="633"/>
      <c r="BDU10" s="633"/>
      <c r="BDV10" s="633"/>
      <c r="BDW10" s="633"/>
      <c r="BDX10" s="633"/>
      <c r="BDY10" s="633"/>
      <c r="BDZ10" s="633"/>
      <c r="BEA10" s="633"/>
      <c r="BEB10" s="633"/>
      <c r="BEC10" s="633"/>
      <c r="BED10" s="633"/>
      <c r="BEE10" s="633"/>
      <c r="BEF10" s="633"/>
      <c r="BEG10" s="633"/>
      <c r="BEH10" s="633"/>
      <c r="BEI10" s="633"/>
      <c r="BEJ10" s="633"/>
      <c r="BEK10" s="633"/>
      <c r="BEL10" s="633"/>
      <c r="BEM10" s="633"/>
      <c r="BEN10" s="633"/>
      <c r="BEO10" s="633"/>
      <c r="BEP10" s="633"/>
      <c r="BEQ10" s="633"/>
      <c r="BER10" s="633"/>
      <c r="BES10" s="633"/>
      <c r="BET10" s="633"/>
      <c r="BEU10" s="633"/>
      <c r="BEV10" s="633"/>
      <c r="BEW10" s="633"/>
      <c r="BEX10" s="633"/>
      <c r="BEY10" s="633"/>
      <c r="BEZ10" s="633"/>
      <c r="BFA10" s="633"/>
      <c r="BFB10" s="633"/>
      <c r="BFC10" s="633"/>
      <c r="BFD10" s="633"/>
      <c r="BFE10" s="633"/>
      <c r="BFF10" s="633"/>
      <c r="BFG10" s="633"/>
      <c r="BFH10" s="633"/>
      <c r="BFI10" s="633"/>
      <c r="BFJ10" s="633"/>
      <c r="BFK10" s="633"/>
      <c r="BFL10" s="633"/>
      <c r="BFM10" s="633"/>
      <c r="BFN10" s="633"/>
      <c r="BFO10" s="633"/>
      <c r="BFP10" s="633"/>
      <c r="BFQ10" s="633"/>
      <c r="BFR10" s="633"/>
      <c r="BFS10" s="633"/>
      <c r="BFT10" s="633"/>
      <c r="BFU10" s="633"/>
      <c r="BFV10" s="633"/>
      <c r="BFW10" s="633"/>
      <c r="BFX10" s="633"/>
      <c r="BFY10" s="633"/>
      <c r="BFZ10" s="633"/>
      <c r="BGA10" s="633"/>
      <c r="BGB10" s="633"/>
      <c r="BGC10" s="633"/>
      <c r="BGD10" s="633"/>
      <c r="BGE10" s="633"/>
      <c r="BGF10" s="633"/>
      <c r="BGG10" s="633"/>
      <c r="BGH10" s="633"/>
      <c r="BGI10" s="633"/>
      <c r="BGJ10" s="633"/>
      <c r="BGK10" s="633"/>
      <c r="BGL10" s="633"/>
      <c r="BGM10" s="633"/>
      <c r="BGN10" s="633"/>
      <c r="BGO10" s="633"/>
      <c r="BGP10" s="633"/>
      <c r="BGQ10" s="633"/>
      <c r="BGR10" s="633"/>
      <c r="BGS10" s="633"/>
      <c r="BGT10" s="633"/>
      <c r="BGU10" s="633"/>
      <c r="BGV10" s="633"/>
      <c r="BGW10" s="633"/>
      <c r="BGX10" s="633"/>
      <c r="BGY10" s="633"/>
      <c r="BGZ10" s="633"/>
      <c r="BHA10" s="633"/>
      <c r="BHB10" s="633"/>
      <c r="BHC10" s="633"/>
      <c r="BHD10" s="633"/>
      <c r="BHE10" s="633"/>
      <c r="BHF10" s="633"/>
      <c r="BHG10" s="633"/>
      <c r="BHH10" s="633"/>
      <c r="BHI10" s="633"/>
      <c r="BHJ10" s="633"/>
      <c r="BHK10" s="633"/>
      <c r="BHL10" s="633"/>
      <c r="BHM10" s="633"/>
      <c r="BHN10" s="633"/>
      <c r="BHO10" s="633"/>
      <c r="BHP10" s="633"/>
      <c r="BHQ10" s="633"/>
      <c r="BHR10" s="633"/>
      <c r="BHS10" s="633"/>
      <c r="BHT10" s="633"/>
      <c r="BHU10" s="633"/>
      <c r="BHV10" s="633"/>
      <c r="BHW10" s="633"/>
      <c r="BHX10" s="633"/>
      <c r="BHY10" s="633"/>
      <c r="BHZ10" s="633"/>
      <c r="BIA10" s="633"/>
      <c r="BIB10" s="633"/>
      <c r="BIC10" s="633"/>
      <c r="BID10" s="633"/>
      <c r="BIE10" s="633"/>
      <c r="BIF10" s="633"/>
      <c r="BIG10" s="633"/>
      <c r="BIH10" s="633"/>
      <c r="BII10" s="633"/>
      <c r="BIJ10" s="633"/>
      <c r="BIK10" s="633"/>
      <c r="BIL10" s="633"/>
      <c r="BIM10" s="633"/>
      <c r="BIN10" s="633"/>
      <c r="BIO10" s="633"/>
      <c r="BIP10" s="633"/>
      <c r="BIQ10" s="633"/>
      <c r="BIR10" s="633"/>
      <c r="BIS10" s="633"/>
      <c r="BIT10" s="633"/>
      <c r="BIU10" s="633"/>
      <c r="BIV10" s="633"/>
      <c r="BIW10" s="633"/>
      <c r="BIX10" s="633"/>
      <c r="BIY10" s="633"/>
      <c r="BIZ10" s="633"/>
      <c r="BJA10" s="633"/>
      <c r="BJB10" s="633"/>
      <c r="BJC10" s="633"/>
      <c r="BJD10" s="633"/>
      <c r="BJE10" s="633"/>
      <c r="BJF10" s="633"/>
      <c r="BJG10" s="633"/>
      <c r="BJH10" s="633"/>
      <c r="BJI10" s="633"/>
      <c r="BJJ10" s="633"/>
      <c r="BJK10" s="633"/>
      <c r="BJL10" s="633"/>
      <c r="BJM10" s="633"/>
      <c r="BJN10" s="633"/>
      <c r="BJO10" s="633"/>
      <c r="BJP10" s="633"/>
      <c r="BJQ10" s="633"/>
      <c r="BJR10" s="633"/>
      <c r="BJS10" s="633"/>
      <c r="BJT10" s="633"/>
      <c r="BJU10" s="633"/>
      <c r="BJV10" s="633"/>
      <c r="BJW10" s="633"/>
      <c r="BJX10" s="633"/>
      <c r="BJY10" s="633"/>
      <c r="BJZ10" s="633"/>
      <c r="BKA10" s="633"/>
      <c r="BKB10" s="633"/>
      <c r="BKC10" s="633"/>
      <c r="BKD10" s="633"/>
      <c r="BKE10" s="633"/>
      <c r="BKF10" s="633"/>
      <c r="BKG10" s="633"/>
      <c r="BKH10" s="633"/>
      <c r="BKI10" s="633"/>
      <c r="BKJ10" s="633"/>
      <c r="BKK10" s="633"/>
      <c r="BKL10" s="633"/>
      <c r="BKM10" s="633"/>
      <c r="BKN10" s="633"/>
      <c r="BKO10" s="633"/>
      <c r="BKP10" s="633"/>
      <c r="BKQ10" s="633"/>
      <c r="BKR10" s="633"/>
      <c r="BKS10" s="633"/>
      <c r="BKT10" s="633"/>
      <c r="BKU10" s="633"/>
      <c r="BKV10" s="633"/>
      <c r="BKW10" s="633"/>
      <c r="BKX10" s="633"/>
      <c r="BKY10" s="633"/>
      <c r="BKZ10" s="633"/>
      <c r="BLA10" s="633"/>
      <c r="BLB10" s="633"/>
      <c r="BLC10" s="633"/>
      <c r="BLD10" s="633"/>
      <c r="BLE10" s="633"/>
      <c r="BLF10" s="633"/>
      <c r="BLG10" s="633"/>
      <c r="BLH10" s="633"/>
      <c r="BLI10" s="633"/>
      <c r="BLJ10" s="633"/>
      <c r="BLK10" s="633"/>
      <c r="BLL10" s="633"/>
      <c r="BLM10" s="633"/>
      <c r="BLN10" s="633"/>
      <c r="BLO10" s="633"/>
      <c r="BLP10" s="633"/>
      <c r="BLQ10" s="633"/>
      <c r="BLR10" s="633"/>
      <c r="BLS10" s="633"/>
      <c r="BLT10" s="633"/>
      <c r="BLU10" s="633"/>
      <c r="BLV10" s="633"/>
      <c r="BLW10" s="633"/>
      <c r="BLX10" s="633"/>
      <c r="BLY10" s="633"/>
      <c r="BLZ10" s="633"/>
      <c r="BMA10" s="633"/>
      <c r="BMB10" s="633"/>
      <c r="BMC10" s="633"/>
      <c r="BMD10" s="633"/>
      <c r="BME10" s="633"/>
      <c r="BMF10" s="633"/>
      <c r="BMG10" s="633"/>
      <c r="BMH10" s="633"/>
      <c r="BMI10" s="633"/>
      <c r="BMJ10" s="633"/>
      <c r="BMK10" s="633"/>
      <c r="BML10" s="633"/>
      <c r="BMM10" s="633"/>
      <c r="BMN10" s="633"/>
      <c r="BMO10" s="633"/>
      <c r="BMP10" s="633"/>
      <c r="BMQ10" s="633"/>
      <c r="BMR10" s="633"/>
      <c r="BMS10" s="633"/>
      <c r="BMT10" s="633"/>
      <c r="BMU10" s="633"/>
      <c r="BMV10" s="633"/>
      <c r="BMW10" s="633"/>
      <c r="BMX10" s="633"/>
      <c r="BMY10" s="633"/>
      <c r="BMZ10" s="633"/>
      <c r="BNA10" s="633"/>
      <c r="BNB10" s="633"/>
      <c r="BNC10" s="633"/>
      <c r="BND10" s="633"/>
      <c r="BNE10" s="633"/>
      <c r="BNF10" s="633"/>
      <c r="BNG10" s="633"/>
      <c r="BNH10" s="633"/>
      <c r="BNI10" s="633"/>
      <c r="BNJ10" s="633"/>
      <c r="BNK10" s="633"/>
      <c r="BNL10" s="633"/>
      <c r="BNM10" s="633"/>
      <c r="BNN10" s="633"/>
      <c r="BNO10" s="633"/>
      <c r="BNP10" s="633"/>
      <c r="BNQ10" s="633"/>
      <c r="BNR10" s="633"/>
      <c r="BNS10" s="633"/>
      <c r="BNT10" s="633"/>
      <c r="BNU10" s="633"/>
      <c r="BNV10" s="633"/>
      <c r="BNW10" s="633"/>
      <c r="BNX10" s="633"/>
      <c r="BNY10" s="633"/>
      <c r="BNZ10" s="633"/>
      <c r="BOA10" s="633"/>
      <c r="BOB10" s="633"/>
      <c r="BOC10" s="633"/>
      <c r="BOD10" s="633"/>
      <c r="BOE10" s="633"/>
      <c r="BOF10" s="633"/>
      <c r="BOG10" s="633"/>
      <c r="BOH10" s="633"/>
      <c r="BOI10" s="633"/>
      <c r="BOJ10" s="633"/>
      <c r="BOK10" s="633"/>
      <c r="BOL10" s="633"/>
      <c r="BOM10" s="633"/>
      <c r="BON10" s="633"/>
      <c r="BOO10" s="633"/>
      <c r="BOP10" s="633"/>
      <c r="BOQ10" s="633"/>
      <c r="BOR10" s="633"/>
      <c r="BOS10" s="633"/>
      <c r="BOT10" s="633"/>
      <c r="BOU10" s="633"/>
      <c r="BOV10" s="633"/>
      <c r="BOW10" s="633"/>
      <c r="BOX10" s="633"/>
      <c r="BOY10" s="633"/>
      <c r="BOZ10" s="633"/>
      <c r="BPA10" s="633"/>
      <c r="BPB10" s="633"/>
      <c r="BPC10" s="633"/>
      <c r="BPD10" s="633"/>
      <c r="BPE10" s="633"/>
      <c r="BPF10" s="633"/>
      <c r="BPG10" s="633"/>
      <c r="BPH10" s="633"/>
      <c r="BPI10" s="633"/>
      <c r="BPJ10" s="633"/>
      <c r="BPK10" s="633"/>
      <c r="BPL10" s="633"/>
      <c r="BPM10" s="633"/>
      <c r="BPN10" s="633"/>
      <c r="BPO10" s="633"/>
      <c r="BPP10" s="633"/>
      <c r="BPQ10" s="633"/>
      <c r="BPR10" s="633"/>
      <c r="BPS10" s="633"/>
      <c r="BPT10" s="633"/>
      <c r="BPU10" s="633"/>
      <c r="BPV10" s="633"/>
      <c r="BPW10" s="633"/>
      <c r="BPX10" s="633"/>
      <c r="BPY10" s="633"/>
      <c r="BPZ10" s="633"/>
      <c r="BQA10" s="633"/>
      <c r="BQB10" s="633"/>
      <c r="BQC10" s="633"/>
      <c r="BQD10" s="633"/>
      <c r="BQE10" s="633"/>
      <c r="BQF10" s="633"/>
      <c r="BQG10" s="633"/>
      <c r="BQH10" s="633"/>
      <c r="BQI10" s="633"/>
      <c r="BQJ10" s="633"/>
      <c r="BQK10" s="633"/>
      <c r="BQL10" s="633"/>
      <c r="BQM10" s="633"/>
      <c r="BQN10" s="633"/>
      <c r="BQO10" s="633"/>
      <c r="BQP10" s="633"/>
      <c r="BQQ10" s="633"/>
      <c r="BQR10" s="633"/>
      <c r="BQS10" s="633"/>
      <c r="BQT10" s="633"/>
      <c r="BQU10" s="633"/>
      <c r="BQV10" s="633"/>
      <c r="BQW10" s="633"/>
      <c r="BQX10" s="633"/>
      <c r="BQY10" s="633"/>
      <c r="BQZ10" s="633"/>
      <c r="BRA10" s="633"/>
      <c r="BRB10" s="633"/>
      <c r="BRC10" s="633"/>
      <c r="BRD10" s="633"/>
      <c r="BRE10" s="633"/>
      <c r="BRF10" s="633"/>
      <c r="BRG10" s="633"/>
      <c r="BRH10" s="633"/>
      <c r="BRI10" s="633"/>
      <c r="BRJ10" s="633"/>
      <c r="BRK10" s="633"/>
      <c r="BRL10" s="633"/>
      <c r="BRM10" s="633"/>
      <c r="BRN10" s="633"/>
      <c r="BRO10" s="633"/>
      <c r="BRP10" s="633"/>
      <c r="BRQ10" s="633"/>
      <c r="BRR10" s="633"/>
      <c r="BRS10" s="633"/>
      <c r="BRT10" s="633"/>
      <c r="BRU10" s="633"/>
      <c r="BRV10" s="633"/>
      <c r="BRW10" s="633"/>
      <c r="BRX10" s="633"/>
      <c r="BRY10" s="633"/>
      <c r="BRZ10" s="633"/>
      <c r="BSA10" s="633"/>
      <c r="BSB10" s="633"/>
      <c r="BSC10" s="633"/>
      <c r="BSD10" s="633"/>
      <c r="BSE10" s="633"/>
      <c r="BSF10" s="633"/>
      <c r="BSG10" s="633"/>
      <c r="BSH10" s="633"/>
      <c r="BSI10" s="633"/>
      <c r="BSJ10" s="633"/>
      <c r="BSK10" s="633"/>
      <c r="BSL10" s="633"/>
      <c r="BSM10" s="633"/>
      <c r="BSN10" s="633"/>
      <c r="BSO10" s="633"/>
      <c r="BSP10" s="633"/>
      <c r="BSQ10" s="633"/>
      <c r="BSR10" s="633"/>
      <c r="BSS10" s="633"/>
      <c r="BST10" s="633"/>
      <c r="BSU10" s="633"/>
      <c r="BSV10" s="633"/>
      <c r="BSW10" s="633"/>
      <c r="BSX10" s="633"/>
      <c r="BSY10" s="633"/>
      <c r="BSZ10" s="633"/>
      <c r="BTA10" s="633"/>
      <c r="BTB10" s="633"/>
      <c r="BTC10" s="633"/>
      <c r="BTD10" s="633"/>
      <c r="BTE10" s="633"/>
      <c r="BTF10" s="633"/>
      <c r="BTG10" s="633"/>
      <c r="BTH10" s="633"/>
      <c r="BTI10" s="633"/>
      <c r="BTJ10" s="633"/>
      <c r="BTK10" s="633"/>
      <c r="BTL10" s="633"/>
      <c r="BTM10" s="633"/>
      <c r="BTN10" s="633"/>
      <c r="BTO10" s="633"/>
      <c r="BTP10" s="633"/>
      <c r="BTQ10" s="633"/>
      <c r="BTR10" s="633"/>
      <c r="BTS10" s="633"/>
      <c r="BTT10" s="633"/>
      <c r="BTU10" s="633"/>
      <c r="BTV10" s="633"/>
      <c r="BTW10" s="633"/>
      <c r="BTX10" s="633"/>
      <c r="BTY10" s="633"/>
      <c r="BTZ10" s="633"/>
      <c r="BUA10" s="633"/>
      <c r="BUB10" s="633"/>
      <c r="BUC10" s="633"/>
      <c r="BUD10" s="633"/>
      <c r="BUE10" s="633"/>
      <c r="BUF10" s="633"/>
      <c r="BUG10" s="633"/>
      <c r="BUH10" s="633"/>
      <c r="BUI10" s="633"/>
      <c r="BUJ10" s="633"/>
      <c r="BUK10" s="633"/>
      <c r="BUL10" s="633"/>
      <c r="BUM10" s="633"/>
      <c r="BUN10" s="633"/>
      <c r="BUO10" s="633"/>
      <c r="BUP10" s="633"/>
      <c r="BUQ10" s="633"/>
      <c r="BUR10" s="633"/>
      <c r="BUS10" s="633"/>
      <c r="BUT10" s="633"/>
      <c r="BUU10" s="633"/>
      <c r="BUV10" s="633"/>
      <c r="BUW10" s="633"/>
      <c r="BUX10" s="633"/>
      <c r="BUY10" s="633"/>
      <c r="BUZ10" s="633"/>
      <c r="BVA10" s="633"/>
      <c r="BVB10" s="633"/>
      <c r="BVC10" s="633"/>
      <c r="BVD10" s="633"/>
      <c r="BVE10" s="633"/>
      <c r="BVF10" s="633"/>
      <c r="BVG10" s="633"/>
      <c r="BVH10" s="633"/>
      <c r="BVI10" s="633"/>
      <c r="BVJ10" s="633"/>
      <c r="BVK10" s="633"/>
      <c r="BVL10" s="633"/>
      <c r="BVM10" s="633"/>
      <c r="BVN10" s="633"/>
      <c r="BVO10" s="633"/>
      <c r="BVP10" s="633"/>
      <c r="BVQ10" s="633"/>
      <c r="BVR10" s="633"/>
      <c r="BVS10" s="633"/>
      <c r="BVT10" s="633"/>
      <c r="BVU10" s="633"/>
      <c r="BVV10" s="633"/>
      <c r="BVW10" s="633"/>
      <c r="BVX10" s="633"/>
      <c r="BVY10" s="633"/>
      <c r="BVZ10" s="633"/>
      <c r="BWA10" s="633"/>
      <c r="BWB10" s="633"/>
      <c r="BWC10" s="633"/>
      <c r="BWD10" s="633"/>
      <c r="BWE10" s="633"/>
      <c r="BWF10" s="633"/>
      <c r="BWG10" s="633"/>
      <c r="BWH10" s="633"/>
      <c r="BWI10" s="633"/>
      <c r="BWJ10" s="633"/>
      <c r="BWK10" s="633"/>
      <c r="BWL10" s="633"/>
      <c r="BWM10" s="633"/>
      <c r="BWN10" s="633"/>
      <c r="BWO10" s="633"/>
      <c r="BWP10" s="633"/>
      <c r="BWQ10" s="633"/>
      <c r="BWR10" s="633"/>
      <c r="BWS10" s="633"/>
      <c r="BWT10" s="633"/>
      <c r="BWU10" s="633"/>
      <c r="BWV10" s="633"/>
      <c r="BWW10" s="633"/>
      <c r="BWX10" s="633"/>
      <c r="BWY10" s="633"/>
      <c r="BWZ10" s="633"/>
      <c r="BXA10" s="633"/>
      <c r="BXB10" s="633"/>
      <c r="BXC10" s="633"/>
      <c r="BXD10" s="633"/>
      <c r="BXE10" s="633"/>
      <c r="BXF10" s="633"/>
      <c r="BXG10" s="633"/>
      <c r="BXH10" s="633"/>
      <c r="BXI10" s="633"/>
      <c r="BXJ10" s="633"/>
      <c r="BXK10" s="633"/>
      <c r="BXL10" s="633"/>
      <c r="BXM10" s="633"/>
      <c r="BXN10" s="633"/>
      <c r="BXO10" s="633"/>
      <c r="BXP10" s="633"/>
      <c r="BXQ10" s="633"/>
      <c r="BXR10" s="633"/>
      <c r="BXS10" s="633"/>
      <c r="BXT10" s="633"/>
      <c r="BXU10" s="633"/>
      <c r="BXV10" s="633"/>
      <c r="BXW10" s="633"/>
      <c r="BXX10" s="633"/>
      <c r="BXY10" s="633"/>
      <c r="BXZ10" s="633"/>
      <c r="BYA10" s="633"/>
      <c r="BYB10" s="633"/>
      <c r="BYC10" s="633"/>
      <c r="BYD10" s="633"/>
      <c r="BYE10" s="633"/>
      <c r="BYF10" s="633"/>
      <c r="BYG10" s="633"/>
      <c r="BYH10" s="633"/>
      <c r="BYI10" s="633"/>
      <c r="BYJ10" s="633"/>
      <c r="BYK10" s="633"/>
      <c r="BYL10" s="633"/>
      <c r="BYM10" s="633"/>
      <c r="BYN10" s="633"/>
      <c r="BYO10" s="633"/>
      <c r="BYP10" s="633"/>
      <c r="BYQ10" s="633"/>
      <c r="BYR10" s="633"/>
      <c r="BYS10" s="633"/>
      <c r="BYT10" s="633"/>
      <c r="BYU10" s="633"/>
      <c r="BYV10" s="633"/>
      <c r="BYW10" s="633"/>
      <c r="BYX10" s="633"/>
      <c r="BYY10" s="633"/>
      <c r="BYZ10" s="633"/>
      <c r="BZA10" s="633"/>
      <c r="BZB10" s="633"/>
      <c r="BZC10" s="633"/>
      <c r="BZD10" s="633"/>
      <c r="BZE10" s="633"/>
      <c r="BZF10" s="633"/>
      <c r="BZG10" s="633"/>
      <c r="BZH10" s="633"/>
      <c r="BZI10" s="633"/>
      <c r="BZJ10" s="633"/>
      <c r="BZK10" s="633"/>
      <c r="BZL10" s="633"/>
      <c r="BZM10" s="633"/>
      <c r="BZN10" s="633"/>
      <c r="BZO10" s="633"/>
      <c r="BZP10" s="633"/>
      <c r="BZQ10" s="633"/>
      <c r="BZR10" s="633"/>
      <c r="BZS10" s="633"/>
      <c r="BZT10" s="633"/>
      <c r="BZU10" s="633"/>
      <c r="BZV10" s="633"/>
      <c r="BZW10" s="633"/>
      <c r="BZX10" s="633"/>
      <c r="BZY10" s="633"/>
      <c r="BZZ10" s="633"/>
      <c r="CAA10" s="633"/>
      <c r="CAB10" s="633"/>
      <c r="CAC10" s="633"/>
      <c r="CAD10" s="633"/>
      <c r="CAE10" s="633"/>
      <c r="CAF10" s="633"/>
      <c r="CAG10" s="633"/>
      <c r="CAH10" s="633"/>
      <c r="CAI10" s="633"/>
      <c r="CAJ10" s="633"/>
      <c r="CAK10" s="633"/>
      <c r="CAL10" s="633"/>
      <c r="CAM10" s="633"/>
      <c r="CAN10" s="633"/>
      <c r="CAO10" s="633"/>
      <c r="CAP10" s="633"/>
      <c r="CAQ10" s="633"/>
      <c r="CAR10" s="633"/>
      <c r="CAS10" s="633"/>
      <c r="CAT10" s="633"/>
      <c r="CAU10" s="633"/>
      <c r="CAV10" s="633"/>
      <c r="CAW10" s="633"/>
      <c r="CAX10" s="633"/>
      <c r="CAY10" s="633"/>
      <c r="CAZ10" s="633"/>
      <c r="CBA10" s="633"/>
      <c r="CBB10" s="633"/>
      <c r="CBC10" s="633"/>
      <c r="CBD10" s="633"/>
      <c r="CBE10" s="633"/>
      <c r="CBF10" s="633"/>
      <c r="CBG10" s="633"/>
      <c r="CBH10" s="633"/>
      <c r="CBI10" s="633"/>
      <c r="CBJ10" s="633"/>
      <c r="CBK10" s="633"/>
      <c r="CBL10" s="633"/>
      <c r="CBM10" s="633"/>
      <c r="CBN10" s="633"/>
      <c r="CBO10" s="633"/>
      <c r="CBP10" s="633"/>
      <c r="CBQ10" s="633"/>
      <c r="CBR10" s="633"/>
      <c r="CBS10" s="633"/>
      <c r="CBT10" s="633"/>
      <c r="CBU10" s="633"/>
      <c r="CBV10" s="633"/>
      <c r="CBW10" s="633"/>
      <c r="CBX10" s="633"/>
      <c r="CBY10" s="633"/>
      <c r="CBZ10" s="633"/>
      <c r="CCA10" s="633"/>
      <c r="CCB10" s="633"/>
      <c r="CCC10" s="633"/>
      <c r="CCD10" s="633"/>
      <c r="CCE10" s="633"/>
      <c r="CCF10" s="633"/>
      <c r="CCG10" s="633"/>
      <c r="CCH10" s="633"/>
      <c r="CCI10" s="633"/>
      <c r="CCJ10" s="633"/>
      <c r="CCK10" s="633"/>
      <c r="CCL10" s="633"/>
      <c r="CCM10" s="633"/>
      <c r="CCN10" s="633"/>
      <c r="CCO10" s="633"/>
      <c r="CCP10" s="633"/>
      <c r="CCQ10" s="633"/>
      <c r="CCR10" s="633"/>
      <c r="CCS10" s="633"/>
      <c r="CCT10" s="633"/>
      <c r="CCU10" s="633"/>
      <c r="CCV10" s="633"/>
      <c r="CCW10" s="633"/>
      <c r="CCX10" s="633"/>
      <c r="CCY10" s="633"/>
      <c r="CCZ10" s="633"/>
      <c r="CDA10" s="633"/>
      <c r="CDB10" s="633"/>
      <c r="CDC10" s="633"/>
      <c r="CDD10" s="633"/>
      <c r="CDE10" s="633"/>
      <c r="CDF10" s="633"/>
      <c r="CDG10" s="633"/>
      <c r="CDH10" s="633"/>
      <c r="CDI10" s="633"/>
      <c r="CDJ10" s="633"/>
      <c r="CDK10" s="633"/>
      <c r="CDL10" s="633"/>
      <c r="CDM10" s="633"/>
      <c r="CDN10" s="633"/>
      <c r="CDO10" s="633"/>
      <c r="CDP10" s="633"/>
      <c r="CDQ10" s="633"/>
      <c r="CDR10" s="633"/>
      <c r="CDS10" s="633"/>
      <c r="CDT10" s="633"/>
      <c r="CDU10" s="633"/>
      <c r="CDV10" s="633"/>
      <c r="CDW10" s="633"/>
      <c r="CDX10" s="633"/>
      <c r="CDY10" s="633"/>
      <c r="CDZ10" s="633"/>
      <c r="CEA10" s="633"/>
      <c r="CEB10" s="633"/>
      <c r="CEC10" s="633"/>
      <c r="CED10" s="633"/>
      <c r="CEE10" s="633"/>
      <c r="CEF10" s="633"/>
      <c r="CEG10" s="633"/>
      <c r="CEH10" s="633"/>
      <c r="CEI10" s="633"/>
      <c r="CEJ10" s="633"/>
      <c r="CEK10" s="633"/>
      <c r="CEL10" s="633"/>
      <c r="CEM10" s="633"/>
      <c r="CEN10" s="633"/>
      <c r="CEO10" s="633"/>
      <c r="CEP10" s="633"/>
      <c r="CEQ10" s="633"/>
      <c r="CER10" s="633"/>
      <c r="CES10" s="633"/>
      <c r="CET10" s="633"/>
      <c r="CEU10" s="633"/>
      <c r="CEV10" s="633"/>
      <c r="CEW10" s="633"/>
      <c r="CEX10" s="633"/>
      <c r="CEY10" s="633"/>
      <c r="CEZ10" s="633"/>
      <c r="CFA10" s="633"/>
      <c r="CFB10" s="633"/>
      <c r="CFC10" s="633"/>
      <c r="CFD10" s="633"/>
      <c r="CFE10" s="633"/>
      <c r="CFF10" s="633"/>
      <c r="CFG10" s="633"/>
      <c r="CFH10" s="633"/>
      <c r="CFI10" s="633"/>
      <c r="CFJ10" s="633"/>
      <c r="CFK10" s="633"/>
      <c r="CFL10" s="633"/>
      <c r="CFM10" s="633"/>
      <c r="CFN10" s="633"/>
      <c r="CFO10" s="633"/>
      <c r="CFP10" s="633"/>
      <c r="CFQ10" s="633"/>
      <c r="CFR10" s="633"/>
      <c r="CFS10" s="633"/>
      <c r="CFT10" s="633"/>
      <c r="CFU10" s="633"/>
      <c r="CFV10" s="633"/>
      <c r="CFW10" s="633"/>
      <c r="CFX10" s="633"/>
      <c r="CFY10" s="633"/>
      <c r="CFZ10" s="633"/>
      <c r="CGA10" s="633"/>
      <c r="CGB10" s="633"/>
      <c r="CGC10" s="633"/>
      <c r="CGD10" s="633"/>
      <c r="CGE10" s="633"/>
      <c r="CGF10" s="633"/>
      <c r="CGG10" s="633"/>
      <c r="CGH10" s="633"/>
      <c r="CGI10" s="633"/>
      <c r="CGJ10" s="633"/>
      <c r="CGK10" s="633"/>
      <c r="CGL10" s="633"/>
      <c r="CGM10" s="633"/>
      <c r="CGN10" s="633"/>
      <c r="CGO10" s="633"/>
      <c r="CGP10" s="633"/>
      <c r="CGQ10" s="633"/>
      <c r="CGR10" s="633"/>
      <c r="CGS10" s="633"/>
      <c r="CGT10" s="633"/>
      <c r="CGU10" s="633"/>
      <c r="CGV10" s="633"/>
      <c r="CGW10" s="633"/>
      <c r="CGX10" s="633"/>
      <c r="CGY10" s="633"/>
      <c r="CGZ10" s="633"/>
      <c r="CHA10" s="633"/>
      <c r="CHB10" s="633"/>
      <c r="CHC10" s="633"/>
      <c r="CHD10" s="633"/>
      <c r="CHE10" s="633"/>
      <c r="CHF10" s="633"/>
      <c r="CHG10" s="633"/>
      <c r="CHH10" s="633"/>
      <c r="CHI10" s="633"/>
      <c r="CHJ10" s="633"/>
      <c r="CHK10" s="633"/>
      <c r="CHL10" s="633"/>
      <c r="CHM10" s="633"/>
      <c r="CHN10" s="633"/>
      <c r="CHO10" s="633"/>
      <c r="CHP10" s="633"/>
      <c r="CHQ10" s="633"/>
      <c r="CHR10" s="633"/>
      <c r="CHS10" s="633"/>
      <c r="CHT10" s="633"/>
      <c r="CHU10" s="633"/>
      <c r="CHV10" s="633"/>
      <c r="CHW10" s="633"/>
      <c r="CHX10" s="633"/>
      <c r="CHY10" s="633"/>
      <c r="CHZ10" s="633"/>
      <c r="CIA10" s="633"/>
      <c r="CIB10" s="633"/>
      <c r="CIC10" s="633"/>
      <c r="CID10" s="633"/>
      <c r="CIE10" s="633"/>
      <c r="CIF10" s="633"/>
      <c r="CIG10" s="633"/>
      <c r="CIH10" s="633"/>
      <c r="CII10" s="633"/>
      <c r="CIJ10" s="633"/>
      <c r="CIK10" s="633"/>
      <c r="CIL10" s="633"/>
      <c r="CIM10" s="633"/>
      <c r="CIN10" s="633"/>
      <c r="CIO10" s="633"/>
      <c r="CIP10" s="633"/>
      <c r="CIQ10" s="633"/>
      <c r="CIR10" s="633"/>
      <c r="CIS10" s="633"/>
      <c r="CIT10" s="633"/>
      <c r="CIU10" s="633"/>
      <c r="CIV10" s="633"/>
      <c r="CIW10" s="633"/>
      <c r="CIX10" s="633"/>
      <c r="CIY10" s="633"/>
      <c r="CIZ10" s="633"/>
      <c r="CJA10" s="633"/>
      <c r="CJB10" s="633"/>
      <c r="CJC10" s="633"/>
      <c r="CJD10" s="633"/>
      <c r="CJE10" s="633"/>
      <c r="CJF10" s="633"/>
      <c r="CJG10" s="633"/>
      <c r="CJH10" s="633"/>
      <c r="CJI10" s="633"/>
      <c r="CJJ10" s="633"/>
      <c r="CJK10" s="633"/>
      <c r="CJL10" s="633"/>
      <c r="CJM10" s="633"/>
      <c r="CJN10" s="633"/>
      <c r="CJO10" s="633"/>
      <c r="CJP10" s="633"/>
      <c r="CJQ10" s="633"/>
      <c r="CJR10" s="633"/>
      <c r="CJS10" s="633"/>
      <c r="CJT10" s="633"/>
      <c r="CJU10" s="633"/>
      <c r="CJV10" s="633"/>
      <c r="CJW10" s="633"/>
      <c r="CJX10" s="633"/>
      <c r="CJY10" s="633"/>
      <c r="CJZ10" s="633"/>
      <c r="CKA10" s="633"/>
      <c r="CKB10" s="633"/>
      <c r="CKC10" s="633"/>
      <c r="CKD10" s="633"/>
      <c r="CKE10" s="633"/>
      <c r="CKF10" s="633"/>
      <c r="CKG10" s="633"/>
      <c r="CKH10" s="633"/>
      <c r="CKI10" s="633"/>
      <c r="CKJ10" s="633"/>
      <c r="CKK10" s="633"/>
      <c r="CKL10" s="633"/>
      <c r="CKM10" s="633"/>
      <c r="CKN10" s="633"/>
      <c r="CKO10" s="633"/>
      <c r="CKP10" s="633"/>
      <c r="CKQ10" s="633"/>
      <c r="CKR10" s="633"/>
      <c r="CKS10" s="633"/>
      <c r="CKT10" s="633"/>
      <c r="CKU10" s="633"/>
      <c r="CKV10" s="633"/>
      <c r="CKW10" s="633"/>
      <c r="CKX10" s="633"/>
      <c r="CKY10" s="633"/>
      <c r="CKZ10" s="633"/>
      <c r="CLA10" s="633"/>
      <c r="CLB10" s="633"/>
      <c r="CLC10" s="633"/>
      <c r="CLD10" s="633"/>
      <c r="CLE10" s="633"/>
      <c r="CLF10" s="633"/>
      <c r="CLG10" s="633"/>
      <c r="CLH10" s="633"/>
      <c r="CLI10" s="633"/>
      <c r="CLJ10" s="633"/>
      <c r="CLK10" s="633"/>
      <c r="CLL10" s="633"/>
      <c r="CLM10" s="633"/>
      <c r="CLN10" s="633"/>
      <c r="CLO10" s="633"/>
      <c r="CLP10" s="633"/>
      <c r="CLQ10" s="633"/>
      <c r="CLR10" s="633"/>
      <c r="CLS10" s="633"/>
      <c r="CLT10" s="633"/>
      <c r="CLU10" s="633"/>
      <c r="CLV10" s="633"/>
      <c r="CLW10" s="633"/>
      <c r="CLX10" s="633"/>
      <c r="CLY10" s="633"/>
      <c r="CLZ10" s="633"/>
      <c r="CMA10" s="633"/>
      <c r="CMB10" s="633"/>
      <c r="CMC10" s="633"/>
      <c r="CMD10" s="633"/>
      <c r="CME10" s="633"/>
      <c r="CMF10" s="633"/>
      <c r="CMG10" s="633"/>
      <c r="CMH10" s="633"/>
      <c r="CMI10" s="633"/>
      <c r="CMJ10" s="633"/>
      <c r="CMK10" s="633"/>
      <c r="CML10" s="633"/>
      <c r="CMM10" s="633"/>
      <c r="CMN10" s="633"/>
      <c r="CMO10" s="633"/>
      <c r="CMP10" s="633"/>
      <c r="CMQ10" s="633"/>
      <c r="CMR10" s="633"/>
      <c r="CMS10" s="633"/>
      <c r="CMT10" s="633"/>
      <c r="CMU10" s="633"/>
      <c r="CMV10" s="633"/>
      <c r="CMW10" s="633"/>
      <c r="CMX10" s="633"/>
      <c r="CMY10" s="633"/>
      <c r="CMZ10" s="633"/>
      <c r="CNA10" s="633"/>
      <c r="CNB10" s="633"/>
      <c r="CNC10" s="633"/>
      <c r="CND10" s="633"/>
      <c r="CNE10" s="633"/>
      <c r="CNF10" s="633"/>
      <c r="CNG10" s="633"/>
      <c r="CNH10" s="633"/>
      <c r="CNI10" s="633"/>
      <c r="CNJ10" s="633"/>
      <c r="CNK10" s="633"/>
      <c r="CNL10" s="633"/>
      <c r="CNM10" s="633"/>
      <c r="CNN10" s="633"/>
      <c r="CNO10" s="633"/>
      <c r="CNP10" s="633"/>
      <c r="CNQ10" s="633"/>
      <c r="CNR10" s="633"/>
      <c r="CNS10" s="633"/>
      <c r="CNT10" s="633"/>
      <c r="CNU10" s="633"/>
      <c r="CNV10" s="633"/>
      <c r="CNW10" s="633"/>
    </row>
    <row r="11" spans="1:2415" s="635" customFormat="1" ht="45.75" customHeight="1" outlineLevel="1" thickTop="1" thickBot="1" x14ac:dyDescent="0.3">
      <c r="A11" s="413"/>
      <c r="B11" s="636" t="s">
        <v>1083</v>
      </c>
      <c r="C11" s="618" t="s">
        <v>22</v>
      </c>
      <c r="D11" s="888" t="s">
        <v>1342</v>
      </c>
      <c r="E11" s="888"/>
      <c r="F11" s="888"/>
      <c r="G11" s="888"/>
      <c r="H11" s="888"/>
      <c r="I11" s="888"/>
      <c r="J11" s="888"/>
      <c r="K11" s="888"/>
      <c r="L11" s="888"/>
      <c r="M11" s="700"/>
      <c r="N11" s="701"/>
      <c r="O11" s="701"/>
      <c r="P11" s="701"/>
      <c r="Q11" s="701"/>
      <c r="R11" s="702"/>
      <c r="S11" s="703"/>
      <c r="T11" s="704"/>
      <c r="U11" s="705"/>
      <c r="V11" s="70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row>
    <row r="12" spans="1:2415" s="635" customFormat="1" ht="81.75" customHeight="1" outlineLevel="1" thickTop="1" thickBot="1" x14ac:dyDescent="0.3">
      <c r="A12" s="413"/>
      <c r="B12" s="636" t="s">
        <v>967</v>
      </c>
      <c r="C12" s="618" t="s">
        <v>1016</v>
      </c>
      <c r="D12" s="988" t="s">
        <v>1308</v>
      </c>
      <c r="E12" s="989"/>
      <c r="F12" s="989"/>
      <c r="G12" s="989"/>
      <c r="H12" s="989"/>
      <c r="I12" s="990"/>
      <c r="J12" s="670" t="s">
        <v>1124</v>
      </c>
      <c r="K12" s="781" t="s">
        <v>996</v>
      </c>
      <c r="L12" s="671" t="s">
        <v>1221</v>
      </c>
      <c r="M12" s="708">
        <v>80</v>
      </c>
      <c r="N12" s="709">
        <v>80.791666666666671</v>
      </c>
      <c r="O12" s="709">
        <v>85.1875</v>
      </c>
      <c r="P12" s="709">
        <v>89</v>
      </c>
      <c r="Q12" s="709">
        <v>95.895833333333329</v>
      </c>
      <c r="R12" s="708">
        <v>95.895833333333329</v>
      </c>
      <c r="S12" s="710" t="s">
        <v>1070</v>
      </c>
      <c r="T12" s="714"/>
      <c r="U12" s="715"/>
      <c r="V12" s="715"/>
      <c r="W12" s="386"/>
      <c r="X12" s="386"/>
      <c r="Y12" s="386"/>
      <c r="Z12" s="386"/>
      <c r="AA12" s="386"/>
      <c r="AB12" s="386"/>
      <c r="AC12" s="386"/>
      <c r="AD12" s="386"/>
      <c r="AE12" s="386"/>
      <c r="AF12" s="386"/>
      <c r="AG12" s="386"/>
      <c r="AH12" s="386"/>
      <c r="AI12" s="386"/>
      <c r="AJ12" s="386"/>
      <c r="AK12" s="386"/>
      <c r="AL12" s="386"/>
      <c r="AM12" s="386"/>
      <c r="AN12" s="386"/>
      <c r="AO12" s="386"/>
      <c r="AP12" s="386"/>
      <c r="AQ12" s="386"/>
    </row>
    <row r="13" spans="1:2415" s="635" customFormat="1" ht="82.5" customHeight="1" outlineLevel="1" thickTop="1" thickBot="1" x14ac:dyDescent="0.3">
      <c r="A13" s="413"/>
      <c r="B13" s="636" t="s">
        <v>967</v>
      </c>
      <c r="C13" s="618" t="s">
        <v>1017</v>
      </c>
      <c r="D13" s="988" t="s">
        <v>984</v>
      </c>
      <c r="E13" s="989"/>
      <c r="F13" s="989"/>
      <c r="G13" s="989"/>
      <c r="H13" s="989"/>
      <c r="I13" s="989"/>
      <c r="J13" s="670" t="s">
        <v>1125</v>
      </c>
      <c r="K13" s="781" t="s">
        <v>996</v>
      </c>
      <c r="L13" s="671" t="s">
        <v>1311</v>
      </c>
      <c r="M13" s="711">
        <v>95</v>
      </c>
      <c r="N13" s="712">
        <v>96</v>
      </c>
      <c r="O13" s="712">
        <v>96</v>
      </c>
      <c r="P13" s="712">
        <v>96</v>
      </c>
      <c r="Q13" s="712">
        <v>96</v>
      </c>
      <c r="R13" s="711">
        <v>96</v>
      </c>
      <c r="S13" s="713" t="s">
        <v>1070</v>
      </c>
      <c r="T13" s="714"/>
      <c r="U13" s="715"/>
      <c r="V13" s="715"/>
      <c r="W13" s="386"/>
      <c r="X13" s="386"/>
      <c r="Y13" s="386"/>
      <c r="Z13" s="386"/>
      <c r="AA13" s="386"/>
      <c r="AB13" s="386"/>
      <c r="AC13" s="386"/>
      <c r="AD13" s="386"/>
      <c r="AE13" s="386"/>
      <c r="AF13" s="386"/>
      <c r="AG13" s="386"/>
      <c r="AH13" s="386"/>
      <c r="AI13" s="386"/>
      <c r="AJ13" s="386"/>
      <c r="AK13" s="386"/>
      <c r="AL13" s="386"/>
      <c r="AM13" s="386"/>
      <c r="AN13" s="386"/>
      <c r="AO13" s="386"/>
      <c r="AP13" s="386"/>
      <c r="AQ13" s="386"/>
    </row>
    <row r="14" spans="1:2415" s="638" customFormat="1" ht="69.75" customHeight="1" outlineLevel="2" thickTop="1" thickBot="1" x14ac:dyDescent="0.3">
      <c r="A14" s="413"/>
      <c r="B14" s="672" t="s">
        <v>968</v>
      </c>
      <c r="C14" s="673" t="s">
        <v>781</v>
      </c>
      <c r="D14" s="1039" t="s">
        <v>953</v>
      </c>
      <c r="E14" s="1040"/>
      <c r="F14" s="637" t="s">
        <v>995</v>
      </c>
      <c r="G14" s="1167" t="s">
        <v>1141</v>
      </c>
      <c r="H14" s="1168"/>
      <c r="I14" s="1096" t="s">
        <v>1310</v>
      </c>
      <c r="J14" s="1097"/>
      <c r="K14" s="1097"/>
      <c r="L14" s="674" t="s">
        <v>357</v>
      </c>
      <c r="M14" s="675">
        <v>68</v>
      </c>
      <c r="N14" s="676">
        <v>70</v>
      </c>
      <c r="O14" s="676">
        <v>80</v>
      </c>
      <c r="P14" s="676">
        <v>88</v>
      </c>
      <c r="Q14" s="676">
        <v>100</v>
      </c>
      <c r="R14" s="675">
        <f>(Q14)</f>
        <v>100</v>
      </c>
      <c r="S14" s="677" t="s">
        <v>1070</v>
      </c>
      <c r="T14" s="678"/>
      <c r="U14" s="679"/>
      <c r="V14" s="679"/>
      <c r="W14" s="386"/>
      <c r="X14" s="386"/>
      <c r="Y14" s="386"/>
      <c r="Z14" s="386"/>
      <c r="AA14" s="386"/>
      <c r="AB14" s="386"/>
      <c r="AC14" s="386"/>
      <c r="AD14" s="386"/>
      <c r="AE14" s="386"/>
      <c r="AF14" s="386"/>
      <c r="AG14" s="386"/>
      <c r="AH14" s="386"/>
      <c r="AI14" s="386"/>
      <c r="AJ14" s="386"/>
      <c r="AK14" s="386"/>
      <c r="AL14" s="641"/>
      <c r="AN14" s="639"/>
      <c r="AO14" s="639"/>
      <c r="AP14" s="639"/>
      <c r="AQ14" s="639"/>
      <c r="AR14" s="639"/>
    </row>
    <row r="15" spans="1:2415" s="638" customFormat="1" ht="35.25" customHeight="1" outlineLevel="3" thickTop="1" thickBot="1" x14ac:dyDescent="0.3">
      <c r="A15" s="413"/>
      <c r="B15" s="460" t="s">
        <v>981</v>
      </c>
      <c r="C15" s="625" t="s">
        <v>240</v>
      </c>
      <c r="D15" s="997" t="s">
        <v>964</v>
      </c>
      <c r="E15" s="998"/>
      <c r="F15" s="998"/>
      <c r="G15" s="998"/>
      <c r="H15" s="998"/>
      <c r="I15" s="998"/>
      <c r="J15" s="998"/>
      <c r="K15" s="998"/>
      <c r="L15" s="602" t="s">
        <v>357</v>
      </c>
      <c r="M15" s="628">
        <v>100</v>
      </c>
      <c r="N15" s="657">
        <v>100</v>
      </c>
      <c r="O15" s="657">
        <v>100</v>
      </c>
      <c r="P15" s="657">
        <v>100</v>
      </c>
      <c r="Q15" s="657">
        <v>100</v>
      </c>
      <c r="R15" s="629">
        <v>100</v>
      </c>
      <c r="S15" s="657" t="s">
        <v>1070</v>
      </c>
      <c r="T15" s="658"/>
      <c r="U15" s="630"/>
      <c r="V15" s="716"/>
      <c r="W15" s="386"/>
      <c r="X15" s="386"/>
      <c r="Y15" s="386"/>
      <c r="Z15" s="386"/>
      <c r="AA15" s="386"/>
      <c r="AB15" s="386"/>
      <c r="AC15" s="386"/>
      <c r="AD15" s="386"/>
      <c r="AE15" s="386"/>
      <c r="AF15" s="386"/>
      <c r="AG15" s="386"/>
      <c r="AH15" s="386"/>
      <c r="AI15" s="639"/>
      <c r="AJ15" s="639"/>
      <c r="AK15" s="639"/>
      <c r="AL15" s="640"/>
      <c r="AN15" s="642"/>
      <c r="AO15" s="643"/>
      <c r="AP15" s="643"/>
      <c r="AQ15" s="643"/>
      <c r="AR15" s="643"/>
    </row>
    <row r="16" spans="1:2415" s="638" customFormat="1" ht="35.25" customHeight="1" outlineLevel="3" thickTop="1" thickBot="1" x14ac:dyDescent="0.3">
      <c r="A16" s="413"/>
      <c r="B16" s="460" t="s">
        <v>980</v>
      </c>
      <c r="C16" s="625" t="s">
        <v>276</v>
      </c>
      <c r="D16" s="997" t="s">
        <v>1219</v>
      </c>
      <c r="E16" s="998"/>
      <c r="F16" s="998"/>
      <c r="G16" s="998"/>
      <c r="H16" s="998"/>
      <c r="I16" s="998"/>
      <c r="J16" s="998"/>
      <c r="K16" s="998"/>
      <c r="L16" s="602" t="s">
        <v>357</v>
      </c>
      <c r="M16" s="628">
        <v>75</v>
      </c>
      <c r="N16" s="657">
        <v>80</v>
      </c>
      <c r="O16" s="657">
        <v>85</v>
      </c>
      <c r="P16" s="657">
        <v>90</v>
      </c>
      <c r="Q16" s="657">
        <v>100</v>
      </c>
      <c r="R16" s="629">
        <v>100</v>
      </c>
      <c r="S16" s="657" t="s">
        <v>1070</v>
      </c>
      <c r="T16" s="658" t="s">
        <v>1357</v>
      </c>
      <c r="U16" s="630"/>
      <c r="V16" s="716"/>
      <c r="W16" s="386"/>
      <c r="X16" s="386"/>
      <c r="Y16" s="386"/>
      <c r="Z16" s="386"/>
      <c r="AA16" s="386"/>
      <c r="AB16" s="386"/>
      <c r="AC16" s="386"/>
      <c r="AD16" s="386"/>
      <c r="AE16" s="386"/>
      <c r="AF16" s="386"/>
      <c r="AG16" s="386"/>
      <c r="AH16" s="386"/>
      <c r="AI16" s="639"/>
      <c r="AJ16" s="639"/>
      <c r="AK16" s="639"/>
      <c r="AL16" s="640"/>
      <c r="AN16" s="642"/>
      <c r="AO16" s="643"/>
      <c r="AP16" s="643"/>
      <c r="AQ16" s="643"/>
      <c r="AR16" s="643"/>
    </row>
    <row r="17" spans="1:44" s="638" customFormat="1" ht="35.25" customHeight="1" outlineLevel="3" thickTop="1" thickBot="1" x14ac:dyDescent="0.3">
      <c r="A17" s="413"/>
      <c r="B17" s="460" t="s">
        <v>979</v>
      </c>
      <c r="C17" s="625" t="s">
        <v>368</v>
      </c>
      <c r="D17" s="991" t="s">
        <v>1358</v>
      </c>
      <c r="E17" s="992"/>
      <c r="F17" s="992"/>
      <c r="G17" s="992"/>
      <c r="H17" s="992"/>
      <c r="I17" s="992"/>
      <c r="J17" s="992"/>
      <c r="K17" s="992"/>
      <c r="L17" s="602" t="s">
        <v>357</v>
      </c>
      <c r="M17" s="628">
        <v>100</v>
      </c>
      <c r="N17" s="657">
        <v>25</v>
      </c>
      <c r="O17" s="657">
        <v>50</v>
      </c>
      <c r="P17" s="657">
        <v>75</v>
      </c>
      <c r="Q17" s="657">
        <v>100</v>
      </c>
      <c r="R17" s="629">
        <v>100</v>
      </c>
      <c r="S17" s="657" t="s">
        <v>1070</v>
      </c>
      <c r="T17" s="658"/>
      <c r="U17" s="630"/>
      <c r="V17" s="716"/>
      <c r="W17" s="386"/>
      <c r="X17" s="386"/>
      <c r="Y17" s="386"/>
      <c r="Z17" s="386"/>
      <c r="AA17" s="386"/>
      <c r="AB17" s="386"/>
      <c r="AC17" s="386"/>
      <c r="AD17" s="386"/>
      <c r="AE17" s="386"/>
      <c r="AF17" s="386"/>
      <c r="AG17" s="386"/>
      <c r="AH17" s="386"/>
      <c r="AI17" s="639"/>
      <c r="AJ17" s="639"/>
      <c r="AK17" s="639"/>
      <c r="AL17" s="640"/>
      <c r="AN17" s="642"/>
      <c r="AO17" s="643"/>
      <c r="AP17" s="643"/>
      <c r="AQ17" s="643"/>
      <c r="AR17" s="643"/>
    </row>
    <row r="18" spans="1:44" s="638" customFormat="1" ht="72" customHeight="1" outlineLevel="2" thickTop="1" thickBot="1" x14ac:dyDescent="0.3">
      <c r="A18" s="413"/>
      <c r="B18" s="790" t="s">
        <v>969</v>
      </c>
      <c r="C18" s="778" t="s">
        <v>782</v>
      </c>
      <c r="D18" s="1039" t="s">
        <v>954</v>
      </c>
      <c r="E18" s="1040"/>
      <c r="F18" s="644" t="s">
        <v>995</v>
      </c>
      <c r="G18" s="1019" t="s">
        <v>1142</v>
      </c>
      <c r="H18" s="1020"/>
      <c r="I18" s="1096" t="s">
        <v>1732</v>
      </c>
      <c r="J18" s="1097"/>
      <c r="K18" s="1097"/>
      <c r="L18" s="674" t="s">
        <v>357</v>
      </c>
      <c r="M18" s="675">
        <v>66</v>
      </c>
      <c r="N18" s="676">
        <f>(N19+N20+N21+N22)/4</f>
        <v>92.5</v>
      </c>
      <c r="O18" s="676">
        <f t="shared" ref="O18:Q18" si="0">(O19+O20+O21+O22)/4</f>
        <v>93.75</v>
      </c>
      <c r="P18" s="676">
        <f t="shared" si="0"/>
        <v>95</v>
      </c>
      <c r="Q18" s="676">
        <f t="shared" si="0"/>
        <v>96.25</v>
      </c>
      <c r="R18" s="675">
        <f t="shared" ref="R18" si="1">(Q18)</f>
        <v>96.25</v>
      </c>
      <c r="S18" s="677" t="s">
        <v>1070</v>
      </c>
      <c r="T18" s="678"/>
      <c r="U18" s="679"/>
      <c r="V18" s="679"/>
      <c r="W18" s="386"/>
      <c r="X18" s="386"/>
      <c r="Y18" s="386"/>
      <c r="Z18" s="386"/>
      <c r="AA18" s="386"/>
      <c r="AB18" s="386"/>
      <c r="AC18" s="386"/>
      <c r="AD18" s="386"/>
      <c r="AE18" s="386"/>
      <c r="AF18" s="386"/>
      <c r="AG18" s="386"/>
      <c r="AH18" s="386"/>
      <c r="AI18" s="386"/>
      <c r="AJ18" s="386"/>
      <c r="AK18" s="386"/>
      <c r="AL18" s="641"/>
      <c r="AN18" s="639"/>
      <c r="AO18" s="639"/>
      <c r="AP18" s="639"/>
      <c r="AQ18" s="639"/>
      <c r="AR18" s="639"/>
    </row>
    <row r="19" spans="1:44" s="638" customFormat="1" ht="35.25" customHeight="1" outlineLevel="3" thickTop="1" thickBot="1" x14ac:dyDescent="0.3">
      <c r="A19" s="413"/>
      <c r="B19" s="460" t="s">
        <v>981</v>
      </c>
      <c r="C19" s="625" t="s">
        <v>213</v>
      </c>
      <c r="D19" s="995" t="s">
        <v>1352</v>
      </c>
      <c r="E19" s="996"/>
      <c r="F19" s="996"/>
      <c r="G19" s="996"/>
      <c r="H19" s="996"/>
      <c r="I19" s="996"/>
      <c r="J19" s="996"/>
      <c r="K19" s="996"/>
      <c r="L19" s="494" t="s">
        <v>357</v>
      </c>
      <c r="M19" s="628">
        <v>100</v>
      </c>
      <c r="N19" s="657">
        <v>100</v>
      </c>
      <c r="O19" s="657">
        <v>100</v>
      </c>
      <c r="P19" s="657">
        <v>100</v>
      </c>
      <c r="Q19" s="657">
        <v>100</v>
      </c>
      <c r="R19" s="629">
        <v>100</v>
      </c>
      <c r="S19" s="657" t="s">
        <v>1070</v>
      </c>
      <c r="T19" s="658"/>
      <c r="U19" s="630"/>
      <c r="V19" s="680"/>
      <c r="W19" s="386"/>
      <c r="X19" s="386"/>
      <c r="Y19" s="386"/>
      <c r="Z19" s="386"/>
      <c r="AA19" s="386"/>
      <c r="AB19" s="386"/>
      <c r="AC19" s="386"/>
      <c r="AD19" s="386"/>
      <c r="AE19" s="386"/>
      <c r="AF19" s="386"/>
      <c r="AG19" s="386"/>
      <c r="AH19" s="386"/>
      <c r="AI19" s="639"/>
      <c r="AJ19" s="639"/>
      <c r="AK19" s="639"/>
      <c r="AL19" s="640"/>
      <c r="AN19" s="642"/>
      <c r="AO19" s="643"/>
      <c r="AP19" s="643"/>
      <c r="AQ19" s="643"/>
      <c r="AR19" s="643"/>
    </row>
    <row r="20" spans="1:44" s="638" customFormat="1" ht="35.25" customHeight="1" outlineLevel="3" thickTop="1" thickBot="1" x14ac:dyDescent="0.3">
      <c r="A20" s="413"/>
      <c r="B20" s="460" t="s">
        <v>980</v>
      </c>
      <c r="C20" s="625" t="s">
        <v>504</v>
      </c>
      <c r="D20" s="997" t="s">
        <v>965</v>
      </c>
      <c r="E20" s="998"/>
      <c r="F20" s="998"/>
      <c r="G20" s="998"/>
      <c r="H20" s="998"/>
      <c r="I20" s="998"/>
      <c r="J20" s="998"/>
      <c r="K20" s="998"/>
      <c r="L20" s="602" t="s">
        <v>357</v>
      </c>
      <c r="M20" s="628">
        <v>65</v>
      </c>
      <c r="N20" s="657">
        <v>70</v>
      </c>
      <c r="O20" s="657">
        <v>75</v>
      </c>
      <c r="P20" s="657">
        <v>80</v>
      </c>
      <c r="Q20" s="657">
        <v>85</v>
      </c>
      <c r="R20" s="629">
        <v>85</v>
      </c>
      <c r="S20" s="657" t="s">
        <v>1070</v>
      </c>
      <c r="T20" s="658"/>
      <c r="U20" s="630"/>
      <c r="V20" s="680"/>
      <c r="W20" s="386"/>
      <c r="X20" s="386"/>
      <c r="Y20" s="386"/>
      <c r="Z20" s="386"/>
      <c r="AA20" s="386"/>
      <c r="AB20" s="386"/>
      <c r="AC20" s="386"/>
      <c r="AD20" s="386"/>
      <c r="AE20" s="386"/>
      <c r="AF20" s="386"/>
      <c r="AG20" s="386"/>
      <c r="AH20" s="386"/>
      <c r="AI20" s="639"/>
      <c r="AJ20" s="639"/>
      <c r="AK20" s="639"/>
      <c r="AL20" s="640"/>
      <c r="AN20" s="642"/>
      <c r="AO20" s="643"/>
      <c r="AP20" s="643"/>
      <c r="AQ20" s="643"/>
      <c r="AR20" s="643"/>
    </row>
    <row r="21" spans="1:44" s="638" customFormat="1" ht="35.25" customHeight="1" outlineLevel="3" thickTop="1" thickBot="1" x14ac:dyDescent="0.3">
      <c r="A21" s="413"/>
      <c r="B21" s="460" t="s">
        <v>979</v>
      </c>
      <c r="C21" s="625" t="s">
        <v>660</v>
      </c>
      <c r="D21" s="997" t="s">
        <v>966</v>
      </c>
      <c r="E21" s="998"/>
      <c r="F21" s="998"/>
      <c r="G21" s="998"/>
      <c r="H21" s="998"/>
      <c r="I21" s="998"/>
      <c r="J21" s="998"/>
      <c r="K21" s="998"/>
      <c r="L21" s="602" t="s">
        <v>357</v>
      </c>
      <c r="M21" s="628">
        <v>100</v>
      </c>
      <c r="N21" s="657">
        <v>100</v>
      </c>
      <c r="O21" s="657">
        <v>100</v>
      </c>
      <c r="P21" s="657">
        <v>100</v>
      </c>
      <c r="Q21" s="657">
        <v>100</v>
      </c>
      <c r="R21" s="629">
        <v>100</v>
      </c>
      <c r="S21" s="657" t="s">
        <v>1070</v>
      </c>
      <c r="T21" s="658"/>
      <c r="U21" s="630"/>
      <c r="V21" s="680"/>
      <c r="W21" s="386"/>
      <c r="X21" s="386"/>
      <c r="Y21" s="386"/>
      <c r="Z21" s="386"/>
      <c r="AA21" s="386"/>
      <c r="AB21" s="386"/>
      <c r="AC21" s="386"/>
      <c r="AD21" s="386"/>
      <c r="AE21" s="386"/>
      <c r="AF21" s="386"/>
      <c r="AG21" s="386"/>
      <c r="AH21" s="386"/>
      <c r="AI21" s="639"/>
      <c r="AJ21" s="639"/>
      <c r="AK21" s="639"/>
      <c r="AL21" s="640"/>
      <c r="AN21" s="642"/>
      <c r="AO21" s="643"/>
      <c r="AP21" s="643"/>
      <c r="AQ21" s="643"/>
      <c r="AR21" s="643"/>
    </row>
    <row r="22" spans="1:44" s="638" customFormat="1" ht="35.25" customHeight="1" outlineLevel="3" thickTop="1" thickBot="1" x14ac:dyDescent="0.3">
      <c r="A22" s="413"/>
      <c r="B22" s="460" t="s">
        <v>979</v>
      </c>
      <c r="C22" s="625" t="s">
        <v>73</v>
      </c>
      <c r="D22" s="991" t="s">
        <v>1359</v>
      </c>
      <c r="E22" s="992"/>
      <c r="F22" s="992"/>
      <c r="G22" s="992"/>
      <c r="H22" s="992"/>
      <c r="I22" s="992"/>
      <c r="J22" s="992"/>
      <c r="K22" s="992"/>
      <c r="L22" s="602" t="s">
        <v>357</v>
      </c>
      <c r="M22" s="628">
        <v>100</v>
      </c>
      <c r="N22" s="657">
        <v>100</v>
      </c>
      <c r="O22" s="657">
        <v>100</v>
      </c>
      <c r="P22" s="657">
        <v>100</v>
      </c>
      <c r="Q22" s="657">
        <v>100</v>
      </c>
      <c r="R22" s="629">
        <v>100</v>
      </c>
      <c r="S22" s="657" t="s">
        <v>1070</v>
      </c>
      <c r="T22" s="658"/>
      <c r="U22" s="630"/>
      <c r="V22" s="680"/>
      <c r="W22" s="386"/>
      <c r="X22" s="386"/>
      <c r="Y22" s="386"/>
      <c r="Z22" s="386"/>
      <c r="AA22" s="386"/>
      <c r="AB22" s="386"/>
      <c r="AC22" s="386"/>
      <c r="AD22" s="386"/>
      <c r="AE22" s="386"/>
      <c r="AF22" s="386"/>
      <c r="AG22" s="386"/>
      <c r="AH22" s="386"/>
      <c r="AI22" s="639"/>
      <c r="AJ22" s="639"/>
      <c r="AK22" s="639"/>
      <c r="AL22" s="640"/>
      <c r="AN22" s="642"/>
      <c r="AO22" s="643"/>
      <c r="AP22" s="643"/>
      <c r="AQ22" s="643"/>
      <c r="AR22" s="643"/>
    </row>
    <row r="23" spans="1:44" s="638" customFormat="1" ht="66" customHeight="1" outlineLevel="2" thickTop="1" thickBot="1" x14ac:dyDescent="0.3">
      <c r="A23" s="413"/>
      <c r="B23" s="777" t="s">
        <v>970</v>
      </c>
      <c r="C23" s="790" t="s">
        <v>783</v>
      </c>
      <c r="D23" s="1039" t="s">
        <v>972</v>
      </c>
      <c r="E23" s="1040"/>
      <c r="F23" s="644" t="s">
        <v>995</v>
      </c>
      <c r="G23" s="1019" t="s">
        <v>1143</v>
      </c>
      <c r="H23" s="1020"/>
      <c r="I23" s="1096" t="s">
        <v>1733</v>
      </c>
      <c r="J23" s="1097"/>
      <c r="K23" s="1097"/>
      <c r="L23" s="674" t="s">
        <v>357</v>
      </c>
      <c r="M23" s="675">
        <v>80</v>
      </c>
      <c r="N23" s="676">
        <v>83</v>
      </c>
      <c r="O23" s="676">
        <v>86</v>
      </c>
      <c r="P23" s="676">
        <v>88</v>
      </c>
      <c r="Q23" s="676">
        <v>94</v>
      </c>
      <c r="R23" s="675">
        <f t="shared" ref="R23" si="2">(Q23)</f>
        <v>94</v>
      </c>
      <c r="S23" s="677" t="s">
        <v>1070</v>
      </c>
      <c r="T23" s="678"/>
      <c r="U23" s="679"/>
      <c r="V23" s="679"/>
      <c r="W23" s="386"/>
      <c r="X23" s="386"/>
      <c r="Y23" s="386"/>
      <c r="Z23" s="386"/>
      <c r="AA23" s="386"/>
      <c r="AB23" s="386"/>
      <c r="AC23" s="386"/>
      <c r="AD23" s="386"/>
      <c r="AE23" s="386"/>
      <c r="AF23" s="386"/>
      <c r="AG23" s="386"/>
      <c r="AH23" s="386"/>
      <c r="AI23" s="386"/>
      <c r="AJ23" s="386"/>
      <c r="AK23" s="386"/>
      <c r="AL23" s="641"/>
      <c r="AN23" s="639"/>
      <c r="AO23" s="639"/>
      <c r="AP23" s="639"/>
      <c r="AQ23" s="639"/>
      <c r="AR23" s="639"/>
    </row>
    <row r="24" spans="1:44" s="638" customFormat="1" ht="35.25" customHeight="1" outlineLevel="3" thickTop="1" thickBot="1" x14ac:dyDescent="0.3">
      <c r="A24" s="413"/>
      <c r="B24" s="460" t="s">
        <v>981</v>
      </c>
      <c r="C24" s="625" t="s">
        <v>188</v>
      </c>
      <c r="D24" s="1198" t="s">
        <v>973</v>
      </c>
      <c r="E24" s="1199"/>
      <c r="F24" s="1199"/>
      <c r="G24" s="1199"/>
      <c r="H24" s="1199"/>
      <c r="I24" s="1199"/>
      <c r="J24" s="1199"/>
      <c r="K24" s="1199"/>
      <c r="L24" s="602" t="s">
        <v>357</v>
      </c>
      <c r="M24" s="628">
        <v>60</v>
      </c>
      <c r="N24" s="657">
        <v>65</v>
      </c>
      <c r="O24" s="657">
        <v>70</v>
      </c>
      <c r="P24" s="657">
        <v>75</v>
      </c>
      <c r="Q24" s="657">
        <v>80</v>
      </c>
      <c r="R24" s="629">
        <v>80</v>
      </c>
      <c r="S24" s="657" t="s">
        <v>1070</v>
      </c>
      <c r="T24" s="658"/>
      <c r="U24" s="630"/>
      <c r="V24" s="679"/>
      <c r="W24" s="386"/>
      <c r="X24" s="386"/>
      <c r="Y24" s="386"/>
      <c r="Z24" s="386"/>
      <c r="AA24" s="386"/>
      <c r="AB24" s="386"/>
      <c r="AC24" s="386"/>
      <c r="AD24" s="386"/>
      <c r="AE24" s="386"/>
      <c r="AF24" s="386"/>
      <c r="AG24" s="386"/>
      <c r="AH24" s="386"/>
      <c r="AI24" s="639"/>
      <c r="AJ24" s="639"/>
      <c r="AK24" s="639"/>
      <c r="AL24" s="640"/>
      <c r="AN24" s="642"/>
      <c r="AO24" s="643"/>
      <c r="AP24" s="643"/>
      <c r="AQ24" s="643"/>
      <c r="AR24" s="643"/>
    </row>
    <row r="25" spans="1:44" s="638" customFormat="1" ht="35.25" customHeight="1" outlineLevel="3" thickTop="1" thickBot="1" x14ac:dyDescent="0.3">
      <c r="A25" s="413"/>
      <c r="B25" s="460" t="s">
        <v>980</v>
      </c>
      <c r="C25" s="625" t="s">
        <v>525</v>
      </c>
      <c r="D25" s="1198" t="s">
        <v>974</v>
      </c>
      <c r="E25" s="1199"/>
      <c r="F25" s="1199"/>
      <c r="G25" s="1199"/>
      <c r="H25" s="1199"/>
      <c r="I25" s="1199"/>
      <c r="J25" s="1199"/>
      <c r="K25" s="1199"/>
      <c r="L25" s="602" t="s">
        <v>357</v>
      </c>
      <c r="M25" s="628">
        <v>65</v>
      </c>
      <c r="N25" s="657">
        <v>70</v>
      </c>
      <c r="O25" s="657">
        <v>75</v>
      </c>
      <c r="P25" s="657">
        <v>80</v>
      </c>
      <c r="Q25" s="657">
        <v>100</v>
      </c>
      <c r="R25" s="629">
        <f t="shared" ref="R25:R28" si="3">(Q25)</f>
        <v>100</v>
      </c>
      <c r="S25" s="657" t="s">
        <v>1070</v>
      </c>
      <c r="T25" s="658"/>
      <c r="U25" s="630"/>
      <c r="V25" s="679"/>
      <c r="W25" s="386"/>
      <c r="X25" s="386"/>
      <c r="Y25" s="386"/>
      <c r="Z25" s="386"/>
      <c r="AA25" s="386"/>
      <c r="AB25" s="386"/>
      <c r="AC25" s="386"/>
      <c r="AD25" s="386"/>
      <c r="AE25" s="386"/>
      <c r="AF25" s="386"/>
      <c r="AG25" s="386"/>
      <c r="AH25" s="386"/>
      <c r="AI25" s="639"/>
      <c r="AJ25" s="639"/>
      <c r="AK25" s="639"/>
      <c r="AL25" s="640"/>
      <c r="AN25" s="642"/>
      <c r="AO25" s="643"/>
      <c r="AP25" s="643"/>
      <c r="AQ25" s="643"/>
      <c r="AR25" s="643"/>
    </row>
    <row r="26" spans="1:44" s="638" customFormat="1" ht="35.25" customHeight="1" outlineLevel="3" thickTop="1" thickBot="1" x14ac:dyDescent="0.3">
      <c r="A26" s="413"/>
      <c r="B26" s="460" t="s">
        <v>979</v>
      </c>
      <c r="C26" s="625" t="s">
        <v>468</v>
      </c>
      <c r="D26" s="1198" t="s">
        <v>1248</v>
      </c>
      <c r="E26" s="1199"/>
      <c r="F26" s="1199"/>
      <c r="G26" s="1199"/>
      <c r="H26" s="1199"/>
      <c r="I26" s="1199"/>
      <c r="J26" s="1199"/>
      <c r="K26" s="1199"/>
      <c r="L26" s="602" t="s">
        <v>357</v>
      </c>
      <c r="M26" s="628">
        <v>80</v>
      </c>
      <c r="N26" s="657">
        <v>82</v>
      </c>
      <c r="O26" s="657">
        <v>84</v>
      </c>
      <c r="P26" s="657">
        <v>86</v>
      </c>
      <c r="Q26" s="657">
        <v>90</v>
      </c>
      <c r="R26" s="629">
        <f t="shared" si="3"/>
        <v>90</v>
      </c>
      <c r="S26" s="657" t="s">
        <v>1070</v>
      </c>
      <c r="T26" s="658"/>
      <c r="U26" s="630"/>
      <c r="V26" s="679"/>
      <c r="W26" s="386"/>
      <c r="X26" s="386"/>
      <c r="Y26" s="386"/>
      <c r="Z26" s="386"/>
      <c r="AA26" s="386"/>
      <c r="AB26" s="386"/>
      <c r="AC26" s="386"/>
      <c r="AD26" s="386"/>
      <c r="AE26" s="386"/>
      <c r="AF26" s="386"/>
      <c r="AG26" s="386"/>
      <c r="AH26" s="386"/>
      <c r="AI26" s="639"/>
      <c r="AJ26" s="639"/>
      <c r="AK26" s="639"/>
      <c r="AL26" s="640"/>
      <c r="AN26" s="642"/>
      <c r="AO26" s="643"/>
      <c r="AP26" s="643"/>
      <c r="AQ26" s="643"/>
      <c r="AR26" s="643"/>
    </row>
    <row r="27" spans="1:44" s="638" customFormat="1" ht="35.25" customHeight="1" outlineLevel="3" thickTop="1" thickBot="1" x14ac:dyDescent="0.3">
      <c r="A27" s="413"/>
      <c r="B27" s="460" t="s">
        <v>979</v>
      </c>
      <c r="C27" s="625" t="s">
        <v>733</v>
      </c>
      <c r="D27" s="1198" t="s">
        <v>975</v>
      </c>
      <c r="E27" s="1199"/>
      <c r="F27" s="1199"/>
      <c r="G27" s="1199"/>
      <c r="H27" s="1199"/>
      <c r="I27" s="1199"/>
      <c r="J27" s="1199"/>
      <c r="K27" s="1199"/>
      <c r="L27" s="602" t="s">
        <v>357</v>
      </c>
      <c r="M27" s="628">
        <v>1</v>
      </c>
      <c r="N27" s="657">
        <v>1</v>
      </c>
      <c r="O27" s="657">
        <v>1</v>
      </c>
      <c r="P27" s="657">
        <v>1</v>
      </c>
      <c r="Q27" s="657">
        <v>1</v>
      </c>
      <c r="R27" s="629">
        <v>4</v>
      </c>
      <c r="S27" s="657" t="s">
        <v>1423</v>
      </c>
      <c r="T27" s="658"/>
      <c r="U27" s="630"/>
      <c r="V27" s="679"/>
      <c r="W27" s="386"/>
      <c r="X27" s="386"/>
      <c r="Y27" s="386"/>
      <c r="Z27" s="386"/>
      <c r="AA27" s="386"/>
      <c r="AB27" s="386"/>
      <c r="AC27" s="386"/>
      <c r="AD27" s="386"/>
      <c r="AE27" s="386"/>
      <c r="AF27" s="386"/>
      <c r="AG27" s="386"/>
      <c r="AH27" s="386"/>
      <c r="AI27" s="639"/>
      <c r="AJ27" s="639"/>
      <c r="AK27" s="639"/>
      <c r="AL27" s="640"/>
      <c r="AN27" s="642"/>
      <c r="AO27" s="643"/>
      <c r="AP27" s="643"/>
      <c r="AQ27" s="643"/>
      <c r="AR27" s="643"/>
    </row>
    <row r="28" spans="1:44" s="638" customFormat="1" ht="35.25" customHeight="1" outlineLevel="3" thickTop="1" thickBot="1" x14ac:dyDescent="0.3">
      <c r="A28" s="413"/>
      <c r="B28" s="460" t="s">
        <v>979</v>
      </c>
      <c r="C28" s="625" t="s">
        <v>316</v>
      </c>
      <c r="D28" s="997" t="s">
        <v>1360</v>
      </c>
      <c r="E28" s="998"/>
      <c r="F28" s="998"/>
      <c r="G28" s="998"/>
      <c r="H28" s="998"/>
      <c r="I28" s="998"/>
      <c r="J28" s="998"/>
      <c r="K28" s="998"/>
      <c r="L28" s="602" t="s">
        <v>357</v>
      </c>
      <c r="M28" s="628">
        <v>100</v>
      </c>
      <c r="N28" s="657">
        <v>100</v>
      </c>
      <c r="O28" s="657">
        <v>100</v>
      </c>
      <c r="P28" s="657">
        <v>100</v>
      </c>
      <c r="Q28" s="657">
        <v>100</v>
      </c>
      <c r="R28" s="629">
        <f t="shared" si="3"/>
        <v>100</v>
      </c>
      <c r="S28" s="657" t="s">
        <v>1070</v>
      </c>
      <c r="T28" s="658"/>
      <c r="U28" s="630"/>
      <c r="V28" s="679"/>
      <c r="W28" s="386"/>
      <c r="X28" s="386"/>
      <c r="Y28" s="386"/>
      <c r="Z28" s="386"/>
      <c r="AA28" s="386"/>
      <c r="AB28" s="386"/>
      <c r="AC28" s="386"/>
      <c r="AD28" s="386"/>
      <c r="AE28" s="386"/>
      <c r="AF28" s="386"/>
      <c r="AG28" s="386"/>
      <c r="AH28" s="386"/>
      <c r="AI28" s="639"/>
      <c r="AJ28" s="639"/>
      <c r="AK28" s="639"/>
      <c r="AL28" s="640"/>
      <c r="AN28" s="642"/>
      <c r="AO28" s="643"/>
      <c r="AP28" s="643"/>
      <c r="AQ28" s="643"/>
      <c r="AR28" s="643"/>
    </row>
    <row r="29" spans="1:44" s="638" customFormat="1" ht="76.5" customHeight="1" outlineLevel="2" thickTop="1" thickBot="1" x14ac:dyDescent="0.3">
      <c r="A29" s="413"/>
      <c r="B29" s="696" t="s">
        <v>971</v>
      </c>
      <c r="C29" s="694" t="s">
        <v>784</v>
      </c>
      <c r="D29" s="1039" t="s">
        <v>955</v>
      </c>
      <c r="E29" s="1040"/>
      <c r="F29" s="644" t="s">
        <v>995</v>
      </c>
      <c r="G29" s="1019" t="s">
        <v>1144</v>
      </c>
      <c r="H29" s="1020"/>
      <c r="I29" s="1096" t="s">
        <v>1734</v>
      </c>
      <c r="J29" s="1097"/>
      <c r="K29" s="1097"/>
      <c r="L29" s="674" t="s">
        <v>357</v>
      </c>
      <c r="M29" s="675">
        <v>73</v>
      </c>
      <c r="N29" s="676">
        <f>(N30+N31+N32)/3</f>
        <v>77.666666666666671</v>
      </c>
      <c r="O29" s="676">
        <f t="shared" ref="O29:Q29" si="4">(O30+O31+O32)/3</f>
        <v>81</v>
      </c>
      <c r="P29" s="676">
        <f t="shared" si="4"/>
        <v>85</v>
      </c>
      <c r="Q29" s="676">
        <f t="shared" si="4"/>
        <v>93.333333333333329</v>
      </c>
      <c r="R29" s="675">
        <f>(Q29)</f>
        <v>93.333333333333329</v>
      </c>
      <c r="S29" s="677" t="s">
        <v>1070</v>
      </c>
      <c r="T29" s="678"/>
      <c r="U29" s="679"/>
      <c r="V29" s="679"/>
      <c r="W29" s="386"/>
      <c r="X29" s="386"/>
      <c r="Y29" s="386"/>
      <c r="Z29" s="386"/>
      <c r="AA29" s="386"/>
      <c r="AB29" s="386"/>
      <c r="AC29" s="386"/>
      <c r="AD29" s="386"/>
      <c r="AE29" s="386"/>
      <c r="AF29" s="386"/>
      <c r="AG29" s="386"/>
      <c r="AH29" s="386"/>
      <c r="AI29" s="386"/>
      <c r="AJ29" s="386"/>
      <c r="AK29" s="386"/>
      <c r="AL29" s="641"/>
      <c r="AN29" s="639"/>
      <c r="AO29" s="639"/>
      <c r="AP29" s="639"/>
      <c r="AQ29" s="639"/>
      <c r="AR29" s="639"/>
    </row>
    <row r="30" spans="1:44" s="638" customFormat="1" ht="35.25" customHeight="1" outlineLevel="3" thickTop="1" thickBot="1" x14ac:dyDescent="0.3">
      <c r="A30" s="413"/>
      <c r="B30" s="460" t="s">
        <v>981</v>
      </c>
      <c r="C30" s="625" t="s">
        <v>318</v>
      </c>
      <c r="D30" s="1198" t="s">
        <v>976</v>
      </c>
      <c r="E30" s="1199"/>
      <c r="F30" s="1199"/>
      <c r="G30" s="1199"/>
      <c r="H30" s="1199"/>
      <c r="I30" s="1199"/>
      <c r="J30" s="1199"/>
      <c r="K30" s="1199"/>
      <c r="L30" s="602" t="s">
        <v>357</v>
      </c>
      <c r="M30" s="628">
        <v>80</v>
      </c>
      <c r="N30" s="657">
        <v>83</v>
      </c>
      <c r="O30" s="657">
        <v>85</v>
      </c>
      <c r="P30" s="657">
        <v>90</v>
      </c>
      <c r="Q30" s="657">
        <v>100</v>
      </c>
      <c r="R30" s="629">
        <f>(Q30)</f>
        <v>100</v>
      </c>
      <c r="S30" s="657" t="s">
        <v>1070</v>
      </c>
      <c r="T30" s="658"/>
      <c r="U30" s="630"/>
      <c r="V30" s="679"/>
      <c r="W30" s="386"/>
      <c r="X30" s="386"/>
      <c r="Y30" s="386"/>
      <c r="Z30" s="386"/>
      <c r="AA30" s="386"/>
      <c r="AB30" s="386"/>
      <c r="AC30" s="386"/>
      <c r="AD30" s="386"/>
      <c r="AE30" s="386"/>
      <c r="AF30" s="386"/>
      <c r="AG30" s="386"/>
      <c r="AH30" s="386"/>
      <c r="AI30" s="639"/>
      <c r="AJ30" s="639"/>
      <c r="AK30" s="639"/>
      <c r="AL30" s="640"/>
      <c r="AN30" s="642"/>
      <c r="AO30" s="643"/>
      <c r="AP30" s="643"/>
      <c r="AQ30" s="643"/>
      <c r="AR30" s="643"/>
    </row>
    <row r="31" spans="1:44" s="638" customFormat="1" ht="35.25" customHeight="1" outlineLevel="3" thickTop="1" thickBot="1" x14ac:dyDescent="0.3">
      <c r="A31" s="413"/>
      <c r="B31" s="460" t="s">
        <v>980</v>
      </c>
      <c r="C31" s="625" t="s">
        <v>482</v>
      </c>
      <c r="D31" s="1198" t="s">
        <v>977</v>
      </c>
      <c r="E31" s="1199"/>
      <c r="F31" s="1199"/>
      <c r="G31" s="1199"/>
      <c r="H31" s="1199"/>
      <c r="I31" s="1199"/>
      <c r="J31" s="1199"/>
      <c r="K31" s="1199"/>
      <c r="L31" s="602" t="s">
        <v>357</v>
      </c>
      <c r="M31" s="628">
        <v>80</v>
      </c>
      <c r="N31" s="657">
        <v>85</v>
      </c>
      <c r="O31" s="657">
        <v>90</v>
      </c>
      <c r="P31" s="657">
        <v>95</v>
      </c>
      <c r="Q31" s="657">
        <v>100</v>
      </c>
      <c r="R31" s="629">
        <f>(Q31)</f>
        <v>100</v>
      </c>
      <c r="S31" s="657" t="s">
        <v>1070</v>
      </c>
      <c r="T31" s="658"/>
      <c r="U31" s="630"/>
      <c r="V31" s="679"/>
      <c r="W31" s="386"/>
      <c r="X31" s="386"/>
      <c r="Y31" s="386"/>
      <c r="Z31" s="386"/>
      <c r="AA31" s="386"/>
      <c r="AB31" s="386"/>
      <c r="AC31" s="386"/>
      <c r="AD31" s="386"/>
      <c r="AE31" s="386"/>
      <c r="AF31" s="386"/>
      <c r="AG31" s="386"/>
      <c r="AH31" s="386"/>
      <c r="AI31" s="639"/>
      <c r="AJ31" s="639"/>
      <c r="AK31" s="639"/>
      <c r="AL31" s="640"/>
      <c r="AN31" s="642"/>
      <c r="AO31" s="643"/>
      <c r="AP31" s="643"/>
      <c r="AQ31" s="643"/>
      <c r="AR31" s="643"/>
    </row>
    <row r="32" spans="1:44" s="638" customFormat="1" ht="35.25" customHeight="1" outlineLevel="3" thickTop="1" thickBot="1" x14ac:dyDescent="0.3">
      <c r="A32" s="413"/>
      <c r="B32" s="460" t="s">
        <v>979</v>
      </c>
      <c r="C32" s="625" t="s">
        <v>713</v>
      </c>
      <c r="D32" s="1200" t="s">
        <v>978</v>
      </c>
      <c r="E32" s="1201"/>
      <c r="F32" s="1201"/>
      <c r="G32" s="1201"/>
      <c r="H32" s="1201"/>
      <c r="I32" s="1201"/>
      <c r="J32" s="1201"/>
      <c r="K32" s="1201"/>
      <c r="L32" s="602" t="s">
        <v>357</v>
      </c>
      <c r="M32" s="628">
        <v>60</v>
      </c>
      <c r="N32" s="657">
        <v>65</v>
      </c>
      <c r="O32" s="657">
        <v>68</v>
      </c>
      <c r="P32" s="657">
        <v>70</v>
      </c>
      <c r="Q32" s="657">
        <v>80</v>
      </c>
      <c r="R32" s="629">
        <f>(Q32)</f>
        <v>80</v>
      </c>
      <c r="S32" s="657" t="s">
        <v>1070</v>
      </c>
      <c r="T32" s="658"/>
      <c r="U32" s="630"/>
      <c r="V32" s="679"/>
      <c r="W32" s="386"/>
      <c r="X32" s="386"/>
      <c r="Y32" s="386"/>
      <c r="Z32" s="386"/>
      <c r="AA32" s="386"/>
      <c r="AB32" s="386"/>
      <c r="AC32" s="386"/>
      <c r="AD32" s="386"/>
      <c r="AE32" s="386"/>
      <c r="AF32" s="386"/>
      <c r="AG32" s="386"/>
      <c r="AH32" s="386"/>
      <c r="AI32" s="639"/>
      <c r="AJ32" s="639"/>
      <c r="AK32" s="639"/>
      <c r="AL32" s="640"/>
      <c r="AN32" s="642"/>
      <c r="AO32" s="643"/>
      <c r="AP32" s="643"/>
      <c r="AQ32" s="643"/>
      <c r="AR32" s="643"/>
    </row>
    <row r="33" spans="1:44" s="638" customFormat="1" ht="45.75" customHeight="1" outlineLevel="2" collapsed="1" thickTop="1" thickBot="1" x14ac:dyDescent="0.3">
      <c r="A33" s="413"/>
      <c r="B33" s="1060" t="s">
        <v>997</v>
      </c>
      <c r="C33" s="1049" t="s">
        <v>773</v>
      </c>
      <c r="D33" s="1052" t="s">
        <v>1736</v>
      </c>
      <c r="E33" s="1098"/>
      <c r="F33" s="1055" t="s">
        <v>995</v>
      </c>
      <c r="G33" s="1090" t="s">
        <v>1145</v>
      </c>
      <c r="H33" s="1091"/>
      <c r="I33" s="1202" t="s">
        <v>1361</v>
      </c>
      <c r="J33" s="1203"/>
      <c r="K33" s="1203"/>
      <c r="L33" s="674" t="s">
        <v>985</v>
      </c>
      <c r="M33" s="681">
        <v>85</v>
      </c>
      <c r="N33" s="682">
        <v>90</v>
      </c>
      <c r="O33" s="682">
        <v>90</v>
      </c>
      <c r="P33" s="682">
        <v>90</v>
      </c>
      <c r="Q33" s="682">
        <v>90</v>
      </c>
      <c r="R33" s="681">
        <v>90</v>
      </c>
      <c r="S33" s="683" t="s">
        <v>1070</v>
      </c>
      <c r="T33" s="678"/>
      <c r="U33" s="679"/>
      <c r="V33" s="679"/>
      <c r="W33" s="386"/>
      <c r="X33" s="386"/>
      <c r="Y33" s="386"/>
      <c r="Z33" s="386"/>
      <c r="AA33" s="386"/>
      <c r="AB33" s="386"/>
      <c r="AC33" s="386"/>
      <c r="AD33" s="386"/>
      <c r="AE33" s="386"/>
      <c r="AF33" s="386"/>
      <c r="AG33" s="386"/>
      <c r="AH33" s="386"/>
      <c r="AI33" s="386"/>
      <c r="AJ33" s="386"/>
      <c r="AK33" s="386"/>
      <c r="AL33" s="641"/>
      <c r="AN33" s="639"/>
      <c r="AO33" s="639"/>
      <c r="AP33" s="639"/>
      <c r="AQ33" s="639"/>
      <c r="AR33" s="639"/>
    </row>
    <row r="34" spans="1:44" s="638" customFormat="1" ht="55.5" customHeight="1" outlineLevel="2" thickTop="1" thickBot="1" x14ac:dyDescent="0.3">
      <c r="A34" s="413"/>
      <c r="B34" s="1104"/>
      <c r="C34" s="1105"/>
      <c r="D34" s="1039"/>
      <c r="E34" s="1040"/>
      <c r="F34" s="1169"/>
      <c r="G34" s="1019" t="s">
        <v>1146</v>
      </c>
      <c r="H34" s="1020"/>
      <c r="I34" s="1202" t="s">
        <v>1735</v>
      </c>
      <c r="J34" s="1204"/>
      <c r="K34" s="1204"/>
      <c r="L34" s="674" t="s">
        <v>985</v>
      </c>
      <c r="M34" s="681">
        <v>10</v>
      </c>
      <c r="N34" s="682">
        <v>0</v>
      </c>
      <c r="O34" s="682">
        <v>2</v>
      </c>
      <c r="P34" s="682">
        <v>12</v>
      </c>
      <c r="Q34" s="682">
        <v>1</v>
      </c>
      <c r="R34" s="681">
        <v>13</v>
      </c>
      <c r="S34" s="683" t="s">
        <v>32</v>
      </c>
      <c r="T34" s="678"/>
      <c r="U34" s="679"/>
      <c r="V34" s="679"/>
      <c r="W34" s="386"/>
      <c r="X34" s="386"/>
      <c r="Y34" s="386"/>
      <c r="Z34" s="386"/>
      <c r="AA34" s="386"/>
      <c r="AB34" s="386"/>
      <c r="AC34" s="386"/>
      <c r="AD34" s="386"/>
      <c r="AE34" s="386"/>
      <c r="AF34" s="386"/>
      <c r="AG34" s="386"/>
      <c r="AH34" s="386"/>
      <c r="AI34" s="386"/>
      <c r="AJ34" s="386"/>
      <c r="AK34" s="386"/>
      <c r="AL34" s="641"/>
      <c r="AN34" s="639"/>
      <c r="AO34" s="639"/>
      <c r="AP34" s="639"/>
      <c r="AQ34" s="639"/>
      <c r="AR34" s="639"/>
    </row>
    <row r="35" spans="1:44" s="638" customFormat="1" ht="35.25" customHeight="1" outlineLevel="3" thickTop="1" thickBot="1" x14ac:dyDescent="0.3">
      <c r="A35" s="413"/>
      <c r="B35" s="460" t="s">
        <v>980</v>
      </c>
      <c r="C35" s="625" t="s">
        <v>34</v>
      </c>
      <c r="D35" s="1216" t="s">
        <v>1362</v>
      </c>
      <c r="E35" s="1206"/>
      <c r="F35" s="1206"/>
      <c r="G35" s="1206"/>
      <c r="H35" s="1206"/>
      <c r="I35" s="1206"/>
      <c r="J35" s="1206"/>
      <c r="K35" s="1206"/>
      <c r="L35" s="662" t="s">
        <v>985</v>
      </c>
      <c r="M35" s="663">
        <v>15</v>
      </c>
      <c r="N35" s="756"/>
      <c r="O35" s="756">
        <v>2</v>
      </c>
      <c r="P35" s="756">
        <v>12</v>
      </c>
      <c r="Q35" s="756">
        <v>1</v>
      </c>
      <c r="R35" s="664">
        <v>30</v>
      </c>
      <c r="S35" s="787" t="s">
        <v>32</v>
      </c>
      <c r="T35" s="658"/>
      <c r="U35" s="630"/>
      <c r="V35" s="679"/>
      <c r="W35" s="386"/>
      <c r="X35" s="386"/>
      <c r="Y35" s="386"/>
      <c r="Z35" s="386"/>
      <c r="AA35" s="386"/>
      <c r="AB35" s="386"/>
      <c r="AC35" s="386"/>
      <c r="AD35" s="386"/>
      <c r="AE35" s="386"/>
      <c r="AF35" s="386"/>
      <c r="AG35" s="386"/>
      <c r="AH35" s="386"/>
      <c r="AI35" s="639"/>
      <c r="AJ35" s="639"/>
      <c r="AK35" s="639"/>
      <c r="AL35" s="640"/>
      <c r="AN35" s="642"/>
      <c r="AO35" s="643"/>
      <c r="AP35" s="643"/>
      <c r="AQ35" s="643"/>
      <c r="AR35" s="643"/>
    </row>
    <row r="36" spans="1:44" s="638" customFormat="1" ht="35.25" customHeight="1" outlineLevel="3" thickTop="1" thickBot="1" x14ac:dyDescent="0.3">
      <c r="A36" s="413"/>
      <c r="B36" s="460" t="s">
        <v>979</v>
      </c>
      <c r="C36" s="625" t="s">
        <v>637</v>
      </c>
      <c r="D36" s="1216" t="s">
        <v>986</v>
      </c>
      <c r="E36" s="1206"/>
      <c r="F36" s="1206"/>
      <c r="G36" s="1206"/>
      <c r="H36" s="1206"/>
      <c r="I36" s="1206"/>
      <c r="J36" s="1206"/>
      <c r="K36" s="1206"/>
      <c r="L36" s="662" t="s">
        <v>985</v>
      </c>
      <c r="M36" s="628">
        <v>100</v>
      </c>
      <c r="N36" s="657">
        <v>100</v>
      </c>
      <c r="O36" s="657">
        <v>100</v>
      </c>
      <c r="P36" s="657">
        <v>100</v>
      </c>
      <c r="Q36" s="657">
        <v>100</v>
      </c>
      <c r="R36" s="629">
        <f t="shared" ref="R36:R37" si="5">(Q36)</f>
        <v>100</v>
      </c>
      <c r="S36" s="787" t="s">
        <v>1247</v>
      </c>
      <c r="T36" s="658"/>
      <c r="U36" s="630"/>
      <c r="V36" s="679"/>
      <c r="W36" s="386"/>
      <c r="X36" s="386"/>
      <c r="Y36" s="386"/>
      <c r="Z36" s="386"/>
      <c r="AA36" s="386"/>
      <c r="AB36" s="386"/>
      <c r="AC36" s="386"/>
      <c r="AD36" s="386"/>
      <c r="AE36" s="386"/>
      <c r="AF36" s="386"/>
      <c r="AG36" s="386"/>
      <c r="AH36" s="386"/>
      <c r="AI36" s="639"/>
      <c r="AJ36" s="639"/>
      <c r="AK36" s="639"/>
      <c r="AL36" s="640"/>
      <c r="AN36" s="642"/>
      <c r="AO36" s="643"/>
      <c r="AP36" s="643"/>
      <c r="AQ36" s="643"/>
      <c r="AR36" s="643"/>
    </row>
    <row r="37" spans="1:44" s="638" customFormat="1" ht="35.25" customHeight="1" outlineLevel="3" thickTop="1" thickBot="1" x14ac:dyDescent="0.3">
      <c r="A37" s="413"/>
      <c r="B37" s="460" t="s">
        <v>979</v>
      </c>
      <c r="C37" s="625" t="s">
        <v>278</v>
      </c>
      <c r="D37" s="1216" t="s">
        <v>987</v>
      </c>
      <c r="E37" s="1206"/>
      <c r="F37" s="1206"/>
      <c r="G37" s="1206"/>
      <c r="H37" s="1206"/>
      <c r="I37" s="1206"/>
      <c r="J37" s="1206"/>
      <c r="K37" s="1206"/>
      <c r="L37" s="662" t="s">
        <v>985</v>
      </c>
      <c r="M37" s="628">
        <v>100</v>
      </c>
      <c r="N37" s="657">
        <v>100</v>
      </c>
      <c r="O37" s="657">
        <v>100</v>
      </c>
      <c r="P37" s="657">
        <v>100</v>
      </c>
      <c r="Q37" s="657">
        <v>100</v>
      </c>
      <c r="R37" s="629">
        <f t="shared" si="5"/>
        <v>100</v>
      </c>
      <c r="S37" s="787" t="s">
        <v>1247</v>
      </c>
      <c r="T37" s="658"/>
      <c r="U37" s="630"/>
      <c r="V37" s="679"/>
      <c r="W37" s="386"/>
      <c r="X37" s="386"/>
      <c r="Y37" s="386"/>
      <c r="Z37" s="386"/>
      <c r="AA37" s="386"/>
      <c r="AB37" s="386"/>
      <c r="AC37" s="386"/>
      <c r="AD37" s="386"/>
      <c r="AE37" s="386"/>
      <c r="AF37" s="386"/>
      <c r="AG37" s="386"/>
      <c r="AH37" s="386"/>
      <c r="AI37" s="639"/>
      <c r="AJ37" s="639"/>
      <c r="AK37" s="639"/>
      <c r="AL37" s="640"/>
      <c r="AN37" s="642"/>
      <c r="AO37" s="643"/>
      <c r="AP37" s="643"/>
      <c r="AQ37" s="643"/>
      <c r="AR37" s="643"/>
    </row>
    <row r="38" spans="1:44" s="638" customFormat="1" ht="35.25" customHeight="1" outlineLevel="3" thickTop="1" thickBot="1" x14ac:dyDescent="0.3">
      <c r="A38" s="413"/>
      <c r="B38" s="460" t="s">
        <v>979</v>
      </c>
      <c r="C38" s="625" t="s">
        <v>242</v>
      </c>
      <c r="D38" s="1216" t="s">
        <v>988</v>
      </c>
      <c r="E38" s="1206"/>
      <c r="F38" s="1206"/>
      <c r="G38" s="1206"/>
      <c r="H38" s="1206"/>
      <c r="I38" s="1206"/>
      <c r="J38" s="1206"/>
      <c r="K38" s="1206"/>
      <c r="L38" s="662" t="s">
        <v>985</v>
      </c>
      <c r="M38" s="663">
        <v>2368</v>
      </c>
      <c r="N38" s="756">
        <f t="shared" ref="N38:Q38" si="6">590*4</f>
        <v>2360</v>
      </c>
      <c r="O38" s="756">
        <f t="shared" si="6"/>
        <v>2360</v>
      </c>
      <c r="P38" s="756">
        <f t="shared" si="6"/>
        <v>2360</v>
      </c>
      <c r="Q38" s="756">
        <f t="shared" si="6"/>
        <v>2360</v>
      </c>
      <c r="R38" s="664">
        <v>11808</v>
      </c>
      <c r="S38" s="787" t="s">
        <v>32</v>
      </c>
      <c r="T38" s="658"/>
      <c r="U38" s="630"/>
      <c r="V38" s="679"/>
      <c r="W38" s="386"/>
      <c r="X38" s="386"/>
      <c r="Y38" s="386"/>
      <c r="Z38" s="386"/>
      <c r="AA38" s="386"/>
      <c r="AB38" s="386"/>
      <c r="AC38" s="386"/>
      <c r="AD38" s="386"/>
      <c r="AE38" s="386"/>
      <c r="AF38" s="386"/>
      <c r="AG38" s="386"/>
      <c r="AH38" s="386"/>
      <c r="AI38" s="639"/>
      <c r="AJ38" s="639"/>
      <c r="AK38" s="639"/>
      <c r="AL38" s="640"/>
      <c r="AN38" s="642"/>
      <c r="AO38" s="643"/>
      <c r="AP38" s="643"/>
      <c r="AQ38" s="643"/>
      <c r="AR38" s="643"/>
    </row>
    <row r="39" spans="1:44" s="638" customFormat="1" ht="35.25" customHeight="1" outlineLevel="3" thickTop="1" thickBot="1" x14ac:dyDescent="0.3">
      <c r="A39" s="413"/>
      <c r="B39" s="460" t="s">
        <v>979</v>
      </c>
      <c r="C39" s="625" t="s">
        <v>244</v>
      </c>
      <c r="D39" s="1216" t="s">
        <v>989</v>
      </c>
      <c r="E39" s="1206"/>
      <c r="F39" s="1206"/>
      <c r="G39" s="1206"/>
      <c r="H39" s="1206"/>
      <c r="I39" s="1206"/>
      <c r="J39" s="1206"/>
      <c r="K39" s="1206"/>
      <c r="L39" s="662" t="s">
        <v>985</v>
      </c>
      <c r="M39" s="663">
        <v>1000</v>
      </c>
      <c r="N39" s="756">
        <v>1100</v>
      </c>
      <c r="O39" s="756">
        <v>1200</v>
      </c>
      <c r="P39" s="756">
        <v>1300</v>
      </c>
      <c r="Q39" s="756">
        <v>1400</v>
      </c>
      <c r="R39" s="664">
        <v>6000</v>
      </c>
      <c r="S39" s="787" t="s">
        <v>32</v>
      </c>
      <c r="T39" s="658"/>
      <c r="U39" s="630"/>
      <c r="V39" s="679"/>
      <c r="W39" s="386"/>
      <c r="X39" s="386"/>
      <c r="Y39" s="386"/>
      <c r="Z39" s="386"/>
      <c r="AA39" s="386"/>
      <c r="AB39" s="386"/>
      <c r="AC39" s="386"/>
      <c r="AD39" s="386"/>
      <c r="AE39" s="386"/>
      <c r="AF39" s="386"/>
      <c r="AG39" s="386"/>
      <c r="AH39" s="386"/>
      <c r="AI39" s="639"/>
      <c r="AJ39" s="639"/>
      <c r="AK39" s="639"/>
      <c r="AL39" s="640"/>
      <c r="AN39" s="642"/>
      <c r="AO39" s="643"/>
      <c r="AP39" s="643"/>
      <c r="AQ39" s="643"/>
      <c r="AR39" s="643"/>
    </row>
    <row r="40" spans="1:44" s="638" customFormat="1" ht="35.25" customHeight="1" outlineLevel="3" thickTop="1" thickBot="1" x14ac:dyDescent="0.3">
      <c r="A40" s="413"/>
      <c r="B40" s="460" t="s">
        <v>979</v>
      </c>
      <c r="C40" s="625" t="s">
        <v>715</v>
      </c>
      <c r="D40" s="1216" t="s">
        <v>323</v>
      </c>
      <c r="E40" s="1206"/>
      <c r="F40" s="1206"/>
      <c r="G40" s="1206"/>
      <c r="H40" s="1206"/>
      <c r="I40" s="1206"/>
      <c r="J40" s="1206"/>
      <c r="K40" s="1206"/>
      <c r="L40" s="662" t="s">
        <v>985</v>
      </c>
      <c r="M40" s="663">
        <v>200</v>
      </c>
      <c r="N40" s="756">
        <v>300</v>
      </c>
      <c r="O40" s="756">
        <v>350</v>
      </c>
      <c r="P40" s="756">
        <v>400</v>
      </c>
      <c r="Q40" s="756">
        <v>450</v>
      </c>
      <c r="R40" s="664">
        <v>1700</v>
      </c>
      <c r="S40" s="787" t="s">
        <v>32</v>
      </c>
      <c r="T40" s="658"/>
      <c r="U40" s="630"/>
      <c r="V40" s="679"/>
      <c r="W40" s="386"/>
      <c r="X40" s="386"/>
      <c r="Y40" s="386"/>
      <c r="Z40" s="386"/>
      <c r="AA40" s="386"/>
      <c r="AB40" s="386"/>
      <c r="AC40" s="386"/>
      <c r="AD40" s="386"/>
      <c r="AE40" s="386"/>
      <c r="AF40" s="386"/>
      <c r="AG40" s="386"/>
      <c r="AH40" s="386"/>
      <c r="AI40" s="639"/>
      <c r="AJ40" s="639"/>
      <c r="AK40" s="639"/>
      <c r="AL40" s="640"/>
      <c r="AN40" s="642"/>
      <c r="AO40" s="643"/>
      <c r="AP40" s="643"/>
      <c r="AQ40" s="643"/>
      <c r="AR40" s="643"/>
    </row>
    <row r="41" spans="1:44" s="638" customFormat="1" ht="35.25" customHeight="1" outlineLevel="3" thickTop="1" thickBot="1" x14ac:dyDescent="0.3">
      <c r="A41" s="413"/>
      <c r="B41" s="460" t="s">
        <v>979</v>
      </c>
      <c r="C41" s="625" t="s">
        <v>470</v>
      </c>
      <c r="D41" s="1216" t="s">
        <v>990</v>
      </c>
      <c r="E41" s="1206"/>
      <c r="F41" s="1206"/>
      <c r="G41" s="1206"/>
      <c r="H41" s="1206"/>
      <c r="I41" s="1206"/>
      <c r="J41" s="1206"/>
      <c r="K41" s="1206"/>
      <c r="L41" s="662" t="s">
        <v>985</v>
      </c>
      <c r="M41" s="663">
        <v>1500</v>
      </c>
      <c r="N41" s="756">
        <v>1500</v>
      </c>
      <c r="O41" s="756">
        <v>1550</v>
      </c>
      <c r="P41" s="756">
        <v>1600</v>
      </c>
      <c r="Q41" s="756">
        <v>1600</v>
      </c>
      <c r="R41" s="664">
        <v>7750</v>
      </c>
      <c r="S41" s="787" t="s">
        <v>32</v>
      </c>
      <c r="T41" s="658"/>
      <c r="U41" s="630"/>
      <c r="V41" s="679"/>
      <c r="W41" s="386"/>
      <c r="X41" s="386"/>
      <c r="Y41" s="386"/>
      <c r="Z41" s="386"/>
      <c r="AA41" s="386"/>
      <c r="AB41" s="386"/>
      <c r="AC41" s="386"/>
      <c r="AD41" s="386"/>
      <c r="AE41" s="386"/>
      <c r="AF41" s="386"/>
      <c r="AG41" s="386"/>
      <c r="AH41" s="386"/>
      <c r="AI41" s="639"/>
      <c r="AJ41" s="639"/>
      <c r="AK41" s="639"/>
      <c r="AL41" s="640"/>
      <c r="AN41" s="642"/>
      <c r="AO41" s="643"/>
      <c r="AP41" s="643"/>
      <c r="AQ41" s="643"/>
      <c r="AR41" s="643"/>
    </row>
    <row r="42" spans="1:44" s="638" customFormat="1" ht="35.25" customHeight="1" outlineLevel="3" thickTop="1" thickBot="1" x14ac:dyDescent="0.3">
      <c r="A42" s="413"/>
      <c r="B42" s="460" t="s">
        <v>979</v>
      </c>
      <c r="C42" s="625" t="s">
        <v>466</v>
      </c>
      <c r="D42" s="1216" t="s">
        <v>329</v>
      </c>
      <c r="E42" s="1206"/>
      <c r="F42" s="1206"/>
      <c r="G42" s="1206"/>
      <c r="H42" s="1206"/>
      <c r="I42" s="1206"/>
      <c r="J42" s="1206"/>
      <c r="K42" s="1206"/>
      <c r="L42" s="662" t="s">
        <v>985</v>
      </c>
      <c r="M42" s="663">
        <v>190</v>
      </c>
      <c r="N42" s="756">
        <v>300</v>
      </c>
      <c r="O42" s="756">
        <v>300</v>
      </c>
      <c r="P42" s="756">
        <v>300</v>
      </c>
      <c r="Q42" s="756">
        <v>300</v>
      </c>
      <c r="R42" s="664">
        <v>1390</v>
      </c>
      <c r="S42" s="787" t="s">
        <v>32</v>
      </c>
      <c r="T42" s="658"/>
      <c r="U42" s="630"/>
      <c r="V42" s="679"/>
      <c r="W42" s="386"/>
      <c r="X42" s="386"/>
      <c r="Y42" s="386"/>
      <c r="Z42" s="386"/>
      <c r="AA42" s="386"/>
      <c r="AB42" s="386"/>
      <c r="AC42" s="386"/>
      <c r="AD42" s="386"/>
      <c r="AE42" s="386"/>
      <c r="AF42" s="386"/>
      <c r="AG42" s="386"/>
      <c r="AH42" s="386"/>
      <c r="AI42" s="639"/>
      <c r="AJ42" s="639"/>
      <c r="AK42" s="639"/>
      <c r="AL42" s="640"/>
      <c r="AN42" s="642"/>
      <c r="AO42" s="643"/>
      <c r="AP42" s="643"/>
      <c r="AQ42" s="643"/>
      <c r="AR42" s="643"/>
    </row>
    <row r="43" spans="1:44" s="638" customFormat="1" ht="35.25" customHeight="1" outlineLevel="3" thickTop="1" thickBot="1" x14ac:dyDescent="0.3">
      <c r="A43" s="413"/>
      <c r="B43" s="460" t="s">
        <v>979</v>
      </c>
      <c r="C43" s="625" t="s">
        <v>252</v>
      </c>
      <c r="D43" s="1216" t="s">
        <v>991</v>
      </c>
      <c r="E43" s="1206"/>
      <c r="F43" s="1206"/>
      <c r="G43" s="1206"/>
      <c r="H43" s="1206"/>
      <c r="I43" s="1206"/>
      <c r="J43" s="1206"/>
      <c r="K43" s="1206"/>
      <c r="L43" s="662" t="s">
        <v>985</v>
      </c>
      <c r="M43" s="628">
        <v>100</v>
      </c>
      <c r="N43" s="657">
        <v>100</v>
      </c>
      <c r="O43" s="657">
        <v>100</v>
      </c>
      <c r="P43" s="657">
        <v>100</v>
      </c>
      <c r="Q43" s="657">
        <v>100</v>
      </c>
      <c r="R43" s="629">
        <f t="shared" ref="R43" si="7">(Q43)</f>
        <v>100</v>
      </c>
      <c r="S43" s="787" t="s">
        <v>1247</v>
      </c>
      <c r="T43" s="658"/>
      <c r="U43" s="630"/>
      <c r="V43" s="679"/>
      <c r="W43" s="386"/>
      <c r="X43" s="386"/>
      <c r="Y43" s="386"/>
      <c r="Z43" s="386"/>
      <c r="AA43" s="386"/>
      <c r="AB43" s="386"/>
      <c r="AC43" s="386"/>
      <c r="AD43" s="386"/>
      <c r="AE43" s="386"/>
      <c r="AF43" s="386"/>
      <c r="AG43" s="386"/>
      <c r="AH43" s="386"/>
      <c r="AI43" s="639"/>
      <c r="AJ43" s="639"/>
      <c r="AK43" s="639"/>
      <c r="AL43" s="640"/>
      <c r="AN43" s="642"/>
      <c r="AO43" s="643"/>
      <c r="AP43" s="643"/>
      <c r="AQ43" s="643"/>
      <c r="AR43" s="643"/>
    </row>
    <row r="44" spans="1:44" s="638" customFormat="1" ht="35.25" customHeight="1" outlineLevel="3" thickTop="1" thickBot="1" x14ac:dyDescent="0.3">
      <c r="A44" s="413"/>
      <c r="B44" s="460" t="s">
        <v>979</v>
      </c>
      <c r="C44" s="625" t="s">
        <v>662</v>
      </c>
      <c r="D44" s="1216" t="s">
        <v>992</v>
      </c>
      <c r="E44" s="1206"/>
      <c r="F44" s="1206"/>
      <c r="G44" s="1206"/>
      <c r="H44" s="1206"/>
      <c r="I44" s="1206"/>
      <c r="J44" s="1206"/>
      <c r="K44" s="1206"/>
      <c r="L44" s="662" t="s">
        <v>985</v>
      </c>
      <c r="M44" s="663">
        <v>1000</v>
      </c>
      <c r="N44" s="756">
        <v>1000</v>
      </c>
      <c r="O44" s="756">
        <v>1000</v>
      </c>
      <c r="P44" s="756">
        <v>1000</v>
      </c>
      <c r="Q44" s="756">
        <v>1000</v>
      </c>
      <c r="R44" s="664">
        <v>5000</v>
      </c>
      <c r="S44" s="787" t="s">
        <v>32</v>
      </c>
      <c r="T44" s="658"/>
      <c r="U44" s="630"/>
      <c r="V44" s="679"/>
      <c r="W44" s="386"/>
      <c r="X44" s="386"/>
      <c r="Y44" s="386"/>
      <c r="Z44" s="386"/>
      <c r="AA44" s="386"/>
      <c r="AB44" s="386"/>
      <c r="AC44" s="386"/>
      <c r="AD44" s="386"/>
      <c r="AE44" s="386"/>
      <c r="AF44" s="386"/>
      <c r="AG44" s="386"/>
      <c r="AH44" s="386"/>
      <c r="AI44" s="639"/>
      <c r="AJ44" s="639"/>
      <c r="AK44" s="639"/>
      <c r="AL44" s="640"/>
      <c r="AN44" s="642"/>
      <c r="AO44" s="643"/>
      <c r="AP44" s="643"/>
      <c r="AQ44" s="643"/>
      <c r="AR44" s="643"/>
    </row>
    <row r="45" spans="1:44" s="638" customFormat="1" ht="35.25" customHeight="1" outlineLevel="3" thickTop="1" thickBot="1" x14ac:dyDescent="0.3">
      <c r="A45" s="413"/>
      <c r="B45" s="460" t="s">
        <v>979</v>
      </c>
      <c r="C45" s="625" t="s">
        <v>194</v>
      </c>
      <c r="D45" s="1216" t="s">
        <v>993</v>
      </c>
      <c r="E45" s="1206"/>
      <c r="F45" s="1206"/>
      <c r="G45" s="1206"/>
      <c r="H45" s="1206"/>
      <c r="I45" s="1206"/>
      <c r="J45" s="1206"/>
      <c r="K45" s="1206"/>
      <c r="L45" s="662" t="s">
        <v>985</v>
      </c>
      <c r="M45" s="663">
        <v>1000</v>
      </c>
      <c r="N45" s="757">
        <v>1200</v>
      </c>
      <c r="O45" s="757">
        <v>1200</v>
      </c>
      <c r="P45" s="757">
        <v>1200</v>
      </c>
      <c r="Q45" s="757">
        <v>1200</v>
      </c>
      <c r="R45" s="665">
        <f>SUM(O45:Q45)</f>
        <v>3600</v>
      </c>
      <c r="S45" s="787" t="s">
        <v>1247</v>
      </c>
      <c r="T45" s="658"/>
      <c r="U45" s="630"/>
      <c r="V45" s="679"/>
      <c r="W45" s="386"/>
      <c r="X45" s="386"/>
      <c r="Y45" s="386"/>
      <c r="Z45" s="386"/>
      <c r="AA45" s="386"/>
      <c r="AB45" s="386"/>
      <c r="AC45" s="386"/>
      <c r="AD45" s="386"/>
      <c r="AE45" s="386"/>
      <c r="AF45" s="386"/>
      <c r="AG45" s="386"/>
      <c r="AH45" s="386"/>
      <c r="AI45" s="639"/>
      <c r="AJ45" s="639"/>
      <c r="AK45" s="639"/>
      <c r="AL45" s="640"/>
      <c r="AN45" s="642"/>
      <c r="AO45" s="643"/>
      <c r="AP45" s="643"/>
      <c r="AQ45" s="643"/>
      <c r="AR45" s="643"/>
    </row>
    <row r="46" spans="1:44" s="638" customFormat="1" ht="35.25" customHeight="1" outlineLevel="3" thickTop="1" thickBot="1" x14ac:dyDescent="0.3">
      <c r="A46" s="413"/>
      <c r="B46" s="460" t="s">
        <v>979</v>
      </c>
      <c r="C46" s="625" t="s">
        <v>735</v>
      </c>
      <c r="D46" s="1216" t="s">
        <v>927</v>
      </c>
      <c r="E46" s="1206"/>
      <c r="F46" s="1206"/>
      <c r="G46" s="1206"/>
      <c r="H46" s="1206"/>
      <c r="I46" s="1206"/>
      <c r="J46" s="1206"/>
      <c r="K46" s="1206"/>
      <c r="L46" s="662" t="s">
        <v>985</v>
      </c>
      <c r="M46" s="663">
        <v>17</v>
      </c>
      <c r="N46" s="756">
        <v>18</v>
      </c>
      <c r="O46" s="756">
        <v>19</v>
      </c>
      <c r="P46" s="756">
        <v>20</v>
      </c>
      <c r="Q46" s="756">
        <v>21</v>
      </c>
      <c r="R46" s="664">
        <v>95</v>
      </c>
      <c r="S46" s="787" t="s">
        <v>32</v>
      </c>
      <c r="T46" s="658"/>
      <c r="U46" s="630"/>
      <c r="V46" s="679"/>
      <c r="W46" s="386"/>
      <c r="X46" s="386"/>
      <c r="Y46" s="386"/>
      <c r="Z46" s="386"/>
      <c r="AA46" s="386"/>
      <c r="AB46" s="386"/>
      <c r="AC46" s="386"/>
      <c r="AD46" s="386"/>
      <c r="AE46" s="386"/>
      <c r="AF46" s="386"/>
      <c r="AG46" s="386"/>
      <c r="AH46" s="386"/>
      <c r="AI46" s="639"/>
      <c r="AJ46" s="639"/>
      <c r="AK46" s="639"/>
      <c r="AL46" s="640"/>
      <c r="AN46" s="642"/>
      <c r="AO46" s="643"/>
      <c r="AP46" s="643"/>
      <c r="AQ46" s="643"/>
      <c r="AR46" s="643"/>
    </row>
    <row r="47" spans="1:44" s="638" customFormat="1" ht="37.5" customHeight="1" outlineLevel="3" thickTop="1" thickBot="1" x14ac:dyDescent="0.3">
      <c r="A47" s="413"/>
      <c r="B47" s="460" t="s">
        <v>979</v>
      </c>
      <c r="C47" s="625" t="s">
        <v>585</v>
      </c>
      <c r="D47" s="1216" t="s">
        <v>994</v>
      </c>
      <c r="E47" s="1206"/>
      <c r="F47" s="1206"/>
      <c r="G47" s="1206"/>
      <c r="H47" s="1206"/>
      <c r="I47" s="1206"/>
      <c r="J47" s="1206"/>
      <c r="K47" s="1206"/>
      <c r="L47" s="662" t="s">
        <v>985</v>
      </c>
      <c r="M47" s="628">
        <v>100</v>
      </c>
      <c r="N47" s="657">
        <v>100</v>
      </c>
      <c r="O47" s="657">
        <v>100</v>
      </c>
      <c r="P47" s="657">
        <v>100</v>
      </c>
      <c r="Q47" s="657">
        <v>100</v>
      </c>
      <c r="R47" s="629">
        <f t="shared" ref="R47:R49" si="8">(Q47)</f>
        <v>100</v>
      </c>
      <c r="S47" s="787" t="s">
        <v>1070</v>
      </c>
      <c r="T47" s="658"/>
      <c r="U47" s="630"/>
      <c r="V47" s="679"/>
      <c r="W47" s="386"/>
      <c r="X47" s="386"/>
      <c r="Y47" s="386"/>
      <c r="Z47" s="386"/>
      <c r="AA47" s="386"/>
      <c r="AB47" s="386"/>
      <c r="AC47" s="386"/>
      <c r="AD47" s="386"/>
      <c r="AE47" s="386"/>
      <c r="AF47" s="386"/>
      <c r="AG47" s="386"/>
      <c r="AH47" s="386"/>
      <c r="AI47" s="639"/>
      <c r="AJ47" s="639"/>
      <c r="AK47" s="639"/>
      <c r="AL47" s="640"/>
      <c r="AN47" s="642"/>
      <c r="AO47" s="643"/>
      <c r="AP47" s="643"/>
      <c r="AQ47" s="643"/>
      <c r="AR47" s="643"/>
    </row>
    <row r="48" spans="1:44" s="638" customFormat="1" ht="35.25" customHeight="1" outlineLevel="3" thickTop="1" thickBot="1" x14ac:dyDescent="0.3">
      <c r="A48" s="413"/>
      <c r="B48" s="460" t="s">
        <v>979</v>
      </c>
      <c r="C48" s="625" t="s">
        <v>115</v>
      </c>
      <c r="D48" s="1216" t="s">
        <v>1349</v>
      </c>
      <c r="E48" s="1206"/>
      <c r="F48" s="1206"/>
      <c r="G48" s="1206"/>
      <c r="H48" s="1206"/>
      <c r="I48" s="1206"/>
      <c r="J48" s="1206"/>
      <c r="K48" s="1206"/>
      <c r="L48" s="662" t="s">
        <v>985</v>
      </c>
      <c r="M48" s="628">
        <v>100</v>
      </c>
      <c r="N48" s="657">
        <v>100</v>
      </c>
      <c r="O48" s="657">
        <v>100</v>
      </c>
      <c r="P48" s="657">
        <v>100</v>
      </c>
      <c r="Q48" s="657">
        <v>100</v>
      </c>
      <c r="R48" s="629">
        <f t="shared" si="8"/>
        <v>100</v>
      </c>
      <c r="S48" s="787" t="s">
        <v>1247</v>
      </c>
      <c r="T48" s="658"/>
      <c r="U48" s="630"/>
      <c r="V48" s="679"/>
      <c r="W48" s="386"/>
      <c r="X48" s="386"/>
      <c r="Y48" s="386"/>
      <c r="Z48" s="386"/>
      <c r="AA48" s="386"/>
      <c r="AB48" s="386"/>
      <c r="AC48" s="386"/>
      <c r="AD48" s="386"/>
      <c r="AE48" s="386"/>
      <c r="AF48" s="386"/>
      <c r="AG48" s="386"/>
      <c r="AH48" s="386"/>
      <c r="AI48" s="639"/>
      <c r="AJ48" s="639"/>
      <c r="AK48" s="639"/>
      <c r="AL48" s="640"/>
      <c r="AN48" s="642"/>
      <c r="AO48" s="643"/>
      <c r="AP48" s="643"/>
      <c r="AQ48" s="643"/>
      <c r="AR48" s="643"/>
    </row>
    <row r="49" spans="1:2415" s="638" customFormat="1" ht="35.25" customHeight="1" outlineLevel="3" thickTop="1" thickBot="1" x14ac:dyDescent="0.3">
      <c r="A49" s="413"/>
      <c r="B49" s="460" t="s">
        <v>979</v>
      </c>
      <c r="C49" s="625" t="s">
        <v>117</v>
      </c>
      <c r="D49" s="1216" t="s">
        <v>1350</v>
      </c>
      <c r="E49" s="1206"/>
      <c r="F49" s="1206"/>
      <c r="G49" s="1206"/>
      <c r="H49" s="1206"/>
      <c r="I49" s="1206"/>
      <c r="J49" s="1206"/>
      <c r="K49" s="1206"/>
      <c r="L49" s="662" t="s">
        <v>985</v>
      </c>
      <c r="M49" s="628">
        <v>100</v>
      </c>
      <c r="N49" s="657">
        <v>100</v>
      </c>
      <c r="O49" s="657">
        <v>100</v>
      </c>
      <c r="P49" s="657">
        <v>100</v>
      </c>
      <c r="Q49" s="657">
        <v>100</v>
      </c>
      <c r="R49" s="629">
        <f t="shared" si="8"/>
        <v>100</v>
      </c>
      <c r="S49" s="787" t="s">
        <v>1247</v>
      </c>
      <c r="T49" s="658"/>
      <c r="U49" s="630"/>
      <c r="V49" s="679"/>
      <c r="W49" s="386"/>
      <c r="X49" s="386"/>
      <c r="Y49" s="386"/>
      <c r="Z49" s="386"/>
      <c r="AA49" s="386"/>
      <c r="AB49" s="386"/>
      <c r="AC49" s="386"/>
      <c r="AD49" s="386"/>
      <c r="AE49" s="386"/>
      <c r="AF49" s="386"/>
      <c r="AG49" s="386"/>
      <c r="AH49" s="386"/>
      <c r="AI49" s="639"/>
      <c r="AJ49" s="639"/>
      <c r="AK49" s="639"/>
      <c r="AL49" s="640"/>
      <c r="AN49" s="642"/>
      <c r="AO49" s="643"/>
      <c r="AP49" s="643"/>
      <c r="AQ49" s="643"/>
      <c r="AR49" s="643"/>
    </row>
    <row r="50" spans="1:2415" s="638" customFormat="1" ht="35.25" customHeight="1" outlineLevel="3" thickTop="1" thickBot="1" x14ac:dyDescent="0.3">
      <c r="A50" s="413"/>
      <c r="B50" s="460" t="s">
        <v>979</v>
      </c>
      <c r="C50" s="625" t="s">
        <v>180</v>
      </c>
      <c r="D50" s="1216" t="s">
        <v>1355</v>
      </c>
      <c r="E50" s="1206"/>
      <c r="F50" s="1206"/>
      <c r="G50" s="1206"/>
      <c r="H50" s="1206"/>
      <c r="I50" s="1206"/>
      <c r="J50" s="1206"/>
      <c r="K50" s="1206"/>
      <c r="L50" s="662" t="s">
        <v>985</v>
      </c>
      <c r="M50" s="663">
        <v>50</v>
      </c>
      <c r="N50" s="757">
        <v>25</v>
      </c>
      <c r="O50" s="757">
        <v>25</v>
      </c>
      <c r="P50" s="757"/>
      <c r="Q50" s="757"/>
      <c r="R50" s="665">
        <v>50</v>
      </c>
      <c r="S50" s="787" t="s">
        <v>1247</v>
      </c>
      <c r="T50" s="658"/>
      <c r="U50" s="630"/>
      <c r="V50" s="679"/>
      <c r="W50" s="386"/>
      <c r="X50" s="386"/>
      <c r="Y50" s="386"/>
      <c r="Z50" s="386"/>
      <c r="AA50" s="386"/>
      <c r="AB50" s="386"/>
      <c r="AC50" s="386"/>
      <c r="AD50" s="386"/>
      <c r="AE50" s="386"/>
      <c r="AF50" s="386"/>
      <c r="AG50" s="386"/>
      <c r="AH50" s="386"/>
      <c r="AI50" s="639"/>
      <c r="AJ50" s="639"/>
      <c r="AK50" s="639"/>
      <c r="AL50" s="640"/>
      <c r="AN50" s="642"/>
      <c r="AO50" s="643"/>
      <c r="AP50" s="643"/>
      <c r="AQ50" s="643"/>
      <c r="AR50" s="643"/>
    </row>
    <row r="51" spans="1:2415" s="638" customFormat="1" ht="35.25" customHeight="1" outlineLevel="3" thickTop="1" thickBot="1" x14ac:dyDescent="0.3">
      <c r="A51" s="413"/>
      <c r="B51" s="460" t="s">
        <v>979</v>
      </c>
      <c r="C51" s="625" t="s">
        <v>172</v>
      </c>
      <c r="D51" s="1262" t="s">
        <v>1363</v>
      </c>
      <c r="E51" s="1263"/>
      <c r="F51" s="1263"/>
      <c r="G51" s="1263"/>
      <c r="H51" s="1263"/>
      <c r="I51" s="1263"/>
      <c r="J51" s="1263"/>
      <c r="K51" s="1263"/>
      <c r="L51" s="662" t="s">
        <v>985</v>
      </c>
      <c r="M51" s="666" t="s">
        <v>128</v>
      </c>
      <c r="N51" s="758">
        <v>1</v>
      </c>
      <c r="O51" s="758">
        <v>1</v>
      </c>
      <c r="P51" s="758">
        <v>1</v>
      </c>
      <c r="Q51" s="758">
        <v>1</v>
      </c>
      <c r="R51" s="759">
        <f t="shared" ref="R51:R57" si="9">SUM(N51:Q51)</f>
        <v>4</v>
      </c>
      <c r="S51" s="787" t="s">
        <v>32</v>
      </c>
      <c r="T51" s="658"/>
      <c r="U51" s="630"/>
      <c r="V51" s="679"/>
      <c r="W51" s="386"/>
      <c r="X51" s="386"/>
      <c r="Y51" s="386"/>
      <c r="Z51" s="386"/>
      <c r="AA51" s="386"/>
      <c r="AB51" s="386"/>
      <c r="AC51" s="386"/>
      <c r="AD51" s="386"/>
      <c r="AE51" s="386"/>
      <c r="AF51" s="386"/>
      <c r="AG51" s="386"/>
      <c r="AH51" s="386"/>
      <c r="AI51" s="639"/>
      <c r="AJ51" s="639"/>
      <c r="AK51" s="639"/>
      <c r="AL51" s="640"/>
      <c r="AN51" s="642"/>
      <c r="AO51" s="643"/>
      <c r="AP51" s="643"/>
      <c r="AQ51" s="643"/>
      <c r="AR51" s="643"/>
    </row>
    <row r="52" spans="1:2415" s="638" customFormat="1" ht="35.25" customHeight="1" outlineLevel="3" thickTop="1" thickBot="1" x14ac:dyDescent="0.3">
      <c r="A52" s="413"/>
      <c r="B52" s="460" t="s">
        <v>979</v>
      </c>
      <c r="C52" s="625" t="s">
        <v>149</v>
      </c>
      <c r="D52" s="1262" t="s">
        <v>1364</v>
      </c>
      <c r="E52" s="1263"/>
      <c r="F52" s="1263"/>
      <c r="G52" s="1263"/>
      <c r="H52" s="1263"/>
      <c r="I52" s="1263"/>
      <c r="J52" s="1263"/>
      <c r="K52" s="1263"/>
      <c r="L52" s="662" t="s">
        <v>985</v>
      </c>
      <c r="M52" s="666" t="s">
        <v>128</v>
      </c>
      <c r="N52" s="758">
        <v>1000</v>
      </c>
      <c r="O52" s="758">
        <v>1500</v>
      </c>
      <c r="P52" s="758">
        <v>2000</v>
      </c>
      <c r="Q52" s="758">
        <v>2500</v>
      </c>
      <c r="R52" s="759">
        <f t="shared" si="9"/>
        <v>7000</v>
      </c>
      <c r="S52" s="787" t="s">
        <v>32</v>
      </c>
      <c r="T52" s="658"/>
      <c r="U52" s="630"/>
      <c r="V52" s="679"/>
      <c r="W52" s="386"/>
      <c r="X52" s="386"/>
      <c r="Y52" s="386"/>
      <c r="Z52" s="386"/>
      <c r="AA52" s="386"/>
      <c r="AB52" s="386"/>
      <c r="AC52" s="386"/>
      <c r="AD52" s="386"/>
      <c r="AE52" s="386"/>
      <c r="AF52" s="386"/>
      <c r="AG52" s="386"/>
      <c r="AH52" s="386"/>
      <c r="AI52" s="639"/>
      <c r="AJ52" s="639"/>
      <c r="AK52" s="639"/>
      <c r="AL52" s="640"/>
      <c r="AN52" s="642"/>
      <c r="AO52" s="643"/>
      <c r="AP52" s="643"/>
      <c r="AQ52" s="643"/>
      <c r="AR52" s="643"/>
    </row>
    <row r="53" spans="1:2415" s="638" customFormat="1" ht="35.25" customHeight="1" outlineLevel="3" thickTop="1" thickBot="1" x14ac:dyDescent="0.3">
      <c r="A53" s="413"/>
      <c r="B53" s="460" t="s">
        <v>979</v>
      </c>
      <c r="C53" s="625" t="s">
        <v>682</v>
      </c>
      <c r="D53" s="1262" t="s">
        <v>1365</v>
      </c>
      <c r="E53" s="1263"/>
      <c r="F53" s="1263"/>
      <c r="G53" s="1263"/>
      <c r="H53" s="1263"/>
      <c r="I53" s="1263"/>
      <c r="J53" s="1263"/>
      <c r="K53" s="1263"/>
      <c r="L53" s="662" t="s">
        <v>985</v>
      </c>
      <c r="M53" s="666" t="s">
        <v>128</v>
      </c>
      <c r="N53" s="758">
        <v>0</v>
      </c>
      <c r="O53" s="758">
        <v>500</v>
      </c>
      <c r="P53" s="758">
        <v>700</v>
      </c>
      <c r="Q53" s="758">
        <v>900</v>
      </c>
      <c r="R53" s="759">
        <f t="shared" si="9"/>
        <v>2100</v>
      </c>
      <c r="S53" s="787" t="s">
        <v>32</v>
      </c>
      <c r="T53" s="658"/>
      <c r="U53" s="630"/>
      <c r="V53" s="679"/>
      <c r="W53" s="386"/>
      <c r="X53" s="386"/>
      <c r="Y53" s="386"/>
      <c r="Z53" s="386"/>
      <c r="AA53" s="386"/>
      <c r="AB53" s="386"/>
      <c r="AC53" s="386"/>
      <c r="AD53" s="386"/>
      <c r="AE53" s="386"/>
      <c r="AF53" s="386"/>
      <c r="AG53" s="386"/>
      <c r="AH53" s="386"/>
      <c r="AI53" s="639"/>
      <c r="AJ53" s="639"/>
      <c r="AK53" s="639"/>
      <c r="AL53" s="640"/>
      <c r="AN53" s="642"/>
      <c r="AO53" s="643"/>
      <c r="AP53" s="643"/>
      <c r="AQ53" s="643"/>
      <c r="AR53" s="643"/>
    </row>
    <row r="54" spans="1:2415" s="638" customFormat="1" ht="35.25" customHeight="1" outlineLevel="3" thickTop="1" thickBot="1" x14ac:dyDescent="0.3">
      <c r="A54" s="413"/>
      <c r="B54" s="460" t="s">
        <v>979</v>
      </c>
      <c r="C54" s="625" t="s">
        <v>615</v>
      </c>
      <c r="D54" s="1262" t="s">
        <v>1366</v>
      </c>
      <c r="E54" s="1263"/>
      <c r="F54" s="1263"/>
      <c r="G54" s="1263"/>
      <c r="H54" s="1263"/>
      <c r="I54" s="1263"/>
      <c r="J54" s="1263"/>
      <c r="K54" s="1263"/>
      <c r="L54" s="662" t="s">
        <v>985</v>
      </c>
      <c r="M54" s="666" t="s">
        <v>128</v>
      </c>
      <c r="N54" s="758">
        <v>0</v>
      </c>
      <c r="O54" s="758">
        <v>100</v>
      </c>
      <c r="P54" s="758">
        <v>150</v>
      </c>
      <c r="Q54" s="758">
        <v>200</v>
      </c>
      <c r="R54" s="759">
        <f t="shared" si="9"/>
        <v>450</v>
      </c>
      <c r="S54" s="787" t="s">
        <v>32</v>
      </c>
      <c r="T54" s="658"/>
      <c r="U54" s="630"/>
      <c r="V54" s="679"/>
      <c r="W54" s="386"/>
      <c r="X54" s="386"/>
      <c r="Y54" s="386"/>
      <c r="Z54" s="386"/>
      <c r="AA54" s="386"/>
      <c r="AB54" s="386"/>
      <c r="AC54" s="386"/>
      <c r="AD54" s="386"/>
      <c r="AE54" s="386"/>
      <c r="AF54" s="386"/>
      <c r="AG54" s="386"/>
      <c r="AH54" s="386"/>
      <c r="AI54" s="639"/>
      <c r="AJ54" s="639"/>
      <c r="AK54" s="639"/>
      <c r="AL54" s="640"/>
      <c r="AN54" s="642"/>
      <c r="AO54" s="643"/>
      <c r="AP54" s="643"/>
      <c r="AQ54" s="643"/>
      <c r="AR54" s="643"/>
    </row>
    <row r="55" spans="1:2415" s="638" customFormat="1" ht="35.25" customHeight="1" outlineLevel="3" thickTop="1" thickBot="1" x14ac:dyDescent="0.3">
      <c r="A55" s="413"/>
      <c r="B55" s="460" t="s">
        <v>979</v>
      </c>
      <c r="C55" s="625" t="s">
        <v>129</v>
      </c>
      <c r="D55" s="1262" t="s">
        <v>1367</v>
      </c>
      <c r="E55" s="1263"/>
      <c r="F55" s="1263"/>
      <c r="G55" s="1263"/>
      <c r="H55" s="1263"/>
      <c r="I55" s="1263"/>
      <c r="J55" s="1263"/>
      <c r="K55" s="1263"/>
      <c r="L55" s="662" t="s">
        <v>985</v>
      </c>
      <c r="M55" s="666" t="s">
        <v>128</v>
      </c>
      <c r="N55" s="758">
        <v>1</v>
      </c>
      <c r="O55" s="758">
        <v>0</v>
      </c>
      <c r="P55" s="758">
        <v>0</v>
      </c>
      <c r="Q55" s="758">
        <v>0</v>
      </c>
      <c r="R55" s="759">
        <f t="shared" si="9"/>
        <v>1</v>
      </c>
      <c r="S55" s="787" t="s">
        <v>32</v>
      </c>
      <c r="T55" s="658"/>
      <c r="U55" s="630"/>
      <c r="V55" s="679"/>
      <c r="W55" s="386"/>
      <c r="X55" s="386"/>
      <c r="Y55" s="386"/>
      <c r="Z55" s="386"/>
      <c r="AA55" s="386"/>
      <c r="AB55" s="386"/>
      <c r="AC55" s="386"/>
      <c r="AD55" s="386"/>
      <c r="AE55" s="386"/>
      <c r="AF55" s="386"/>
      <c r="AG55" s="386"/>
      <c r="AH55" s="386"/>
      <c r="AI55" s="639"/>
      <c r="AJ55" s="639"/>
      <c r="AK55" s="639"/>
      <c r="AL55" s="640"/>
      <c r="AN55" s="642"/>
      <c r="AO55" s="643"/>
      <c r="AP55" s="643"/>
      <c r="AQ55" s="643"/>
      <c r="AR55" s="643"/>
    </row>
    <row r="56" spans="1:2415" s="638" customFormat="1" ht="35.25" customHeight="1" outlineLevel="3" thickTop="1" thickBot="1" x14ac:dyDescent="0.3">
      <c r="A56" s="413"/>
      <c r="B56" s="460" t="s">
        <v>979</v>
      </c>
      <c r="C56" s="625" t="s">
        <v>454</v>
      </c>
      <c r="D56" s="1262" t="s">
        <v>1368</v>
      </c>
      <c r="E56" s="1263"/>
      <c r="F56" s="1263"/>
      <c r="G56" s="1263"/>
      <c r="H56" s="1263"/>
      <c r="I56" s="1263"/>
      <c r="J56" s="1263"/>
      <c r="K56" s="1263"/>
      <c r="L56" s="662" t="s">
        <v>985</v>
      </c>
      <c r="M56" s="666" t="s">
        <v>128</v>
      </c>
      <c r="N56" s="758">
        <v>1</v>
      </c>
      <c r="O56" s="758">
        <v>0</v>
      </c>
      <c r="P56" s="758">
        <v>0</v>
      </c>
      <c r="Q56" s="758">
        <v>0</v>
      </c>
      <c r="R56" s="759">
        <f t="shared" si="9"/>
        <v>1</v>
      </c>
      <c r="S56" s="787" t="s">
        <v>32</v>
      </c>
      <c r="T56" s="658"/>
      <c r="U56" s="630"/>
      <c r="V56" s="679"/>
      <c r="W56" s="386"/>
      <c r="X56" s="386"/>
      <c r="Y56" s="386"/>
      <c r="Z56" s="386"/>
      <c r="AA56" s="386"/>
      <c r="AB56" s="386"/>
      <c r="AC56" s="386"/>
      <c r="AD56" s="386"/>
      <c r="AE56" s="386"/>
      <c r="AF56" s="386"/>
      <c r="AG56" s="386"/>
      <c r="AH56" s="386"/>
      <c r="AI56" s="639"/>
      <c r="AJ56" s="639"/>
      <c r="AK56" s="639"/>
      <c r="AL56" s="640"/>
      <c r="AN56" s="642"/>
      <c r="AO56" s="643"/>
      <c r="AP56" s="643"/>
      <c r="AQ56" s="643"/>
      <c r="AR56" s="643"/>
    </row>
    <row r="57" spans="1:2415" s="638" customFormat="1" ht="35.25" customHeight="1" outlineLevel="3" thickTop="1" thickBot="1" x14ac:dyDescent="0.3">
      <c r="A57" s="413"/>
      <c r="B57" s="460" t="s">
        <v>979</v>
      </c>
      <c r="C57" s="625" t="s">
        <v>370</v>
      </c>
      <c r="D57" s="1262" t="s">
        <v>1369</v>
      </c>
      <c r="E57" s="1263"/>
      <c r="F57" s="1263"/>
      <c r="G57" s="1263"/>
      <c r="H57" s="1263"/>
      <c r="I57" s="1263"/>
      <c r="J57" s="1263"/>
      <c r="K57" s="1263"/>
      <c r="L57" s="662" t="s">
        <v>985</v>
      </c>
      <c r="M57" s="666" t="s">
        <v>128</v>
      </c>
      <c r="N57" s="758">
        <v>1</v>
      </c>
      <c r="O57" s="758">
        <v>1</v>
      </c>
      <c r="P57" s="758">
        <v>1</v>
      </c>
      <c r="Q57" s="758">
        <v>1</v>
      </c>
      <c r="R57" s="759">
        <f t="shared" si="9"/>
        <v>4</v>
      </c>
      <c r="S57" s="787" t="s">
        <v>32</v>
      </c>
      <c r="T57" s="658"/>
      <c r="U57" s="630"/>
      <c r="V57" s="679"/>
      <c r="W57" s="386"/>
      <c r="X57" s="386"/>
      <c r="Y57" s="386"/>
      <c r="Z57" s="386"/>
      <c r="AA57" s="386"/>
      <c r="AB57" s="386"/>
      <c r="AC57" s="386"/>
      <c r="AD57" s="386"/>
      <c r="AE57" s="386"/>
      <c r="AF57" s="386"/>
      <c r="AG57" s="386"/>
      <c r="AH57" s="386"/>
      <c r="AI57" s="639"/>
      <c r="AJ57" s="639"/>
      <c r="AK57" s="639"/>
      <c r="AL57" s="640"/>
      <c r="AN57" s="642"/>
      <c r="AO57" s="643"/>
      <c r="AP57" s="643"/>
      <c r="AQ57" s="643"/>
      <c r="AR57" s="643"/>
    </row>
    <row r="58" spans="1:2415" s="635" customFormat="1" ht="54" customHeight="1" outlineLevel="1" thickTop="1" thickBot="1" x14ac:dyDescent="0.3">
      <c r="A58" s="413"/>
      <c r="B58" s="636" t="s">
        <v>1084</v>
      </c>
      <c r="C58" s="618" t="s">
        <v>137</v>
      </c>
      <c r="D58" s="1081" t="s">
        <v>1343</v>
      </c>
      <c r="E58" s="1081"/>
      <c r="F58" s="1081"/>
      <c r="G58" s="1081"/>
      <c r="H58" s="1081"/>
      <c r="I58" s="1081"/>
      <c r="J58" s="1081"/>
      <c r="K58" s="1081"/>
      <c r="L58" s="1081"/>
      <c r="M58" s="1023"/>
      <c r="N58" s="1024"/>
      <c r="O58" s="1024"/>
      <c r="P58" s="1024"/>
      <c r="Q58" s="1024"/>
      <c r="R58" s="1024"/>
      <c r="S58" s="1024"/>
      <c r="T58" s="1024"/>
      <c r="U58" s="1024"/>
      <c r="V58" s="1025"/>
      <c r="W58" s="386"/>
      <c r="X58" s="386"/>
      <c r="Y58" s="386"/>
      <c r="Z58" s="386"/>
      <c r="AA58" s="386"/>
      <c r="AB58" s="386"/>
      <c r="AC58" s="386"/>
      <c r="AD58" s="386"/>
      <c r="AE58" s="386"/>
      <c r="AF58" s="386"/>
      <c r="AG58" s="386"/>
      <c r="AH58" s="386"/>
      <c r="AI58" s="386"/>
      <c r="AJ58" s="386"/>
      <c r="AK58" s="386"/>
      <c r="AL58" s="386"/>
      <c r="AM58" s="386"/>
      <c r="AN58" s="386"/>
      <c r="AO58" s="386"/>
      <c r="AP58" s="386"/>
      <c r="AQ58" s="386"/>
    </row>
    <row r="59" spans="1:2415" s="635" customFormat="1" ht="83.25" customHeight="1" outlineLevel="1" thickTop="1" thickBot="1" x14ac:dyDescent="0.3">
      <c r="A59" s="413"/>
      <c r="B59" s="636" t="s">
        <v>967</v>
      </c>
      <c r="C59" s="618" t="s">
        <v>1018</v>
      </c>
      <c r="D59" s="988" t="s">
        <v>963</v>
      </c>
      <c r="E59" s="989"/>
      <c r="F59" s="989"/>
      <c r="G59" s="1157"/>
      <c r="H59" s="1157"/>
      <c r="I59" s="989"/>
      <c r="J59" s="698" t="s">
        <v>1126</v>
      </c>
      <c r="K59" s="780" t="s">
        <v>996</v>
      </c>
      <c r="L59" s="699" t="s">
        <v>1231</v>
      </c>
      <c r="M59" s="728">
        <v>70</v>
      </c>
      <c r="N59" s="729">
        <f t="shared" ref="N59:Q60" si="10">IF(SUM(N60:N60)=0,"",AVERAGE(N60:N60))</f>
        <v>70</v>
      </c>
      <c r="O59" s="729">
        <f t="shared" si="10"/>
        <v>75</v>
      </c>
      <c r="P59" s="729">
        <f t="shared" si="10"/>
        <v>80</v>
      </c>
      <c r="Q59" s="729">
        <f t="shared" si="10"/>
        <v>85</v>
      </c>
      <c r="R59" s="728">
        <v>100</v>
      </c>
      <c r="S59" s="730" t="s">
        <v>1070</v>
      </c>
      <c r="T59" s="731"/>
      <c r="U59" s="732"/>
      <c r="V59" s="715"/>
      <c r="W59" s="386"/>
      <c r="X59" s="386"/>
      <c r="Y59" s="386"/>
      <c r="Z59" s="386"/>
      <c r="AA59" s="386"/>
      <c r="AB59" s="386"/>
      <c r="AC59" s="386"/>
      <c r="AD59" s="386"/>
      <c r="AE59" s="386"/>
      <c r="AF59" s="386"/>
      <c r="AG59" s="386"/>
      <c r="AH59" s="386"/>
      <c r="AI59" s="386"/>
      <c r="AJ59" s="386"/>
      <c r="AK59" s="386"/>
      <c r="AL59" s="386"/>
      <c r="AM59" s="386"/>
      <c r="AN59" s="386"/>
      <c r="AO59" s="386"/>
      <c r="AP59" s="386"/>
      <c r="AQ59" s="386"/>
    </row>
    <row r="60" spans="1:2415" s="638" customFormat="1" ht="68.25" customHeight="1" outlineLevel="2" thickTop="1" thickBot="1" x14ac:dyDescent="0.3">
      <c r="A60" s="413"/>
      <c r="B60" s="696" t="s">
        <v>982</v>
      </c>
      <c r="C60" s="697" t="s">
        <v>762</v>
      </c>
      <c r="D60" s="1039" t="s">
        <v>983</v>
      </c>
      <c r="E60" s="1040"/>
      <c r="F60" s="637" t="s">
        <v>995</v>
      </c>
      <c r="G60" s="1019" t="s">
        <v>1147</v>
      </c>
      <c r="H60" s="1020"/>
      <c r="I60" s="1096" t="s">
        <v>1312</v>
      </c>
      <c r="J60" s="1097"/>
      <c r="K60" s="1097"/>
      <c r="L60" s="685" t="s">
        <v>357</v>
      </c>
      <c r="M60" s="718">
        <v>68</v>
      </c>
      <c r="N60" s="719">
        <f t="shared" si="10"/>
        <v>70</v>
      </c>
      <c r="O60" s="719">
        <f t="shared" si="10"/>
        <v>75</v>
      </c>
      <c r="P60" s="719">
        <f t="shared" si="10"/>
        <v>80</v>
      </c>
      <c r="Q60" s="719">
        <f t="shared" si="10"/>
        <v>85</v>
      </c>
      <c r="R60" s="718">
        <f>(Q60)</f>
        <v>85</v>
      </c>
      <c r="S60" s="720" t="s">
        <v>1070</v>
      </c>
      <c r="T60" s="734"/>
      <c r="U60" s="723"/>
      <c r="V60" s="723"/>
      <c r="W60" s="386"/>
      <c r="X60" s="386"/>
      <c r="Y60" s="386"/>
      <c r="Z60" s="386"/>
      <c r="AA60" s="386"/>
      <c r="AB60" s="386"/>
      <c r="AC60" s="386"/>
      <c r="AD60" s="386"/>
      <c r="AE60" s="386"/>
      <c r="AF60" s="386"/>
      <c r="AG60" s="386"/>
      <c r="AH60" s="386"/>
      <c r="AI60" s="386"/>
      <c r="AJ60" s="386"/>
      <c r="AK60" s="386"/>
      <c r="AL60" s="641"/>
      <c r="AN60" s="639"/>
      <c r="AO60" s="639"/>
      <c r="AP60" s="639"/>
      <c r="AQ60" s="639"/>
      <c r="AR60" s="639"/>
    </row>
    <row r="61" spans="1:2415" s="638" customFormat="1" ht="35.25" customHeight="1" outlineLevel="3" thickTop="1" thickBot="1" x14ac:dyDescent="0.3">
      <c r="A61" s="413"/>
      <c r="B61" s="460" t="s">
        <v>981</v>
      </c>
      <c r="C61" s="625" t="s">
        <v>563</v>
      </c>
      <c r="D61" s="991" t="s">
        <v>1249</v>
      </c>
      <c r="E61" s="992"/>
      <c r="F61" s="992"/>
      <c r="G61" s="992"/>
      <c r="H61" s="992"/>
      <c r="I61" s="992"/>
      <c r="J61" s="992"/>
      <c r="K61" s="992"/>
      <c r="L61" s="602" t="s">
        <v>357</v>
      </c>
      <c r="M61" s="628">
        <v>65</v>
      </c>
      <c r="N61" s="657">
        <v>70</v>
      </c>
      <c r="O61" s="657">
        <v>75</v>
      </c>
      <c r="P61" s="657">
        <v>80</v>
      </c>
      <c r="Q61" s="657">
        <v>85</v>
      </c>
      <c r="R61" s="629">
        <f>(Q61)</f>
        <v>85</v>
      </c>
      <c r="S61" s="657" t="s">
        <v>1070</v>
      </c>
      <c r="T61" s="658"/>
      <c r="U61" s="630"/>
      <c r="V61" s="692"/>
      <c r="W61" s="386"/>
      <c r="X61" s="386"/>
      <c r="Y61" s="386"/>
      <c r="Z61" s="386"/>
      <c r="AA61" s="386"/>
      <c r="AB61" s="386"/>
      <c r="AC61" s="386"/>
      <c r="AD61" s="386"/>
      <c r="AE61" s="386"/>
      <c r="AF61" s="386"/>
      <c r="AG61" s="386"/>
      <c r="AH61" s="386"/>
      <c r="AI61" s="639"/>
      <c r="AJ61" s="639"/>
      <c r="AK61" s="639"/>
      <c r="AL61" s="640"/>
      <c r="AN61" s="642"/>
      <c r="AO61" s="643"/>
      <c r="AP61" s="643"/>
      <c r="AQ61" s="643"/>
      <c r="AR61" s="643"/>
    </row>
    <row r="62" spans="1:2415" s="634" customFormat="1" ht="41.25" customHeight="1" thickTop="1" thickBot="1" x14ac:dyDescent="0.3">
      <c r="A62" s="413"/>
      <c r="B62" s="668" t="s">
        <v>1000</v>
      </c>
      <c r="C62" s="684" t="s">
        <v>998</v>
      </c>
      <c r="D62" s="1033" t="s">
        <v>1344</v>
      </c>
      <c r="E62" s="1033"/>
      <c r="F62" s="1033"/>
      <c r="G62" s="1033"/>
      <c r="H62" s="1033"/>
      <c r="I62" s="1033"/>
      <c r="J62" s="1033"/>
      <c r="K62" s="1033"/>
      <c r="L62" s="1033"/>
      <c r="M62" s="1033"/>
      <c r="N62" s="1033"/>
      <c r="O62" s="1033"/>
      <c r="P62" s="1033"/>
      <c r="Q62" s="1033"/>
      <c r="R62" s="1033"/>
      <c r="S62" s="1033"/>
      <c r="T62" s="1033"/>
      <c r="U62" s="1033"/>
      <c r="V62" s="717"/>
      <c r="W62" s="386"/>
      <c r="X62" s="386"/>
      <c r="Y62" s="386"/>
      <c r="Z62" s="386"/>
      <c r="AA62" s="386"/>
      <c r="AB62" s="386"/>
      <c r="AC62" s="386"/>
      <c r="AD62" s="631"/>
      <c r="AE62" s="632"/>
      <c r="AF62" s="632"/>
      <c r="AG62" s="632"/>
      <c r="AH62" s="632"/>
      <c r="AI62" s="632"/>
      <c r="AJ62" s="632"/>
      <c r="AK62" s="632"/>
      <c r="AL62" s="632"/>
      <c r="AM62" s="632"/>
      <c r="AN62" s="632"/>
      <c r="AO62" s="632"/>
      <c r="AP62" s="632"/>
      <c r="AQ62" s="632"/>
      <c r="AR62" s="632"/>
      <c r="AS62" s="632"/>
      <c r="AT62" s="632"/>
      <c r="AU62" s="632"/>
      <c r="AV62" s="632"/>
      <c r="AW62" s="632"/>
      <c r="AX62" s="632"/>
      <c r="AY62" s="632"/>
      <c r="AZ62" s="632"/>
      <c r="BA62" s="632"/>
      <c r="BB62" s="632"/>
      <c r="BC62" s="632"/>
      <c r="BD62" s="632"/>
      <c r="BE62" s="632"/>
      <c r="BF62" s="632"/>
      <c r="BG62" s="632"/>
      <c r="BH62" s="632"/>
      <c r="BI62" s="632"/>
      <c r="BJ62" s="632"/>
      <c r="BK62" s="632"/>
      <c r="BL62" s="632"/>
      <c r="BM62" s="632"/>
      <c r="BN62" s="632"/>
      <c r="BO62" s="632"/>
      <c r="BP62" s="632"/>
      <c r="BQ62" s="632"/>
      <c r="BR62" s="632"/>
      <c r="BS62" s="632"/>
      <c r="BT62" s="632"/>
      <c r="BU62" s="632"/>
      <c r="BV62" s="632"/>
      <c r="BW62" s="632"/>
      <c r="BX62" s="632"/>
      <c r="BY62" s="632"/>
      <c r="BZ62" s="632"/>
      <c r="CA62" s="632"/>
      <c r="CB62" s="632"/>
      <c r="CC62" s="632"/>
      <c r="CD62" s="632"/>
      <c r="CE62" s="632"/>
      <c r="CF62" s="632"/>
      <c r="CG62" s="632"/>
      <c r="CH62" s="633"/>
      <c r="CI62" s="633"/>
      <c r="CJ62" s="633"/>
      <c r="CK62" s="633"/>
      <c r="CL62" s="633"/>
      <c r="CM62" s="633"/>
      <c r="CN62" s="633"/>
      <c r="CO62" s="633"/>
      <c r="CP62" s="633"/>
      <c r="CQ62" s="633"/>
      <c r="CR62" s="633"/>
      <c r="CS62" s="633"/>
      <c r="CT62" s="633"/>
      <c r="CU62" s="633"/>
      <c r="CV62" s="633"/>
      <c r="CW62" s="633"/>
      <c r="CX62" s="633"/>
      <c r="CY62" s="633"/>
      <c r="CZ62" s="633"/>
      <c r="DA62" s="633"/>
      <c r="DB62" s="633"/>
      <c r="DC62" s="633"/>
      <c r="DD62" s="633"/>
      <c r="DE62" s="633"/>
      <c r="DF62" s="633"/>
      <c r="DG62" s="633"/>
      <c r="DH62" s="633"/>
      <c r="DI62" s="633"/>
      <c r="DJ62" s="633"/>
      <c r="DK62" s="633"/>
      <c r="DL62" s="633"/>
      <c r="DM62" s="633"/>
      <c r="DN62" s="633"/>
      <c r="DO62" s="633"/>
      <c r="DP62" s="633"/>
      <c r="DQ62" s="633"/>
      <c r="DR62" s="633"/>
      <c r="DS62" s="633"/>
      <c r="DT62" s="633"/>
      <c r="DU62" s="633"/>
      <c r="DV62" s="633"/>
      <c r="DW62" s="633"/>
      <c r="DX62" s="633"/>
      <c r="DY62" s="633"/>
      <c r="DZ62" s="633"/>
      <c r="EA62" s="633"/>
      <c r="EB62" s="633"/>
      <c r="EC62" s="633"/>
      <c r="ED62" s="633"/>
      <c r="EE62" s="633"/>
      <c r="EF62" s="633"/>
      <c r="EG62" s="633"/>
      <c r="EH62" s="633"/>
      <c r="EI62" s="633"/>
      <c r="EJ62" s="633"/>
      <c r="EK62" s="633"/>
      <c r="EL62" s="633"/>
      <c r="EM62" s="633"/>
      <c r="EN62" s="633"/>
      <c r="EO62" s="633"/>
      <c r="EP62" s="633"/>
      <c r="EQ62" s="633"/>
      <c r="ER62" s="633"/>
      <c r="ES62" s="633"/>
      <c r="ET62" s="633"/>
      <c r="EU62" s="633"/>
      <c r="EV62" s="633"/>
      <c r="EW62" s="633"/>
      <c r="EX62" s="633"/>
      <c r="EY62" s="633"/>
      <c r="EZ62" s="633"/>
      <c r="FA62" s="633"/>
      <c r="FB62" s="633"/>
      <c r="FC62" s="633"/>
      <c r="FD62" s="633"/>
      <c r="FE62" s="633"/>
      <c r="FF62" s="633"/>
      <c r="FG62" s="633"/>
      <c r="FH62" s="633"/>
      <c r="FI62" s="633"/>
      <c r="FJ62" s="633"/>
      <c r="FK62" s="633"/>
      <c r="FL62" s="633"/>
      <c r="FM62" s="633"/>
      <c r="FN62" s="633"/>
      <c r="FO62" s="633"/>
      <c r="FP62" s="633"/>
      <c r="FQ62" s="633"/>
      <c r="FR62" s="633"/>
      <c r="FS62" s="633"/>
      <c r="FT62" s="633"/>
      <c r="FU62" s="633"/>
      <c r="FV62" s="633"/>
      <c r="FW62" s="633"/>
      <c r="FX62" s="633"/>
      <c r="FY62" s="633"/>
      <c r="FZ62" s="633"/>
      <c r="GA62" s="633"/>
      <c r="GB62" s="633"/>
      <c r="GC62" s="633"/>
      <c r="GD62" s="633"/>
      <c r="GE62" s="633"/>
      <c r="GF62" s="633"/>
      <c r="GG62" s="633"/>
      <c r="GH62" s="633"/>
      <c r="GI62" s="633"/>
      <c r="GJ62" s="633"/>
      <c r="GK62" s="633"/>
      <c r="GL62" s="633"/>
      <c r="GM62" s="633"/>
      <c r="GN62" s="633"/>
      <c r="GO62" s="633"/>
      <c r="GP62" s="633"/>
      <c r="GQ62" s="633"/>
      <c r="GR62" s="633"/>
      <c r="GS62" s="633"/>
      <c r="GT62" s="633"/>
      <c r="GU62" s="633"/>
      <c r="GV62" s="633"/>
      <c r="GW62" s="633"/>
      <c r="GX62" s="633"/>
      <c r="GY62" s="633"/>
      <c r="GZ62" s="633"/>
      <c r="HA62" s="633"/>
      <c r="HB62" s="633"/>
      <c r="HC62" s="633"/>
      <c r="HD62" s="633"/>
      <c r="HE62" s="633"/>
      <c r="HF62" s="633"/>
      <c r="HG62" s="633"/>
      <c r="HH62" s="633"/>
      <c r="HI62" s="633"/>
      <c r="HJ62" s="633"/>
      <c r="HK62" s="633"/>
      <c r="HL62" s="633"/>
      <c r="HM62" s="633"/>
      <c r="HN62" s="633"/>
      <c r="HO62" s="633"/>
      <c r="HP62" s="633"/>
      <c r="HQ62" s="633"/>
      <c r="HR62" s="633"/>
      <c r="HS62" s="633"/>
      <c r="HT62" s="633"/>
      <c r="HU62" s="633"/>
      <c r="HV62" s="633"/>
      <c r="HW62" s="633"/>
      <c r="HX62" s="633"/>
      <c r="HY62" s="633"/>
      <c r="HZ62" s="633"/>
      <c r="IA62" s="633"/>
      <c r="IB62" s="633"/>
      <c r="IC62" s="633"/>
      <c r="ID62" s="633"/>
      <c r="IE62" s="633"/>
      <c r="IF62" s="633"/>
      <c r="IG62" s="633"/>
      <c r="IH62" s="633"/>
      <c r="II62" s="633"/>
      <c r="IJ62" s="633"/>
      <c r="IK62" s="633"/>
      <c r="IL62" s="633"/>
      <c r="IM62" s="633"/>
      <c r="IN62" s="633"/>
      <c r="IO62" s="633"/>
      <c r="IP62" s="633"/>
      <c r="IQ62" s="633"/>
      <c r="IR62" s="633"/>
      <c r="IS62" s="633"/>
      <c r="IT62" s="633"/>
      <c r="IU62" s="633"/>
      <c r="IV62" s="633"/>
      <c r="IW62" s="633"/>
      <c r="IX62" s="633"/>
      <c r="IY62" s="633"/>
      <c r="IZ62" s="633"/>
      <c r="JA62" s="633"/>
      <c r="JB62" s="633"/>
      <c r="JC62" s="633"/>
      <c r="JD62" s="633"/>
      <c r="JE62" s="633"/>
      <c r="JF62" s="633"/>
      <c r="JG62" s="633"/>
      <c r="JH62" s="633"/>
      <c r="JI62" s="633"/>
      <c r="JJ62" s="633"/>
      <c r="JK62" s="633"/>
      <c r="JL62" s="633"/>
      <c r="JM62" s="633"/>
      <c r="JN62" s="633"/>
      <c r="JO62" s="633"/>
      <c r="JP62" s="633"/>
      <c r="JQ62" s="633"/>
      <c r="JR62" s="633"/>
      <c r="JS62" s="633"/>
      <c r="JT62" s="633"/>
      <c r="JU62" s="633"/>
      <c r="JV62" s="633"/>
      <c r="JW62" s="633"/>
      <c r="JX62" s="633"/>
      <c r="JY62" s="633"/>
      <c r="JZ62" s="633"/>
      <c r="KA62" s="633"/>
      <c r="KB62" s="633"/>
      <c r="KC62" s="633"/>
      <c r="KD62" s="633"/>
      <c r="KE62" s="633"/>
      <c r="KF62" s="633"/>
      <c r="KG62" s="633"/>
      <c r="KH62" s="633"/>
      <c r="KI62" s="633"/>
      <c r="KJ62" s="633"/>
      <c r="KK62" s="633"/>
      <c r="KL62" s="633"/>
      <c r="KM62" s="633"/>
      <c r="KN62" s="633"/>
      <c r="KO62" s="633"/>
      <c r="KP62" s="633"/>
      <c r="KQ62" s="633"/>
      <c r="KR62" s="633"/>
      <c r="KS62" s="633"/>
      <c r="KT62" s="633"/>
      <c r="KU62" s="633"/>
      <c r="KV62" s="633"/>
      <c r="KW62" s="633"/>
      <c r="KX62" s="633"/>
      <c r="KY62" s="633"/>
      <c r="KZ62" s="633"/>
      <c r="LA62" s="633"/>
      <c r="LB62" s="633"/>
      <c r="LC62" s="633"/>
      <c r="LD62" s="633"/>
      <c r="LE62" s="633"/>
      <c r="LF62" s="633"/>
      <c r="LG62" s="633"/>
      <c r="LH62" s="633"/>
      <c r="LI62" s="633"/>
      <c r="LJ62" s="633"/>
      <c r="LK62" s="633"/>
      <c r="LL62" s="633"/>
      <c r="LM62" s="633"/>
      <c r="LN62" s="633"/>
      <c r="LO62" s="633"/>
      <c r="LP62" s="633"/>
      <c r="LQ62" s="633"/>
      <c r="LR62" s="633"/>
      <c r="LS62" s="633"/>
      <c r="LT62" s="633"/>
      <c r="LU62" s="633"/>
      <c r="LV62" s="633"/>
      <c r="LW62" s="633"/>
      <c r="LX62" s="633"/>
      <c r="LY62" s="633"/>
      <c r="LZ62" s="633"/>
      <c r="MA62" s="633"/>
      <c r="MB62" s="633"/>
      <c r="MC62" s="633"/>
      <c r="MD62" s="633"/>
      <c r="ME62" s="633"/>
      <c r="MF62" s="633"/>
      <c r="MG62" s="633"/>
      <c r="MH62" s="633"/>
      <c r="MI62" s="633"/>
      <c r="MJ62" s="633"/>
      <c r="MK62" s="633"/>
      <c r="ML62" s="633"/>
      <c r="MM62" s="633"/>
      <c r="MN62" s="633"/>
      <c r="MO62" s="633"/>
      <c r="MP62" s="633"/>
      <c r="MQ62" s="633"/>
      <c r="MR62" s="633"/>
      <c r="MS62" s="633"/>
      <c r="MT62" s="633"/>
      <c r="MU62" s="633"/>
      <c r="MV62" s="633"/>
      <c r="MW62" s="633"/>
      <c r="MX62" s="633"/>
      <c r="MY62" s="633"/>
      <c r="MZ62" s="633"/>
      <c r="NA62" s="633"/>
      <c r="NB62" s="633"/>
      <c r="NC62" s="633"/>
      <c r="ND62" s="633"/>
      <c r="NE62" s="633"/>
      <c r="NF62" s="633"/>
      <c r="NG62" s="633"/>
      <c r="NH62" s="633"/>
      <c r="NI62" s="633"/>
      <c r="NJ62" s="633"/>
      <c r="NK62" s="633"/>
      <c r="NL62" s="633"/>
      <c r="NM62" s="633"/>
      <c r="NN62" s="633"/>
      <c r="NO62" s="633"/>
      <c r="NP62" s="633"/>
      <c r="NQ62" s="633"/>
      <c r="NR62" s="633"/>
      <c r="NS62" s="633"/>
      <c r="NT62" s="633"/>
      <c r="NU62" s="633"/>
      <c r="NV62" s="633"/>
      <c r="NW62" s="633"/>
      <c r="NX62" s="633"/>
      <c r="NY62" s="633"/>
      <c r="NZ62" s="633"/>
      <c r="OA62" s="633"/>
      <c r="OB62" s="633"/>
      <c r="OC62" s="633"/>
      <c r="OD62" s="633"/>
      <c r="OE62" s="633"/>
      <c r="OF62" s="633"/>
      <c r="OG62" s="633"/>
      <c r="OH62" s="633"/>
      <c r="OI62" s="633"/>
      <c r="OJ62" s="633"/>
      <c r="OK62" s="633"/>
      <c r="OL62" s="633"/>
      <c r="OM62" s="633"/>
      <c r="ON62" s="633"/>
      <c r="OO62" s="633"/>
      <c r="OP62" s="633"/>
      <c r="OQ62" s="633"/>
      <c r="OR62" s="633"/>
      <c r="OS62" s="633"/>
      <c r="OT62" s="633"/>
      <c r="OU62" s="633"/>
      <c r="OV62" s="633"/>
      <c r="OW62" s="633"/>
      <c r="OX62" s="633"/>
      <c r="OY62" s="633"/>
      <c r="OZ62" s="633"/>
      <c r="PA62" s="633"/>
      <c r="PB62" s="633"/>
      <c r="PC62" s="633"/>
      <c r="PD62" s="633"/>
      <c r="PE62" s="633"/>
      <c r="PF62" s="633"/>
      <c r="PG62" s="633"/>
      <c r="PH62" s="633"/>
      <c r="PI62" s="633"/>
      <c r="PJ62" s="633"/>
      <c r="PK62" s="633"/>
      <c r="PL62" s="633"/>
      <c r="PM62" s="633"/>
      <c r="PN62" s="633"/>
      <c r="PO62" s="633"/>
      <c r="PP62" s="633"/>
      <c r="PQ62" s="633"/>
      <c r="PR62" s="633"/>
      <c r="PS62" s="633"/>
      <c r="PT62" s="633"/>
      <c r="PU62" s="633"/>
      <c r="PV62" s="633"/>
      <c r="PW62" s="633"/>
      <c r="PX62" s="633"/>
      <c r="PY62" s="633"/>
      <c r="PZ62" s="633"/>
      <c r="QA62" s="633"/>
      <c r="QB62" s="633"/>
      <c r="QC62" s="633"/>
      <c r="QD62" s="633"/>
      <c r="QE62" s="633"/>
      <c r="QF62" s="633"/>
      <c r="QG62" s="633"/>
      <c r="QH62" s="633"/>
      <c r="QI62" s="633"/>
      <c r="QJ62" s="633"/>
      <c r="QK62" s="633"/>
      <c r="QL62" s="633"/>
      <c r="QM62" s="633"/>
      <c r="QN62" s="633"/>
      <c r="QO62" s="633"/>
      <c r="QP62" s="633"/>
      <c r="QQ62" s="633"/>
      <c r="QR62" s="633"/>
      <c r="QS62" s="633"/>
      <c r="QT62" s="633"/>
      <c r="QU62" s="633"/>
      <c r="QV62" s="633"/>
      <c r="QW62" s="633"/>
      <c r="QX62" s="633"/>
      <c r="QY62" s="633"/>
      <c r="QZ62" s="633"/>
      <c r="RA62" s="633"/>
      <c r="RB62" s="633"/>
      <c r="RC62" s="633"/>
      <c r="RD62" s="633"/>
      <c r="RE62" s="633"/>
      <c r="RF62" s="633"/>
      <c r="RG62" s="633"/>
      <c r="RH62" s="633"/>
      <c r="RI62" s="633"/>
      <c r="RJ62" s="633"/>
      <c r="RK62" s="633"/>
      <c r="RL62" s="633"/>
      <c r="RM62" s="633"/>
      <c r="RN62" s="633"/>
      <c r="RO62" s="633"/>
      <c r="RP62" s="633"/>
      <c r="RQ62" s="633"/>
      <c r="RR62" s="633"/>
      <c r="RS62" s="633"/>
      <c r="RT62" s="633"/>
      <c r="RU62" s="633"/>
      <c r="RV62" s="633"/>
      <c r="RW62" s="633"/>
      <c r="RX62" s="633"/>
      <c r="RY62" s="633"/>
      <c r="RZ62" s="633"/>
      <c r="SA62" s="633"/>
      <c r="SB62" s="633"/>
      <c r="SC62" s="633"/>
      <c r="SD62" s="633"/>
      <c r="SE62" s="633"/>
      <c r="SF62" s="633"/>
      <c r="SG62" s="633"/>
      <c r="SH62" s="633"/>
      <c r="SI62" s="633"/>
      <c r="SJ62" s="633"/>
      <c r="SK62" s="633"/>
      <c r="SL62" s="633"/>
      <c r="SM62" s="633"/>
      <c r="SN62" s="633"/>
      <c r="SO62" s="633"/>
      <c r="SP62" s="633"/>
      <c r="SQ62" s="633"/>
      <c r="SR62" s="633"/>
      <c r="SS62" s="633"/>
      <c r="ST62" s="633"/>
      <c r="SU62" s="633"/>
      <c r="SV62" s="633"/>
      <c r="SW62" s="633"/>
      <c r="SX62" s="633"/>
      <c r="SY62" s="633"/>
      <c r="SZ62" s="633"/>
      <c r="TA62" s="633"/>
      <c r="TB62" s="633"/>
      <c r="TC62" s="633"/>
      <c r="TD62" s="633"/>
      <c r="TE62" s="633"/>
      <c r="TF62" s="633"/>
      <c r="TG62" s="633"/>
      <c r="TH62" s="633"/>
      <c r="TI62" s="633"/>
      <c r="TJ62" s="633"/>
      <c r="TK62" s="633"/>
      <c r="TL62" s="633"/>
      <c r="TM62" s="633"/>
      <c r="TN62" s="633"/>
      <c r="TO62" s="633"/>
      <c r="TP62" s="633"/>
      <c r="TQ62" s="633"/>
      <c r="TR62" s="633"/>
      <c r="TS62" s="633"/>
      <c r="TT62" s="633"/>
      <c r="TU62" s="633"/>
      <c r="TV62" s="633"/>
      <c r="TW62" s="633"/>
      <c r="TX62" s="633"/>
      <c r="TY62" s="633"/>
      <c r="TZ62" s="633"/>
      <c r="UA62" s="633"/>
      <c r="UB62" s="633"/>
      <c r="UC62" s="633"/>
      <c r="UD62" s="633"/>
      <c r="UE62" s="633"/>
      <c r="UF62" s="633"/>
      <c r="UG62" s="633"/>
      <c r="UH62" s="633"/>
      <c r="UI62" s="633"/>
      <c r="UJ62" s="633"/>
      <c r="UK62" s="633"/>
      <c r="UL62" s="633"/>
      <c r="UM62" s="633"/>
      <c r="UN62" s="633"/>
      <c r="UO62" s="633"/>
      <c r="UP62" s="633"/>
      <c r="UQ62" s="633"/>
      <c r="UR62" s="633"/>
      <c r="US62" s="633"/>
      <c r="UT62" s="633"/>
      <c r="UU62" s="633"/>
      <c r="UV62" s="633"/>
      <c r="UW62" s="633"/>
      <c r="UX62" s="633"/>
      <c r="UY62" s="633"/>
      <c r="UZ62" s="633"/>
      <c r="VA62" s="633"/>
      <c r="VB62" s="633"/>
      <c r="VC62" s="633"/>
      <c r="VD62" s="633"/>
      <c r="VE62" s="633"/>
      <c r="VF62" s="633"/>
      <c r="VG62" s="633"/>
      <c r="VH62" s="633"/>
      <c r="VI62" s="633"/>
      <c r="VJ62" s="633"/>
      <c r="VK62" s="633"/>
      <c r="VL62" s="633"/>
      <c r="VM62" s="633"/>
      <c r="VN62" s="633"/>
      <c r="VO62" s="633"/>
      <c r="VP62" s="633"/>
      <c r="VQ62" s="633"/>
      <c r="VR62" s="633"/>
      <c r="VS62" s="633"/>
      <c r="VT62" s="633"/>
      <c r="VU62" s="633"/>
      <c r="VV62" s="633"/>
      <c r="VW62" s="633"/>
      <c r="VX62" s="633"/>
      <c r="VY62" s="633"/>
      <c r="VZ62" s="633"/>
      <c r="WA62" s="633"/>
      <c r="WB62" s="633"/>
      <c r="WC62" s="633"/>
      <c r="WD62" s="633"/>
      <c r="WE62" s="633"/>
      <c r="WF62" s="633"/>
      <c r="WG62" s="633"/>
      <c r="WH62" s="633"/>
      <c r="WI62" s="633"/>
      <c r="WJ62" s="633"/>
      <c r="WK62" s="633"/>
      <c r="WL62" s="633"/>
      <c r="WM62" s="633"/>
      <c r="WN62" s="633"/>
      <c r="WO62" s="633"/>
      <c r="WP62" s="633"/>
      <c r="WQ62" s="633"/>
      <c r="WR62" s="633"/>
      <c r="WS62" s="633"/>
      <c r="WT62" s="633"/>
      <c r="WU62" s="633"/>
      <c r="WV62" s="633"/>
      <c r="WW62" s="633"/>
      <c r="WX62" s="633"/>
      <c r="WY62" s="633"/>
      <c r="WZ62" s="633"/>
      <c r="XA62" s="633"/>
      <c r="XB62" s="633"/>
      <c r="XC62" s="633"/>
      <c r="XD62" s="633"/>
      <c r="XE62" s="633"/>
      <c r="XF62" s="633"/>
      <c r="XG62" s="633"/>
      <c r="XH62" s="633"/>
      <c r="XI62" s="633"/>
      <c r="XJ62" s="633"/>
      <c r="XK62" s="633"/>
      <c r="XL62" s="633"/>
      <c r="XM62" s="633"/>
      <c r="XN62" s="633"/>
      <c r="XO62" s="633"/>
      <c r="XP62" s="633"/>
      <c r="XQ62" s="633"/>
      <c r="XR62" s="633"/>
      <c r="XS62" s="633"/>
      <c r="XT62" s="633"/>
      <c r="XU62" s="633"/>
      <c r="XV62" s="633"/>
      <c r="XW62" s="633"/>
      <c r="XX62" s="633"/>
      <c r="XY62" s="633"/>
      <c r="XZ62" s="633"/>
      <c r="YA62" s="633"/>
      <c r="YB62" s="633"/>
      <c r="YC62" s="633"/>
      <c r="YD62" s="633"/>
      <c r="YE62" s="633"/>
      <c r="YF62" s="633"/>
      <c r="YG62" s="633"/>
      <c r="YH62" s="633"/>
      <c r="YI62" s="633"/>
      <c r="YJ62" s="633"/>
      <c r="YK62" s="633"/>
      <c r="YL62" s="633"/>
      <c r="YM62" s="633"/>
      <c r="YN62" s="633"/>
      <c r="YO62" s="633"/>
      <c r="YP62" s="633"/>
      <c r="YQ62" s="633"/>
      <c r="YR62" s="633"/>
      <c r="YS62" s="633"/>
      <c r="YT62" s="633"/>
      <c r="YU62" s="633"/>
      <c r="YV62" s="633"/>
      <c r="YW62" s="633"/>
      <c r="YX62" s="633"/>
      <c r="YY62" s="633"/>
      <c r="YZ62" s="633"/>
      <c r="ZA62" s="633"/>
      <c r="ZB62" s="633"/>
      <c r="ZC62" s="633"/>
      <c r="ZD62" s="633"/>
      <c r="ZE62" s="633"/>
      <c r="ZF62" s="633"/>
      <c r="ZG62" s="633"/>
      <c r="ZH62" s="633"/>
      <c r="ZI62" s="633"/>
      <c r="ZJ62" s="633"/>
      <c r="ZK62" s="633"/>
      <c r="ZL62" s="633"/>
      <c r="ZM62" s="633"/>
      <c r="ZN62" s="633"/>
      <c r="ZO62" s="633"/>
      <c r="ZP62" s="633"/>
      <c r="ZQ62" s="633"/>
      <c r="ZR62" s="633"/>
      <c r="ZS62" s="633"/>
      <c r="ZT62" s="633"/>
      <c r="ZU62" s="633"/>
      <c r="ZV62" s="633"/>
      <c r="ZW62" s="633"/>
      <c r="ZX62" s="633"/>
      <c r="ZY62" s="633"/>
      <c r="ZZ62" s="633"/>
      <c r="AAA62" s="633"/>
      <c r="AAB62" s="633"/>
      <c r="AAC62" s="633"/>
      <c r="AAD62" s="633"/>
      <c r="AAE62" s="633"/>
      <c r="AAF62" s="633"/>
      <c r="AAG62" s="633"/>
      <c r="AAH62" s="633"/>
      <c r="AAI62" s="633"/>
      <c r="AAJ62" s="633"/>
      <c r="AAK62" s="633"/>
      <c r="AAL62" s="633"/>
      <c r="AAM62" s="633"/>
      <c r="AAN62" s="633"/>
      <c r="AAO62" s="633"/>
      <c r="AAP62" s="633"/>
      <c r="AAQ62" s="633"/>
      <c r="AAR62" s="633"/>
      <c r="AAS62" s="633"/>
      <c r="AAT62" s="633"/>
      <c r="AAU62" s="633"/>
      <c r="AAV62" s="633"/>
      <c r="AAW62" s="633"/>
      <c r="AAX62" s="633"/>
      <c r="AAY62" s="633"/>
      <c r="AAZ62" s="633"/>
      <c r="ABA62" s="633"/>
      <c r="ABB62" s="633"/>
      <c r="ABC62" s="633"/>
      <c r="ABD62" s="633"/>
      <c r="ABE62" s="633"/>
      <c r="ABF62" s="633"/>
      <c r="ABG62" s="633"/>
      <c r="ABH62" s="633"/>
      <c r="ABI62" s="633"/>
      <c r="ABJ62" s="633"/>
      <c r="ABK62" s="633"/>
      <c r="ABL62" s="633"/>
      <c r="ABM62" s="633"/>
      <c r="ABN62" s="633"/>
      <c r="ABO62" s="633"/>
      <c r="ABP62" s="633"/>
      <c r="ABQ62" s="633"/>
      <c r="ABR62" s="633"/>
      <c r="ABS62" s="633"/>
      <c r="ABT62" s="633"/>
      <c r="ABU62" s="633"/>
      <c r="ABV62" s="633"/>
      <c r="ABW62" s="633"/>
      <c r="ABX62" s="633"/>
      <c r="ABY62" s="633"/>
      <c r="ABZ62" s="633"/>
      <c r="ACA62" s="633"/>
      <c r="ACB62" s="633"/>
      <c r="ACC62" s="633"/>
      <c r="ACD62" s="633"/>
      <c r="ACE62" s="633"/>
      <c r="ACF62" s="633"/>
      <c r="ACG62" s="633"/>
      <c r="ACH62" s="633"/>
      <c r="ACI62" s="633"/>
      <c r="ACJ62" s="633"/>
      <c r="ACK62" s="633"/>
      <c r="ACL62" s="633"/>
      <c r="ACM62" s="633"/>
      <c r="ACN62" s="633"/>
      <c r="ACO62" s="633"/>
      <c r="ACP62" s="633"/>
      <c r="ACQ62" s="633"/>
      <c r="ACR62" s="633"/>
      <c r="ACS62" s="633"/>
      <c r="ACT62" s="633"/>
      <c r="ACU62" s="633"/>
      <c r="ACV62" s="633"/>
      <c r="ACW62" s="633"/>
      <c r="ACX62" s="633"/>
      <c r="ACY62" s="633"/>
      <c r="ACZ62" s="633"/>
      <c r="ADA62" s="633"/>
      <c r="ADB62" s="633"/>
      <c r="ADC62" s="633"/>
      <c r="ADD62" s="633"/>
      <c r="ADE62" s="633"/>
      <c r="ADF62" s="633"/>
      <c r="ADG62" s="633"/>
      <c r="ADH62" s="633"/>
      <c r="ADI62" s="633"/>
      <c r="ADJ62" s="633"/>
      <c r="ADK62" s="633"/>
      <c r="ADL62" s="633"/>
      <c r="ADM62" s="633"/>
      <c r="ADN62" s="633"/>
      <c r="ADO62" s="633"/>
      <c r="ADP62" s="633"/>
      <c r="ADQ62" s="633"/>
      <c r="ADR62" s="633"/>
      <c r="ADS62" s="633"/>
      <c r="ADT62" s="633"/>
      <c r="ADU62" s="633"/>
      <c r="ADV62" s="633"/>
      <c r="ADW62" s="633"/>
      <c r="ADX62" s="633"/>
      <c r="ADY62" s="633"/>
      <c r="ADZ62" s="633"/>
      <c r="AEA62" s="633"/>
      <c r="AEB62" s="633"/>
      <c r="AEC62" s="633"/>
      <c r="AED62" s="633"/>
      <c r="AEE62" s="633"/>
      <c r="AEF62" s="633"/>
      <c r="AEG62" s="633"/>
      <c r="AEH62" s="633"/>
      <c r="AEI62" s="633"/>
      <c r="AEJ62" s="633"/>
      <c r="AEK62" s="633"/>
      <c r="AEL62" s="633"/>
      <c r="AEM62" s="633"/>
      <c r="AEN62" s="633"/>
      <c r="AEO62" s="633"/>
      <c r="AEP62" s="633"/>
      <c r="AEQ62" s="633"/>
      <c r="AER62" s="633"/>
      <c r="AES62" s="633"/>
      <c r="AET62" s="633"/>
      <c r="AEU62" s="633"/>
      <c r="AEV62" s="633"/>
      <c r="AEW62" s="633"/>
      <c r="AEX62" s="633"/>
      <c r="AEY62" s="633"/>
      <c r="AEZ62" s="633"/>
      <c r="AFA62" s="633"/>
      <c r="AFB62" s="633"/>
      <c r="AFC62" s="633"/>
      <c r="AFD62" s="633"/>
      <c r="AFE62" s="633"/>
      <c r="AFF62" s="633"/>
      <c r="AFG62" s="633"/>
      <c r="AFH62" s="633"/>
      <c r="AFI62" s="633"/>
      <c r="AFJ62" s="633"/>
      <c r="AFK62" s="633"/>
      <c r="AFL62" s="633"/>
      <c r="AFM62" s="633"/>
      <c r="AFN62" s="633"/>
      <c r="AFO62" s="633"/>
      <c r="AFP62" s="633"/>
      <c r="AFQ62" s="633"/>
      <c r="AFR62" s="633"/>
      <c r="AFS62" s="633"/>
      <c r="AFT62" s="633"/>
      <c r="AFU62" s="633"/>
      <c r="AFV62" s="633"/>
      <c r="AFW62" s="633"/>
      <c r="AFX62" s="633"/>
      <c r="AFY62" s="633"/>
      <c r="AFZ62" s="633"/>
      <c r="AGA62" s="633"/>
      <c r="AGB62" s="633"/>
      <c r="AGC62" s="633"/>
      <c r="AGD62" s="633"/>
      <c r="AGE62" s="633"/>
      <c r="AGF62" s="633"/>
      <c r="AGG62" s="633"/>
      <c r="AGH62" s="633"/>
      <c r="AGI62" s="633"/>
      <c r="AGJ62" s="633"/>
      <c r="AGK62" s="633"/>
      <c r="AGL62" s="633"/>
      <c r="AGM62" s="633"/>
      <c r="AGN62" s="633"/>
      <c r="AGO62" s="633"/>
      <c r="AGP62" s="633"/>
      <c r="AGQ62" s="633"/>
      <c r="AGR62" s="633"/>
      <c r="AGS62" s="633"/>
      <c r="AGT62" s="633"/>
      <c r="AGU62" s="633"/>
      <c r="AGV62" s="633"/>
      <c r="AGW62" s="633"/>
      <c r="AGX62" s="633"/>
      <c r="AGY62" s="633"/>
      <c r="AGZ62" s="633"/>
      <c r="AHA62" s="633"/>
      <c r="AHB62" s="633"/>
      <c r="AHC62" s="633"/>
      <c r="AHD62" s="633"/>
      <c r="AHE62" s="633"/>
      <c r="AHF62" s="633"/>
      <c r="AHG62" s="633"/>
      <c r="AHH62" s="633"/>
      <c r="AHI62" s="633"/>
      <c r="AHJ62" s="633"/>
      <c r="AHK62" s="633"/>
      <c r="AHL62" s="633"/>
      <c r="AHM62" s="633"/>
      <c r="AHN62" s="633"/>
      <c r="AHO62" s="633"/>
      <c r="AHP62" s="633"/>
      <c r="AHQ62" s="633"/>
      <c r="AHR62" s="633"/>
      <c r="AHS62" s="633"/>
      <c r="AHT62" s="633"/>
      <c r="AHU62" s="633"/>
      <c r="AHV62" s="633"/>
      <c r="AHW62" s="633"/>
      <c r="AHX62" s="633"/>
      <c r="AHY62" s="633"/>
      <c r="AHZ62" s="633"/>
      <c r="AIA62" s="633"/>
      <c r="AIB62" s="633"/>
      <c r="AIC62" s="633"/>
      <c r="AID62" s="633"/>
      <c r="AIE62" s="633"/>
      <c r="AIF62" s="633"/>
      <c r="AIG62" s="633"/>
      <c r="AIH62" s="633"/>
      <c r="AII62" s="633"/>
      <c r="AIJ62" s="633"/>
      <c r="AIK62" s="633"/>
      <c r="AIL62" s="633"/>
      <c r="AIM62" s="633"/>
      <c r="AIN62" s="633"/>
      <c r="AIO62" s="633"/>
      <c r="AIP62" s="633"/>
      <c r="AIQ62" s="633"/>
      <c r="AIR62" s="633"/>
      <c r="AIS62" s="633"/>
      <c r="AIT62" s="633"/>
      <c r="AIU62" s="633"/>
      <c r="AIV62" s="633"/>
      <c r="AIW62" s="633"/>
      <c r="AIX62" s="633"/>
      <c r="AIY62" s="633"/>
      <c r="AIZ62" s="633"/>
      <c r="AJA62" s="633"/>
      <c r="AJB62" s="633"/>
      <c r="AJC62" s="633"/>
      <c r="AJD62" s="633"/>
      <c r="AJE62" s="633"/>
      <c r="AJF62" s="633"/>
      <c r="AJG62" s="633"/>
      <c r="AJH62" s="633"/>
      <c r="AJI62" s="633"/>
      <c r="AJJ62" s="633"/>
      <c r="AJK62" s="633"/>
      <c r="AJL62" s="633"/>
      <c r="AJM62" s="633"/>
      <c r="AJN62" s="633"/>
      <c r="AJO62" s="633"/>
      <c r="AJP62" s="633"/>
      <c r="AJQ62" s="633"/>
      <c r="AJR62" s="633"/>
      <c r="AJS62" s="633"/>
      <c r="AJT62" s="633"/>
      <c r="AJU62" s="633"/>
      <c r="AJV62" s="633"/>
      <c r="AJW62" s="633"/>
      <c r="AJX62" s="633"/>
      <c r="AJY62" s="633"/>
      <c r="AJZ62" s="633"/>
      <c r="AKA62" s="633"/>
      <c r="AKB62" s="633"/>
      <c r="AKC62" s="633"/>
      <c r="AKD62" s="633"/>
      <c r="AKE62" s="633"/>
      <c r="AKF62" s="633"/>
      <c r="AKG62" s="633"/>
      <c r="AKH62" s="633"/>
      <c r="AKI62" s="633"/>
      <c r="AKJ62" s="633"/>
      <c r="AKK62" s="633"/>
      <c r="AKL62" s="633"/>
      <c r="AKM62" s="633"/>
      <c r="AKN62" s="633"/>
      <c r="AKO62" s="633"/>
      <c r="AKP62" s="633"/>
      <c r="AKQ62" s="633"/>
      <c r="AKR62" s="633"/>
      <c r="AKS62" s="633"/>
      <c r="AKT62" s="633"/>
      <c r="AKU62" s="633"/>
      <c r="AKV62" s="633"/>
      <c r="AKW62" s="633"/>
      <c r="AKX62" s="633"/>
      <c r="AKY62" s="633"/>
      <c r="AKZ62" s="633"/>
      <c r="ALA62" s="633"/>
      <c r="ALB62" s="633"/>
      <c r="ALC62" s="633"/>
      <c r="ALD62" s="633"/>
      <c r="ALE62" s="633"/>
      <c r="ALF62" s="633"/>
      <c r="ALG62" s="633"/>
      <c r="ALH62" s="633"/>
      <c r="ALI62" s="633"/>
      <c r="ALJ62" s="633"/>
      <c r="ALK62" s="633"/>
      <c r="ALL62" s="633"/>
      <c r="ALM62" s="633"/>
      <c r="ALN62" s="633"/>
      <c r="ALO62" s="633"/>
      <c r="ALP62" s="633"/>
      <c r="ALQ62" s="633"/>
      <c r="ALR62" s="633"/>
      <c r="ALS62" s="633"/>
      <c r="ALT62" s="633"/>
      <c r="ALU62" s="633"/>
      <c r="ALV62" s="633"/>
      <c r="ALW62" s="633"/>
      <c r="ALX62" s="633"/>
      <c r="ALY62" s="633"/>
      <c r="ALZ62" s="633"/>
      <c r="AMA62" s="633"/>
      <c r="AMB62" s="633"/>
      <c r="AMC62" s="633"/>
      <c r="AMD62" s="633"/>
      <c r="AME62" s="633"/>
      <c r="AMF62" s="633"/>
      <c r="AMG62" s="633"/>
      <c r="AMH62" s="633"/>
      <c r="AMI62" s="633"/>
      <c r="AMJ62" s="633"/>
      <c r="AMK62" s="633"/>
      <c r="AML62" s="633"/>
      <c r="AMM62" s="633"/>
      <c r="AMN62" s="633"/>
      <c r="AMO62" s="633"/>
      <c r="AMP62" s="633"/>
      <c r="AMQ62" s="633"/>
      <c r="AMR62" s="633"/>
      <c r="AMS62" s="633"/>
      <c r="AMT62" s="633"/>
      <c r="AMU62" s="633"/>
      <c r="AMV62" s="633"/>
      <c r="AMW62" s="633"/>
      <c r="AMX62" s="633"/>
      <c r="AMY62" s="633"/>
      <c r="AMZ62" s="633"/>
      <c r="ANA62" s="633"/>
      <c r="ANB62" s="633"/>
      <c r="ANC62" s="633"/>
      <c r="AND62" s="633"/>
      <c r="ANE62" s="633"/>
      <c r="ANF62" s="633"/>
      <c r="ANG62" s="633"/>
      <c r="ANH62" s="633"/>
      <c r="ANI62" s="633"/>
      <c r="ANJ62" s="633"/>
      <c r="ANK62" s="633"/>
      <c r="ANL62" s="633"/>
      <c r="ANM62" s="633"/>
      <c r="ANN62" s="633"/>
      <c r="ANO62" s="633"/>
      <c r="ANP62" s="633"/>
      <c r="ANQ62" s="633"/>
      <c r="ANR62" s="633"/>
      <c r="ANS62" s="633"/>
      <c r="ANT62" s="633"/>
      <c r="ANU62" s="633"/>
      <c r="ANV62" s="633"/>
      <c r="ANW62" s="633"/>
      <c r="ANX62" s="633"/>
      <c r="ANY62" s="633"/>
      <c r="ANZ62" s="633"/>
      <c r="AOA62" s="633"/>
      <c r="AOB62" s="633"/>
      <c r="AOC62" s="633"/>
      <c r="AOD62" s="633"/>
      <c r="AOE62" s="633"/>
      <c r="AOF62" s="633"/>
      <c r="AOG62" s="633"/>
      <c r="AOH62" s="633"/>
      <c r="AOI62" s="633"/>
      <c r="AOJ62" s="633"/>
      <c r="AOK62" s="633"/>
      <c r="AOL62" s="633"/>
      <c r="AOM62" s="633"/>
      <c r="AON62" s="633"/>
      <c r="AOO62" s="633"/>
      <c r="AOP62" s="633"/>
      <c r="AOQ62" s="633"/>
      <c r="AOR62" s="633"/>
      <c r="AOS62" s="633"/>
      <c r="AOT62" s="633"/>
      <c r="AOU62" s="633"/>
      <c r="AOV62" s="633"/>
      <c r="AOW62" s="633"/>
      <c r="AOX62" s="633"/>
      <c r="AOY62" s="633"/>
      <c r="AOZ62" s="633"/>
      <c r="APA62" s="633"/>
      <c r="APB62" s="633"/>
      <c r="APC62" s="633"/>
      <c r="APD62" s="633"/>
      <c r="APE62" s="633"/>
      <c r="APF62" s="633"/>
      <c r="APG62" s="633"/>
      <c r="APH62" s="633"/>
      <c r="API62" s="633"/>
      <c r="APJ62" s="633"/>
      <c r="APK62" s="633"/>
      <c r="APL62" s="633"/>
      <c r="APM62" s="633"/>
      <c r="APN62" s="633"/>
      <c r="APO62" s="633"/>
      <c r="APP62" s="633"/>
      <c r="APQ62" s="633"/>
      <c r="APR62" s="633"/>
      <c r="APS62" s="633"/>
      <c r="APT62" s="633"/>
      <c r="APU62" s="633"/>
      <c r="APV62" s="633"/>
      <c r="APW62" s="633"/>
      <c r="APX62" s="633"/>
      <c r="APY62" s="633"/>
      <c r="APZ62" s="633"/>
      <c r="AQA62" s="633"/>
      <c r="AQB62" s="633"/>
      <c r="AQC62" s="633"/>
      <c r="AQD62" s="633"/>
      <c r="AQE62" s="633"/>
      <c r="AQF62" s="633"/>
      <c r="AQG62" s="633"/>
      <c r="AQH62" s="633"/>
      <c r="AQI62" s="633"/>
      <c r="AQJ62" s="633"/>
      <c r="AQK62" s="633"/>
      <c r="AQL62" s="633"/>
      <c r="AQM62" s="633"/>
      <c r="AQN62" s="633"/>
      <c r="AQO62" s="633"/>
      <c r="AQP62" s="633"/>
      <c r="AQQ62" s="633"/>
      <c r="AQR62" s="633"/>
      <c r="AQS62" s="633"/>
      <c r="AQT62" s="633"/>
      <c r="AQU62" s="633"/>
      <c r="AQV62" s="633"/>
      <c r="AQW62" s="633"/>
      <c r="AQX62" s="633"/>
      <c r="AQY62" s="633"/>
      <c r="AQZ62" s="633"/>
      <c r="ARA62" s="633"/>
      <c r="ARB62" s="633"/>
      <c r="ARC62" s="633"/>
      <c r="ARD62" s="633"/>
      <c r="ARE62" s="633"/>
      <c r="ARF62" s="633"/>
      <c r="ARG62" s="633"/>
      <c r="ARH62" s="633"/>
      <c r="ARI62" s="633"/>
      <c r="ARJ62" s="633"/>
      <c r="ARK62" s="633"/>
      <c r="ARL62" s="633"/>
      <c r="ARM62" s="633"/>
      <c r="ARN62" s="633"/>
      <c r="ARO62" s="633"/>
      <c r="ARP62" s="633"/>
      <c r="ARQ62" s="633"/>
      <c r="ARR62" s="633"/>
      <c r="ARS62" s="633"/>
      <c r="ART62" s="633"/>
      <c r="ARU62" s="633"/>
      <c r="ARV62" s="633"/>
      <c r="ARW62" s="633"/>
      <c r="ARX62" s="633"/>
      <c r="ARY62" s="633"/>
      <c r="ARZ62" s="633"/>
      <c r="ASA62" s="633"/>
      <c r="ASB62" s="633"/>
      <c r="ASC62" s="633"/>
      <c r="ASD62" s="633"/>
      <c r="ASE62" s="633"/>
      <c r="ASF62" s="633"/>
      <c r="ASG62" s="633"/>
      <c r="ASH62" s="633"/>
      <c r="ASI62" s="633"/>
      <c r="ASJ62" s="633"/>
      <c r="ASK62" s="633"/>
      <c r="ASL62" s="633"/>
      <c r="ASM62" s="633"/>
      <c r="ASN62" s="633"/>
      <c r="ASO62" s="633"/>
      <c r="ASP62" s="633"/>
      <c r="ASQ62" s="633"/>
      <c r="ASR62" s="633"/>
      <c r="ASS62" s="633"/>
      <c r="AST62" s="633"/>
      <c r="ASU62" s="633"/>
      <c r="ASV62" s="633"/>
      <c r="ASW62" s="633"/>
      <c r="ASX62" s="633"/>
      <c r="ASY62" s="633"/>
      <c r="ASZ62" s="633"/>
      <c r="ATA62" s="633"/>
      <c r="ATB62" s="633"/>
      <c r="ATC62" s="633"/>
      <c r="ATD62" s="633"/>
      <c r="ATE62" s="633"/>
      <c r="ATF62" s="633"/>
      <c r="ATG62" s="633"/>
      <c r="ATH62" s="633"/>
      <c r="ATI62" s="633"/>
      <c r="ATJ62" s="633"/>
      <c r="ATK62" s="633"/>
      <c r="ATL62" s="633"/>
      <c r="ATM62" s="633"/>
      <c r="ATN62" s="633"/>
      <c r="ATO62" s="633"/>
      <c r="ATP62" s="633"/>
      <c r="ATQ62" s="633"/>
      <c r="ATR62" s="633"/>
      <c r="ATS62" s="633"/>
      <c r="ATT62" s="633"/>
      <c r="ATU62" s="633"/>
      <c r="ATV62" s="633"/>
      <c r="ATW62" s="633"/>
      <c r="ATX62" s="633"/>
      <c r="ATY62" s="633"/>
      <c r="ATZ62" s="633"/>
      <c r="AUA62" s="633"/>
      <c r="AUB62" s="633"/>
      <c r="AUC62" s="633"/>
      <c r="AUD62" s="633"/>
      <c r="AUE62" s="633"/>
      <c r="AUF62" s="633"/>
      <c r="AUG62" s="633"/>
      <c r="AUH62" s="633"/>
      <c r="AUI62" s="633"/>
      <c r="AUJ62" s="633"/>
      <c r="AUK62" s="633"/>
      <c r="AUL62" s="633"/>
      <c r="AUM62" s="633"/>
      <c r="AUN62" s="633"/>
      <c r="AUO62" s="633"/>
      <c r="AUP62" s="633"/>
      <c r="AUQ62" s="633"/>
      <c r="AUR62" s="633"/>
      <c r="AUS62" s="633"/>
      <c r="AUT62" s="633"/>
      <c r="AUU62" s="633"/>
      <c r="AUV62" s="633"/>
      <c r="AUW62" s="633"/>
      <c r="AUX62" s="633"/>
      <c r="AUY62" s="633"/>
      <c r="AUZ62" s="633"/>
      <c r="AVA62" s="633"/>
      <c r="AVB62" s="633"/>
      <c r="AVC62" s="633"/>
      <c r="AVD62" s="633"/>
      <c r="AVE62" s="633"/>
      <c r="AVF62" s="633"/>
      <c r="AVG62" s="633"/>
      <c r="AVH62" s="633"/>
      <c r="AVI62" s="633"/>
      <c r="AVJ62" s="633"/>
      <c r="AVK62" s="633"/>
      <c r="AVL62" s="633"/>
      <c r="AVM62" s="633"/>
      <c r="AVN62" s="633"/>
      <c r="AVO62" s="633"/>
      <c r="AVP62" s="633"/>
      <c r="AVQ62" s="633"/>
      <c r="AVR62" s="633"/>
      <c r="AVS62" s="633"/>
      <c r="AVT62" s="633"/>
      <c r="AVU62" s="633"/>
      <c r="AVV62" s="633"/>
      <c r="AVW62" s="633"/>
      <c r="AVX62" s="633"/>
      <c r="AVY62" s="633"/>
      <c r="AVZ62" s="633"/>
      <c r="AWA62" s="633"/>
      <c r="AWB62" s="633"/>
      <c r="AWC62" s="633"/>
      <c r="AWD62" s="633"/>
      <c r="AWE62" s="633"/>
      <c r="AWF62" s="633"/>
      <c r="AWG62" s="633"/>
      <c r="AWH62" s="633"/>
      <c r="AWI62" s="633"/>
      <c r="AWJ62" s="633"/>
      <c r="AWK62" s="633"/>
      <c r="AWL62" s="633"/>
      <c r="AWM62" s="633"/>
      <c r="AWN62" s="633"/>
      <c r="AWO62" s="633"/>
      <c r="AWP62" s="633"/>
      <c r="AWQ62" s="633"/>
      <c r="AWR62" s="633"/>
      <c r="AWS62" s="633"/>
      <c r="AWT62" s="633"/>
      <c r="AWU62" s="633"/>
      <c r="AWV62" s="633"/>
      <c r="AWW62" s="633"/>
      <c r="AWX62" s="633"/>
      <c r="AWY62" s="633"/>
      <c r="AWZ62" s="633"/>
      <c r="AXA62" s="633"/>
      <c r="AXB62" s="633"/>
      <c r="AXC62" s="633"/>
      <c r="AXD62" s="633"/>
      <c r="AXE62" s="633"/>
      <c r="AXF62" s="633"/>
      <c r="AXG62" s="633"/>
      <c r="AXH62" s="633"/>
      <c r="AXI62" s="633"/>
      <c r="AXJ62" s="633"/>
      <c r="AXK62" s="633"/>
      <c r="AXL62" s="633"/>
      <c r="AXM62" s="633"/>
      <c r="AXN62" s="633"/>
      <c r="AXO62" s="633"/>
      <c r="AXP62" s="633"/>
      <c r="AXQ62" s="633"/>
      <c r="AXR62" s="633"/>
      <c r="AXS62" s="633"/>
      <c r="AXT62" s="633"/>
      <c r="AXU62" s="633"/>
      <c r="AXV62" s="633"/>
      <c r="AXW62" s="633"/>
      <c r="AXX62" s="633"/>
      <c r="AXY62" s="633"/>
      <c r="AXZ62" s="633"/>
      <c r="AYA62" s="633"/>
      <c r="AYB62" s="633"/>
      <c r="AYC62" s="633"/>
      <c r="AYD62" s="633"/>
      <c r="AYE62" s="633"/>
      <c r="AYF62" s="633"/>
      <c r="AYG62" s="633"/>
      <c r="AYH62" s="633"/>
      <c r="AYI62" s="633"/>
      <c r="AYJ62" s="633"/>
      <c r="AYK62" s="633"/>
      <c r="AYL62" s="633"/>
      <c r="AYM62" s="633"/>
      <c r="AYN62" s="633"/>
      <c r="AYO62" s="633"/>
      <c r="AYP62" s="633"/>
      <c r="AYQ62" s="633"/>
      <c r="AYR62" s="633"/>
      <c r="AYS62" s="633"/>
      <c r="AYT62" s="633"/>
      <c r="AYU62" s="633"/>
      <c r="AYV62" s="633"/>
      <c r="AYW62" s="633"/>
      <c r="AYX62" s="633"/>
      <c r="AYY62" s="633"/>
      <c r="AYZ62" s="633"/>
      <c r="AZA62" s="633"/>
      <c r="AZB62" s="633"/>
      <c r="AZC62" s="633"/>
      <c r="AZD62" s="633"/>
      <c r="AZE62" s="633"/>
      <c r="AZF62" s="633"/>
      <c r="AZG62" s="633"/>
      <c r="AZH62" s="633"/>
      <c r="AZI62" s="633"/>
      <c r="AZJ62" s="633"/>
      <c r="AZK62" s="633"/>
      <c r="AZL62" s="633"/>
      <c r="AZM62" s="633"/>
      <c r="AZN62" s="633"/>
      <c r="AZO62" s="633"/>
      <c r="AZP62" s="633"/>
      <c r="AZQ62" s="633"/>
      <c r="AZR62" s="633"/>
      <c r="AZS62" s="633"/>
      <c r="AZT62" s="633"/>
      <c r="AZU62" s="633"/>
      <c r="AZV62" s="633"/>
      <c r="AZW62" s="633"/>
      <c r="AZX62" s="633"/>
      <c r="AZY62" s="633"/>
      <c r="AZZ62" s="633"/>
      <c r="BAA62" s="633"/>
      <c r="BAB62" s="633"/>
      <c r="BAC62" s="633"/>
      <c r="BAD62" s="633"/>
      <c r="BAE62" s="633"/>
      <c r="BAF62" s="633"/>
      <c r="BAG62" s="633"/>
      <c r="BAH62" s="633"/>
      <c r="BAI62" s="633"/>
      <c r="BAJ62" s="633"/>
      <c r="BAK62" s="633"/>
      <c r="BAL62" s="633"/>
      <c r="BAM62" s="633"/>
      <c r="BAN62" s="633"/>
      <c r="BAO62" s="633"/>
      <c r="BAP62" s="633"/>
      <c r="BAQ62" s="633"/>
      <c r="BAR62" s="633"/>
      <c r="BAS62" s="633"/>
      <c r="BAT62" s="633"/>
      <c r="BAU62" s="633"/>
      <c r="BAV62" s="633"/>
      <c r="BAW62" s="633"/>
      <c r="BAX62" s="633"/>
      <c r="BAY62" s="633"/>
      <c r="BAZ62" s="633"/>
      <c r="BBA62" s="633"/>
      <c r="BBB62" s="633"/>
      <c r="BBC62" s="633"/>
      <c r="BBD62" s="633"/>
      <c r="BBE62" s="633"/>
      <c r="BBF62" s="633"/>
      <c r="BBG62" s="633"/>
      <c r="BBH62" s="633"/>
      <c r="BBI62" s="633"/>
      <c r="BBJ62" s="633"/>
      <c r="BBK62" s="633"/>
      <c r="BBL62" s="633"/>
      <c r="BBM62" s="633"/>
      <c r="BBN62" s="633"/>
      <c r="BBO62" s="633"/>
      <c r="BBP62" s="633"/>
      <c r="BBQ62" s="633"/>
      <c r="BBR62" s="633"/>
      <c r="BBS62" s="633"/>
      <c r="BBT62" s="633"/>
      <c r="BBU62" s="633"/>
      <c r="BBV62" s="633"/>
      <c r="BBW62" s="633"/>
      <c r="BBX62" s="633"/>
      <c r="BBY62" s="633"/>
      <c r="BBZ62" s="633"/>
      <c r="BCA62" s="633"/>
      <c r="BCB62" s="633"/>
      <c r="BCC62" s="633"/>
      <c r="BCD62" s="633"/>
      <c r="BCE62" s="633"/>
      <c r="BCF62" s="633"/>
      <c r="BCG62" s="633"/>
      <c r="BCH62" s="633"/>
      <c r="BCI62" s="633"/>
      <c r="BCJ62" s="633"/>
      <c r="BCK62" s="633"/>
      <c r="BCL62" s="633"/>
      <c r="BCM62" s="633"/>
      <c r="BCN62" s="633"/>
      <c r="BCO62" s="633"/>
      <c r="BCP62" s="633"/>
      <c r="BCQ62" s="633"/>
      <c r="BCR62" s="633"/>
      <c r="BCS62" s="633"/>
      <c r="BCT62" s="633"/>
      <c r="BCU62" s="633"/>
      <c r="BCV62" s="633"/>
      <c r="BCW62" s="633"/>
      <c r="BCX62" s="633"/>
      <c r="BCY62" s="633"/>
      <c r="BCZ62" s="633"/>
      <c r="BDA62" s="633"/>
      <c r="BDB62" s="633"/>
      <c r="BDC62" s="633"/>
      <c r="BDD62" s="633"/>
      <c r="BDE62" s="633"/>
      <c r="BDF62" s="633"/>
      <c r="BDG62" s="633"/>
      <c r="BDH62" s="633"/>
      <c r="BDI62" s="633"/>
      <c r="BDJ62" s="633"/>
      <c r="BDK62" s="633"/>
      <c r="BDL62" s="633"/>
      <c r="BDM62" s="633"/>
      <c r="BDN62" s="633"/>
      <c r="BDO62" s="633"/>
      <c r="BDP62" s="633"/>
      <c r="BDQ62" s="633"/>
      <c r="BDR62" s="633"/>
      <c r="BDS62" s="633"/>
      <c r="BDT62" s="633"/>
      <c r="BDU62" s="633"/>
      <c r="BDV62" s="633"/>
      <c r="BDW62" s="633"/>
      <c r="BDX62" s="633"/>
      <c r="BDY62" s="633"/>
      <c r="BDZ62" s="633"/>
      <c r="BEA62" s="633"/>
      <c r="BEB62" s="633"/>
      <c r="BEC62" s="633"/>
      <c r="BED62" s="633"/>
      <c r="BEE62" s="633"/>
      <c r="BEF62" s="633"/>
      <c r="BEG62" s="633"/>
      <c r="BEH62" s="633"/>
      <c r="BEI62" s="633"/>
      <c r="BEJ62" s="633"/>
      <c r="BEK62" s="633"/>
      <c r="BEL62" s="633"/>
      <c r="BEM62" s="633"/>
      <c r="BEN62" s="633"/>
      <c r="BEO62" s="633"/>
      <c r="BEP62" s="633"/>
      <c r="BEQ62" s="633"/>
      <c r="BER62" s="633"/>
      <c r="BES62" s="633"/>
      <c r="BET62" s="633"/>
      <c r="BEU62" s="633"/>
      <c r="BEV62" s="633"/>
      <c r="BEW62" s="633"/>
      <c r="BEX62" s="633"/>
      <c r="BEY62" s="633"/>
      <c r="BEZ62" s="633"/>
      <c r="BFA62" s="633"/>
      <c r="BFB62" s="633"/>
      <c r="BFC62" s="633"/>
      <c r="BFD62" s="633"/>
      <c r="BFE62" s="633"/>
      <c r="BFF62" s="633"/>
      <c r="BFG62" s="633"/>
      <c r="BFH62" s="633"/>
      <c r="BFI62" s="633"/>
      <c r="BFJ62" s="633"/>
      <c r="BFK62" s="633"/>
      <c r="BFL62" s="633"/>
      <c r="BFM62" s="633"/>
      <c r="BFN62" s="633"/>
      <c r="BFO62" s="633"/>
      <c r="BFP62" s="633"/>
      <c r="BFQ62" s="633"/>
      <c r="BFR62" s="633"/>
      <c r="BFS62" s="633"/>
      <c r="BFT62" s="633"/>
      <c r="BFU62" s="633"/>
      <c r="BFV62" s="633"/>
      <c r="BFW62" s="633"/>
      <c r="BFX62" s="633"/>
      <c r="BFY62" s="633"/>
      <c r="BFZ62" s="633"/>
      <c r="BGA62" s="633"/>
      <c r="BGB62" s="633"/>
      <c r="BGC62" s="633"/>
      <c r="BGD62" s="633"/>
      <c r="BGE62" s="633"/>
      <c r="BGF62" s="633"/>
      <c r="BGG62" s="633"/>
      <c r="BGH62" s="633"/>
      <c r="BGI62" s="633"/>
      <c r="BGJ62" s="633"/>
      <c r="BGK62" s="633"/>
      <c r="BGL62" s="633"/>
      <c r="BGM62" s="633"/>
      <c r="BGN62" s="633"/>
      <c r="BGO62" s="633"/>
      <c r="BGP62" s="633"/>
      <c r="BGQ62" s="633"/>
      <c r="BGR62" s="633"/>
      <c r="BGS62" s="633"/>
      <c r="BGT62" s="633"/>
      <c r="BGU62" s="633"/>
      <c r="BGV62" s="633"/>
      <c r="BGW62" s="633"/>
      <c r="BGX62" s="633"/>
      <c r="BGY62" s="633"/>
      <c r="BGZ62" s="633"/>
      <c r="BHA62" s="633"/>
      <c r="BHB62" s="633"/>
      <c r="BHC62" s="633"/>
      <c r="BHD62" s="633"/>
      <c r="BHE62" s="633"/>
      <c r="BHF62" s="633"/>
      <c r="BHG62" s="633"/>
      <c r="BHH62" s="633"/>
      <c r="BHI62" s="633"/>
      <c r="BHJ62" s="633"/>
      <c r="BHK62" s="633"/>
      <c r="BHL62" s="633"/>
      <c r="BHM62" s="633"/>
      <c r="BHN62" s="633"/>
      <c r="BHO62" s="633"/>
      <c r="BHP62" s="633"/>
      <c r="BHQ62" s="633"/>
      <c r="BHR62" s="633"/>
      <c r="BHS62" s="633"/>
      <c r="BHT62" s="633"/>
      <c r="BHU62" s="633"/>
      <c r="BHV62" s="633"/>
      <c r="BHW62" s="633"/>
      <c r="BHX62" s="633"/>
      <c r="BHY62" s="633"/>
      <c r="BHZ62" s="633"/>
      <c r="BIA62" s="633"/>
      <c r="BIB62" s="633"/>
      <c r="BIC62" s="633"/>
      <c r="BID62" s="633"/>
      <c r="BIE62" s="633"/>
      <c r="BIF62" s="633"/>
      <c r="BIG62" s="633"/>
      <c r="BIH62" s="633"/>
      <c r="BII62" s="633"/>
      <c r="BIJ62" s="633"/>
      <c r="BIK62" s="633"/>
      <c r="BIL62" s="633"/>
      <c r="BIM62" s="633"/>
      <c r="BIN62" s="633"/>
      <c r="BIO62" s="633"/>
      <c r="BIP62" s="633"/>
      <c r="BIQ62" s="633"/>
      <c r="BIR62" s="633"/>
      <c r="BIS62" s="633"/>
      <c r="BIT62" s="633"/>
      <c r="BIU62" s="633"/>
      <c r="BIV62" s="633"/>
      <c r="BIW62" s="633"/>
      <c r="BIX62" s="633"/>
      <c r="BIY62" s="633"/>
      <c r="BIZ62" s="633"/>
      <c r="BJA62" s="633"/>
      <c r="BJB62" s="633"/>
      <c r="BJC62" s="633"/>
      <c r="BJD62" s="633"/>
      <c r="BJE62" s="633"/>
      <c r="BJF62" s="633"/>
      <c r="BJG62" s="633"/>
      <c r="BJH62" s="633"/>
      <c r="BJI62" s="633"/>
      <c r="BJJ62" s="633"/>
      <c r="BJK62" s="633"/>
      <c r="BJL62" s="633"/>
      <c r="BJM62" s="633"/>
      <c r="BJN62" s="633"/>
      <c r="BJO62" s="633"/>
      <c r="BJP62" s="633"/>
      <c r="BJQ62" s="633"/>
      <c r="BJR62" s="633"/>
      <c r="BJS62" s="633"/>
      <c r="BJT62" s="633"/>
      <c r="BJU62" s="633"/>
      <c r="BJV62" s="633"/>
      <c r="BJW62" s="633"/>
      <c r="BJX62" s="633"/>
      <c r="BJY62" s="633"/>
      <c r="BJZ62" s="633"/>
      <c r="BKA62" s="633"/>
      <c r="BKB62" s="633"/>
      <c r="BKC62" s="633"/>
      <c r="BKD62" s="633"/>
      <c r="BKE62" s="633"/>
      <c r="BKF62" s="633"/>
      <c r="BKG62" s="633"/>
      <c r="BKH62" s="633"/>
      <c r="BKI62" s="633"/>
      <c r="BKJ62" s="633"/>
      <c r="BKK62" s="633"/>
      <c r="BKL62" s="633"/>
      <c r="BKM62" s="633"/>
      <c r="BKN62" s="633"/>
      <c r="BKO62" s="633"/>
      <c r="BKP62" s="633"/>
      <c r="BKQ62" s="633"/>
      <c r="BKR62" s="633"/>
      <c r="BKS62" s="633"/>
      <c r="BKT62" s="633"/>
      <c r="BKU62" s="633"/>
      <c r="BKV62" s="633"/>
      <c r="BKW62" s="633"/>
      <c r="BKX62" s="633"/>
      <c r="BKY62" s="633"/>
      <c r="BKZ62" s="633"/>
      <c r="BLA62" s="633"/>
      <c r="BLB62" s="633"/>
      <c r="BLC62" s="633"/>
      <c r="BLD62" s="633"/>
      <c r="BLE62" s="633"/>
      <c r="BLF62" s="633"/>
      <c r="BLG62" s="633"/>
      <c r="BLH62" s="633"/>
      <c r="BLI62" s="633"/>
      <c r="BLJ62" s="633"/>
      <c r="BLK62" s="633"/>
      <c r="BLL62" s="633"/>
      <c r="BLM62" s="633"/>
      <c r="BLN62" s="633"/>
      <c r="BLO62" s="633"/>
      <c r="BLP62" s="633"/>
      <c r="BLQ62" s="633"/>
      <c r="BLR62" s="633"/>
      <c r="BLS62" s="633"/>
      <c r="BLT62" s="633"/>
      <c r="BLU62" s="633"/>
      <c r="BLV62" s="633"/>
      <c r="BLW62" s="633"/>
      <c r="BLX62" s="633"/>
      <c r="BLY62" s="633"/>
      <c r="BLZ62" s="633"/>
      <c r="BMA62" s="633"/>
      <c r="BMB62" s="633"/>
      <c r="BMC62" s="633"/>
      <c r="BMD62" s="633"/>
      <c r="BME62" s="633"/>
      <c r="BMF62" s="633"/>
      <c r="BMG62" s="633"/>
      <c r="BMH62" s="633"/>
      <c r="BMI62" s="633"/>
      <c r="BMJ62" s="633"/>
      <c r="BMK62" s="633"/>
      <c r="BML62" s="633"/>
      <c r="BMM62" s="633"/>
      <c r="BMN62" s="633"/>
      <c r="BMO62" s="633"/>
      <c r="BMP62" s="633"/>
      <c r="BMQ62" s="633"/>
      <c r="BMR62" s="633"/>
      <c r="BMS62" s="633"/>
      <c r="BMT62" s="633"/>
      <c r="BMU62" s="633"/>
      <c r="BMV62" s="633"/>
      <c r="BMW62" s="633"/>
      <c r="BMX62" s="633"/>
      <c r="BMY62" s="633"/>
      <c r="BMZ62" s="633"/>
      <c r="BNA62" s="633"/>
      <c r="BNB62" s="633"/>
      <c r="BNC62" s="633"/>
      <c r="BND62" s="633"/>
      <c r="BNE62" s="633"/>
      <c r="BNF62" s="633"/>
      <c r="BNG62" s="633"/>
      <c r="BNH62" s="633"/>
      <c r="BNI62" s="633"/>
      <c r="BNJ62" s="633"/>
      <c r="BNK62" s="633"/>
      <c r="BNL62" s="633"/>
      <c r="BNM62" s="633"/>
      <c r="BNN62" s="633"/>
      <c r="BNO62" s="633"/>
      <c r="BNP62" s="633"/>
      <c r="BNQ62" s="633"/>
      <c r="BNR62" s="633"/>
      <c r="BNS62" s="633"/>
      <c r="BNT62" s="633"/>
      <c r="BNU62" s="633"/>
      <c r="BNV62" s="633"/>
      <c r="BNW62" s="633"/>
      <c r="BNX62" s="633"/>
      <c r="BNY62" s="633"/>
      <c r="BNZ62" s="633"/>
      <c r="BOA62" s="633"/>
      <c r="BOB62" s="633"/>
      <c r="BOC62" s="633"/>
      <c r="BOD62" s="633"/>
      <c r="BOE62" s="633"/>
      <c r="BOF62" s="633"/>
      <c r="BOG62" s="633"/>
      <c r="BOH62" s="633"/>
      <c r="BOI62" s="633"/>
      <c r="BOJ62" s="633"/>
      <c r="BOK62" s="633"/>
      <c r="BOL62" s="633"/>
      <c r="BOM62" s="633"/>
      <c r="BON62" s="633"/>
      <c r="BOO62" s="633"/>
      <c r="BOP62" s="633"/>
      <c r="BOQ62" s="633"/>
      <c r="BOR62" s="633"/>
      <c r="BOS62" s="633"/>
      <c r="BOT62" s="633"/>
      <c r="BOU62" s="633"/>
      <c r="BOV62" s="633"/>
      <c r="BOW62" s="633"/>
      <c r="BOX62" s="633"/>
      <c r="BOY62" s="633"/>
      <c r="BOZ62" s="633"/>
      <c r="BPA62" s="633"/>
      <c r="BPB62" s="633"/>
      <c r="BPC62" s="633"/>
      <c r="BPD62" s="633"/>
      <c r="BPE62" s="633"/>
      <c r="BPF62" s="633"/>
      <c r="BPG62" s="633"/>
      <c r="BPH62" s="633"/>
      <c r="BPI62" s="633"/>
      <c r="BPJ62" s="633"/>
      <c r="BPK62" s="633"/>
      <c r="BPL62" s="633"/>
      <c r="BPM62" s="633"/>
      <c r="BPN62" s="633"/>
      <c r="BPO62" s="633"/>
      <c r="BPP62" s="633"/>
      <c r="BPQ62" s="633"/>
      <c r="BPR62" s="633"/>
      <c r="BPS62" s="633"/>
      <c r="BPT62" s="633"/>
      <c r="BPU62" s="633"/>
      <c r="BPV62" s="633"/>
      <c r="BPW62" s="633"/>
      <c r="BPX62" s="633"/>
      <c r="BPY62" s="633"/>
      <c r="BPZ62" s="633"/>
      <c r="BQA62" s="633"/>
      <c r="BQB62" s="633"/>
      <c r="BQC62" s="633"/>
      <c r="BQD62" s="633"/>
      <c r="BQE62" s="633"/>
      <c r="BQF62" s="633"/>
      <c r="BQG62" s="633"/>
      <c r="BQH62" s="633"/>
      <c r="BQI62" s="633"/>
      <c r="BQJ62" s="633"/>
      <c r="BQK62" s="633"/>
      <c r="BQL62" s="633"/>
      <c r="BQM62" s="633"/>
      <c r="BQN62" s="633"/>
      <c r="BQO62" s="633"/>
      <c r="BQP62" s="633"/>
      <c r="BQQ62" s="633"/>
      <c r="BQR62" s="633"/>
      <c r="BQS62" s="633"/>
      <c r="BQT62" s="633"/>
      <c r="BQU62" s="633"/>
      <c r="BQV62" s="633"/>
      <c r="BQW62" s="633"/>
      <c r="BQX62" s="633"/>
      <c r="BQY62" s="633"/>
      <c r="BQZ62" s="633"/>
      <c r="BRA62" s="633"/>
      <c r="BRB62" s="633"/>
      <c r="BRC62" s="633"/>
      <c r="BRD62" s="633"/>
      <c r="BRE62" s="633"/>
      <c r="BRF62" s="633"/>
      <c r="BRG62" s="633"/>
      <c r="BRH62" s="633"/>
      <c r="BRI62" s="633"/>
      <c r="BRJ62" s="633"/>
      <c r="BRK62" s="633"/>
      <c r="BRL62" s="633"/>
      <c r="BRM62" s="633"/>
      <c r="BRN62" s="633"/>
      <c r="BRO62" s="633"/>
      <c r="BRP62" s="633"/>
      <c r="BRQ62" s="633"/>
      <c r="BRR62" s="633"/>
      <c r="BRS62" s="633"/>
      <c r="BRT62" s="633"/>
      <c r="BRU62" s="633"/>
      <c r="BRV62" s="633"/>
      <c r="BRW62" s="633"/>
      <c r="BRX62" s="633"/>
      <c r="BRY62" s="633"/>
      <c r="BRZ62" s="633"/>
      <c r="BSA62" s="633"/>
      <c r="BSB62" s="633"/>
      <c r="BSC62" s="633"/>
      <c r="BSD62" s="633"/>
      <c r="BSE62" s="633"/>
      <c r="BSF62" s="633"/>
      <c r="BSG62" s="633"/>
      <c r="BSH62" s="633"/>
      <c r="BSI62" s="633"/>
      <c r="BSJ62" s="633"/>
      <c r="BSK62" s="633"/>
      <c r="BSL62" s="633"/>
      <c r="BSM62" s="633"/>
      <c r="BSN62" s="633"/>
      <c r="BSO62" s="633"/>
      <c r="BSP62" s="633"/>
      <c r="BSQ62" s="633"/>
      <c r="BSR62" s="633"/>
      <c r="BSS62" s="633"/>
      <c r="BST62" s="633"/>
      <c r="BSU62" s="633"/>
      <c r="BSV62" s="633"/>
      <c r="BSW62" s="633"/>
      <c r="BSX62" s="633"/>
      <c r="BSY62" s="633"/>
      <c r="BSZ62" s="633"/>
      <c r="BTA62" s="633"/>
      <c r="BTB62" s="633"/>
      <c r="BTC62" s="633"/>
      <c r="BTD62" s="633"/>
      <c r="BTE62" s="633"/>
      <c r="BTF62" s="633"/>
      <c r="BTG62" s="633"/>
      <c r="BTH62" s="633"/>
      <c r="BTI62" s="633"/>
      <c r="BTJ62" s="633"/>
      <c r="BTK62" s="633"/>
      <c r="BTL62" s="633"/>
      <c r="BTM62" s="633"/>
      <c r="BTN62" s="633"/>
      <c r="BTO62" s="633"/>
      <c r="BTP62" s="633"/>
      <c r="BTQ62" s="633"/>
      <c r="BTR62" s="633"/>
      <c r="BTS62" s="633"/>
      <c r="BTT62" s="633"/>
      <c r="BTU62" s="633"/>
      <c r="BTV62" s="633"/>
      <c r="BTW62" s="633"/>
      <c r="BTX62" s="633"/>
      <c r="BTY62" s="633"/>
      <c r="BTZ62" s="633"/>
      <c r="BUA62" s="633"/>
      <c r="BUB62" s="633"/>
      <c r="BUC62" s="633"/>
      <c r="BUD62" s="633"/>
      <c r="BUE62" s="633"/>
      <c r="BUF62" s="633"/>
      <c r="BUG62" s="633"/>
      <c r="BUH62" s="633"/>
      <c r="BUI62" s="633"/>
      <c r="BUJ62" s="633"/>
      <c r="BUK62" s="633"/>
      <c r="BUL62" s="633"/>
      <c r="BUM62" s="633"/>
      <c r="BUN62" s="633"/>
      <c r="BUO62" s="633"/>
      <c r="BUP62" s="633"/>
      <c r="BUQ62" s="633"/>
      <c r="BUR62" s="633"/>
      <c r="BUS62" s="633"/>
      <c r="BUT62" s="633"/>
      <c r="BUU62" s="633"/>
      <c r="BUV62" s="633"/>
      <c r="BUW62" s="633"/>
      <c r="BUX62" s="633"/>
      <c r="BUY62" s="633"/>
      <c r="BUZ62" s="633"/>
      <c r="BVA62" s="633"/>
      <c r="BVB62" s="633"/>
      <c r="BVC62" s="633"/>
      <c r="BVD62" s="633"/>
      <c r="BVE62" s="633"/>
      <c r="BVF62" s="633"/>
      <c r="BVG62" s="633"/>
      <c r="BVH62" s="633"/>
      <c r="BVI62" s="633"/>
      <c r="BVJ62" s="633"/>
      <c r="BVK62" s="633"/>
      <c r="BVL62" s="633"/>
      <c r="BVM62" s="633"/>
      <c r="BVN62" s="633"/>
      <c r="BVO62" s="633"/>
      <c r="BVP62" s="633"/>
      <c r="BVQ62" s="633"/>
      <c r="BVR62" s="633"/>
      <c r="BVS62" s="633"/>
      <c r="BVT62" s="633"/>
      <c r="BVU62" s="633"/>
      <c r="BVV62" s="633"/>
      <c r="BVW62" s="633"/>
      <c r="BVX62" s="633"/>
      <c r="BVY62" s="633"/>
      <c r="BVZ62" s="633"/>
      <c r="BWA62" s="633"/>
      <c r="BWB62" s="633"/>
      <c r="BWC62" s="633"/>
      <c r="BWD62" s="633"/>
      <c r="BWE62" s="633"/>
      <c r="BWF62" s="633"/>
      <c r="BWG62" s="633"/>
      <c r="BWH62" s="633"/>
      <c r="BWI62" s="633"/>
      <c r="BWJ62" s="633"/>
      <c r="BWK62" s="633"/>
      <c r="BWL62" s="633"/>
      <c r="BWM62" s="633"/>
      <c r="BWN62" s="633"/>
      <c r="BWO62" s="633"/>
      <c r="BWP62" s="633"/>
      <c r="BWQ62" s="633"/>
      <c r="BWR62" s="633"/>
      <c r="BWS62" s="633"/>
      <c r="BWT62" s="633"/>
      <c r="BWU62" s="633"/>
      <c r="BWV62" s="633"/>
      <c r="BWW62" s="633"/>
      <c r="BWX62" s="633"/>
      <c r="BWY62" s="633"/>
      <c r="BWZ62" s="633"/>
      <c r="BXA62" s="633"/>
      <c r="BXB62" s="633"/>
      <c r="BXC62" s="633"/>
      <c r="BXD62" s="633"/>
      <c r="BXE62" s="633"/>
      <c r="BXF62" s="633"/>
      <c r="BXG62" s="633"/>
      <c r="BXH62" s="633"/>
      <c r="BXI62" s="633"/>
      <c r="BXJ62" s="633"/>
      <c r="BXK62" s="633"/>
      <c r="BXL62" s="633"/>
      <c r="BXM62" s="633"/>
      <c r="BXN62" s="633"/>
      <c r="BXO62" s="633"/>
      <c r="BXP62" s="633"/>
      <c r="BXQ62" s="633"/>
      <c r="BXR62" s="633"/>
      <c r="BXS62" s="633"/>
      <c r="BXT62" s="633"/>
      <c r="BXU62" s="633"/>
      <c r="BXV62" s="633"/>
      <c r="BXW62" s="633"/>
      <c r="BXX62" s="633"/>
      <c r="BXY62" s="633"/>
      <c r="BXZ62" s="633"/>
      <c r="BYA62" s="633"/>
      <c r="BYB62" s="633"/>
      <c r="BYC62" s="633"/>
      <c r="BYD62" s="633"/>
      <c r="BYE62" s="633"/>
      <c r="BYF62" s="633"/>
      <c r="BYG62" s="633"/>
      <c r="BYH62" s="633"/>
      <c r="BYI62" s="633"/>
      <c r="BYJ62" s="633"/>
      <c r="BYK62" s="633"/>
      <c r="BYL62" s="633"/>
      <c r="BYM62" s="633"/>
      <c r="BYN62" s="633"/>
      <c r="BYO62" s="633"/>
      <c r="BYP62" s="633"/>
      <c r="BYQ62" s="633"/>
      <c r="BYR62" s="633"/>
      <c r="BYS62" s="633"/>
      <c r="BYT62" s="633"/>
      <c r="BYU62" s="633"/>
      <c r="BYV62" s="633"/>
      <c r="BYW62" s="633"/>
      <c r="BYX62" s="633"/>
      <c r="BYY62" s="633"/>
      <c r="BYZ62" s="633"/>
      <c r="BZA62" s="633"/>
      <c r="BZB62" s="633"/>
      <c r="BZC62" s="633"/>
      <c r="BZD62" s="633"/>
      <c r="BZE62" s="633"/>
      <c r="BZF62" s="633"/>
      <c r="BZG62" s="633"/>
      <c r="BZH62" s="633"/>
      <c r="BZI62" s="633"/>
      <c r="BZJ62" s="633"/>
      <c r="BZK62" s="633"/>
      <c r="BZL62" s="633"/>
      <c r="BZM62" s="633"/>
      <c r="BZN62" s="633"/>
      <c r="BZO62" s="633"/>
      <c r="BZP62" s="633"/>
      <c r="BZQ62" s="633"/>
      <c r="BZR62" s="633"/>
      <c r="BZS62" s="633"/>
      <c r="BZT62" s="633"/>
      <c r="BZU62" s="633"/>
      <c r="BZV62" s="633"/>
      <c r="BZW62" s="633"/>
      <c r="BZX62" s="633"/>
      <c r="BZY62" s="633"/>
      <c r="BZZ62" s="633"/>
      <c r="CAA62" s="633"/>
      <c r="CAB62" s="633"/>
      <c r="CAC62" s="633"/>
      <c r="CAD62" s="633"/>
      <c r="CAE62" s="633"/>
      <c r="CAF62" s="633"/>
      <c r="CAG62" s="633"/>
      <c r="CAH62" s="633"/>
      <c r="CAI62" s="633"/>
      <c r="CAJ62" s="633"/>
      <c r="CAK62" s="633"/>
      <c r="CAL62" s="633"/>
      <c r="CAM62" s="633"/>
      <c r="CAN62" s="633"/>
      <c r="CAO62" s="633"/>
      <c r="CAP62" s="633"/>
      <c r="CAQ62" s="633"/>
      <c r="CAR62" s="633"/>
      <c r="CAS62" s="633"/>
      <c r="CAT62" s="633"/>
      <c r="CAU62" s="633"/>
      <c r="CAV62" s="633"/>
      <c r="CAW62" s="633"/>
      <c r="CAX62" s="633"/>
      <c r="CAY62" s="633"/>
      <c r="CAZ62" s="633"/>
      <c r="CBA62" s="633"/>
      <c r="CBB62" s="633"/>
      <c r="CBC62" s="633"/>
      <c r="CBD62" s="633"/>
      <c r="CBE62" s="633"/>
      <c r="CBF62" s="633"/>
      <c r="CBG62" s="633"/>
      <c r="CBH62" s="633"/>
      <c r="CBI62" s="633"/>
      <c r="CBJ62" s="633"/>
      <c r="CBK62" s="633"/>
      <c r="CBL62" s="633"/>
      <c r="CBM62" s="633"/>
      <c r="CBN62" s="633"/>
      <c r="CBO62" s="633"/>
      <c r="CBP62" s="633"/>
      <c r="CBQ62" s="633"/>
      <c r="CBR62" s="633"/>
      <c r="CBS62" s="633"/>
      <c r="CBT62" s="633"/>
      <c r="CBU62" s="633"/>
      <c r="CBV62" s="633"/>
      <c r="CBW62" s="633"/>
      <c r="CBX62" s="633"/>
      <c r="CBY62" s="633"/>
      <c r="CBZ62" s="633"/>
      <c r="CCA62" s="633"/>
      <c r="CCB62" s="633"/>
      <c r="CCC62" s="633"/>
      <c r="CCD62" s="633"/>
      <c r="CCE62" s="633"/>
      <c r="CCF62" s="633"/>
      <c r="CCG62" s="633"/>
      <c r="CCH62" s="633"/>
      <c r="CCI62" s="633"/>
      <c r="CCJ62" s="633"/>
      <c r="CCK62" s="633"/>
      <c r="CCL62" s="633"/>
      <c r="CCM62" s="633"/>
      <c r="CCN62" s="633"/>
      <c r="CCO62" s="633"/>
      <c r="CCP62" s="633"/>
      <c r="CCQ62" s="633"/>
      <c r="CCR62" s="633"/>
      <c r="CCS62" s="633"/>
      <c r="CCT62" s="633"/>
      <c r="CCU62" s="633"/>
      <c r="CCV62" s="633"/>
      <c r="CCW62" s="633"/>
      <c r="CCX62" s="633"/>
      <c r="CCY62" s="633"/>
      <c r="CCZ62" s="633"/>
      <c r="CDA62" s="633"/>
      <c r="CDB62" s="633"/>
      <c r="CDC62" s="633"/>
      <c r="CDD62" s="633"/>
      <c r="CDE62" s="633"/>
      <c r="CDF62" s="633"/>
      <c r="CDG62" s="633"/>
      <c r="CDH62" s="633"/>
      <c r="CDI62" s="633"/>
      <c r="CDJ62" s="633"/>
      <c r="CDK62" s="633"/>
      <c r="CDL62" s="633"/>
      <c r="CDM62" s="633"/>
      <c r="CDN62" s="633"/>
      <c r="CDO62" s="633"/>
      <c r="CDP62" s="633"/>
      <c r="CDQ62" s="633"/>
      <c r="CDR62" s="633"/>
      <c r="CDS62" s="633"/>
      <c r="CDT62" s="633"/>
      <c r="CDU62" s="633"/>
      <c r="CDV62" s="633"/>
      <c r="CDW62" s="633"/>
      <c r="CDX62" s="633"/>
      <c r="CDY62" s="633"/>
      <c r="CDZ62" s="633"/>
      <c r="CEA62" s="633"/>
      <c r="CEB62" s="633"/>
      <c r="CEC62" s="633"/>
      <c r="CED62" s="633"/>
      <c r="CEE62" s="633"/>
      <c r="CEF62" s="633"/>
      <c r="CEG62" s="633"/>
      <c r="CEH62" s="633"/>
      <c r="CEI62" s="633"/>
      <c r="CEJ62" s="633"/>
      <c r="CEK62" s="633"/>
      <c r="CEL62" s="633"/>
      <c r="CEM62" s="633"/>
      <c r="CEN62" s="633"/>
      <c r="CEO62" s="633"/>
      <c r="CEP62" s="633"/>
      <c r="CEQ62" s="633"/>
      <c r="CER62" s="633"/>
      <c r="CES62" s="633"/>
      <c r="CET62" s="633"/>
      <c r="CEU62" s="633"/>
      <c r="CEV62" s="633"/>
      <c r="CEW62" s="633"/>
      <c r="CEX62" s="633"/>
      <c r="CEY62" s="633"/>
      <c r="CEZ62" s="633"/>
      <c r="CFA62" s="633"/>
      <c r="CFB62" s="633"/>
      <c r="CFC62" s="633"/>
      <c r="CFD62" s="633"/>
      <c r="CFE62" s="633"/>
      <c r="CFF62" s="633"/>
      <c r="CFG62" s="633"/>
      <c r="CFH62" s="633"/>
      <c r="CFI62" s="633"/>
      <c r="CFJ62" s="633"/>
      <c r="CFK62" s="633"/>
      <c r="CFL62" s="633"/>
      <c r="CFM62" s="633"/>
      <c r="CFN62" s="633"/>
      <c r="CFO62" s="633"/>
      <c r="CFP62" s="633"/>
      <c r="CFQ62" s="633"/>
      <c r="CFR62" s="633"/>
      <c r="CFS62" s="633"/>
      <c r="CFT62" s="633"/>
      <c r="CFU62" s="633"/>
      <c r="CFV62" s="633"/>
      <c r="CFW62" s="633"/>
      <c r="CFX62" s="633"/>
      <c r="CFY62" s="633"/>
      <c r="CFZ62" s="633"/>
      <c r="CGA62" s="633"/>
      <c r="CGB62" s="633"/>
      <c r="CGC62" s="633"/>
      <c r="CGD62" s="633"/>
      <c r="CGE62" s="633"/>
      <c r="CGF62" s="633"/>
      <c r="CGG62" s="633"/>
      <c r="CGH62" s="633"/>
      <c r="CGI62" s="633"/>
      <c r="CGJ62" s="633"/>
      <c r="CGK62" s="633"/>
      <c r="CGL62" s="633"/>
      <c r="CGM62" s="633"/>
      <c r="CGN62" s="633"/>
      <c r="CGO62" s="633"/>
      <c r="CGP62" s="633"/>
      <c r="CGQ62" s="633"/>
      <c r="CGR62" s="633"/>
      <c r="CGS62" s="633"/>
      <c r="CGT62" s="633"/>
      <c r="CGU62" s="633"/>
      <c r="CGV62" s="633"/>
      <c r="CGW62" s="633"/>
      <c r="CGX62" s="633"/>
      <c r="CGY62" s="633"/>
      <c r="CGZ62" s="633"/>
      <c r="CHA62" s="633"/>
      <c r="CHB62" s="633"/>
      <c r="CHC62" s="633"/>
      <c r="CHD62" s="633"/>
      <c r="CHE62" s="633"/>
      <c r="CHF62" s="633"/>
      <c r="CHG62" s="633"/>
      <c r="CHH62" s="633"/>
      <c r="CHI62" s="633"/>
      <c r="CHJ62" s="633"/>
      <c r="CHK62" s="633"/>
      <c r="CHL62" s="633"/>
      <c r="CHM62" s="633"/>
      <c r="CHN62" s="633"/>
      <c r="CHO62" s="633"/>
      <c r="CHP62" s="633"/>
      <c r="CHQ62" s="633"/>
      <c r="CHR62" s="633"/>
      <c r="CHS62" s="633"/>
      <c r="CHT62" s="633"/>
      <c r="CHU62" s="633"/>
      <c r="CHV62" s="633"/>
      <c r="CHW62" s="633"/>
      <c r="CHX62" s="633"/>
      <c r="CHY62" s="633"/>
      <c r="CHZ62" s="633"/>
      <c r="CIA62" s="633"/>
      <c r="CIB62" s="633"/>
      <c r="CIC62" s="633"/>
      <c r="CID62" s="633"/>
      <c r="CIE62" s="633"/>
      <c r="CIF62" s="633"/>
      <c r="CIG62" s="633"/>
      <c r="CIH62" s="633"/>
      <c r="CII62" s="633"/>
      <c r="CIJ62" s="633"/>
      <c r="CIK62" s="633"/>
      <c r="CIL62" s="633"/>
      <c r="CIM62" s="633"/>
      <c r="CIN62" s="633"/>
      <c r="CIO62" s="633"/>
      <c r="CIP62" s="633"/>
      <c r="CIQ62" s="633"/>
      <c r="CIR62" s="633"/>
      <c r="CIS62" s="633"/>
      <c r="CIT62" s="633"/>
      <c r="CIU62" s="633"/>
      <c r="CIV62" s="633"/>
      <c r="CIW62" s="633"/>
      <c r="CIX62" s="633"/>
      <c r="CIY62" s="633"/>
      <c r="CIZ62" s="633"/>
      <c r="CJA62" s="633"/>
      <c r="CJB62" s="633"/>
      <c r="CJC62" s="633"/>
      <c r="CJD62" s="633"/>
      <c r="CJE62" s="633"/>
      <c r="CJF62" s="633"/>
      <c r="CJG62" s="633"/>
      <c r="CJH62" s="633"/>
      <c r="CJI62" s="633"/>
      <c r="CJJ62" s="633"/>
      <c r="CJK62" s="633"/>
      <c r="CJL62" s="633"/>
      <c r="CJM62" s="633"/>
      <c r="CJN62" s="633"/>
      <c r="CJO62" s="633"/>
      <c r="CJP62" s="633"/>
      <c r="CJQ62" s="633"/>
      <c r="CJR62" s="633"/>
      <c r="CJS62" s="633"/>
      <c r="CJT62" s="633"/>
      <c r="CJU62" s="633"/>
      <c r="CJV62" s="633"/>
      <c r="CJW62" s="633"/>
      <c r="CJX62" s="633"/>
      <c r="CJY62" s="633"/>
      <c r="CJZ62" s="633"/>
      <c r="CKA62" s="633"/>
      <c r="CKB62" s="633"/>
      <c r="CKC62" s="633"/>
      <c r="CKD62" s="633"/>
      <c r="CKE62" s="633"/>
      <c r="CKF62" s="633"/>
      <c r="CKG62" s="633"/>
      <c r="CKH62" s="633"/>
      <c r="CKI62" s="633"/>
      <c r="CKJ62" s="633"/>
      <c r="CKK62" s="633"/>
      <c r="CKL62" s="633"/>
      <c r="CKM62" s="633"/>
      <c r="CKN62" s="633"/>
      <c r="CKO62" s="633"/>
      <c r="CKP62" s="633"/>
      <c r="CKQ62" s="633"/>
      <c r="CKR62" s="633"/>
      <c r="CKS62" s="633"/>
      <c r="CKT62" s="633"/>
      <c r="CKU62" s="633"/>
      <c r="CKV62" s="633"/>
      <c r="CKW62" s="633"/>
      <c r="CKX62" s="633"/>
      <c r="CKY62" s="633"/>
      <c r="CKZ62" s="633"/>
      <c r="CLA62" s="633"/>
      <c r="CLB62" s="633"/>
      <c r="CLC62" s="633"/>
      <c r="CLD62" s="633"/>
      <c r="CLE62" s="633"/>
      <c r="CLF62" s="633"/>
      <c r="CLG62" s="633"/>
      <c r="CLH62" s="633"/>
      <c r="CLI62" s="633"/>
      <c r="CLJ62" s="633"/>
      <c r="CLK62" s="633"/>
      <c r="CLL62" s="633"/>
      <c r="CLM62" s="633"/>
      <c r="CLN62" s="633"/>
      <c r="CLO62" s="633"/>
      <c r="CLP62" s="633"/>
      <c r="CLQ62" s="633"/>
      <c r="CLR62" s="633"/>
      <c r="CLS62" s="633"/>
      <c r="CLT62" s="633"/>
      <c r="CLU62" s="633"/>
      <c r="CLV62" s="633"/>
      <c r="CLW62" s="633"/>
      <c r="CLX62" s="633"/>
      <c r="CLY62" s="633"/>
      <c r="CLZ62" s="633"/>
      <c r="CMA62" s="633"/>
      <c r="CMB62" s="633"/>
      <c r="CMC62" s="633"/>
      <c r="CMD62" s="633"/>
      <c r="CME62" s="633"/>
      <c r="CMF62" s="633"/>
      <c r="CMG62" s="633"/>
      <c r="CMH62" s="633"/>
      <c r="CMI62" s="633"/>
      <c r="CMJ62" s="633"/>
      <c r="CMK62" s="633"/>
      <c r="CML62" s="633"/>
      <c r="CMM62" s="633"/>
      <c r="CMN62" s="633"/>
      <c r="CMO62" s="633"/>
      <c r="CMP62" s="633"/>
      <c r="CMQ62" s="633"/>
      <c r="CMR62" s="633"/>
      <c r="CMS62" s="633"/>
      <c r="CMT62" s="633"/>
      <c r="CMU62" s="633"/>
      <c r="CMV62" s="633"/>
      <c r="CMW62" s="633"/>
      <c r="CMX62" s="633"/>
      <c r="CMY62" s="633"/>
      <c r="CMZ62" s="633"/>
      <c r="CNA62" s="633"/>
      <c r="CNB62" s="633"/>
      <c r="CNC62" s="633"/>
      <c r="CND62" s="633"/>
      <c r="CNE62" s="633"/>
      <c r="CNF62" s="633"/>
      <c r="CNG62" s="633"/>
      <c r="CNH62" s="633"/>
      <c r="CNI62" s="633"/>
      <c r="CNJ62" s="633"/>
      <c r="CNK62" s="633"/>
      <c r="CNL62" s="633"/>
      <c r="CNM62" s="633"/>
      <c r="CNN62" s="633"/>
      <c r="CNO62" s="633"/>
      <c r="CNP62" s="633"/>
      <c r="CNQ62" s="633"/>
      <c r="CNR62" s="633"/>
      <c r="CNS62" s="633"/>
      <c r="CNT62" s="633"/>
      <c r="CNU62" s="633"/>
      <c r="CNV62" s="633"/>
      <c r="CNW62" s="633"/>
    </row>
    <row r="63" spans="1:2415" s="634" customFormat="1" ht="45.75" customHeight="1" thickTop="1" thickBot="1" x14ac:dyDescent="0.3">
      <c r="A63" s="413"/>
      <c r="B63" s="668" t="s">
        <v>1046</v>
      </c>
      <c r="C63" s="684" t="s">
        <v>999</v>
      </c>
      <c r="D63" s="1015" t="s">
        <v>1250</v>
      </c>
      <c r="E63" s="1015"/>
      <c r="F63" s="1015"/>
      <c r="G63" s="1015"/>
      <c r="H63" s="1015"/>
      <c r="I63" s="1015"/>
      <c r="J63" s="1015"/>
      <c r="K63" s="1015"/>
      <c r="L63" s="1015"/>
      <c r="M63" s="1033"/>
      <c r="N63" s="1033"/>
      <c r="O63" s="1033"/>
      <c r="P63" s="1033"/>
      <c r="Q63" s="1033"/>
      <c r="R63" s="1033"/>
      <c r="S63" s="1033"/>
      <c r="T63" s="1033"/>
      <c r="U63" s="1033"/>
      <c r="V63" s="717"/>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632"/>
      <c r="AT63" s="632"/>
      <c r="AU63" s="632"/>
      <c r="AV63" s="632"/>
      <c r="AW63" s="632"/>
      <c r="AX63" s="632"/>
      <c r="AY63" s="632"/>
      <c r="AZ63" s="632"/>
      <c r="BA63" s="632"/>
      <c r="BB63" s="632"/>
      <c r="BC63" s="632"/>
      <c r="BD63" s="632"/>
      <c r="BE63" s="632"/>
      <c r="BF63" s="632"/>
      <c r="BG63" s="632"/>
      <c r="BH63" s="632"/>
      <c r="BI63" s="632"/>
      <c r="BJ63" s="632"/>
      <c r="BK63" s="632"/>
      <c r="BL63" s="632"/>
      <c r="BM63" s="632"/>
      <c r="BN63" s="632"/>
      <c r="BO63" s="632"/>
      <c r="BP63" s="632"/>
      <c r="BQ63" s="632"/>
      <c r="BR63" s="632"/>
      <c r="BS63" s="632"/>
      <c r="BT63" s="632"/>
      <c r="BU63" s="632"/>
      <c r="BV63" s="632"/>
      <c r="BW63" s="632"/>
      <c r="BX63" s="632"/>
      <c r="BY63" s="632"/>
      <c r="BZ63" s="632"/>
      <c r="CA63" s="632"/>
      <c r="CB63" s="632"/>
      <c r="CC63" s="632"/>
      <c r="CD63" s="632"/>
      <c r="CE63" s="632"/>
      <c r="CF63" s="632"/>
      <c r="CG63" s="632"/>
      <c r="CH63" s="633"/>
      <c r="CI63" s="633"/>
      <c r="CJ63" s="633"/>
      <c r="CK63" s="633"/>
      <c r="CL63" s="633"/>
      <c r="CM63" s="633"/>
      <c r="CN63" s="633"/>
      <c r="CO63" s="633"/>
      <c r="CP63" s="633"/>
      <c r="CQ63" s="633"/>
      <c r="CR63" s="633"/>
      <c r="CS63" s="633"/>
      <c r="CT63" s="633"/>
      <c r="CU63" s="633"/>
      <c r="CV63" s="633"/>
      <c r="CW63" s="633"/>
      <c r="CX63" s="633"/>
      <c r="CY63" s="633"/>
      <c r="CZ63" s="633"/>
      <c r="DA63" s="633"/>
      <c r="DB63" s="633"/>
      <c r="DC63" s="633"/>
      <c r="DD63" s="633"/>
      <c r="DE63" s="633"/>
      <c r="DF63" s="633"/>
      <c r="DG63" s="633"/>
      <c r="DH63" s="633"/>
      <c r="DI63" s="633"/>
      <c r="DJ63" s="633"/>
      <c r="DK63" s="633"/>
      <c r="DL63" s="633"/>
      <c r="DM63" s="633"/>
      <c r="DN63" s="633"/>
      <c r="DO63" s="633"/>
      <c r="DP63" s="633"/>
      <c r="DQ63" s="633"/>
      <c r="DR63" s="633"/>
      <c r="DS63" s="633"/>
      <c r="DT63" s="633"/>
      <c r="DU63" s="633"/>
      <c r="DV63" s="633"/>
      <c r="DW63" s="633"/>
      <c r="DX63" s="633"/>
      <c r="DY63" s="633"/>
      <c r="DZ63" s="633"/>
      <c r="EA63" s="633"/>
      <c r="EB63" s="633"/>
      <c r="EC63" s="633"/>
      <c r="ED63" s="633"/>
      <c r="EE63" s="633"/>
      <c r="EF63" s="633"/>
      <c r="EG63" s="633"/>
      <c r="EH63" s="633"/>
      <c r="EI63" s="633"/>
      <c r="EJ63" s="633"/>
      <c r="EK63" s="633"/>
      <c r="EL63" s="633"/>
      <c r="EM63" s="633"/>
      <c r="EN63" s="633"/>
      <c r="EO63" s="633"/>
      <c r="EP63" s="633"/>
      <c r="EQ63" s="633"/>
      <c r="ER63" s="633"/>
      <c r="ES63" s="633"/>
      <c r="ET63" s="633"/>
      <c r="EU63" s="633"/>
      <c r="EV63" s="633"/>
      <c r="EW63" s="633"/>
      <c r="EX63" s="633"/>
      <c r="EY63" s="633"/>
      <c r="EZ63" s="633"/>
      <c r="FA63" s="633"/>
      <c r="FB63" s="633"/>
      <c r="FC63" s="633"/>
      <c r="FD63" s="633"/>
      <c r="FE63" s="633"/>
      <c r="FF63" s="633"/>
      <c r="FG63" s="633"/>
      <c r="FH63" s="633"/>
      <c r="FI63" s="633"/>
      <c r="FJ63" s="633"/>
      <c r="FK63" s="633"/>
      <c r="FL63" s="633"/>
      <c r="FM63" s="633"/>
      <c r="FN63" s="633"/>
      <c r="FO63" s="633"/>
      <c r="FP63" s="633"/>
      <c r="FQ63" s="633"/>
      <c r="FR63" s="633"/>
      <c r="FS63" s="633"/>
      <c r="FT63" s="633"/>
      <c r="FU63" s="633"/>
      <c r="FV63" s="633"/>
      <c r="FW63" s="633"/>
      <c r="FX63" s="633"/>
      <c r="FY63" s="633"/>
      <c r="FZ63" s="633"/>
      <c r="GA63" s="633"/>
      <c r="GB63" s="633"/>
      <c r="GC63" s="633"/>
      <c r="GD63" s="633"/>
      <c r="GE63" s="633"/>
      <c r="GF63" s="633"/>
      <c r="GG63" s="633"/>
      <c r="GH63" s="633"/>
      <c r="GI63" s="633"/>
      <c r="GJ63" s="633"/>
      <c r="GK63" s="633"/>
      <c r="GL63" s="633"/>
      <c r="GM63" s="633"/>
      <c r="GN63" s="633"/>
      <c r="GO63" s="633"/>
      <c r="GP63" s="633"/>
      <c r="GQ63" s="633"/>
      <c r="GR63" s="633"/>
      <c r="GS63" s="633"/>
      <c r="GT63" s="633"/>
      <c r="GU63" s="633"/>
      <c r="GV63" s="633"/>
      <c r="GW63" s="633"/>
      <c r="GX63" s="633"/>
      <c r="GY63" s="633"/>
      <c r="GZ63" s="633"/>
      <c r="HA63" s="633"/>
      <c r="HB63" s="633"/>
      <c r="HC63" s="633"/>
      <c r="HD63" s="633"/>
      <c r="HE63" s="633"/>
      <c r="HF63" s="633"/>
      <c r="HG63" s="633"/>
      <c r="HH63" s="633"/>
      <c r="HI63" s="633"/>
      <c r="HJ63" s="633"/>
      <c r="HK63" s="633"/>
      <c r="HL63" s="633"/>
      <c r="HM63" s="633"/>
      <c r="HN63" s="633"/>
      <c r="HO63" s="633"/>
      <c r="HP63" s="633"/>
      <c r="HQ63" s="633"/>
      <c r="HR63" s="633"/>
      <c r="HS63" s="633"/>
      <c r="HT63" s="633"/>
      <c r="HU63" s="633"/>
      <c r="HV63" s="633"/>
      <c r="HW63" s="633"/>
      <c r="HX63" s="633"/>
      <c r="HY63" s="633"/>
      <c r="HZ63" s="633"/>
      <c r="IA63" s="633"/>
      <c r="IB63" s="633"/>
      <c r="IC63" s="633"/>
      <c r="ID63" s="633"/>
      <c r="IE63" s="633"/>
      <c r="IF63" s="633"/>
      <c r="IG63" s="633"/>
      <c r="IH63" s="633"/>
      <c r="II63" s="633"/>
      <c r="IJ63" s="633"/>
      <c r="IK63" s="633"/>
      <c r="IL63" s="633"/>
      <c r="IM63" s="633"/>
      <c r="IN63" s="633"/>
      <c r="IO63" s="633"/>
      <c r="IP63" s="633"/>
      <c r="IQ63" s="633"/>
      <c r="IR63" s="633"/>
      <c r="IS63" s="633"/>
      <c r="IT63" s="633"/>
      <c r="IU63" s="633"/>
      <c r="IV63" s="633"/>
      <c r="IW63" s="633"/>
      <c r="IX63" s="633"/>
      <c r="IY63" s="633"/>
      <c r="IZ63" s="633"/>
      <c r="JA63" s="633"/>
      <c r="JB63" s="633"/>
      <c r="JC63" s="633"/>
      <c r="JD63" s="633"/>
      <c r="JE63" s="633"/>
      <c r="JF63" s="633"/>
      <c r="JG63" s="633"/>
      <c r="JH63" s="633"/>
      <c r="JI63" s="633"/>
      <c r="JJ63" s="633"/>
      <c r="JK63" s="633"/>
      <c r="JL63" s="633"/>
      <c r="JM63" s="633"/>
      <c r="JN63" s="633"/>
      <c r="JO63" s="633"/>
      <c r="JP63" s="633"/>
      <c r="JQ63" s="633"/>
      <c r="JR63" s="633"/>
      <c r="JS63" s="633"/>
      <c r="JT63" s="633"/>
      <c r="JU63" s="633"/>
      <c r="JV63" s="633"/>
      <c r="JW63" s="633"/>
      <c r="JX63" s="633"/>
      <c r="JY63" s="633"/>
      <c r="JZ63" s="633"/>
      <c r="KA63" s="633"/>
      <c r="KB63" s="633"/>
      <c r="KC63" s="633"/>
      <c r="KD63" s="633"/>
      <c r="KE63" s="633"/>
      <c r="KF63" s="633"/>
      <c r="KG63" s="633"/>
      <c r="KH63" s="633"/>
      <c r="KI63" s="633"/>
      <c r="KJ63" s="633"/>
      <c r="KK63" s="633"/>
      <c r="KL63" s="633"/>
      <c r="KM63" s="633"/>
      <c r="KN63" s="633"/>
      <c r="KO63" s="633"/>
      <c r="KP63" s="633"/>
      <c r="KQ63" s="633"/>
      <c r="KR63" s="633"/>
      <c r="KS63" s="633"/>
      <c r="KT63" s="633"/>
      <c r="KU63" s="633"/>
      <c r="KV63" s="633"/>
      <c r="KW63" s="633"/>
      <c r="KX63" s="633"/>
      <c r="KY63" s="633"/>
      <c r="KZ63" s="633"/>
      <c r="LA63" s="633"/>
      <c r="LB63" s="633"/>
      <c r="LC63" s="633"/>
      <c r="LD63" s="633"/>
      <c r="LE63" s="633"/>
      <c r="LF63" s="633"/>
      <c r="LG63" s="633"/>
      <c r="LH63" s="633"/>
      <c r="LI63" s="633"/>
      <c r="LJ63" s="633"/>
      <c r="LK63" s="633"/>
      <c r="LL63" s="633"/>
      <c r="LM63" s="633"/>
      <c r="LN63" s="633"/>
      <c r="LO63" s="633"/>
      <c r="LP63" s="633"/>
      <c r="LQ63" s="633"/>
      <c r="LR63" s="633"/>
      <c r="LS63" s="633"/>
      <c r="LT63" s="633"/>
      <c r="LU63" s="633"/>
      <c r="LV63" s="633"/>
      <c r="LW63" s="633"/>
      <c r="LX63" s="633"/>
      <c r="LY63" s="633"/>
      <c r="LZ63" s="633"/>
      <c r="MA63" s="633"/>
      <c r="MB63" s="633"/>
      <c r="MC63" s="633"/>
      <c r="MD63" s="633"/>
      <c r="ME63" s="633"/>
      <c r="MF63" s="633"/>
      <c r="MG63" s="633"/>
      <c r="MH63" s="633"/>
      <c r="MI63" s="633"/>
      <c r="MJ63" s="633"/>
      <c r="MK63" s="633"/>
      <c r="ML63" s="633"/>
      <c r="MM63" s="633"/>
      <c r="MN63" s="633"/>
      <c r="MO63" s="633"/>
      <c r="MP63" s="633"/>
      <c r="MQ63" s="633"/>
      <c r="MR63" s="633"/>
      <c r="MS63" s="633"/>
      <c r="MT63" s="633"/>
      <c r="MU63" s="633"/>
      <c r="MV63" s="633"/>
      <c r="MW63" s="633"/>
      <c r="MX63" s="633"/>
      <c r="MY63" s="633"/>
      <c r="MZ63" s="633"/>
      <c r="NA63" s="633"/>
      <c r="NB63" s="633"/>
      <c r="NC63" s="633"/>
      <c r="ND63" s="633"/>
      <c r="NE63" s="633"/>
      <c r="NF63" s="633"/>
      <c r="NG63" s="633"/>
      <c r="NH63" s="633"/>
      <c r="NI63" s="633"/>
      <c r="NJ63" s="633"/>
      <c r="NK63" s="633"/>
      <c r="NL63" s="633"/>
      <c r="NM63" s="633"/>
      <c r="NN63" s="633"/>
      <c r="NO63" s="633"/>
      <c r="NP63" s="633"/>
      <c r="NQ63" s="633"/>
      <c r="NR63" s="633"/>
      <c r="NS63" s="633"/>
      <c r="NT63" s="633"/>
      <c r="NU63" s="633"/>
      <c r="NV63" s="633"/>
      <c r="NW63" s="633"/>
      <c r="NX63" s="633"/>
      <c r="NY63" s="633"/>
      <c r="NZ63" s="633"/>
      <c r="OA63" s="633"/>
      <c r="OB63" s="633"/>
      <c r="OC63" s="633"/>
      <c r="OD63" s="633"/>
      <c r="OE63" s="633"/>
      <c r="OF63" s="633"/>
      <c r="OG63" s="633"/>
      <c r="OH63" s="633"/>
      <c r="OI63" s="633"/>
      <c r="OJ63" s="633"/>
      <c r="OK63" s="633"/>
      <c r="OL63" s="633"/>
      <c r="OM63" s="633"/>
      <c r="ON63" s="633"/>
      <c r="OO63" s="633"/>
      <c r="OP63" s="633"/>
      <c r="OQ63" s="633"/>
      <c r="OR63" s="633"/>
      <c r="OS63" s="633"/>
      <c r="OT63" s="633"/>
      <c r="OU63" s="633"/>
      <c r="OV63" s="633"/>
      <c r="OW63" s="633"/>
      <c r="OX63" s="633"/>
      <c r="OY63" s="633"/>
      <c r="OZ63" s="633"/>
      <c r="PA63" s="633"/>
      <c r="PB63" s="633"/>
      <c r="PC63" s="633"/>
      <c r="PD63" s="633"/>
      <c r="PE63" s="633"/>
      <c r="PF63" s="633"/>
      <c r="PG63" s="633"/>
      <c r="PH63" s="633"/>
      <c r="PI63" s="633"/>
      <c r="PJ63" s="633"/>
      <c r="PK63" s="633"/>
      <c r="PL63" s="633"/>
      <c r="PM63" s="633"/>
      <c r="PN63" s="633"/>
      <c r="PO63" s="633"/>
      <c r="PP63" s="633"/>
      <c r="PQ63" s="633"/>
      <c r="PR63" s="633"/>
      <c r="PS63" s="633"/>
      <c r="PT63" s="633"/>
      <c r="PU63" s="633"/>
      <c r="PV63" s="633"/>
      <c r="PW63" s="633"/>
      <c r="PX63" s="633"/>
      <c r="PY63" s="633"/>
      <c r="PZ63" s="633"/>
      <c r="QA63" s="633"/>
      <c r="QB63" s="633"/>
      <c r="QC63" s="633"/>
      <c r="QD63" s="633"/>
      <c r="QE63" s="633"/>
      <c r="QF63" s="633"/>
      <c r="QG63" s="633"/>
      <c r="QH63" s="633"/>
      <c r="QI63" s="633"/>
      <c r="QJ63" s="633"/>
      <c r="QK63" s="633"/>
      <c r="QL63" s="633"/>
      <c r="QM63" s="633"/>
      <c r="QN63" s="633"/>
      <c r="QO63" s="633"/>
      <c r="QP63" s="633"/>
      <c r="QQ63" s="633"/>
      <c r="QR63" s="633"/>
      <c r="QS63" s="633"/>
      <c r="QT63" s="633"/>
      <c r="QU63" s="633"/>
      <c r="QV63" s="633"/>
      <c r="QW63" s="633"/>
      <c r="QX63" s="633"/>
      <c r="QY63" s="633"/>
      <c r="QZ63" s="633"/>
      <c r="RA63" s="633"/>
      <c r="RB63" s="633"/>
      <c r="RC63" s="633"/>
      <c r="RD63" s="633"/>
      <c r="RE63" s="633"/>
      <c r="RF63" s="633"/>
      <c r="RG63" s="633"/>
      <c r="RH63" s="633"/>
      <c r="RI63" s="633"/>
      <c r="RJ63" s="633"/>
      <c r="RK63" s="633"/>
      <c r="RL63" s="633"/>
      <c r="RM63" s="633"/>
      <c r="RN63" s="633"/>
      <c r="RO63" s="633"/>
      <c r="RP63" s="633"/>
      <c r="RQ63" s="633"/>
      <c r="RR63" s="633"/>
      <c r="RS63" s="633"/>
      <c r="RT63" s="633"/>
      <c r="RU63" s="633"/>
      <c r="RV63" s="633"/>
      <c r="RW63" s="633"/>
      <c r="RX63" s="633"/>
      <c r="RY63" s="633"/>
      <c r="RZ63" s="633"/>
      <c r="SA63" s="633"/>
      <c r="SB63" s="633"/>
      <c r="SC63" s="633"/>
      <c r="SD63" s="633"/>
      <c r="SE63" s="633"/>
      <c r="SF63" s="633"/>
      <c r="SG63" s="633"/>
      <c r="SH63" s="633"/>
      <c r="SI63" s="633"/>
      <c r="SJ63" s="633"/>
      <c r="SK63" s="633"/>
      <c r="SL63" s="633"/>
      <c r="SM63" s="633"/>
      <c r="SN63" s="633"/>
      <c r="SO63" s="633"/>
      <c r="SP63" s="633"/>
      <c r="SQ63" s="633"/>
      <c r="SR63" s="633"/>
      <c r="SS63" s="633"/>
      <c r="ST63" s="633"/>
      <c r="SU63" s="633"/>
      <c r="SV63" s="633"/>
      <c r="SW63" s="633"/>
      <c r="SX63" s="633"/>
      <c r="SY63" s="633"/>
      <c r="SZ63" s="633"/>
      <c r="TA63" s="633"/>
      <c r="TB63" s="633"/>
      <c r="TC63" s="633"/>
      <c r="TD63" s="633"/>
      <c r="TE63" s="633"/>
      <c r="TF63" s="633"/>
      <c r="TG63" s="633"/>
      <c r="TH63" s="633"/>
      <c r="TI63" s="633"/>
      <c r="TJ63" s="633"/>
      <c r="TK63" s="633"/>
      <c r="TL63" s="633"/>
      <c r="TM63" s="633"/>
      <c r="TN63" s="633"/>
      <c r="TO63" s="633"/>
      <c r="TP63" s="633"/>
      <c r="TQ63" s="633"/>
      <c r="TR63" s="633"/>
      <c r="TS63" s="633"/>
      <c r="TT63" s="633"/>
      <c r="TU63" s="633"/>
      <c r="TV63" s="633"/>
      <c r="TW63" s="633"/>
      <c r="TX63" s="633"/>
      <c r="TY63" s="633"/>
      <c r="TZ63" s="633"/>
      <c r="UA63" s="633"/>
      <c r="UB63" s="633"/>
      <c r="UC63" s="633"/>
      <c r="UD63" s="633"/>
      <c r="UE63" s="633"/>
      <c r="UF63" s="633"/>
      <c r="UG63" s="633"/>
      <c r="UH63" s="633"/>
      <c r="UI63" s="633"/>
      <c r="UJ63" s="633"/>
      <c r="UK63" s="633"/>
      <c r="UL63" s="633"/>
      <c r="UM63" s="633"/>
      <c r="UN63" s="633"/>
      <c r="UO63" s="633"/>
      <c r="UP63" s="633"/>
      <c r="UQ63" s="633"/>
      <c r="UR63" s="633"/>
      <c r="US63" s="633"/>
      <c r="UT63" s="633"/>
      <c r="UU63" s="633"/>
      <c r="UV63" s="633"/>
      <c r="UW63" s="633"/>
      <c r="UX63" s="633"/>
      <c r="UY63" s="633"/>
      <c r="UZ63" s="633"/>
      <c r="VA63" s="633"/>
      <c r="VB63" s="633"/>
      <c r="VC63" s="633"/>
      <c r="VD63" s="633"/>
      <c r="VE63" s="633"/>
      <c r="VF63" s="633"/>
      <c r="VG63" s="633"/>
      <c r="VH63" s="633"/>
      <c r="VI63" s="633"/>
      <c r="VJ63" s="633"/>
      <c r="VK63" s="633"/>
      <c r="VL63" s="633"/>
      <c r="VM63" s="633"/>
      <c r="VN63" s="633"/>
      <c r="VO63" s="633"/>
      <c r="VP63" s="633"/>
      <c r="VQ63" s="633"/>
      <c r="VR63" s="633"/>
      <c r="VS63" s="633"/>
      <c r="VT63" s="633"/>
      <c r="VU63" s="633"/>
      <c r="VV63" s="633"/>
      <c r="VW63" s="633"/>
      <c r="VX63" s="633"/>
      <c r="VY63" s="633"/>
      <c r="VZ63" s="633"/>
      <c r="WA63" s="633"/>
      <c r="WB63" s="633"/>
      <c r="WC63" s="633"/>
      <c r="WD63" s="633"/>
      <c r="WE63" s="633"/>
      <c r="WF63" s="633"/>
      <c r="WG63" s="633"/>
      <c r="WH63" s="633"/>
      <c r="WI63" s="633"/>
      <c r="WJ63" s="633"/>
      <c r="WK63" s="633"/>
      <c r="WL63" s="633"/>
      <c r="WM63" s="633"/>
      <c r="WN63" s="633"/>
      <c r="WO63" s="633"/>
      <c r="WP63" s="633"/>
      <c r="WQ63" s="633"/>
      <c r="WR63" s="633"/>
      <c r="WS63" s="633"/>
      <c r="WT63" s="633"/>
      <c r="WU63" s="633"/>
      <c r="WV63" s="633"/>
      <c r="WW63" s="633"/>
      <c r="WX63" s="633"/>
      <c r="WY63" s="633"/>
      <c r="WZ63" s="633"/>
      <c r="XA63" s="633"/>
      <c r="XB63" s="633"/>
      <c r="XC63" s="633"/>
      <c r="XD63" s="633"/>
      <c r="XE63" s="633"/>
      <c r="XF63" s="633"/>
      <c r="XG63" s="633"/>
      <c r="XH63" s="633"/>
      <c r="XI63" s="633"/>
      <c r="XJ63" s="633"/>
      <c r="XK63" s="633"/>
      <c r="XL63" s="633"/>
      <c r="XM63" s="633"/>
      <c r="XN63" s="633"/>
      <c r="XO63" s="633"/>
      <c r="XP63" s="633"/>
      <c r="XQ63" s="633"/>
      <c r="XR63" s="633"/>
      <c r="XS63" s="633"/>
      <c r="XT63" s="633"/>
      <c r="XU63" s="633"/>
      <c r="XV63" s="633"/>
      <c r="XW63" s="633"/>
      <c r="XX63" s="633"/>
      <c r="XY63" s="633"/>
      <c r="XZ63" s="633"/>
      <c r="YA63" s="633"/>
      <c r="YB63" s="633"/>
      <c r="YC63" s="633"/>
      <c r="YD63" s="633"/>
      <c r="YE63" s="633"/>
      <c r="YF63" s="633"/>
      <c r="YG63" s="633"/>
      <c r="YH63" s="633"/>
      <c r="YI63" s="633"/>
      <c r="YJ63" s="633"/>
      <c r="YK63" s="633"/>
      <c r="YL63" s="633"/>
      <c r="YM63" s="633"/>
      <c r="YN63" s="633"/>
      <c r="YO63" s="633"/>
      <c r="YP63" s="633"/>
      <c r="YQ63" s="633"/>
      <c r="YR63" s="633"/>
      <c r="YS63" s="633"/>
      <c r="YT63" s="633"/>
      <c r="YU63" s="633"/>
      <c r="YV63" s="633"/>
      <c r="YW63" s="633"/>
      <c r="YX63" s="633"/>
      <c r="YY63" s="633"/>
      <c r="YZ63" s="633"/>
      <c r="ZA63" s="633"/>
      <c r="ZB63" s="633"/>
      <c r="ZC63" s="633"/>
      <c r="ZD63" s="633"/>
      <c r="ZE63" s="633"/>
      <c r="ZF63" s="633"/>
      <c r="ZG63" s="633"/>
      <c r="ZH63" s="633"/>
      <c r="ZI63" s="633"/>
      <c r="ZJ63" s="633"/>
      <c r="ZK63" s="633"/>
      <c r="ZL63" s="633"/>
      <c r="ZM63" s="633"/>
      <c r="ZN63" s="633"/>
      <c r="ZO63" s="633"/>
      <c r="ZP63" s="633"/>
      <c r="ZQ63" s="633"/>
      <c r="ZR63" s="633"/>
      <c r="ZS63" s="633"/>
      <c r="ZT63" s="633"/>
      <c r="ZU63" s="633"/>
      <c r="ZV63" s="633"/>
      <c r="ZW63" s="633"/>
      <c r="ZX63" s="633"/>
      <c r="ZY63" s="633"/>
      <c r="ZZ63" s="633"/>
      <c r="AAA63" s="633"/>
      <c r="AAB63" s="633"/>
      <c r="AAC63" s="633"/>
      <c r="AAD63" s="633"/>
      <c r="AAE63" s="633"/>
      <c r="AAF63" s="633"/>
      <c r="AAG63" s="633"/>
      <c r="AAH63" s="633"/>
      <c r="AAI63" s="633"/>
      <c r="AAJ63" s="633"/>
      <c r="AAK63" s="633"/>
      <c r="AAL63" s="633"/>
      <c r="AAM63" s="633"/>
      <c r="AAN63" s="633"/>
      <c r="AAO63" s="633"/>
      <c r="AAP63" s="633"/>
      <c r="AAQ63" s="633"/>
      <c r="AAR63" s="633"/>
      <c r="AAS63" s="633"/>
      <c r="AAT63" s="633"/>
      <c r="AAU63" s="633"/>
      <c r="AAV63" s="633"/>
      <c r="AAW63" s="633"/>
      <c r="AAX63" s="633"/>
      <c r="AAY63" s="633"/>
      <c r="AAZ63" s="633"/>
      <c r="ABA63" s="633"/>
      <c r="ABB63" s="633"/>
      <c r="ABC63" s="633"/>
      <c r="ABD63" s="633"/>
      <c r="ABE63" s="633"/>
      <c r="ABF63" s="633"/>
      <c r="ABG63" s="633"/>
      <c r="ABH63" s="633"/>
      <c r="ABI63" s="633"/>
      <c r="ABJ63" s="633"/>
      <c r="ABK63" s="633"/>
      <c r="ABL63" s="633"/>
      <c r="ABM63" s="633"/>
      <c r="ABN63" s="633"/>
      <c r="ABO63" s="633"/>
      <c r="ABP63" s="633"/>
      <c r="ABQ63" s="633"/>
      <c r="ABR63" s="633"/>
      <c r="ABS63" s="633"/>
      <c r="ABT63" s="633"/>
      <c r="ABU63" s="633"/>
      <c r="ABV63" s="633"/>
      <c r="ABW63" s="633"/>
      <c r="ABX63" s="633"/>
      <c r="ABY63" s="633"/>
      <c r="ABZ63" s="633"/>
      <c r="ACA63" s="633"/>
      <c r="ACB63" s="633"/>
      <c r="ACC63" s="633"/>
      <c r="ACD63" s="633"/>
      <c r="ACE63" s="633"/>
      <c r="ACF63" s="633"/>
      <c r="ACG63" s="633"/>
      <c r="ACH63" s="633"/>
      <c r="ACI63" s="633"/>
      <c r="ACJ63" s="633"/>
      <c r="ACK63" s="633"/>
      <c r="ACL63" s="633"/>
      <c r="ACM63" s="633"/>
      <c r="ACN63" s="633"/>
      <c r="ACO63" s="633"/>
      <c r="ACP63" s="633"/>
      <c r="ACQ63" s="633"/>
      <c r="ACR63" s="633"/>
      <c r="ACS63" s="633"/>
      <c r="ACT63" s="633"/>
      <c r="ACU63" s="633"/>
      <c r="ACV63" s="633"/>
      <c r="ACW63" s="633"/>
      <c r="ACX63" s="633"/>
      <c r="ACY63" s="633"/>
      <c r="ACZ63" s="633"/>
      <c r="ADA63" s="633"/>
      <c r="ADB63" s="633"/>
      <c r="ADC63" s="633"/>
      <c r="ADD63" s="633"/>
      <c r="ADE63" s="633"/>
      <c r="ADF63" s="633"/>
      <c r="ADG63" s="633"/>
      <c r="ADH63" s="633"/>
      <c r="ADI63" s="633"/>
      <c r="ADJ63" s="633"/>
      <c r="ADK63" s="633"/>
      <c r="ADL63" s="633"/>
      <c r="ADM63" s="633"/>
      <c r="ADN63" s="633"/>
      <c r="ADO63" s="633"/>
      <c r="ADP63" s="633"/>
      <c r="ADQ63" s="633"/>
      <c r="ADR63" s="633"/>
      <c r="ADS63" s="633"/>
      <c r="ADT63" s="633"/>
      <c r="ADU63" s="633"/>
      <c r="ADV63" s="633"/>
      <c r="ADW63" s="633"/>
      <c r="ADX63" s="633"/>
      <c r="ADY63" s="633"/>
      <c r="ADZ63" s="633"/>
      <c r="AEA63" s="633"/>
      <c r="AEB63" s="633"/>
      <c r="AEC63" s="633"/>
      <c r="AED63" s="633"/>
      <c r="AEE63" s="633"/>
      <c r="AEF63" s="633"/>
      <c r="AEG63" s="633"/>
      <c r="AEH63" s="633"/>
      <c r="AEI63" s="633"/>
      <c r="AEJ63" s="633"/>
      <c r="AEK63" s="633"/>
      <c r="AEL63" s="633"/>
      <c r="AEM63" s="633"/>
      <c r="AEN63" s="633"/>
      <c r="AEO63" s="633"/>
      <c r="AEP63" s="633"/>
      <c r="AEQ63" s="633"/>
      <c r="AER63" s="633"/>
      <c r="AES63" s="633"/>
      <c r="AET63" s="633"/>
      <c r="AEU63" s="633"/>
      <c r="AEV63" s="633"/>
      <c r="AEW63" s="633"/>
      <c r="AEX63" s="633"/>
      <c r="AEY63" s="633"/>
      <c r="AEZ63" s="633"/>
      <c r="AFA63" s="633"/>
      <c r="AFB63" s="633"/>
      <c r="AFC63" s="633"/>
      <c r="AFD63" s="633"/>
      <c r="AFE63" s="633"/>
      <c r="AFF63" s="633"/>
      <c r="AFG63" s="633"/>
      <c r="AFH63" s="633"/>
      <c r="AFI63" s="633"/>
      <c r="AFJ63" s="633"/>
      <c r="AFK63" s="633"/>
      <c r="AFL63" s="633"/>
      <c r="AFM63" s="633"/>
      <c r="AFN63" s="633"/>
      <c r="AFO63" s="633"/>
      <c r="AFP63" s="633"/>
      <c r="AFQ63" s="633"/>
      <c r="AFR63" s="633"/>
      <c r="AFS63" s="633"/>
      <c r="AFT63" s="633"/>
      <c r="AFU63" s="633"/>
      <c r="AFV63" s="633"/>
      <c r="AFW63" s="633"/>
      <c r="AFX63" s="633"/>
      <c r="AFY63" s="633"/>
      <c r="AFZ63" s="633"/>
      <c r="AGA63" s="633"/>
      <c r="AGB63" s="633"/>
      <c r="AGC63" s="633"/>
      <c r="AGD63" s="633"/>
      <c r="AGE63" s="633"/>
      <c r="AGF63" s="633"/>
      <c r="AGG63" s="633"/>
      <c r="AGH63" s="633"/>
      <c r="AGI63" s="633"/>
      <c r="AGJ63" s="633"/>
      <c r="AGK63" s="633"/>
      <c r="AGL63" s="633"/>
      <c r="AGM63" s="633"/>
      <c r="AGN63" s="633"/>
      <c r="AGO63" s="633"/>
      <c r="AGP63" s="633"/>
      <c r="AGQ63" s="633"/>
      <c r="AGR63" s="633"/>
      <c r="AGS63" s="633"/>
      <c r="AGT63" s="633"/>
      <c r="AGU63" s="633"/>
      <c r="AGV63" s="633"/>
      <c r="AGW63" s="633"/>
      <c r="AGX63" s="633"/>
      <c r="AGY63" s="633"/>
      <c r="AGZ63" s="633"/>
      <c r="AHA63" s="633"/>
      <c r="AHB63" s="633"/>
      <c r="AHC63" s="633"/>
      <c r="AHD63" s="633"/>
      <c r="AHE63" s="633"/>
      <c r="AHF63" s="633"/>
      <c r="AHG63" s="633"/>
      <c r="AHH63" s="633"/>
      <c r="AHI63" s="633"/>
      <c r="AHJ63" s="633"/>
      <c r="AHK63" s="633"/>
      <c r="AHL63" s="633"/>
      <c r="AHM63" s="633"/>
      <c r="AHN63" s="633"/>
      <c r="AHO63" s="633"/>
      <c r="AHP63" s="633"/>
      <c r="AHQ63" s="633"/>
      <c r="AHR63" s="633"/>
      <c r="AHS63" s="633"/>
      <c r="AHT63" s="633"/>
      <c r="AHU63" s="633"/>
      <c r="AHV63" s="633"/>
      <c r="AHW63" s="633"/>
      <c r="AHX63" s="633"/>
      <c r="AHY63" s="633"/>
      <c r="AHZ63" s="633"/>
      <c r="AIA63" s="633"/>
      <c r="AIB63" s="633"/>
      <c r="AIC63" s="633"/>
      <c r="AID63" s="633"/>
      <c r="AIE63" s="633"/>
      <c r="AIF63" s="633"/>
      <c r="AIG63" s="633"/>
      <c r="AIH63" s="633"/>
      <c r="AII63" s="633"/>
      <c r="AIJ63" s="633"/>
      <c r="AIK63" s="633"/>
      <c r="AIL63" s="633"/>
      <c r="AIM63" s="633"/>
      <c r="AIN63" s="633"/>
      <c r="AIO63" s="633"/>
      <c r="AIP63" s="633"/>
      <c r="AIQ63" s="633"/>
      <c r="AIR63" s="633"/>
      <c r="AIS63" s="633"/>
      <c r="AIT63" s="633"/>
      <c r="AIU63" s="633"/>
      <c r="AIV63" s="633"/>
      <c r="AIW63" s="633"/>
      <c r="AIX63" s="633"/>
      <c r="AIY63" s="633"/>
      <c r="AIZ63" s="633"/>
      <c r="AJA63" s="633"/>
      <c r="AJB63" s="633"/>
      <c r="AJC63" s="633"/>
      <c r="AJD63" s="633"/>
      <c r="AJE63" s="633"/>
      <c r="AJF63" s="633"/>
      <c r="AJG63" s="633"/>
      <c r="AJH63" s="633"/>
      <c r="AJI63" s="633"/>
      <c r="AJJ63" s="633"/>
      <c r="AJK63" s="633"/>
      <c r="AJL63" s="633"/>
      <c r="AJM63" s="633"/>
      <c r="AJN63" s="633"/>
      <c r="AJO63" s="633"/>
      <c r="AJP63" s="633"/>
      <c r="AJQ63" s="633"/>
      <c r="AJR63" s="633"/>
      <c r="AJS63" s="633"/>
      <c r="AJT63" s="633"/>
      <c r="AJU63" s="633"/>
      <c r="AJV63" s="633"/>
      <c r="AJW63" s="633"/>
      <c r="AJX63" s="633"/>
      <c r="AJY63" s="633"/>
      <c r="AJZ63" s="633"/>
      <c r="AKA63" s="633"/>
      <c r="AKB63" s="633"/>
      <c r="AKC63" s="633"/>
      <c r="AKD63" s="633"/>
      <c r="AKE63" s="633"/>
      <c r="AKF63" s="633"/>
      <c r="AKG63" s="633"/>
      <c r="AKH63" s="633"/>
      <c r="AKI63" s="633"/>
      <c r="AKJ63" s="633"/>
      <c r="AKK63" s="633"/>
      <c r="AKL63" s="633"/>
      <c r="AKM63" s="633"/>
      <c r="AKN63" s="633"/>
      <c r="AKO63" s="633"/>
      <c r="AKP63" s="633"/>
      <c r="AKQ63" s="633"/>
      <c r="AKR63" s="633"/>
      <c r="AKS63" s="633"/>
      <c r="AKT63" s="633"/>
      <c r="AKU63" s="633"/>
      <c r="AKV63" s="633"/>
      <c r="AKW63" s="633"/>
      <c r="AKX63" s="633"/>
      <c r="AKY63" s="633"/>
      <c r="AKZ63" s="633"/>
      <c r="ALA63" s="633"/>
      <c r="ALB63" s="633"/>
      <c r="ALC63" s="633"/>
      <c r="ALD63" s="633"/>
      <c r="ALE63" s="633"/>
      <c r="ALF63" s="633"/>
      <c r="ALG63" s="633"/>
      <c r="ALH63" s="633"/>
      <c r="ALI63" s="633"/>
      <c r="ALJ63" s="633"/>
      <c r="ALK63" s="633"/>
      <c r="ALL63" s="633"/>
      <c r="ALM63" s="633"/>
      <c r="ALN63" s="633"/>
      <c r="ALO63" s="633"/>
      <c r="ALP63" s="633"/>
      <c r="ALQ63" s="633"/>
      <c r="ALR63" s="633"/>
      <c r="ALS63" s="633"/>
      <c r="ALT63" s="633"/>
      <c r="ALU63" s="633"/>
      <c r="ALV63" s="633"/>
      <c r="ALW63" s="633"/>
      <c r="ALX63" s="633"/>
      <c r="ALY63" s="633"/>
      <c r="ALZ63" s="633"/>
      <c r="AMA63" s="633"/>
      <c r="AMB63" s="633"/>
      <c r="AMC63" s="633"/>
      <c r="AMD63" s="633"/>
      <c r="AME63" s="633"/>
      <c r="AMF63" s="633"/>
      <c r="AMG63" s="633"/>
      <c r="AMH63" s="633"/>
      <c r="AMI63" s="633"/>
      <c r="AMJ63" s="633"/>
      <c r="AMK63" s="633"/>
      <c r="AML63" s="633"/>
      <c r="AMM63" s="633"/>
      <c r="AMN63" s="633"/>
      <c r="AMO63" s="633"/>
      <c r="AMP63" s="633"/>
      <c r="AMQ63" s="633"/>
      <c r="AMR63" s="633"/>
      <c r="AMS63" s="633"/>
      <c r="AMT63" s="633"/>
      <c r="AMU63" s="633"/>
      <c r="AMV63" s="633"/>
      <c r="AMW63" s="633"/>
      <c r="AMX63" s="633"/>
      <c r="AMY63" s="633"/>
      <c r="AMZ63" s="633"/>
      <c r="ANA63" s="633"/>
      <c r="ANB63" s="633"/>
      <c r="ANC63" s="633"/>
      <c r="AND63" s="633"/>
      <c r="ANE63" s="633"/>
      <c r="ANF63" s="633"/>
      <c r="ANG63" s="633"/>
      <c r="ANH63" s="633"/>
      <c r="ANI63" s="633"/>
      <c r="ANJ63" s="633"/>
      <c r="ANK63" s="633"/>
      <c r="ANL63" s="633"/>
      <c r="ANM63" s="633"/>
      <c r="ANN63" s="633"/>
      <c r="ANO63" s="633"/>
      <c r="ANP63" s="633"/>
      <c r="ANQ63" s="633"/>
      <c r="ANR63" s="633"/>
      <c r="ANS63" s="633"/>
      <c r="ANT63" s="633"/>
      <c r="ANU63" s="633"/>
      <c r="ANV63" s="633"/>
      <c r="ANW63" s="633"/>
      <c r="ANX63" s="633"/>
      <c r="ANY63" s="633"/>
      <c r="ANZ63" s="633"/>
      <c r="AOA63" s="633"/>
      <c r="AOB63" s="633"/>
      <c r="AOC63" s="633"/>
      <c r="AOD63" s="633"/>
      <c r="AOE63" s="633"/>
      <c r="AOF63" s="633"/>
      <c r="AOG63" s="633"/>
      <c r="AOH63" s="633"/>
      <c r="AOI63" s="633"/>
      <c r="AOJ63" s="633"/>
      <c r="AOK63" s="633"/>
      <c r="AOL63" s="633"/>
      <c r="AOM63" s="633"/>
      <c r="AON63" s="633"/>
      <c r="AOO63" s="633"/>
      <c r="AOP63" s="633"/>
      <c r="AOQ63" s="633"/>
      <c r="AOR63" s="633"/>
      <c r="AOS63" s="633"/>
      <c r="AOT63" s="633"/>
      <c r="AOU63" s="633"/>
      <c r="AOV63" s="633"/>
      <c r="AOW63" s="633"/>
      <c r="AOX63" s="633"/>
      <c r="AOY63" s="633"/>
      <c r="AOZ63" s="633"/>
      <c r="APA63" s="633"/>
      <c r="APB63" s="633"/>
      <c r="APC63" s="633"/>
      <c r="APD63" s="633"/>
      <c r="APE63" s="633"/>
      <c r="APF63" s="633"/>
      <c r="APG63" s="633"/>
      <c r="APH63" s="633"/>
      <c r="API63" s="633"/>
      <c r="APJ63" s="633"/>
      <c r="APK63" s="633"/>
      <c r="APL63" s="633"/>
      <c r="APM63" s="633"/>
      <c r="APN63" s="633"/>
      <c r="APO63" s="633"/>
      <c r="APP63" s="633"/>
      <c r="APQ63" s="633"/>
      <c r="APR63" s="633"/>
      <c r="APS63" s="633"/>
      <c r="APT63" s="633"/>
      <c r="APU63" s="633"/>
      <c r="APV63" s="633"/>
      <c r="APW63" s="633"/>
      <c r="APX63" s="633"/>
      <c r="APY63" s="633"/>
      <c r="APZ63" s="633"/>
      <c r="AQA63" s="633"/>
      <c r="AQB63" s="633"/>
      <c r="AQC63" s="633"/>
      <c r="AQD63" s="633"/>
      <c r="AQE63" s="633"/>
      <c r="AQF63" s="633"/>
      <c r="AQG63" s="633"/>
      <c r="AQH63" s="633"/>
      <c r="AQI63" s="633"/>
      <c r="AQJ63" s="633"/>
      <c r="AQK63" s="633"/>
      <c r="AQL63" s="633"/>
      <c r="AQM63" s="633"/>
      <c r="AQN63" s="633"/>
      <c r="AQO63" s="633"/>
      <c r="AQP63" s="633"/>
      <c r="AQQ63" s="633"/>
      <c r="AQR63" s="633"/>
      <c r="AQS63" s="633"/>
      <c r="AQT63" s="633"/>
      <c r="AQU63" s="633"/>
      <c r="AQV63" s="633"/>
      <c r="AQW63" s="633"/>
      <c r="AQX63" s="633"/>
      <c r="AQY63" s="633"/>
      <c r="AQZ63" s="633"/>
      <c r="ARA63" s="633"/>
      <c r="ARB63" s="633"/>
      <c r="ARC63" s="633"/>
      <c r="ARD63" s="633"/>
      <c r="ARE63" s="633"/>
      <c r="ARF63" s="633"/>
      <c r="ARG63" s="633"/>
      <c r="ARH63" s="633"/>
      <c r="ARI63" s="633"/>
      <c r="ARJ63" s="633"/>
      <c r="ARK63" s="633"/>
      <c r="ARL63" s="633"/>
      <c r="ARM63" s="633"/>
      <c r="ARN63" s="633"/>
      <c r="ARO63" s="633"/>
      <c r="ARP63" s="633"/>
      <c r="ARQ63" s="633"/>
      <c r="ARR63" s="633"/>
      <c r="ARS63" s="633"/>
      <c r="ART63" s="633"/>
      <c r="ARU63" s="633"/>
      <c r="ARV63" s="633"/>
      <c r="ARW63" s="633"/>
      <c r="ARX63" s="633"/>
      <c r="ARY63" s="633"/>
      <c r="ARZ63" s="633"/>
      <c r="ASA63" s="633"/>
      <c r="ASB63" s="633"/>
      <c r="ASC63" s="633"/>
      <c r="ASD63" s="633"/>
      <c r="ASE63" s="633"/>
      <c r="ASF63" s="633"/>
      <c r="ASG63" s="633"/>
      <c r="ASH63" s="633"/>
      <c r="ASI63" s="633"/>
      <c r="ASJ63" s="633"/>
      <c r="ASK63" s="633"/>
      <c r="ASL63" s="633"/>
      <c r="ASM63" s="633"/>
      <c r="ASN63" s="633"/>
      <c r="ASO63" s="633"/>
      <c r="ASP63" s="633"/>
      <c r="ASQ63" s="633"/>
      <c r="ASR63" s="633"/>
      <c r="ASS63" s="633"/>
      <c r="AST63" s="633"/>
      <c r="ASU63" s="633"/>
      <c r="ASV63" s="633"/>
      <c r="ASW63" s="633"/>
      <c r="ASX63" s="633"/>
      <c r="ASY63" s="633"/>
      <c r="ASZ63" s="633"/>
      <c r="ATA63" s="633"/>
      <c r="ATB63" s="633"/>
      <c r="ATC63" s="633"/>
      <c r="ATD63" s="633"/>
      <c r="ATE63" s="633"/>
      <c r="ATF63" s="633"/>
      <c r="ATG63" s="633"/>
      <c r="ATH63" s="633"/>
      <c r="ATI63" s="633"/>
      <c r="ATJ63" s="633"/>
      <c r="ATK63" s="633"/>
      <c r="ATL63" s="633"/>
      <c r="ATM63" s="633"/>
      <c r="ATN63" s="633"/>
      <c r="ATO63" s="633"/>
      <c r="ATP63" s="633"/>
      <c r="ATQ63" s="633"/>
      <c r="ATR63" s="633"/>
      <c r="ATS63" s="633"/>
      <c r="ATT63" s="633"/>
      <c r="ATU63" s="633"/>
      <c r="ATV63" s="633"/>
      <c r="ATW63" s="633"/>
      <c r="ATX63" s="633"/>
      <c r="ATY63" s="633"/>
      <c r="ATZ63" s="633"/>
      <c r="AUA63" s="633"/>
      <c r="AUB63" s="633"/>
      <c r="AUC63" s="633"/>
      <c r="AUD63" s="633"/>
      <c r="AUE63" s="633"/>
      <c r="AUF63" s="633"/>
      <c r="AUG63" s="633"/>
      <c r="AUH63" s="633"/>
      <c r="AUI63" s="633"/>
      <c r="AUJ63" s="633"/>
      <c r="AUK63" s="633"/>
      <c r="AUL63" s="633"/>
      <c r="AUM63" s="633"/>
      <c r="AUN63" s="633"/>
      <c r="AUO63" s="633"/>
      <c r="AUP63" s="633"/>
      <c r="AUQ63" s="633"/>
      <c r="AUR63" s="633"/>
      <c r="AUS63" s="633"/>
      <c r="AUT63" s="633"/>
      <c r="AUU63" s="633"/>
      <c r="AUV63" s="633"/>
      <c r="AUW63" s="633"/>
      <c r="AUX63" s="633"/>
      <c r="AUY63" s="633"/>
      <c r="AUZ63" s="633"/>
      <c r="AVA63" s="633"/>
      <c r="AVB63" s="633"/>
      <c r="AVC63" s="633"/>
      <c r="AVD63" s="633"/>
      <c r="AVE63" s="633"/>
      <c r="AVF63" s="633"/>
      <c r="AVG63" s="633"/>
      <c r="AVH63" s="633"/>
      <c r="AVI63" s="633"/>
      <c r="AVJ63" s="633"/>
      <c r="AVK63" s="633"/>
      <c r="AVL63" s="633"/>
      <c r="AVM63" s="633"/>
      <c r="AVN63" s="633"/>
      <c r="AVO63" s="633"/>
      <c r="AVP63" s="633"/>
      <c r="AVQ63" s="633"/>
      <c r="AVR63" s="633"/>
      <c r="AVS63" s="633"/>
      <c r="AVT63" s="633"/>
      <c r="AVU63" s="633"/>
      <c r="AVV63" s="633"/>
      <c r="AVW63" s="633"/>
      <c r="AVX63" s="633"/>
      <c r="AVY63" s="633"/>
      <c r="AVZ63" s="633"/>
      <c r="AWA63" s="633"/>
      <c r="AWB63" s="633"/>
      <c r="AWC63" s="633"/>
      <c r="AWD63" s="633"/>
      <c r="AWE63" s="633"/>
      <c r="AWF63" s="633"/>
      <c r="AWG63" s="633"/>
      <c r="AWH63" s="633"/>
      <c r="AWI63" s="633"/>
      <c r="AWJ63" s="633"/>
      <c r="AWK63" s="633"/>
      <c r="AWL63" s="633"/>
      <c r="AWM63" s="633"/>
      <c r="AWN63" s="633"/>
      <c r="AWO63" s="633"/>
      <c r="AWP63" s="633"/>
      <c r="AWQ63" s="633"/>
      <c r="AWR63" s="633"/>
      <c r="AWS63" s="633"/>
      <c r="AWT63" s="633"/>
      <c r="AWU63" s="633"/>
      <c r="AWV63" s="633"/>
      <c r="AWW63" s="633"/>
      <c r="AWX63" s="633"/>
      <c r="AWY63" s="633"/>
      <c r="AWZ63" s="633"/>
      <c r="AXA63" s="633"/>
      <c r="AXB63" s="633"/>
      <c r="AXC63" s="633"/>
      <c r="AXD63" s="633"/>
      <c r="AXE63" s="633"/>
      <c r="AXF63" s="633"/>
      <c r="AXG63" s="633"/>
      <c r="AXH63" s="633"/>
      <c r="AXI63" s="633"/>
      <c r="AXJ63" s="633"/>
      <c r="AXK63" s="633"/>
      <c r="AXL63" s="633"/>
      <c r="AXM63" s="633"/>
      <c r="AXN63" s="633"/>
      <c r="AXO63" s="633"/>
      <c r="AXP63" s="633"/>
      <c r="AXQ63" s="633"/>
      <c r="AXR63" s="633"/>
      <c r="AXS63" s="633"/>
      <c r="AXT63" s="633"/>
      <c r="AXU63" s="633"/>
      <c r="AXV63" s="633"/>
      <c r="AXW63" s="633"/>
      <c r="AXX63" s="633"/>
      <c r="AXY63" s="633"/>
      <c r="AXZ63" s="633"/>
      <c r="AYA63" s="633"/>
      <c r="AYB63" s="633"/>
      <c r="AYC63" s="633"/>
      <c r="AYD63" s="633"/>
      <c r="AYE63" s="633"/>
      <c r="AYF63" s="633"/>
      <c r="AYG63" s="633"/>
      <c r="AYH63" s="633"/>
      <c r="AYI63" s="633"/>
      <c r="AYJ63" s="633"/>
      <c r="AYK63" s="633"/>
      <c r="AYL63" s="633"/>
      <c r="AYM63" s="633"/>
      <c r="AYN63" s="633"/>
      <c r="AYO63" s="633"/>
      <c r="AYP63" s="633"/>
      <c r="AYQ63" s="633"/>
      <c r="AYR63" s="633"/>
      <c r="AYS63" s="633"/>
      <c r="AYT63" s="633"/>
      <c r="AYU63" s="633"/>
      <c r="AYV63" s="633"/>
      <c r="AYW63" s="633"/>
      <c r="AYX63" s="633"/>
      <c r="AYY63" s="633"/>
      <c r="AYZ63" s="633"/>
      <c r="AZA63" s="633"/>
      <c r="AZB63" s="633"/>
      <c r="AZC63" s="633"/>
      <c r="AZD63" s="633"/>
      <c r="AZE63" s="633"/>
      <c r="AZF63" s="633"/>
      <c r="AZG63" s="633"/>
      <c r="AZH63" s="633"/>
      <c r="AZI63" s="633"/>
      <c r="AZJ63" s="633"/>
      <c r="AZK63" s="633"/>
      <c r="AZL63" s="633"/>
      <c r="AZM63" s="633"/>
      <c r="AZN63" s="633"/>
      <c r="AZO63" s="633"/>
      <c r="AZP63" s="633"/>
      <c r="AZQ63" s="633"/>
      <c r="AZR63" s="633"/>
      <c r="AZS63" s="633"/>
      <c r="AZT63" s="633"/>
      <c r="AZU63" s="633"/>
      <c r="AZV63" s="633"/>
      <c r="AZW63" s="633"/>
      <c r="AZX63" s="633"/>
      <c r="AZY63" s="633"/>
      <c r="AZZ63" s="633"/>
      <c r="BAA63" s="633"/>
      <c r="BAB63" s="633"/>
      <c r="BAC63" s="633"/>
      <c r="BAD63" s="633"/>
      <c r="BAE63" s="633"/>
      <c r="BAF63" s="633"/>
      <c r="BAG63" s="633"/>
      <c r="BAH63" s="633"/>
      <c r="BAI63" s="633"/>
      <c r="BAJ63" s="633"/>
      <c r="BAK63" s="633"/>
      <c r="BAL63" s="633"/>
      <c r="BAM63" s="633"/>
      <c r="BAN63" s="633"/>
      <c r="BAO63" s="633"/>
      <c r="BAP63" s="633"/>
      <c r="BAQ63" s="633"/>
      <c r="BAR63" s="633"/>
      <c r="BAS63" s="633"/>
      <c r="BAT63" s="633"/>
      <c r="BAU63" s="633"/>
      <c r="BAV63" s="633"/>
      <c r="BAW63" s="633"/>
      <c r="BAX63" s="633"/>
      <c r="BAY63" s="633"/>
      <c r="BAZ63" s="633"/>
      <c r="BBA63" s="633"/>
      <c r="BBB63" s="633"/>
      <c r="BBC63" s="633"/>
      <c r="BBD63" s="633"/>
      <c r="BBE63" s="633"/>
      <c r="BBF63" s="633"/>
      <c r="BBG63" s="633"/>
      <c r="BBH63" s="633"/>
      <c r="BBI63" s="633"/>
      <c r="BBJ63" s="633"/>
      <c r="BBK63" s="633"/>
      <c r="BBL63" s="633"/>
      <c r="BBM63" s="633"/>
      <c r="BBN63" s="633"/>
      <c r="BBO63" s="633"/>
      <c r="BBP63" s="633"/>
      <c r="BBQ63" s="633"/>
      <c r="BBR63" s="633"/>
      <c r="BBS63" s="633"/>
      <c r="BBT63" s="633"/>
      <c r="BBU63" s="633"/>
      <c r="BBV63" s="633"/>
      <c r="BBW63" s="633"/>
      <c r="BBX63" s="633"/>
      <c r="BBY63" s="633"/>
      <c r="BBZ63" s="633"/>
      <c r="BCA63" s="633"/>
      <c r="BCB63" s="633"/>
      <c r="BCC63" s="633"/>
      <c r="BCD63" s="633"/>
      <c r="BCE63" s="633"/>
      <c r="BCF63" s="633"/>
      <c r="BCG63" s="633"/>
      <c r="BCH63" s="633"/>
      <c r="BCI63" s="633"/>
      <c r="BCJ63" s="633"/>
      <c r="BCK63" s="633"/>
      <c r="BCL63" s="633"/>
      <c r="BCM63" s="633"/>
      <c r="BCN63" s="633"/>
      <c r="BCO63" s="633"/>
      <c r="BCP63" s="633"/>
      <c r="BCQ63" s="633"/>
      <c r="BCR63" s="633"/>
      <c r="BCS63" s="633"/>
      <c r="BCT63" s="633"/>
      <c r="BCU63" s="633"/>
      <c r="BCV63" s="633"/>
      <c r="BCW63" s="633"/>
      <c r="BCX63" s="633"/>
      <c r="BCY63" s="633"/>
      <c r="BCZ63" s="633"/>
      <c r="BDA63" s="633"/>
      <c r="BDB63" s="633"/>
      <c r="BDC63" s="633"/>
      <c r="BDD63" s="633"/>
      <c r="BDE63" s="633"/>
      <c r="BDF63" s="633"/>
      <c r="BDG63" s="633"/>
      <c r="BDH63" s="633"/>
      <c r="BDI63" s="633"/>
      <c r="BDJ63" s="633"/>
      <c r="BDK63" s="633"/>
      <c r="BDL63" s="633"/>
      <c r="BDM63" s="633"/>
      <c r="BDN63" s="633"/>
      <c r="BDO63" s="633"/>
      <c r="BDP63" s="633"/>
      <c r="BDQ63" s="633"/>
      <c r="BDR63" s="633"/>
      <c r="BDS63" s="633"/>
      <c r="BDT63" s="633"/>
      <c r="BDU63" s="633"/>
      <c r="BDV63" s="633"/>
      <c r="BDW63" s="633"/>
      <c r="BDX63" s="633"/>
      <c r="BDY63" s="633"/>
      <c r="BDZ63" s="633"/>
      <c r="BEA63" s="633"/>
      <c r="BEB63" s="633"/>
      <c r="BEC63" s="633"/>
      <c r="BED63" s="633"/>
      <c r="BEE63" s="633"/>
      <c r="BEF63" s="633"/>
      <c r="BEG63" s="633"/>
      <c r="BEH63" s="633"/>
      <c r="BEI63" s="633"/>
      <c r="BEJ63" s="633"/>
      <c r="BEK63" s="633"/>
      <c r="BEL63" s="633"/>
      <c r="BEM63" s="633"/>
      <c r="BEN63" s="633"/>
      <c r="BEO63" s="633"/>
      <c r="BEP63" s="633"/>
      <c r="BEQ63" s="633"/>
      <c r="BER63" s="633"/>
      <c r="BES63" s="633"/>
      <c r="BET63" s="633"/>
      <c r="BEU63" s="633"/>
      <c r="BEV63" s="633"/>
      <c r="BEW63" s="633"/>
      <c r="BEX63" s="633"/>
      <c r="BEY63" s="633"/>
      <c r="BEZ63" s="633"/>
      <c r="BFA63" s="633"/>
      <c r="BFB63" s="633"/>
      <c r="BFC63" s="633"/>
      <c r="BFD63" s="633"/>
      <c r="BFE63" s="633"/>
      <c r="BFF63" s="633"/>
      <c r="BFG63" s="633"/>
      <c r="BFH63" s="633"/>
      <c r="BFI63" s="633"/>
      <c r="BFJ63" s="633"/>
      <c r="BFK63" s="633"/>
      <c r="BFL63" s="633"/>
      <c r="BFM63" s="633"/>
      <c r="BFN63" s="633"/>
      <c r="BFO63" s="633"/>
      <c r="BFP63" s="633"/>
      <c r="BFQ63" s="633"/>
      <c r="BFR63" s="633"/>
      <c r="BFS63" s="633"/>
      <c r="BFT63" s="633"/>
      <c r="BFU63" s="633"/>
      <c r="BFV63" s="633"/>
      <c r="BFW63" s="633"/>
      <c r="BFX63" s="633"/>
      <c r="BFY63" s="633"/>
      <c r="BFZ63" s="633"/>
      <c r="BGA63" s="633"/>
      <c r="BGB63" s="633"/>
      <c r="BGC63" s="633"/>
      <c r="BGD63" s="633"/>
      <c r="BGE63" s="633"/>
      <c r="BGF63" s="633"/>
      <c r="BGG63" s="633"/>
      <c r="BGH63" s="633"/>
      <c r="BGI63" s="633"/>
      <c r="BGJ63" s="633"/>
      <c r="BGK63" s="633"/>
      <c r="BGL63" s="633"/>
      <c r="BGM63" s="633"/>
      <c r="BGN63" s="633"/>
      <c r="BGO63" s="633"/>
      <c r="BGP63" s="633"/>
      <c r="BGQ63" s="633"/>
      <c r="BGR63" s="633"/>
      <c r="BGS63" s="633"/>
      <c r="BGT63" s="633"/>
      <c r="BGU63" s="633"/>
      <c r="BGV63" s="633"/>
      <c r="BGW63" s="633"/>
      <c r="BGX63" s="633"/>
      <c r="BGY63" s="633"/>
      <c r="BGZ63" s="633"/>
      <c r="BHA63" s="633"/>
      <c r="BHB63" s="633"/>
      <c r="BHC63" s="633"/>
      <c r="BHD63" s="633"/>
      <c r="BHE63" s="633"/>
      <c r="BHF63" s="633"/>
      <c r="BHG63" s="633"/>
      <c r="BHH63" s="633"/>
      <c r="BHI63" s="633"/>
      <c r="BHJ63" s="633"/>
      <c r="BHK63" s="633"/>
      <c r="BHL63" s="633"/>
      <c r="BHM63" s="633"/>
      <c r="BHN63" s="633"/>
      <c r="BHO63" s="633"/>
      <c r="BHP63" s="633"/>
      <c r="BHQ63" s="633"/>
      <c r="BHR63" s="633"/>
      <c r="BHS63" s="633"/>
      <c r="BHT63" s="633"/>
      <c r="BHU63" s="633"/>
      <c r="BHV63" s="633"/>
      <c r="BHW63" s="633"/>
      <c r="BHX63" s="633"/>
      <c r="BHY63" s="633"/>
      <c r="BHZ63" s="633"/>
      <c r="BIA63" s="633"/>
      <c r="BIB63" s="633"/>
      <c r="BIC63" s="633"/>
      <c r="BID63" s="633"/>
      <c r="BIE63" s="633"/>
      <c r="BIF63" s="633"/>
      <c r="BIG63" s="633"/>
      <c r="BIH63" s="633"/>
      <c r="BII63" s="633"/>
      <c r="BIJ63" s="633"/>
      <c r="BIK63" s="633"/>
      <c r="BIL63" s="633"/>
      <c r="BIM63" s="633"/>
      <c r="BIN63" s="633"/>
      <c r="BIO63" s="633"/>
      <c r="BIP63" s="633"/>
      <c r="BIQ63" s="633"/>
      <c r="BIR63" s="633"/>
      <c r="BIS63" s="633"/>
      <c r="BIT63" s="633"/>
      <c r="BIU63" s="633"/>
      <c r="BIV63" s="633"/>
      <c r="BIW63" s="633"/>
      <c r="BIX63" s="633"/>
      <c r="BIY63" s="633"/>
      <c r="BIZ63" s="633"/>
      <c r="BJA63" s="633"/>
      <c r="BJB63" s="633"/>
      <c r="BJC63" s="633"/>
      <c r="BJD63" s="633"/>
      <c r="BJE63" s="633"/>
      <c r="BJF63" s="633"/>
      <c r="BJG63" s="633"/>
      <c r="BJH63" s="633"/>
      <c r="BJI63" s="633"/>
      <c r="BJJ63" s="633"/>
      <c r="BJK63" s="633"/>
      <c r="BJL63" s="633"/>
      <c r="BJM63" s="633"/>
      <c r="BJN63" s="633"/>
      <c r="BJO63" s="633"/>
      <c r="BJP63" s="633"/>
      <c r="BJQ63" s="633"/>
      <c r="BJR63" s="633"/>
      <c r="BJS63" s="633"/>
      <c r="BJT63" s="633"/>
      <c r="BJU63" s="633"/>
      <c r="BJV63" s="633"/>
      <c r="BJW63" s="633"/>
      <c r="BJX63" s="633"/>
      <c r="BJY63" s="633"/>
      <c r="BJZ63" s="633"/>
      <c r="BKA63" s="633"/>
      <c r="BKB63" s="633"/>
      <c r="BKC63" s="633"/>
      <c r="BKD63" s="633"/>
      <c r="BKE63" s="633"/>
      <c r="BKF63" s="633"/>
      <c r="BKG63" s="633"/>
      <c r="BKH63" s="633"/>
      <c r="BKI63" s="633"/>
      <c r="BKJ63" s="633"/>
      <c r="BKK63" s="633"/>
      <c r="BKL63" s="633"/>
      <c r="BKM63" s="633"/>
      <c r="BKN63" s="633"/>
      <c r="BKO63" s="633"/>
      <c r="BKP63" s="633"/>
      <c r="BKQ63" s="633"/>
      <c r="BKR63" s="633"/>
      <c r="BKS63" s="633"/>
      <c r="BKT63" s="633"/>
      <c r="BKU63" s="633"/>
      <c r="BKV63" s="633"/>
      <c r="BKW63" s="633"/>
      <c r="BKX63" s="633"/>
      <c r="BKY63" s="633"/>
      <c r="BKZ63" s="633"/>
      <c r="BLA63" s="633"/>
      <c r="BLB63" s="633"/>
      <c r="BLC63" s="633"/>
      <c r="BLD63" s="633"/>
      <c r="BLE63" s="633"/>
      <c r="BLF63" s="633"/>
      <c r="BLG63" s="633"/>
      <c r="BLH63" s="633"/>
      <c r="BLI63" s="633"/>
      <c r="BLJ63" s="633"/>
      <c r="BLK63" s="633"/>
      <c r="BLL63" s="633"/>
      <c r="BLM63" s="633"/>
      <c r="BLN63" s="633"/>
      <c r="BLO63" s="633"/>
      <c r="BLP63" s="633"/>
      <c r="BLQ63" s="633"/>
      <c r="BLR63" s="633"/>
      <c r="BLS63" s="633"/>
      <c r="BLT63" s="633"/>
      <c r="BLU63" s="633"/>
      <c r="BLV63" s="633"/>
      <c r="BLW63" s="633"/>
      <c r="BLX63" s="633"/>
      <c r="BLY63" s="633"/>
      <c r="BLZ63" s="633"/>
      <c r="BMA63" s="633"/>
      <c r="BMB63" s="633"/>
      <c r="BMC63" s="633"/>
      <c r="BMD63" s="633"/>
      <c r="BME63" s="633"/>
      <c r="BMF63" s="633"/>
      <c r="BMG63" s="633"/>
      <c r="BMH63" s="633"/>
      <c r="BMI63" s="633"/>
      <c r="BMJ63" s="633"/>
      <c r="BMK63" s="633"/>
      <c r="BML63" s="633"/>
      <c r="BMM63" s="633"/>
      <c r="BMN63" s="633"/>
      <c r="BMO63" s="633"/>
      <c r="BMP63" s="633"/>
      <c r="BMQ63" s="633"/>
      <c r="BMR63" s="633"/>
      <c r="BMS63" s="633"/>
      <c r="BMT63" s="633"/>
      <c r="BMU63" s="633"/>
      <c r="BMV63" s="633"/>
      <c r="BMW63" s="633"/>
      <c r="BMX63" s="633"/>
      <c r="BMY63" s="633"/>
      <c r="BMZ63" s="633"/>
      <c r="BNA63" s="633"/>
      <c r="BNB63" s="633"/>
      <c r="BNC63" s="633"/>
      <c r="BND63" s="633"/>
      <c r="BNE63" s="633"/>
      <c r="BNF63" s="633"/>
      <c r="BNG63" s="633"/>
      <c r="BNH63" s="633"/>
      <c r="BNI63" s="633"/>
      <c r="BNJ63" s="633"/>
      <c r="BNK63" s="633"/>
      <c r="BNL63" s="633"/>
      <c r="BNM63" s="633"/>
      <c r="BNN63" s="633"/>
      <c r="BNO63" s="633"/>
      <c r="BNP63" s="633"/>
      <c r="BNQ63" s="633"/>
      <c r="BNR63" s="633"/>
      <c r="BNS63" s="633"/>
      <c r="BNT63" s="633"/>
      <c r="BNU63" s="633"/>
      <c r="BNV63" s="633"/>
      <c r="BNW63" s="633"/>
      <c r="BNX63" s="633"/>
      <c r="BNY63" s="633"/>
      <c r="BNZ63" s="633"/>
      <c r="BOA63" s="633"/>
      <c r="BOB63" s="633"/>
      <c r="BOC63" s="633"/>
      <c r="BOD63" s="633"/>
      <c r="BOE63" s="633"/>
      <c r="BOF63" s="633"/>
      <c r="BOG63" s="633"/>
      <c r="BOH63" s="633"/>
      <c r="BOI63" s="633"/>
      <c r="BOJ63" s="633"/>
      <c r="BOK63" s="633"/>
      <c r="BOL63" s="633"/>
      <c r="BOM63" s="633"/>
      <c r="BON63" s="633"/>
      <c r="BOO63" s="633"/>
      <c r="BOP63" s="633"/>
      <c r="BOQ63" s="633"/>
      <c r="BOR63" s="633"/>
      <c r="BOS63" s="633"/>
      <c r="BOT63" s="633"/>
      <c r="BOU63" s="633"/>
      <c r="BOV63" s="633"/>
      <c r="BOW63" s="633"/>
      <c r="BOX63" s="633"/>
      <c r="BOY63" s="633"/>
      <c r="BOZ63" s="633"/>
      <c r="BPA63" s="633"/>
      <c r="BPB63" s="633"/>
      <c r="BPC63" s="633"/>
      <c r="BPD63" s="633"/>
      <c r="BPE63" s="633"/>
      <c r="BPF63" s="633"/>
      <c r="BPG63" s="633"/>
      <c r="BPH63" s="633"/>
      <c r="BPI63" s="633"/>
      <c r="BPJ63" s="633"/>
      <c r="BPK63" s="633"/>
      <c r="BPL63" s="633"/>
      <c r="BPM63" s="633"/>
      <c r="BPN63" s="633"/>
      <c r="BPO63" s="633"/>
      <c r="BPP63" s="633"/>
      <c r="BPQ63" s="633"/>
      <c r="BPR63" s="633"/>
      <c r="BPS63" s="633"/>
      <c r="BPT63" s="633"/>
      <c r="BPU63" s="633"/>
      <c r="BPV63" s="633"/>
      <c r="BPW63" s="633"/>
      <c r="BPX63" s="633"/>
      <c r="BPY63" s="633"/>
      <c r="BPZ63" s="633"/>
      <c r="BQA63" s="633"/>
      <c r="BQB63" s="633"/>
      <c r="BQC63" s="633"/>
      <c r="BQD63" s="633"/>
      <c r="BQE63" s="633"/>
      <c r="BQF63" s="633"/>
      <c r="BQG63" s="633"/>
      <c r="BQH63" s="633"/>
      <c r="BQI63" s="633"/>
      <c r="BQJ63" s="633"/>
      <c r="BQK63" s="633"/>
      <c r="BQL63" s="633"/>
      <c r="BQM63" s="633"/>
      <c r="BQN63" s="633"/>
      <c r="BQO63" s="633"/>
      <c r="BQP63" s="633"/>
      <c r="BQQ63" s="633"/>
      <c r="BQR63" s="633"/>
      <c r="BQS63" s="633"/>
      <c r="BQT63" s="633"/>
      <c r="BQU63" s="633"/>
      <c r="BQV63" s="633"/>
      <c r="BQW63" s="633"/>
      <c r="BQX63" s="633"/>
      <c r="BQY63" s="633"/>
      <c r="BQZ63" s="633"/>
      <c r="BRA63" s="633"/>
      <c r="BRB63" s="633"/>
      <c r="BRC63" s="633"/>
      <c r="BRD63" s="633"/>
      <c r="BRE63" s="633"/>
      <c r="BRF63" s="633"/>
      <c r="BRG63" s="633"/>
      <c r="BRH63" s="633"/>
      <c r="BRI63" s="633"/>
      <c r="BRJ63" s="633"/>
      <c r="BRK63" s="633"/>
      <c r="BRL63" s="633"/>
      <c r="BRM63" s="633"/>
      <c r="BRN63" s="633"/>
      <c r="BRO63" s="633"/>
      <c r="BRP63" s="633"/>
      <c r="BRQ63" s="633"/>
      <c r="BRR63" s="633"/>
      <c r="BRS63" s="633"/>
      <c r="BRT63" s="633"/>
      <c r="BRU63" s="633"/>
      <c r="BRV63" s="633"/>
      <c r="BRW63" s="633"/>
      <c r="BRX63" s="633"/>
      <c r="BRY63" s="633"/>
      <c r="BRZ63" s="633"/>
      <c r="BSA63" s="633"/>
      <c r="BSB63" s="633"/>
      <c r="BSC63" s="633"/>
      <c r="BSD63" s="633"/>
      <c r="BSE63" s="633"/>
      <c r="BSF63" s="633"/>
      <c r="BSG63" s="633"/>
      <c r="BSH63" s="633"/>
      <c r="BSI63" s="633"/>
      <c r="BSJ63" s="633"/>
      <c r="BSK63" s="633"/>
      <c r="BSL63" s="633"/>
      <c r="BSM63" s="633"/>
      <c r="BSN63" s="633"/>
      <c r="BSO63" s="633"/>
      <c r="BSP63" s="633"/>
      <c r="BSQ63" s="633"/>
      <c r="BSR63" s="633"/>
      <c r="BSS63" s="633"/>
      <c r="BST63" s="633"/>
      <c r="BSU63" s="633"/>
      <c r="BSV63" s="633"/>
      <c r="BSW63" s="633"/>
      <c r="BSX63" s="633"/>
      <c r="BSY63" s="633"/>
      <c r="BSZ63" s="633"/>
      <c r="BTA63" s="633"/>
      <c r="BTB63" s="633"/>
      <c r="BTC63" s="633"/>
      <c r="BTD63" s="633"/>
      <c r="BTE63" s="633"/>
      <c r="BTF63" s="633"/>
      <c r="BTG63" s="633"/>
      <c r="BTH63" s="633"/>
      <c r="BTI63" s="633"/>
      <c r="BTJ63" s="633"/>
      <c r="BTK63" s="633"/>
      <c r="BTL63" s="633"/>
      <c r="BTM63" s="633"/>
      <c r="BTN63" s="633"/>
      <c r="BTO63" s="633"/>
      <c r="BTP63" s="633"/>
      <c r="BTQ63" s="633"/>
      <c r="BTR63" s="633"/>
      <c r="BTS63" s="633"/>
      <c r="BTT63" s="633"/>
      <c r="BTU63" s="633"/>
      <c r="BTV63" s="633"/>
      <c r="BTW63" s="633"/>
      <c r="BTX63" s="633"/>
      <c r="BTY63" s="633"/>
      <c r="BTZ63" s="633"/>
      <c r="BUA63" s="633"/>
      <c r="BUB63" s="633"/>
      <c r="BUC63" s="633"/>
      <c r="BUD63" s="633"/>
      <c r="BUE63" s="633"/>
      <c r="BUF63" s="633"/>
      <c r="BUG63" s="633"/>
      <c r="BUH63" s="633"/>
      <c r="BUI63" s="633"/>
      <c r="BUJ63" s="633"/>
      <c r="BUK63" s="633"/>
      <c r="BUL63" s="633"/>
      <c r="BUM63" s="633"/>
      <c r="BUN63" s="633"/>
      <c r="BUO63" s="633"/>
      <c r="BUP63" s="633"/>
      <c r="BUQ63" s="633"/>
      <c r="BUR63" s="633"/>
      <c r="BUS63" s="633"/>
      <c r="BUT63" s="633"/>
      <c r="BUU63" s="633"/>
      <c r="BUV63" s="633"/>
      <c r="BUW63" s="633"/>
      <c r="BUX63" s="633"/>
      <c r="BUY63" s="633"/>
      <c r="BUZ63" s="633"/>
      <c r="BVA63" s="633"/>
      <c r="BVB63" s="633"/>
      <c r="BVC63" s="633"/>
      <c r="BVD63" s="633"/>
      <c r="BVE63" s="633"/>
      <c r="BVF63" s="633"/>
      <c r="BVG63" s="633"/>
      <c r="BVH63" s="633"/>
      <c r="BVI63" s="633"/>
      <c r="BVJ63" s="633"/>
      <c r="BVK63" s="633"/>
      <c r="BVL63" s="633"/>
      <c r="BVM63" s="633"/>
      <c r="BVN63" s="633"/>
      <c r="BVO63" s="633"/>
      <c r="BVP63" s="633"/>
      <c r="BVQ63" s="633"/>
      <c r="BVR63" s="633"/>
      <c r="BVS63" s="633"/>
      <c r="BVT63" s="633"/>
      <c r="BVU63" s="633"/>
      <c r="BVV63" s="633"/>
      <c r="BVW63" s="633"/>
      <c r="BVX63" s="633"/>
      <c r="BVY63" s="633"/>
      <c r="BVZ63" s="633"/>
      <c r="BWA63" s="633"/>
      <c r="BWB63" s="633"/>
      <c r="BWC63" s="633"/>
      <c r="BWD63" s="633"/>
      <c r="BWE63" s="633"/>
      <c r="BWF63" s="633"/>
      <c r="BWG63" s="633"/>
      <c r="BWH63" s="633"/>
      <c r="BWI63" s="633"/>
      <c r="BWJ63" s="633"/>
      <c r="BWK63" s="633"/>
      <c r="BWL63" s="633"/>
      <c r="BWM63" s="633"/>
      <c r="BWN63" s="633"/>
      <c r="BWO63" s="633"/>
      <c r="BWP63" s="633"/>
      <c r="BWQ63" s="633"/>
      <c r="BWR63" s="633"/>
      <c r="BWS63" s="633"/>
      <c r="BWT63" s="633"/>
      <c r="BWU63" s="633"/>
      <c r="BWV63" s="633"/>
      <c r="BWW63" s="633"/>
      <c r="BWX63" s="633"/>
      <c r="BWY63" s="633"/>
      <c r="BWZ63" s="633"/>
      <c r="BXA63" s="633"/>
      <c r="BXB63" s="633"/>
      <c r="BXC63" s="633"/>
      <c r="BXD63" s="633"/>
      <c r="BXE63" s="633"/>
      <c r="BXF63" s="633"/>
      <c r="BXG63" s="633"/>
      <c r="BXH63" s="633"/>
      <c r="BXI63" s="633"/>
      <c r="BXJ63" s="633"/>
      <c r="BXK63" s="633"/>
      <c r="BXL63" s="633"/>
      <c r="BXM63" s="633"/>
      <c r="BXN63" s="633"/>
      <c r="BXO63" s="633"/>
      <c r="BXP63" s="633"/>
      <c r="BXQ63" s="633"/>
      <c r="BXR63" s="633"/>
      <c r="BXS63" s="633"/>
      <c r="BXT63" s="633"/>
      <c r="BXU63" s="633"/>
      <c r="BXV63" s="633"/>
      <c r="BXW63" s="633"/>
      <c r="BXX63" s="633"/>
      <c r="BXY63" s="633"/>
      <c r="BXZ63" s="633"/>
      <c r="BYA63" s="633"/>
      <c r="BYB63" s="633"/>
      <c r="BYC63" s="633"/>
      <c r="BYD63" s="633"/>
      <c r="BYE63" s="633"/>
      <c r="BYF63" s="633"/>
      <c r="BYG63" s="633"/>
      <c r="BYH63" s="633"/>
      <c r="BYI63" s="633"/>
      <c r="BYJ63" s="633"/>
      <c r="BYK63" s="633"/>
      <c r="BYL63" s="633"/>
      <c r="BYM63" s="633"/>
      <c r="BYN63" s="633"/>
      <c r="BYO63" s="633"/>
      <c r="BYP63" s="633"/>
      <c r="BYQ63" s="633"/>
      <c r="BYR63" s="633"/>
      <c r="BYS63" s="633"/>
      <c r="BYT63" s="633"/>
      <c r="BYU63" s="633"/>
      <c r="BYV63" s="633"/>
      <c r="BYW63" s="633"/>
      <c r="BYX63" s="633"/>
      <c r="BYY63" s="633"/>
      <c r="BYZ63" s="633"/>
      <c r="BZA63" s="633"/>
      <c r="BZB63" s="633"/>
      <c r="BZC63" s="633"/>
      <c r="BZD63" s="633"/>
      <c r="BZE63" s="633"/>
      <c r="BZF63" s="633"/>
      <c r="BZG63" s="633"/>
      <c r="BZH63" s="633"/>
      <c r="BZI63" s="633"/>
      <c r="BZJ63" s="633"/>
      <c r="BZK63" s="633"/>
      <c r="BZL63" s="633"/>
      <c r="BZM63" s="633"/>
      <c r="BZN63" s="633"/>
      <c r="BZO63" s="633"/>
      <c r="BZP63" s="633"/>
      <c r="BZQ63" s="633"/>
      <c r="BZR63" s="633"/>
      <c r="BZS63" s="633"/>
      <c r="BZT63" s="633"/>
      <c r="BZU63" s="633"/>
      <c r="BZV63" s="633"/>
      <c r="BZW63" s="633"/>
      <c r="BZX63" s="633"/>
      <c r="BZY63" s="633"/>
      <c r="BZZ63" s="633"/>
      <c r="CAA63" s="633"/>
      <c r="CAB63" s="633"/>
      <c r="CAC63" s="633"/>
      <c r="CAD63" s="633"/>
      <c r="CAE63" s="633"/>
      <c r="CAF63" s="633"/>
      <c r="CAG63" s="633"/>
      <c r="CAH63" s="633"/>
      <c r="CAI63" s="633"/>
      <c r="CAJ63" s="633"/>
      <c r="CAK63" s="633"/>
      <c r="CAL63" s="633"/>
      <c r="CAM63" s="633"/>
      <c r="CAN63" s="633"/>
      <c r="CAO63" s="633"/>
      <c r="CAP63" s="633"/>
      <c r="CAQ63" s="633"/>
      <c r="CAR63" s="633"/>
      <c r="CAS63" s="633"/>
      <c r="CAT63" s="633"/>
      <c r="CAU63" s="633"/>
      <c r="CAV63" s="633"/>
      <c r="CAW63" s="633"/>
      <c r="CAX63" s="633"/>
      <c r="CAY63" s="633"/>
      <c r="CAZ63" s="633"/>
      <c r="CBA63" s="633"/>
      <c r="CBB63" s="633"/>
      <c r="CBC63" s="633"/>
      <c r="CBD63" s="633"/>
      <c r="CBE63" s="633"/>
      <c r="CBF63" s="633"/>
      <c r="CBG63" s="633"/>
      <c r="CBH63" s="633"/>
      <c r="CBI63" s="633"/>
      <c r="CBJ63" s="633"/>
      <c r="CBK63" s="633"/>
      <c r="CBL63" s="633"/>
      <c r="CBM63" s="633"/>
      <c r="CBN63" s="633"/>
      <c r="CBO63" s="633"/>
      <c r="CBP63" s="633"/>
      <c r="CBQ63" s="633"/>
      <c r="CBR63" s="633"/>
      <c r="CBS63" s="633"/>
      <c r="CBT63" s="633"/>
      <c r="CBU63" s="633"/>
      <c r="CBV63" s="633"/>
      <c r="CBW63" s="633"/>
      <c r="CBX63" s="633"/>
      <c r="CBY63" s="633"/>
      <c r="CBZ63" s="633"/>
      <c r="CCA63" s="633"/>
      <c r="CCB63" s="633"/>
      <c r="CCC63" s="633"/>
      <c r="CCD63" s="633"/>
      <c r="CCE63" s="633"/>
      <c r="CCF63" s="633"/>
      <c r="CCG63" s="633"/>
      <c r="CCH63" s="633"/>
      <c r="CCI63" s="633"/>
      <c r="CCJ63" s="633"/>
      <c r="CCK63" s="633"/>
      <c r="CCL63" s="633"/>
      <c r="CCM63" s="633"/>
      <c r="CCN63" s="633"/>
      <c r="CCO63" s="633"/>
      <c r="CCP63" s="633"/>
      <c r="CCQ63" s="633"/>
      <c r="CCR63" s="633"/>
      <c r="CCS63" s="633"/>
      <c r="CCT63" s="633"/>
      <c r="CCU63" s="633"/>
      <c r="CCV63" s="633"/>
      <c r="CCW63" s="633"/>
      <c r="CCX63" s="633"/>
      <c r="CCY63" s="633"/>
      <c r="CCZ63" s="633"/>
      <c r="CDA63" s="633"/>
      <c r="CDB63" s="633"/>
      <c r="CDC63" s="633"/>
      <c r="CDD63" s="633"/>
      <c r="CDE63" s="633"/>
      <c r="CDF63" s="633"/>
      <c r="CDG63" s="633"/>
      <c r="CDH63" s="633"/>
      <c r="CDI63" s="633"/>
      <c r="CDJ63" s="633"/>
      <c r="CDK63" s="633"/>
      <c r="CDL63" s="633"/>
      <c r="CDM63" s="633"/>
      <c r="CDN63" s="633"/>
      <c r="CDO63" s="633"/>
      <c r="CDP63" s="633"/>
      <c r="CDQ63" s="633"/>
      <c r="CDR63" s="633"/>
      <c r="CDS63" s="633"/>
      <c r="CDT63" s="633"/>
      <c r="CDU63" s="633"/>
      <c r="CDV63" s="633"/>
      <c r="CDW63" s="633"/>
      <c r="CDX63" s="633"/>
      <c r="CDY63" s="633"/>
      <c r="CDZ63" s="633"/>
      <c r="CEA63" s="633"/>
      <c r="CEB63" s="633"/>
      <c r="CEC63" s="633"/>
      <c r="CED63" s="633"/>
      <c r="CEE63" s="633"/>
      <c r="CEF63" s="633"/>
      <c r="CEG63" s="633"/>
      <c r="CEH63" s="633"/>
      <c r="CEI63" s="633"/>
      <c r="CEJ63" s="633"/>
      <c r="CEK63" s="633"/>
      <c r="CEL63" s="633"/>
      <c r="CEM63" s="633"/>
      <c r="CEN63" s="633"/>
      <c r="CEO63" s="633"/>
      <c r="CEP63" s="633"/>
      <c r="CEQ63" s="633"/>
      <c r="CER63" s="633"/>
      <c r="CES63" s="633"/>
      <c r="CET63" s="633"/>
      <c r="CEU63" s="633"/>
      <c r="CEV63" s="633"/>
      <c r="CEW63" s="633"/>
      <c r="CEX63" s="633"/>
      <c r="CEY63" s="633"/>
      <c r="CEZ63" s="633"/>
      <c r="CFA63" s="633"/>
      <c r="CFB63" s="633"/>
      <c r="CFC63" s="633"/>
      <c r="CFD63" s="633"/>
      <c r="CFE63" s="633"/>
      <c r="CFF63" s="633"/>
      <c r="CFG63" s="633"/>
      <c r="CFH63" s="633"/>
      <c r="CFI63" s="633"/>
      <c r="CFJ63" s="633"/>
      <c r="CFK63" s="633"/>
      <c r="CFL63" s="633"/>
      <c r="CFM63" s="633"/>
      <c r="CFN63" s="633"/>
      <c r="CFO63" s="633"/>
      <c r="CFP63" s="633"/>
      <c r="CFQ63" s="633"/>
      <c r="CFR63" s="633"/>
      <c r="CFS63" s="633"/>
      <c r="CFT63" s="633"/>
      <c r="CFU63" s="633"/>
      <c r="CFV63" s="633"/>
      <c r="CFW63" s="633"/>
      <c r="CFX63" s="633"/>
      <c r="CFY63" s="633"/>
      <c r="CFZ63" s="633"/>
      <c r="CGA63" s="633"/>
      <c r="CGB63" s="633"/>
      <c r="CGC63" s="633"/>
      <c r="CGD63" s="633"/>
      <c r="CGE63" s="633"/>
      <c r="CGF63" s="633"/>
      <c r="CGG63" s="633"/>
      <c r="CGH63" s="633"/>
      <c r="CGI63" s="633"/>
      <c r="CGJ63" s="633"/>
      <c r="CGK63" s="633"/>
      <c r="CGL63" s="633"/>
      <c r="CGM63" s="633"/>
      <c r="CGN63" s="633"/>
      <c r="CGO63" s="633"/>
      <c r="CGP63" s="633"/>
      <c r="CGQ63" s="633"/>
      <c r="CGR63" s="633"/>
      <c r="CGS63" s="633"/>
      <c r="CGT63" s="633"/>
      <c r="CGU63" s="633"/>
      <c r="CGV63" s="633"/>
      <c r="CGW63" s="633"/>
      <c r="CGX63" s="633"/>
      <c r="CGY63" s="633"/>
      <c r="CGZ63" s="633"/>
      <c r="CHA63" s="633"/>
      <c r="CHB63" s="633"/>
      <c r="CHC63" s="633"/>
      <c r="CHD63" s="633"/>
      <c r="CHE63" s="633"/>
      <c r="CHF63" s="633"/>
      <c r="CHG63" s="633"/>
      <c r="CHH63" s="633"/>
      <c r="CHI63" s="633"/>
      <c r="CHJ63" s="633"/>
      <c r="CHK63" s="633"/>
      <c r="CHL63" s="633"/>
      <c r="CHM63" s="633"/>
      <c r="CHN63" s="633"/>
      <c r="CHO63" s="633"/>
      <c r="CHP63" s="633"/>
      <c r="CHQ63" s="633"/>
      <c r="CHR63" s="633"/>
      <c r="CHS63" s="633"/>
      <c r="CHT63" s="633"/>
      <c r="CHU63" s="633"/>
      <c r="CHV63" s="633"/>
      <c r="CHW63" s="633"/>
      <c r="CHX63" s="633"/>
      <c r="CHY63" s="633"/>
      <c r="CHZ63" s="633"/>
      <c r="CIA63" s="633"/>
      <c r="CIB63" s="633"/>
      <c r="CIC63" s="633"/>
      <c r="CID63" s="633"/>
      <c r="CIE63" s="633"/>
      <c r="CIF63" s="633"/>
      <c r="CIG63" s="633"/>
      <c r="CIH63" s="633"/>
      <c r="CII63" s="633"/>
      <c r="CIJ63" s="633"/>
      <c r="CIK63" s="633"/>
      <c r="CIL63" s="633"/>
      <c r="CIM63" s="633"/>
      <c r="CIN63" s="633"/>
      <c r="CIO63" s="633"/>
      <c r="CIP63" s="633"/>
      <c r="CIQ63" s="633"/>
      <c r="CIR63" s="633"/>
      <c r="CIS63" s="633"/>
      <c r="CIT63" s="633"/>
      <c r="CIU63" s="633"/>
      <c r="CIV63" s="633"/>
      <c r="CIW63" s="633"/>
      <c r="CIX63" s="633"/>
      <c r="CIY63" s="633"/>
      <c r="CIZ63" s="633"/>
      <c r="CJA63" s="633"/>
      <c r="CJB63" s="633"/>
      <c r="CJC63" s="633"/>
      <c r="CJD63" s="633"/>
      <c r="CJE63" s="633"/>
      <c r="CJF63" s="633"/>
      <c r="CJG63" s="633"/>
      <c r="CJH63" s="633"/>
      <c r="CJI63" s="633"/>
      <c r="CJJ63" s="633"/>
      <c r="CJK63" s="633"/>
      <c r="CJL63" s="633"/>
      <c r="CJM63" s="633"/>
      <c r="CJN63" s="633"/>
      <c r="CJO63" s="633"/>
      <c r="CJP63" s="633"/>
      <c r="CJQ63" s="633"/>
      <c r="CJR63" s="633"/>
      <c r="CJS63" s="633"/>
      <c r="CJT63" s="633"/>
      <c r="CJU63" s="633"/>
      <c r="CJV63" s="633"/>
      <c r="CJW63" s="633"/>
      <c r="CJX63" s="633"/>
      <c r="CJY63" s="633"/>
      <c r="CJZ63" s="633"/>
      <c r="CKA63" s="633"/>
      <c r="CKB63" s="633"/>
      <c r="CKC63" s="633"/>
      <c r="CKD63" s="633"/>
      <c r="CKE63" s="633"/>
      <c r="CKF63" s="633"/>
      <c r="CKG63" s="633"/>
      <c r="CKH63" s="633"/>
      <c r="CKI63" s="633"/>
      <c r="CKJ63" s="633"/>
      <c r="CKK63" s="633"/>
      <c r="CKL63" s="633"/>
      <c r="CKM63" s="633"/>
      <c r="CKN63" s="633"/>
      <c r="CKO63" s="633"/>
      <c r="CKP63" s="633"/>
      <c r="CKQ63" s="633"/>
      <c r="CKR63" s="633"/>
      <c r="CKS63" s="633"/>
      <c r="CKT63" s="633"/>
      <c r="CKU63" s="633"/>
      <c r="CKV63" s="633"/>
      <c r="CKW63" s="633"/>
      <c r="CKX63" s="633"/>
      <c r="CKY63" s="633"/>
      <c r="CKZ63" s="633"/>
      <c r="CLA63" s="633"/>
      <c r="CLB63" s="633"/>
      <c r="CLC63" s="633"/>
      <c r="CLD63" s="633"/>
      <c r="CLE63" s="633"/>
      <c r="CLF63" s="633"/>
      <c r="CLG63" s="633"/>
      <c r="CLH63" s="633"/>
      <c r="CLI63" s="633"/>
      <c r="CLJ63" s="633"/>
      <c r="CLK63" s="633"/>
      <c r="CLL63" s="633"/>
      <c r="CLM63" s="633"/>
      <c r="CLN63" s="633"/>
      <c r="CLO63" s="633"/>
      <c r="CLP63" s="633"/>
      <c r="CLQ63" s="633"/>
      <c r="CLR63" s="633"/>
      <c r="CLS63" s="633"/>
      <c r="CLT63" s="633"/>
      <c r="CLU63" s="633"/>
      <c r="CLV63" s="633"/>
      <c r="CLW63" s="633"/>
      <c r="CLX63" s="633"/>
      <c r="CLY63" s="633"/>
      <c r="CLZ63" s="633"/>
      <c r="CMA63" s="633"/>
      <c r="CMB63" s="633"/>
      <c r="CMC63" s="633"/>
      <c r="CMD63" s="633"/>
      <c r="CME63" s="633"/>
      <c r="CMF63" s="633"/>
      <c r="CMG63" s="633"/>
      <c r="CMH63" s="633"/>
      <c r="CMI63" s="633"/>
      <c r="CMJ63" s="633"/>
      <c r="CMK63" s="633"/>
      <c r="CML63" s="633"/>
      <c r="CMM63" s="633"/>
      <c r="CMN63" s="633"/>
      <c r="CMO63" s="633"/>
      <c r="CMP63" s="633"/>
      <c r="CMQ63" s="633"/>
      <c r="CMR63" s="633"/>
      <c r="CMS63" s="633"/>
      <c r="CMT63" s="633"/>
      <c r="CMU63" s="633"/>
      <c r="CMV63" s="633"/>
      <c r="CMW63" s="633"/>
      <c r="CMX63" s="633"/>
      <c r="CMY63" s="633"/>
      <c r="CMZ63" s="633"/>
      <c r="CNA63" s="633"/>
      <c r="CNB63" s="633"/>
      <c r="CNC63" s="633"/>
      <c r="CND63" s="633"/>
      <c r="CNE63" s="633"/>
      <c r="CNF63" s="633"/>
      <c r="CNG63" s="633"/>
      <c r="CNH63" s="633"/>
      <c r="CNI63" s="633"/>
      <c r="CNJ63" s="633"/>
      <c r="CNK63" s="633"/>
      <c r="CNL63" s="633"/>
      <c r="CNM63" s="633"/>
      <c r="CNN63" s="633"/>
      <c r="CNO63" s="633"/>
      <c r="CNP63" s="633"/>
      <c r="CNQ63" s="633"/>
      <c r="CNR63" s="633"/>
      <c r="CNS63" s="633"/>
      <c r="CNT63" s="633"/>
      <c r="CNU63" s="633"/>
      <c r="CNV63" s="633"/>
      <c r="CNW63" s="633"/>
    </row>
    <row r="64" spans="1:2415" s="635" customFormat="1" ht="47.25" customHeight="1" outlineLevel="1" thickTop="1" thickBot="1" x14ac:dyDescent="0.3">
      <c r="A64" s="413"/>
      <c r="B64" s="636" t="s">
        <v>1085</v>
      </c>
      <c r="C64" s="618" t="s">
        <v>228</v>
      </c>
      <c r="D64" s="1081" t="s">
        <v>956</v>
      </c>
      <c r="E64" s="1081"/>
      <c r="F64" s="1081"/>
      <c r="G64" s="1081"/>
      <c r="H64" s="1081"/>
      <c r="I64" s="1081"/>
      <c r="J64" s="1081"/>
      <c r="K64" s="1081"/>
      <c r="L64" s="1081"/>
      <c r="M64" s="700"/>
      <c r="N64" s="724"/>
      <c r="O64" s="724"/>
      <c r="P64" s="724"/>
      <c r="Q64" s="724"/>
      <c r="R64" s="802"/>
      <c r="S64" s="726"/>
      <c r="T64" s="727"/>
      <c r="U64" s="705"/>
      <c r="V64" s="706"/>
      <c r="W64" s="386"/>
      <c r="X64" s="386"/>
      <c r="Y64" s="386"/>
      <c r="Z64" s="386"/>
      <c r="AA64" s="386"/>
      <c r="AB64" s="386"/>
      <c r="AC64" s="386"/>
      <c r="AD64" s="386"/>
      <c r="AE64" s="386"/>
      <c r="AF64" s="386"/>
      <c r="AG64" s="386"/>
      <c r="AH64" s="386"/>
      <c r="AI64" s="386"/>
      <c r="AJ64" s="386"/>
      <c r="AK64" s="386"/>
      <c r="AL64" s="386"/>
      <c r="AM64" s="386"/>
      <c r="AN64" s="386"/>
      <c r="AO64" s="386"/>
      <c r="AP64" s="386"/>
      <c r="AQ64" s="386"/>
    </row>
    <row r="65" spans="1:44" s="635" customFormat="1" ht="81.75" customHeight="1" outlineLevel="1" thickTop="1" thickBot="1" x14ac:dyDescent="0.3">
      <c r="A65" s="413"/>
      <c r="B65" s="636" t="s">
        <v>967</v>
      </c>
      <c r="C65" s="618" t="s">
        <v>1019</v>
      </c>
      <c r="D65" s="1087" t="s">
        <v>1748</v>
      </c>
      <c r="E65" s="1088"/>
      <c r="F65" s="1088"/>
      <c r="G65" s="1089"/>
      <c r="H65" s="1089"/>
      <c r="I65" s="1088"/>
      <c r="J65" s="698" t="s">
        <v>1127</v>
      </c>
      <c r="K65" s="780" t="s">
        <v>996</v>
      </c>
      <c r="L65" s="699" t="s">
        <v>1309</v>
      </c>
      <c r="M65" s="728">
        <v>100</v>
      </c>
      <c r="N65" s="729">
        <v>100</v>
      </c>
      <c r="O65" s="729">
        <v>100</v>
      </c>
      <c r="P65" s="729">
        <v>100</v>
      </c>
      <c r="Q65" s="729">
        <v>100</v>
      </c>
      <c r="R65" s="728">
        <v>100</v>
      </c>
      <c r="S65" s="730" t="s">
        <v>1070</v>
      </c>
      <c r="T65" s="731"/>
      <c r="U65" s="732"/>
      <c r="V65" s="715"/>
      <c r="W65" s="386"/>
      <c r="X65" s="386"/>
      <c r="Y65" s="386"/>
      <c r="Z65" s="386"/>
      <c r="AA65" s="386"/>
      <c r="AB65" s="386"/>
      <c r="AC65" s="386"/>
      <c r="AD65" s="386"/>
      <c r="AE65" s="386"/>
      <c r="AF65" s="386"/>
      <c r="AG65" s="386"/>
      <c r="AH65" s="386"/>
      <c r="AI65" s="386"/>
      <c r="AJ65" s="386"/>
      <c r="AK65" s="386"/>
      <c r="AL65" s="386"/>
      <c r="AM65" s="386"/>
      <c r="AN65" s="386"/>
      <c r="AO65" s="386"/>
      <c r="AP65" s="386"/>
      <c r="AQ65" s="386"/>
    </row>
    <row r="66" spans="1:44" s="638" customFormat="1" ht="69.75" customHeight="1" outlineLevel="2" thickTop="1" thickBot="1" x14ac:dyDescent="0.3">
      <c r="A66" s="413"/>
      <c r="B66" s="805" t="s">
        <v>1007</v>
      </c>
      <c r="C66" s="806" t="s">
        <v>778</v>
      </c>
      <c r="D66" s="1264" t="s">
        <v>1001</v>
      </c>
      <c r="E66" s="1265"/>
      <c r="F66" s="807" t="s">
        <v>995</v>
      </c>
      <c r="G66" s="1019" t="s">
        <v>1148</v>
      </c>
      <c r="H66" s="1020"/>
      <c r="I66" s="1096" t="s">
        <v>1234</v>
      </c>
      <c r="J66" s="1097"/>
      <c r="K66" s="1097"/>
      <c r="L66" s="685" t="s">
        <v>427</v>
      </c>
      <c r="M66" s="718">
        <v>12</v>
      </c>
      <c r="N66" s="719">
        <v>12</v>
      </c>
      <c r="O66" s="719">
        <v>12</v>
      </c>
      <c r="P66" s="719">
        <v>12</v>
      </c>
      <c r="Q66" s="719">
        <v>12</v>
      </c>
      <c r="R66" s="718">
        <v>60</v>
      </c>
      <c r="S66" s="720" t="s">
        <v>32</v>
      </c>
      <c r="T66" s="734"/>
      <c r="U66" s="723"/>
      <c r="V66" s="723"/>
      <c r="W66" s="386"/>
      <c r="X66" s="386"/>
      <c r="Y66" s="386"/>
      <c r="Z66" s="386"/>
      <c r="AA66" s="386"/>
      <c r="AB66" s="386"/>
      <c r="AC66" s="386"/>
      <c r="AD66" s="386"/>
      <c r="AE66" s="386"/>
      <c r="AF66" s="386"/>
      <c r="AG66" s="386"/>
      <c r="AH66" s="386"/>
      <c r="AI66" s="386"/>
      <c r="AJ66" s="386"/>
      <c r="AK66" s="386"/>
      <c r="AL66" s="641"/>
      <c r="AN66" s="639"/>
      <c r="AO66" s="639"/>
      <c r="AP66" s="639"/>
      <c r="AQ66" s="639"/>
      <c r="AR66" s="639"/>
    </row>
    <row r="67" spans="1:44" s="638" customFormat="1" ht="35.25" customHeight="1" outlineLevel="2" thickTop="1" thickBot="1" x14ac:dyDescent="0.3">
      <c r="A67" s="413"/>
      <c r="B67" s="460" t="s">
        <v>981</v>
      </c>
      <c r="C67" s="625" t="s">
        <v>320</v>
      </c>
      <c r="D67" s="1196" t="s">
        <v>1351</v>
      </c>
      <c r="E67" s="1197"/>
      <c r="F67" s="1197"/>
      <c r="G67" s="1197"/>
      <c r="H67" s="1197"/>
      <c r="I67" s="1197"/>
      <c r="J67" s="1197"/>
      <c r="K67" s="1197"/>
      <c r="L67" s="602" t="s">
        <v>357</v>
      </c>
      <c r="M67" s="628">
        <v>1</v>
      </c>
      <c r="N67" s="657">
        <v>1</v>
      </c>
      <c r="O67" s="657">
        <v>1</v>
      </c>
      <c r="P67" s="657">
        <v>1</v>
      </c>
      <c r="Q67" s="657">
        <v>1</v>
      </c>
      <c r="R67" s="629">
        <v>5</v>
      </c>
      <c r="S67" s="787" t="s">
        <v>32</v>
      </c>
      <c r="T67" s="658"/>
      <c r="U67" s="630"/>
      <c r="V67" s="692"/>
      <c r="W67" s="386"/>
      <c r="X67" s="386"/>
      <c r="Y67" s="386"/>
      <c r="Z67" s="386"/>
      <c r="AA67" s="386"/>
      <c r="AB67" s="386"/>
      <c r="AC67" s="386"/>
      <c r="AD67" s="386"/>
      <c r="AE67" s="386"/>
      <c r="AF67" s="386"/>
      <c r="AG67" s="386"/>
      <c r="AH67" s="386"/>
      <c r="AI67" s="386"/>
      <c r="AJ67" s="386"/>
      <c r="AK67" s="386"/>
      <c r="AL67" s="641"/>
      <c r="AN67" s="639"/>
      <c r="AO67" s="639"/>
      <c r="AP67" s="639"/>
      <c r="AQ67" s="639"/>
      <c r="AR67" s="639"/>
    </row>
    <row r="68" spans="1:44" s="638" customFormat="1" ht="35.25" customHeight="1" outlineLevel="2" thickTop="1" thickBot="1" x14ac:dyDescent="0.3">
      <c r="A68" s="413"/>
      <c r="B68" s="460" t="s">
        <v>981</v>
      </c>
      <c r="C68" s="625" t="s">
        <v>322</v>
      </c>
      <c r="D68" s="1196" t="s">
        <v>1626</v>
      </c>
      <c r="E68" s="1197"/>
      <c r="F68" s="1197"/>
      <c r="G68" s="1197"/>
      <c r="H68" s="1197"/>
      <c r="I68" s="1197"/>
      <c r="J68" s="1197"/>
      <c r="K68" s="1197"/>
      <c r="L68" s="602" t="s">
        <v>357</v>
      </c>
      <c r="M68" s="628">
        <v>1</v>
      </c>
      <c r="N68" s="657">
        <v>1</v>
      </c>
      <c r="O68" s="657">
        <v>1</v>
      </c>
      <c r="P68" s="657">
        <v>1</v>
      </c>
      <c r="Q68" s="657">
        <v>1</v>
      </c>
      <c r="R68" s="629">
        <v>5</v>
      </c>
      <c r="S68" s="787" t="s">
        <v>32</v>
      </c>
      <c r="T68" s="658"/>
      <c r="U68" s="630"/>
      <c r="V68" s="692"/>
      <c r="W68" s="386"/>
      <c r="X68" s="386"/>
      <c r="Y68" s="386"/>
      <c r="Z68" s="386"/>
      <c r="AA68" s="386"/>
      <c r="AB68" s="386"/>
      <c r="AC68" s="386"/>
      <c r="AD68" s="386"/>
      <c r="AE68" s="386"/>
      <c r="AF68" s="386"/>
      <c r="AG68" s="386"/>
      <c r="AH68" s="386"/>
      <c r="AI68" s="386"/>
      <c r="AJ68" s="386"/>
      <c r="AK68" s="386"/>
      <c r="AL68" s="641"/>
      <c r="AN68" s="639"/>
      <c r="AO68" s="639"/>
      <c r="AP68" s="639"/>
      <c r="AQ68" s="639"/>
      <c r="AR68" s="639"/>
    </row>
    <row r="69" spans="1:44" s="638" customFormat="1" ht="35.25" customHeight="1" outlineLevel="2" thickTop="1" thickBot="1" x14ac:dyDescent="0.3">
      <c r="A69" s="413"/>
      <c r="B69" s="460" t="s">
        <v>981</v>
      </c>
      <c r="C69" s="625" t="s">
        <v>324</v>
      </c>
      <c r="D69" s="1196" t="s">
        <v>1627</v>
      </c>
      <c r="E69" s="1197"/>
      <c r="F69" s="1197"/>
      <c r="G69" s="1197"/>
      <c r="H69" s="1197"/>
      <c r="I69" s="1197"/>
      <c r="J69" s="1197"/>
      <c r="K69" s="1197"/>
      <c r="L69" s="602" t="s">
        <v>357</v>
      </c>
      <c r="M69" s="628">
        <v>1</v>
      </c>
      <c r="N69" s="657">
        <v>1</v>
      </c>
      <c r="O69" s="657">
        <v>1</v>
      </c>
      <c r="P69" s="657">
        <v>1</v>
      </c>
      <c r="Q69" s="657">
        <v>1</v>
      </c>
      <c r="R69" s="629">
        <v>5</v>
      </c>
      <c r="S69" s="787" t="s">
        <v>32</v>
      </c>
      <c r="T69" s="658"/>
      <c r="U69" s="630"/>
      <c r="V69" s="692"/>
      <c r="W69" s="386"/>
      <c r="X69" s="386"/>
      <c r="Y69" s="386"/>
      <c r="Z69" s="386"/>
      <c r="AA69" s="386"/>
      <c r="AB69" s="386"/>
      <c r="AC69" s="386"/>
      <c r="AD69" s="386"/>
      <c r="AE69" s="386"/>
      <c r="AF69" s="386"/>
      <c r="AG69" s="386"/>
      <c r="AH69" s="386"/>
      <c r="AI69" s="386"/>
      <c r="AJ69" s="386"/>
      <c r="AK69" s="386"/>
      <c r="AL69" s="641"/>
      <c r="AN69" s="639"/>
      <c r="AO69" s="639"/>
      <c r="AP69" s="639"/>
      <c r="AQ69" s="639"/>
      <c r="AR69" s="639"/>
    </row>
    <row r="70" spans="1:44" s="638" customFormat="1" ht="35.25" customHeight="1" outlineLevel="2" thickTop="1" thickBot="1" x14ac:dyDescent="0.3">
      <c r="A70" s="413"/>
      <c r="B70" s="460" t="s">
        <v>981</v>
      </c>
      <c r="C70" s="625" t="s">
        <v>410</v>
      </c>
      <c r="D70" s="1196" t="s">
        <v>1489</v>
      </c>
      <c r="E70" s="1197"/>
      <c r="F70" s="1197"/>
      <c r="G70" s="1197"/>
      <c r="H70" s="1197"/>
      <c r="I70" s="1197"/>
      <c r="J70" s="1197"/>
      <c r="K70" s="1197"/>
      <c r="L70" s="602" t="s">
        <v>357</v>
      </c>
      <c r="M70" s="628">
        <v>1</v>
      </c>
      <c r="N70" s="657">
        <v>1</v>
      </c>
      <c r="O70" s="657">
        <v>1</v>
      </c>
      <c r="P70" s="657">
        <v>1</v>
      </c>
      <c r="Q70" s="657">
        <v>1</v>
      </c>
      <c r="R70" s="629">
        <v>5</v>
      </c>
      <c r="S70" s="787" t="s">
        <v>32</v>
      </c>
      <c r="T70" s="658"/>
      <c r="U70" s="630"/>
      <c r="V70" s="692"/>
      <c r="W70" s="386"/>
      <c r="X70" s="386"/>
      <c r="Y70" s="386"/>
      <c r="Z70" s="386"/>
      <c r="AA70" s="386"/>
      <c r="AB70" s="386"/>
      <c r="AC70" s="386"/>
      <c r="AD70" s="386"/>
      <c r="AE70" s="386"/>
      <c r="AF70" s="386"/>
      <c r="AG70" s="386"/>
      <c r="AH70" s="386"/>
      <c r="AI70" s="386"/>
      <c r="AJ70" s="386"/>
      <c r="AK70" s="386"/>
      <c r="AL70" s="641"/>
      <c r="AN70" s="639"/>
      <c r="AO70" s="639"/>
      <c r="AP70" s="639"/>
      <c r="AQ70" s="639"/>
      <c r="AR70" s="639"/>
    </row>
    <row r="71" spans="1:44" s="638" customFormat="1" ht="35.25" customHeight="1" outlineLevel="3" thickTop="1" thickBot="1" x14ac:dyDescent="0.3">
      <c r="A71" s="413"/>
      <c r="B71" s="460" t="s">
        <v>981</v>
      </c>
      <c r="C71" s="625" t="s">
        <v>412</v>
      </c>
      <c r="D71" s="1196" t="s">
        <v>1628</v>
      </c>
      <c r="E71" s="1197"/>
      <c r="F71" s="1197"/>
      <c r="G71" s="1197"/>
      <c r="H71" s="1197"/>
      <c r="I71" s="1197"/>
      <c r="J71" s="1197"/>
      <c r="K71" s="1197"/>
      <c r="L71" s="602" t="s">
        <v>357</v>
      </c>
      <c r="M71" s="628">
        <v>1</v>
      </c>
      <c r="N71" s="657">
        <v>1</v>
      </c>
      <c r="O71" s="657">
        <v>1</v>
      </c>
      <c r="P71" s="657">
        <v>1</v>
      </c>
      <c r="Q71" s="657">
        <v>1</v>
      </c>
      <c r="R71" s="629">
        <v>5</v>
      </c>
      <c r="S71" s="787" t="s">
        <v>32</v>
      </c>
      <c r="T71" s="658"/>
      <c r="U71" s="630"/>
      <c r="V71" s="692"/>
      <c r="W71" s="386"/>
      <c r="X71" s="386"/>
      <c r="Y71" s="386"/>
      <c r="Z71" s="386"/>
      <c r="AA71" s="386"/>
      <c r="AB71" s="386"/>
      <c r="AC71" s="386"/>
      <c r="AD71" s="386"/>
      <c r="AE71" s="386"/>
      <c r="AF71" s="386"/>
      <c r="AG71" s="386"/>
      <c r="AH71" s="386"/>
      <c r="AI71" s="639"/>
      <c r="AJ71" s="639"/>
      <c r="AK71" s="639"/>
      <c r="AL71" s="640"/>
      <c r="AN71" s="642"/>
      <c r="AO71" s="643"/>
      <c r="AP71" s="643"/>
      <c r="AQ71" s="643"/>
      <c r="AR71" s="643"/>
    </row>
    <row r="72" spans="1:44" s="638" customFormat="1" ht="35.25" customHeight="1" outlineLevel="3" thickTop="1" thickBot="1" x14ac:dyDescent="0.3">
      <c r="A72" s="413"/>
      <c r="B72" s="460" t="s">
        <v>981</v>
      </c>
      <c r="C72" s="625" t="s">
        <v>506</v>
      </c>
      <c r="D72" s="1205" t="s">
        <v>1488</v>
      </c>
      <c r="E72" s="1206"/>
      <c r="F72" s="1206"/>
      <c r="G72" s="1206"/>
      <c r="H72" s="1206"/>
      <c r="I72" s="1206"/>
      <c r="J72" s="1206"/>
      <c r="K72" s="1206"/>
      <c r="L72" s="662" t="s">
        <v>985</v>
      </c>
      <c r="M72" s="663">
        <v>1</v>
      </c>
      <c r="N72" s="756">
        <v>1</v>
      </c>
      <c r="O72" s="756">
        <v>1</v>
      </c>
      <c r="P72" s="756">
        <v>1</v>
      </c>
      <c r="Q72" s="756">
        <v>1</v>
      </c>
      <c r="R72" s="664">
        <v>5</v>
      </c>
      <c r="S72" s="787" t="s">
        <v>32</v>
      </c>
      <c r="T72" s="658"/>
      <c r="U72" s="630"/>
      <c r="V72" s="692"/>
      <c r="W72" s="386"/>
      <c r="X72" s="386"/>
      <c r="Y72" s="386"/>
      <c r="Z72" s="386"/>
      <c r="AA72" s="386"/>
      <c r="AB72" s="386"/>
      <c r="AC72" s="386"/>
      <c r="AD72" s="386"/>
      <c r="AE72" s="386"/>
      <c r="AF72" s="386"/>
      <c r="AG72" s="386"/>
      <c r="AH72" s="386"/>
      <c r="AI72" s="639"/>
      <c r="AJ72" s="639"/>
      <c r="AK72" s="639"/>
      <c r="AL72" s="640"/>
      <c r="AN72" s="642"/>
      <c r="AO72" s="643"/>
      <c r="AP72" s="643"/>
      <c r="AQ72" s="643"/>
      <c r="AR72" s="643"/>
    </row>
    <row r="73" spans="1:44" s="638" customFormat="1" ht="35.25" customHeight="1" outlineLevel="3" thickTop="1" thickBot="1" x14ac:dyDescent="0.3">
      <c r="A73" s="413"/>
      <c r="B73" s="460" t="s">
        <v>981</v>
      </c>
      <c r="C73" s="625" t="s">
        <v>254</v>
      </c>
      <c r="D73" s="991" t="s">
        <v>1486</v>
      </c>
      <c r="E73" s="992"/>
      <c r="F73" s="992"/>
      <c r="G73" s="992"/>
      <c r="H73" s="992"/>
      <c r="I73" s="992"/>
      <c r="J73" s="992"/>
      <c r="K73" s="992"/>
      <c r="L73" s="602" t="s">
        <v>427</v>
      </c>
      <c r="M73" s="628">
        <v>1</v>
      </c>
      <c r="N73" s="657">
        <v>1</v>
      </c>
      <c r="O73" s="657">
        <v>1</v>
      </c>
      <c r="P73" s="657">
        <v>1</v>
      </c>
      <c r="Q73" s="657">
        <v>1</v>
      </c>
      <c r="R73" s="629">
        <v>5</v>
      </c>
      <c r="S73" s="657" t="s">
        <v>32</v>
      </c>
      <c r="T73" s="658"/>
      <c r="U73" s="630"/>
      <c r="V73" s="692"/>
      <c r="W73" s="386"/>
      <c r="X73" s="386"/>
      <c r="Y73" s="386"/>
      <c r="Z73" s="386"/>
      <c r="AA73" s="386"/>
      <c r="AB73" s="386"/>
      <c r="AC73" s="386"/>
      <c r="AD73" s="386"/>
      <c r="AE73" s="386"/>
      <c r="AF73" s="386"/>
      <c r="AG73" s="386"/>
      <c r="AH73" s="386"/>
      <c r="AI73" s="639"/>
      <c r="AJ73" s="639"/>
      <c r="AK73" s="639"/>
      <c r="AL73" s="640"/>
      <c r="AN73" s="642"/>
      <c r="AO73" s="643"/>
      <c r="AP73" s="643"/>
      <c r="AQ73" s="643"/>
      <c r="AR73" s="643"/>
    </row>
    <row r="74" spans="1:44" s="638" customFormat="1" ht="35.25" customHeight="1" outlineLevel="3" thickTop="1" thickBot="1" x14ac:dyDescent="0.3">
      <c r="A74" s="413"/>
      <c r="B74" s="460" t="s">
        <v>981</v>
      </c>
      <c r="C74" s="625" t="s">
        <v>441</v>
      </c>
      <c r="D74" s="993" t="s">
        <v>1532</v>
      </c>
      <c r="E74" s="994"/>
      <c r="F74" s="994"/>
      <c r="G74" s="994"/>
      <c r="H74" s="994"/>
      <c r="I74" s="994"/>
      <c r="J74" s="994"/>
      <c r="K74" s="994"/>
      <c r="L74" s="602" t="s">
        <v>460</v>
      </c>
      <c r="M74" s="628" t="s">
        <v>128</v>
      </c>
      <c r="N74" s="657">
        <v>25</v>
      </c>
      <c r="O74" s="657">
        <v>25</v>
      </c>
      <c r="P74" s="657">
        <v>25</v>
      </c>
      <c r="Q74" s="657">
        <v>25</v>
      </c>
      <c r="R74" s="629">
        <v>100</v>
      </c>
      <c r="S74" s="657" t="s">
        <v>1070</v>
      </c>
      <c r="T74" s="658"/>
      <c r="U74" s="630"/>
      <c r="V74" s="692"/>
      <c r="W74" s="386"/>
      <c r="X74" s="386"/>
      <c r="Y74" s="386"/>
      <c r="Z74" s="386"/>
      <c r="AA74" s="386"/>
      <c r="AB74" s="386"/>
      <c r="AC74" s="386"/>
      <c r="AD74" s="386"/>
      <c r="AE74" s="386"/>
      <c r="AF74" s="386"/>
      <c r="AG74" s="386"/>
      <c r="AH74" s="386"/>
      <c r="AI74" s="639"/>
      <c r="AJ74" s="639"/>
      <c r="AK74" s="639"/>
      <c r="AL74" s="640"/>
      <c r="AN74" s="642"/>
      <c r="AO74" s="643"/>
      <c r="AP74" s="643"/>
      <c r="AQ74" s="643"/>
      <c r="AR74" s="643"/>
    </row>
    <row r="75" spans="1:44" s="638" customFormat="1" ht="35.25" customHeight="1" outlineLevel="3" thickTop="1" thickBot="1" x14ac:dyDescent="0.3">
      <c r="A75" s="413"/>
      <c r="B75" s="460" t="s">
        <v>981</v>
      </c>
      <c r="C75" s="625" t="s">
        <v>326</v>
      </c>
      <c r="D75" s="1044" t="s">
        <v>1565</v>
      </c>
      <c r="E75" s="1014"/>
      <c r="F75" s="1014"/>
      <c r="G75" s="1014"/>
      <c r="H75" s="1014"/>
      <c r="I75" s="1014"/>
      <c r="J75" s="1014"/>
      <c r="K75" s="1014"/>
      <c r="L75" s="494" t="s">
        <v>427</v>
      </c>
      <c r="M75" s="628">
        <v>1</v>
      </c>
      <c r="N75" s="657">
        <v>1</v>
      </c>
      <c r="O75" s="657">
        <v>1</v>
      </c>
      <c r="P75" s="657">
        <v>1</v>
      </c>
      <c r="Q75" s="657">
        <v>1</v>
      </c>
      <c r="R75" s="629">
        <v>5</v>
      </c>
      <c r="S75" s="657" t="s">
        <v>32</v>
      </c>
      <c r="T75" s="658"/>
      <c r="U75" s="630"/>
      <c r="V75" s="692"/>
      <c r="W75" s="386"/>
      <c r="X75" s="386"/>
      <c r="Y75" s="386"/>
      <c r="Z75" s="386"/>
      <c r="AA75" s="386"/>
      <c r="AB75" s="386"/>
      <c r="AC75" s="386"/>
      <c r="AD75" s="386"/>
      <c r="AE75" s="386"/>
      <c r="AF75" s="386"/>
      <c r="AG75" s="386"/>
      <c r="AH75" s="386"/>
      <c r="AI75" s="639"/>
      <c r="AJ75" s="639"/>
      <c r="AK75" s="639"/>
      <c r="AL75" s="640"/>
      <c r="AN75" s="642"/>
      <c r="AO75" s="643"/>
      <c r="AP75" s="643"/>
      <c r="AQ75" s="643"/>
      <c r="AR75" s="643"/>
    </row>
    <row r="76" spans="1:44" s="638" customFormat="1" ht="35.25" customHeight="1" outlineLevel="3" thickTop="1" thickBot="1" x14ac:dyDescent="0.3">
      <c r="A76" s="413"/>
      <c r="B76" s="460" t="s">
        <v>981</v>
      </c>
      <c r="C76" s="625" t="s">
        <v>70</v>
      </c>
      <c r="D76" s="1016" t="s">
        <v>1566</v>
      </c>
      <c r="E76" s="998"/>
      <c r="F76" s="998"/>
      <c r="G76" s="998"/>
      <c r="H76" s="998"/>
      <c r="I76" s="998"/>
      <c r="J76" s="998"/>
      <c r="K76" s="998"/>
      <c r="L76" s="494" t="s">
        <v>1006</v>
      </c>
      <c r="M76" s="628">
        <v>1</v>
      </c>
      <c r="N76" s="657">
        <v>1</v>
      </c>
      <c r="O76" s="657">
        <v>1</v>
      </c>
      <c r="P76" s="657">
        <v>1</v>
      </c>
      <c r="Q76" s="657">
        <v>1</v>
      </c>
      <c r="R76" s="629">
        <v>5</v>
      </c>
      <c r="S76" s="657" t="s">
        <v>32</v>
      </c>
      <c r="T76" s="658"/>
      <c r="U76" s="630"/>
      <c r="V76" s="692"/>
      <c r="W76" s="386"/>
      <c r="X76" s="386"/>
      <c r="Y76" s="386"/>
      <c r="Z76" s="386"/>
      <c r="AA76" s="386"/>
      <c r="AB76" s="386"/>
      <c r="AC76" s="386"/>
      <c r="AD76" s="386"/>
      <c r="AE76" s="386"/>
      <c r="AF76" s="386"/>
      <c r="AG76" s="386"/>
      <c r="AH76" s="386"/>
      <c r="AI76" s="639"/>
      <c r="AJ76" s="639"/>
      <c r="AK76" s="639"/>
      <c r="AL76" s="640"/>
      <c r="AN76" s="642"/>
      <c r="AO76" s="643"/>
      <c r="AP76" s="643"/>
      <c r="AQ76" s="643"/>
      <c r="AR76" s="643"/>
    </row>
    <row r="77" spans="1:44" s="638" customFormat="1" ht="35.25" customHeight="1" outlineLevel="3" thickTop="1" thickBot="1" x14ac:dyDescent="0.3">
      <c r="A77" s="413"/>
      <c r="B77" s="460" t="s">
        <v>981</v>
      </c>
      <c r="C77" s="625" t="s">
        <v>540</v>
      </c>
      <c r="D77" s="1016" t="s">
        <v>1567</v>
      </c>
      <c r="E77" s="998"/>
      <c r="F77" s="998"/>
      <c r="G77" s="994"/>
      <c r="H77" s="994"/>
      <c r="I77" s="998"/>
      <c r="J77" s="998"/>
      <c r="K77" s="998"/>
      <c r="L77" s="494" t="s">
        <v>1006</v>
      </c>
      <c r="M77" s="628">
        <v>1</v>
      </c>
      <c r="N77" s="657">
        <v>1</v>
      </c>
      <c r="O77" s="657">
        <v>1</v>
      </c>
      <c r="P77" s="657">
        <v>1</v>
      </c>
      <c r="Q77" s="657">
        <v>1</v>
      </c>
      <c r="R77" s="629">
        <v>5</v>
      </c>
      <c r="S77" s="657" t="s">
        <v>32</v>
      </c>
      <c r="T77" s="658"/>
      <c r="U77" s="630"/>
      <c r="V77" s="692"/>
      <c r="W77" s="386"/>
      <c r="X77" s="386"/>
      <c r="Y77" s="386"/>
      <c r="Z77" s="386"/>
      <c r="AA77" s="386"/>
      <c r="AB77" s="386"/>
      <c r="AC77" s="386"/>
      <c r="AD77" s="386"/>
      <c r="AE77" s="386"/>
      <c r="AF77" s="386"/>
      <c r="AG77" s="386"/>
      <c r="AH77" s="386"/>
      <c r="AI77" s="639"/>
      <c r="AJ77" s="639"/>
      <c r="AK77" s="639"/>
      <c r="AL77" s="640"/>
      <c r="AN77" s="642"/>
      <c r="AO77" s="643"/>
      <c r="AP77" s="643"/>
      <c r="AQ77" s="643"/>
      <c r="AR77" s="643"/>
    </row>
    <row r="78" spans="1:44" s="638" customFormat="1" ht="35.25" customHeight="1" outlineLevel="3" thickTop="1" thickBot="1" x14ac:dyDescent="0.3">
      <c r="A78" s="413"/>
      <c r="B78" s="460" t="s">
        <v>981</v>
      </c>
      <c r="C78" s="625" t="s">
        <v>443</v>
      </c>
      <c r="D78" s="1200" t="s">
        <v>1568</v>
      </c>
      <c r="E78" s="1201"/>
      <c r="F78" s="1201"/>
      <c r="G78" s="1201"/>
      <c r="H78" s="1201"/>
      <c r="I78" s="1201"/>
      <c r="J78" s="1201"/>
      <c r="K78" s="1201"/>
      <c r="L78" s="494" t="s">
        <v>1006</v>
      </c>
      <c r="M78" s="628">
        <v>1</v>
      </c>
      <c r="N78" s="657">
        <v>1</v>
      </c>
      <c r="O78" s="657">
        <v>1</v>
      </c>
      <c r="P78" s="657">
        <v>1</v>
      </c>
      <c r="Q78" s="657">
        <v>1</v>
      </c>
      <c r="R78" s="629">
        <v>5</v>
      </c>
      <c r="S78" s="657" t="s">
        <v>32</v>
      </c>
      <c r="T78" s="658"/>
      <c r="U78" s="630"/>
      <c r="V78" s="692"/>
      <c r="W78" s="386"/>
      <c r="X78" s="386"/>
      <c r="Y78" s="386"/>
      <c r="Z78" s="386"/>
      <c r="AA78" s="386"/>
      <c r="AB78" s="386"/>
      <c r="AC78" s="386"/>
      <c r="AD78" s="386"/>
      <c r="AE78" s="386"/>
      <c r="AF78" s="386"/>
      <c r="AG78" s="386"/>
      <c r="AH78" s="386"/>
      <c r="AI78" s="639"/>
      <c r="AJ78" s="639"/>
      <c r="AK78" s="639"/>
      <c r="AL78" s="640"/>
      <c r="AN78" s="642"/>
      <c r="AO78" s="643"/>
      <c r="AP78" s="643"/>
      <c r="AQ78" s="643"/>
      <c r="AR78" s="643"/>
    </row>
    <row r="79" spans="1:44" s="638" customFormat="1" ht="35.25" customHeight="1" outlineLevel="3" thickTop="1" thickBot="1" x14ac:dyDescent="0.3">
      <c r="A79" s="413"/>
      <c r="B79" s="460" t="s">
        <v>981</v>
      </c>
      <c r="C79" s="625" t="s">
        <v>328</v>
      </c>
      <c r="D79" s="993" t="s">
        <v>1535</v>
      </c>
      <c r="E79" s="994"/>
      <c r="F79" s="994"/>
      <c r="G79" s="994"/>
      <c r="H79" s="994"/>
      <c r="I79" s="994"/>
      <c r="J79" s="994"/>
      <c r="K79" s="994"/>
      <c r="L79" s="602" t="s">
        <v>357</v>
      </c>
      <c r="M79" s="628">
        <v>1</v>
      </c>
      <c r="N79" s="657">
        <v>1</v>
      </c>
      <c r="O79" s="657">
        <v>1</v>
      </c>
      <c r="P79" s="657">
        <v>1</v>
      </c>
      <c r="Q79" s="657">
        <v>1</v>
      </c>
      <c r="R79" s="629">
        <v>5</v>
      </c>
      <c r="S79" s="787" t="s">
        <v>32</v>
      </c>
      <c r="T79" s="658"/>
      <c r="U79" s="630"/>
      <c r="V79" s="692"/>
      <c r="W79" s="386"/>
      <c r="X79" s="386"/>
      <c r="Y79" s="386"/>
      <c r="Z79" s="386"/>
      <c r="AA79" s="386"/>
      <c r="AB79" s="386"/>
      <c r="AC79" s="386"/>
      <c r="AD79" s="386"/>
      <c r="AE79" s="386"/>
      <c r="AF79" s="386"/>
      <c r="AG79" s="386"/>
      <c r="AH79" s="386"/>
      <c r="AI79" s="639"/>
      <c r="AJ79" s="639"/>
      <c r="AK79" s="639"/>
      <c r="AL79" s="640"/>
      <c r="AN79" s="642"/>
      <c r="AO79" s="643"/>
      <c r="AP79" s="643"/>
      <c r="AQ79" s="643"/>
      <c r="AR79" s="643"/>
    </row>
    <row r="80" spans="1:44" s="638" customFormat="1" ht="35.25" customHeight="1" outlineLevel="3" thickTop="1" thickBot="1" x14ac:dyDescent="0.3">
      <c r="A80" s="413"/>
      <c r="B80" s="460" t="s">
        <v>979</v>
      </c>
      <c r="C80" s="625" t="s">
        <v>330</v>
      </c>
      <c r="D80" s="1207" t="s">
        <v>1537</v>
      </c>
      <c r="E80" s="1208"/>
      <c r="F80" s="1208"/>
      <c r="G80" s="1208"/>
      <c r="H80" s="1208"/>
      <c r="I80" s="1208"/>
      <c r="J80" s="1208"/>
      <c r="K80" s="1209"/>
      <c r="L80" s="602" t="s">
        <v>427</v>
      </c>
      <c r="M80" s="628">
        <v>1</v>
      </c>
      <c r="N80" s="657">
        <v>1</v>
      </c>
      <c r="O80" s="657">
        <v>1</v>
      </c>
      <c r="P80" s="657">
        <v>1</v>
      </c>
      <c r="Q80" s="657">
        <v>1</v>
      </c>
      <c r="R80" s="629">
        <v>5</v>
      </c>
      <c r="S80" s="787" t="s">
        <v>32</v>
      </c>
      <c r="T80" s="658"/>
      <c r="U80" s="630"/>
      <c r="V80" s="692"/>
      <c r="W80" s="386"/>
      <c r="X80" s="386"/>
      <c r="Y80" s="386"/>
      <c r="Z80" s="386"/>
      <c r="AA80" s="386"/>
      <c r="AB80" s="386"/>
      <c r="AC80" s="386"/>
      <c r="AD80" s="386"/>
      <c r="AE80" s="386"/>
      <c r="AF80" s="386"/>
      <c r="AG80" s="386"/>
      <c r="AH80" s="386"/>
      <c r="AI80" s="639"/>
      <c r="AJ80" s="639"/>
      <c r="AK80" s="639"/>
      <c r="AL80" s="640"/>
      <c r="AN80" s="642"/>
      <c r="AO80" s="643"/>
      <c r="AP80" s="643"/>
      <c r="AQ80" s="643"/>
      <c r="AR80" s="643"/>
    </row>
    <row r="81" spans="1:44" s="638" customFormat="1" ht="35.25" customHeight="1" outlineLevel="3" thickTop="1" thickBot="1" x14ac:dyDescent="0.3">
      <c r="A81" s="413"/>
      <c r="B81" s="460" t="s">
        <v>981</v>
      </c>
      <c r="C81" s="625" t="s">
        <v>717</v>
      </c>
      <c r="D81" s="1200" t="s">
        <v>1629</v>
      </c>
      <c r="E81" s="1201"/>
      <c r="F81" s="1201"/>
      <c r="G81" s="1201"/>
      <c r="H81" s="1201"/>
      <c r="I81" s="1201"/>
      <c r="J81" s="1201"/>
      <c r="K81" s="1248"/>
      <c r="L81" s="602" t="s">
        <v>427</v>
      </c>
      <c r="M81" s="628">
        <v>1</v>
      </c>
      <c r="N81" s="657">
        <v>1</v>
      </c>
      <c r="O81" s="657">
        <v>1</v>
      </c>
      <c r="P81" s="657">
        <v>1</v>
      </c>
      <c r="Q81" s="657">
        <v>1</v>
      </c>
      <c r="R81" s="629">
        <v>5</v>
      </c>
      <c r="S81" s="787" t="s">
        <v>32</v>
      </c>
      <c r="T81" s="658"/>
      <c r="U81" s="630"/>
      <c r="V81" s="692"/>
      <c r="W81" s="386"/>
      <c r="X81" s="386"/>
      <c r="Y81" s="386"/>
      <c r="Z81" s="386"/>
      <c r="AA81" s="386"/>
      <c r="AB81" s="386"/>
      <c r="AC81" s="386"/>
      <c r="AD81" s="386"/>
      <c r="AE81" s="386"/>
      <c r="AF81" s="386"/>
      <c r="AG81" s="386"/>
      <c r="AH81" s="386"/>
      <c r="AI81" s="639"/>
      <c r="AJ81" s="639"/>
      <c r="AK81" s="639"/>
      <c r="AL81" s="640"/>
      <c r="AN81" s="642"/>
      <c r="AO81" s="643"/>
      <c r="AP81" s="643"/>
      <c r="AQ81" s="643"/>
      <c r="AR81" s="643"/>
    </row>
    <row r="82" spans="1:44" s="638" customFormat="1" ht="35.25" customHeight="1" outlineLevel="3" thickTop="1" thickBot="1" x14ac:dyDescent="0.3">
      <c r="A82" s="413"/>
      <c r="B82" s="460" t="s">
        <v>981</v>
      </c>
      <c r="C82" s="625" t="s">
        <v>480</v>
      </c>
      <c r="D82" s="1207" t="s">
        <v>1541</v>
      </c>
      <c r="E82" s="1208"/>
      <c r="F82" s="1208"/>
      <c r="G82" s="1208"/>
      <c r="H82" s="1208"/>
      <c r="I82" s="1208"/>
      <c r="J82" s="1208"/>
      <c r="K82" s="1209"/>
      <c r="L82" s="602" t="s">
        <v>427</v>
      </c>
      <c r="M82" s="628">
        <v>1</v>
      </c>
      <c r="N82" s="657">
        <v>1</v>
      </c>
      <c r="O82" s="657">
        <v>1</v>
      </c>
      <c r="P82" s="657">
        <v>1</v>
      </c>
      <c r="Q82" s="657">
        <v>1</v>
      </c>
      <c r="R82" s="629">
        <v>5</v>
      </c>
      <c r="S82" s="787" t="s">
        <v>32</v>
      </c>
      <c r="T82" s="658"/>
      <c r="U82" s="630"/>
      <c r="V82" s="692"/>
      <c r="W82" s="386"/>
      <c r="X82" s="386"/>
      <c r="Y82" s="386"/>
      <c r="Z82" s="386"/>
      <c r="AA82" s="386"/>
      <c r="AB82" s="386"/>
      <c r="AC82" s="386"/>
      <c r="AD82" s="386"/>
      <c r="AE82" s="386"/>
      <c r="AF82" s="386"/>
      <c r="AG82" s="386"/>
      <c r="AH82" s="386"/>
      <c r="AI82" s="639"/>
      <c r="AJ82" s="639"/>
      <c r="AK82" s="639"/>
      <c r="AL82" s="640"/>
      <c r="AN82" s="642"/>
      <c r="AO82" s="643"/>
      <c r="AP82" s="643"/>
      <c r="AQ82" s="643"/>
      <c r="AR82" s="643"/>
    </row>
    <row r="83" spans="1:44" s="638" customFormat="1" ht="35.25" customHeight="1" outlineLevel="3" thickTop="1" thickBot="1" x14ac:dyDescent="0.3">
      <c r="A83" s="413"/>
      <c r="B83" s="460" t="s">
        <v>979</v>
      </c>
      <c r="C83" s="625" t="s">
        <v>256</v>
      </c>
      <c r="D83" s="1207" t="s">
        <v>1538</v>
      </c>
      <c r="E83" s="1208"/>
      <c r="F83" s="1208"/>
      <c r="G83" s="1208"/>
      <c r="H83" s="1208"/>
      <c r="I83" s="1208"/>
      <c r="J83" s="1208"/>
      <c r="K83" s="1209"/>
      <c r="L83" s="602" t="s">
        <v>427</v>
      </c>
      <c r="M83" s="628">
        <v>1</v>
      </c>
      <c r="N83" s="657">
        <v>1</v>
      </c>
      <c r="O83" s="657">
        <v>1</v>
      </c>
      <c r="P83" s="657">
        <v>1</v>
      </c>
      <c r="Q83" s="657">
        <v>1</v>
      </c>
      <c r="R83" s="629">
        <v>5</v>
      </c>
      <c r="S83" s="787" t="s">
        <v>32</v>
      </c>
      <c r="T83" s="658"/>
      <c r="U83" s="630"/>
      <c r="V83" s="692"/>
      <c r="W83" s="386"/>
      <c r="X83" s="386"/>
      <c r="Y83" s="386"/>
      <c r="Z83" s="386"/>
      <c r="AA83" s="386"/>
      <c r="AB83" s="386"/>
      <c r="AC83" s="386"/>
      <c r="AD83" s="386"/>
      <c r="AE83" s="386"/>
      <c r="AF83" s="386"/>
      <c r="AG83" s="386"/>
      <c r="AH83" s="386"/>
      <c r="AI83" s="639"/>
      <c r="AJ83" s="639"/>
      <c r="AK83" s="639"/>
      <c r="AL83" s="640"/>
      <c r="AN83" s="642"/>
      <c r="AO83" s="643"/>
      <c r="AP83" s="643"/>
      <c r="AQ83" s="643"/>
      <c r="AR83" s="643"/>
    </row>
    <row r="84" spans="1:44" s="638" customFormat="1" ht="35.25" customHeight="1" outlineLevel="3" thickTop="1" thickBot="1" x14ac:dyDescent="0.3">
      <c r="A84" s="413"/>
      <c r="B84" s="460" t="s">
        <v>979</v>
      </c>
      <c r="C84" s="625" t="s">
        <v>668</v>
      </c>
      <c r="D84" s="1207" t="s">
        <v>1539</v>
      </c>
      <c r="E84" s="1208"/>
      <c r="F84" s="1208"/>
      <c r="G84" s="1208"/>
      <c r="H84" s="1208"/>
      <c r="I84" s="1208"/>
      <c r="J84" s="1208"/>
      <c r="K84" s="1209"/>
      <c r="L84" s="602" t="s">
        <v>427</v>
      </c>
      <c r="M84" s="628">
        <v>1</v>
      </c>
      <c r="N84" s="657">
        <v>1</v>
      </c>
      <c r="O84" s="657">
        <v>1</v>
      </c>
      <c r="P84" s="657">
        <v>1</v>
      </c>
      <c r="Q84" s="657">
        <v>1</v>
      </c>
      <c r="R84" s="629">
        <v>5</v>
      </c>
      <c r="S84" s="787" t="s">
        <v>32</v>
      </c>
      <c r="T84" s="658"/>
      <c r="U84" s="630"/>
      <c r="V84" s="692"/>
      <c r="W84" s="386"/>
      <c r="X84" s="386"/>
      <c r="Y84" s="386"/>
      <c r="Z84" s="386"/>
      <c r="AA84" s="386"/>
      <c r="AB84" s="386"/>
      <c r="AC84" s="386"/>
      <c r="AD84" s="386"/>
      <c r="AE84" s="386"/>
      <c r="AF84" s="386"/>
      <c r="AG84" s="386"/>
      <c r="AH84" s="386"/>
      <c r="AI84" s="639"/>
      <c r="AJ84" s="639"/>
      <c r="AK84" s="639"/>
      <c r="AL84" s="640"/>
      <c r="AN84" s="642"/>
      <c r="AO84" s="643"/>
      <c r="AP84" s="643"/>
      <c r="AQ84" s="643"/>
      <c r="AR84" s="643"/>
    </row>
    <row r="85" spans="1:44" s="638" customFormat="1" ht="35.25" customHeight="1" outlineLevel="3" thickTop="1" thickBot="1" x14ac:dyDescent="0.3">
      <c r="A85" s="413"/>
      <c r="B85" s="460" t="s">
        <v>981</v>
      </c>
      <c r="C85" s="625" t="s">
        <v>190</v>
      </c>
      <c r="D85" s="1207" t="s">
        <v>1542</v>
      </c>
      <c r="E85" s="1208"/>
      <c r="F85" s="1208"/>
      <c r="G85" s="1208"/>
      <c r="H85" s="1208"/>
      <c r="I85" s="1208"/>
      <c r="J85" s="1208"/>
      <c r="K85" s="1209"/>
      <c r="L85" s="602" t="s">
        <v>427</v>
      </c>
      <c r="M85" s="628">
        <v>1</v>
      </c>
      <c r="N85" s="657">
        <v>1</v>
      </c>
      <c r="O85" s="657">
        <v>1</v>
      </c>
      <c r="P85" s="657">
        <v>1</v>
      </c>
      <c r="Q85" s="657">
        <v>1</v>
      </c>
      <c r="R85" s="629">
        <v>5</v>
      </c>
      <c r="S85" s="787" t="s">
        <v>32</v>
      </c>
      <c r="T85" s="658"/>
      <c r="U85" s="630"/>
      <c r="V85" s="692"/>
      <c r="W85" s="386"/>
      <c r="X85" s="386"/>
      <c r="Y85" s="386"/>
      <c r="Z85" s="386"/>
      <c r="AA85" s="386"/>
      <c r="AB85" s="386"/>
      <c r="AC85" s="386"/>
      <c r="AD85" s="386"/>
      <c r="AE85" s="386"/>
      <c r="AF85" s="386"/>
      <c r="AG85" s="386"/>
      <c r="AH85" s="386"/>
      <c r="AI85" s="639"/>
      <c r="AJ85" s="639"/>
      <c r="AK85" s="639"/>
      <c r="AL85" s="640"/>
      <c r="AN85" s="642"/>
      <c r="AO85" s="643"/>
      <c r="AP85" s="643"/>
      <c r="AQ85" s="643"/>
      <c r="AR85" s="643"/>
    </row>
    <row r="86" spans="1:44" s="638" customFormat="1" ht="35.25" customHeight="1" outlineLevel="3" thickTop="1" thickBot="1" x14ac:dyDescent="0.3">
      <c r="A86" s="413"/>
      <c r="B86" s="460" t="s">
        <v>981</v>
      </c>
      <c r="C86" s="625" t="s">
        <v>487</v>
      </c>
      <c r="D86" s="1207" t="s">
        <v>1540</v>
      </c>
      <c r="E86" s="1208"/>
      <c r="F86" s="1208"/>
      <c r="G86" s="1208"/>
      <c r="H86" s="1208"/>
      <c r="I86" s="1208"/>
      <c r="J86" s="1208"/>
      <c r="K86" s="1209"/>
      <c r="L86" s="602" t="s">
        <v>427</v>
      </c>
      <c r="M86" s="628">
        <v>1</v>
      </c>
      <c r="N86" s="657">
        <v>1</v>
      </c>
      <c r="O86" s="657">
        <v>1</v>
      </c>
      <c r="P86" s="657">
        <v>1</v>
      </c>
      <c r="Q86" s="657">
        <v>1</v>
      </c>
      <c r="R86" s="629">
        <v>5</v>
      </c>
      <c r="S86" s="787" t="s">
        <v>32</v>
      </c>
      <c r="T86" s="658"/>
      <c r="U86" s="630"/>
      <c r="V86" s="692"/>
      <c r="W86" s="386"/>
      <c r="X86" s="386"/>
      <c r="Y86" s="386"/>
      <c r="Z86" s="386"/>
      <c r="AA86" s="386"/>
      <c r="AB86" s="386"/>
      <c r="AC86" s="386"/>
      <c r="AD86" s="386"/>
      <c r="AE86" s="386"/>
      <c r="AF86" s="386"/>
      <c r="AG86" s="386"/>
      <c r="AH86" s="386"/>
      <c r="AI86" s="639"/>
      <c r="AJ86" s="639"/>
      <c r="AK86" s="639"/>
      <c r="AL86" s="640"/>
      <c r="AN86" s="642"/>
      <c r="AO86" s="643"/>
      <c r="AP86" s="643"/>
      <c r="AQ86" s="643"/>
      <c r="AR86" s="643"/>
    </row>
    <row r="87" spans="1:44" s="638" customFormat="1" ht="35.25" customHeight="1" outlineLevel="3" thickTop="1" thickBot="1" x14ac:dyDescent="0.3">
      <c r="A87" s="413"/>
      <c r="B87" s="460" t="s">
        <v>981</v>
      </c>
      <c r="C87" s="625" t="s">
        <v>350</v>
      </c>
      <c r="D87" s="995" t="s">
        <v>1671</v>
      </c>
      <c r="E87" s="996"/>
      <c r="F87" s="996"/>
      <c r="G87" s="996"/>
      <c r="H87" s="996"/>
      <c r="I87" s="996"/>
      <c r="J87" s="996"/>
      <c r="K87" s="1170"/>
      <c r="L87" s="494" t="s">
        <v>427</v>
      </c>
      <c r="M87" s="628">
        <v>1</v>
      </c>
      <c r="N87" s="657">
        <v>1</v>
      </c>
      <c r="O87" s="657">
        <v>1</v>
      </c>
      <c r="P87" s="657">
        <v>1</v>
      </c>
      <c r="Q87" s="657">
        <v>1</v>
      </c>
      <c r="R87" s="629">
        <v>5</v>
      </c>
      <c r="S87" s="657" t="s">
        <v>32</v>
      </c>
      <c r="T87" s="658"/>
      <c r="U87" s="630"/>
      <c r="V87" s="692"/>
      <c r="W87" s="386"/>
      <c r="X87" s="386"/>
      <c r="Y87" s="386"/>
      <c r="Z87" s="386"/>
      <c r="AA87" s="386"/>
      <c r="AB87" s="386"/>
      <c r="AC87" s="386"/>
      <c r="AD87" s="386"/>
      <c r="AE87" s="386"/>
      <c r="AF87" s="386"/>
      <c r="AG87" s="386"/>
      <c r="AH87" s="386"/>
      <c r="AI87" s="639"/>
      <c r="AJ87" s="639"/>
      <c r="AK87" s="639"/>
      <c r="AL87" s="640"/>
      <c r="AN87" s="642"/>
      <c r="AO87" s="643"/>
      <c r="AP87" s="643"/>
      <c r="AQ87" s="643"/>
      <c r="AR87" s="643"/>
    </row>
    <row r="88" spans="1:44" s="635" customFormat="1" ht="54" customHeight="1" outlineLevel="1" thickTop="1" thickBot="1" x14ac:dyDescent="0.3">
      <c r="A88" s="413"/>
      <c r="B88" s="636" t="s">
        <v>1086</v>
      </c>
      <c r="C88" s="618" t="s">
        <v>296</v>
      </c>
      <c r="D88" s="1178" t="s">
        <v>1002</v>
      </c>
      <c r="E88" s="1178"/>
      <c r="F88" s="1178"/>
      <c r="G88" s="1178"/>
      <c r="H88" s="1178"/>
      <c r="I88" s="1178"/>
      <c r="J88" s="1178"/>
      <c r="K88" s="1178"/>
      <c r="L88" s="1178"/>
      <c r="M88" s="735"/>
      <c r="N88" s="735"/>
      <c r="O88" s="735"/>
      <c r="P88" s="735"/>
      <c r="Q88" s="735"/>
      <c r="R88" s="802"/>
      <c r="S88" s="736"/>
      <c r="T88" s="737"/>
      <c r="U88" s="738"/>
      <c r="V88" s="706"/>
      <c r="W88" s="386"/>
      <c r="X88" s="386"/>
      <c r="Y88" s="386"/>
      <c r="Z88" s="386"/>
      <c r="AA88" s="386"/>
      <c r="AB88" s="386"/>
      <c r="AC88" s="386"/>
      <c r="AD88" s="386"/>
      <c r="AE88" s="386"/>
      <c r="AF88" s="386"/>
      <c r="AG88" s="386"/>
      <c r="AH88" s="386"/>
      <c r="AI88" s="386"/>
      <c r="AJ88" s="386"/>
      <c r="AK88" s="386"/>
      <c r="AL88" s="386"/>
      <c r="AM88" s="386"/>
      <c r="AN88" s="386"/>
      <c r="AO88" s="386"/>
      <c r="AP88" s="386"/>
      <c r="AQ88" s="386"/>
    </row>
    <row r="89" spans="1:44" s="635" customFormat="1" ht="35.25" customHeight="1" outlineLevel="1" thickTop="1" thickBot="1" x14ac:dyDescent="0.3">
      <c r="A89" s="413"/>
      <c r="B89" s="636" t="s">
        <v>967</v>
      </c>
      <c r="C89" s="618" t="s">
        <v>1020</v>
      </c>
      <c r="D89" s="1084" t="s">
        <v>1093</v>
      </c>
      <c r="E89" s="1085"/>
      <c r="F89" s="1085"/>
      <c r="G89" s="1085"/>
      <c r="H89" s="1085"/>
      <c r="I89" s="1085"/>
      <c r="J89" s="1213" t="s">
        <v>1128</v>
      </c>
      <c r="K89" s="1210" t="s">
        <v>996</v>
      </c>
      <c r="L89" s="1306" t="s">
        <v>1239</v>
      </c>
      <c r="M89" s="1300">
        <v>1</v>
      </c>
      <c r="N89" s="1297">
        <v>1</v>
      </c>
      <c r="O89" s="1297">
        <v>1</v>
      </c>
      <c r="P89" s="1297">
        <v>1</v>
      </c>
      <c r="Q89" s="1297">
        <v>1</v>
      </c>
      <c r="R89" s="1300">
        <v>5</v>
      </c>
      <c r="S89" s="1303" t="s">
        <v>32</v>
      </c>
      <c r="T89" s="731"/>
      <c r="U89" s="732"/>
      <c r="V89" s="715"/>
      <c r="W89" s="386"/>
      <c r="X89" s="386"/>
      <c r="Y89" s="386"/>
      <c r="Z89" s="386"/>
      <c r="AA89" s="386"/>
      <c r="AB89" s="386"/>
      <c r="AC89" s="386"/>
      <c r="AD89" s="386"/>
      <c r="AE89" s="386"/>
      <c r="AF89" s="386"/>
      <c r="AG89" s="386"/>
      <c r="AH89" s="386"/>
      <c r="AI89" s="386"/>
      <c r="AJ89" s="386"/>
      <c r="AK89" s="386"/>
      <c r="AL89" s="386"/>
      <c r="AM89" s="386"/>
      <c r="AN89" s="386"/>
      <c r="AO89" s="386"/>
      <c r="AP89" s="386"/>
      <c r="AQ89" s="386"/>
    </row>
    <row r="90" spans="1:44" s="635" customFormat="1" ht="43.5" customHeight="1" outlineLevel="1" thickTop="1" thickBot="1" x14ac:dyDescent="0.3">
      <c r="A90" s="413"/>
      <c r="B90" s="624" t="s">
        <v>967</v>
      </c>
      <c r="C90" s="618" t="s">
        <v>1021</v>
      </c>
      <c r="D90" s="1109" t="s">
        <v>1241</v>
      </c>
      <c r="E90" s="1110"/>
      <c r="F90" s="1110"/>
      <c r="G90" s="1110"/>
      <c r="H90" s="1110"/>
      <c r="I90" s="1110"/>
      <c r="J90" s="1214"/>
      <c r="K90" s="1211"/>
      <c r="L90" s="1307"/>
      <c r="M90" s="1301"/>
      <c r="N90" s="1298"/>
      <c r="O90" s="1298"/>
      <c r="P90" s="1298"/>
      <c r="Q90" s="1298"/>
      <c r="R90" s="1301"/>
      <c r="S90" s="1304"/>
      <c r="T90" s="731"/>
      <c r="U90" s="732"/>
      <c r="V90" s="715"/>
      <c r="W90" s="386"/>
      <c r="X90" s="386"/>
      <c r="Y90" s="386"/>
      <c r="Z90" s="386"/>
      <c r="AA90" s="386"/>
      <c r="AB90" s="386"/>
      <c r="AC90" s="386"/>
      <c r="AD90" s="386"/>
      <c r="AE90" s="386"/>
      <c r="AF90" s="386"/>
      <c r="AG90" s="386"/>
      <c r="AH90" s="386"/>
      <c r="AI90" s="386"/>
      <c r="AJ90" s="386"/>
      <c r="AK90" s="386"/>
      <c r="AL90" s="386"/>
      <c r="AM90" s="386"/>
      <c r="AN90" s="386"/>
      <c r="AO90" s="386"/>
      <c r="AP90" s="386"/>
      <c r="AQ90" s="386"/>
    </row>
    <row r="91" spans="1:44" s="635" customFormat="1" ht="48.75" customHeight="1" outlineLevel="1" thickTop="1" thickBot="1" x14ac:dyDescent="0.3">
      <c r="A91" s="413"/>
      <c r="B91" s="624" t="s">
        <v>967</v>
      </c>
      <c r="C91" s="618" t="s">
        <v>1022</v>
      </c>
      <c r="D91" s="1109" t="s">
        <v>1242</v>
      </c>
      <c r="E91" s="1110"/>
      <c r="F91" s="1110"/>
      <c r="G91" s="1110"/>
      <c r="H91" s="1110"/>
      <c r="I91" s="1110"/>
      <c r="J91" s="1214"/>
      <c r="K91" s="1211"/>
      <c r="L91" s="1307"/>
      <c r="M91" s="1301"/>
      <c r="N91" s="1298"/>
      <c r="O91" s="1298"/>
      <c r="P91" s="1298"/>
      <c r="Q91" s="1298"/>
      <c r="R91" s="1301"/>
      <c r="S91" s="1304"/>
      <c r="T91" s="731"/>
      <c r="U91" s="732"/>
      <c r="V91" s="715"/>
      <c r="W91" s="386"/>
      <c r="X91" s="386"/>
      <c r="Y91" s="386"/>
      <c r="Z91" s="386"/>
      <c r="AA91" s="386"/>
      <c r="AB91" s="386"/>
      <c r="AC91" s="386"/>
      <c r="AD91" s="386"/>
      <c r="AE91" s="386"/>
      <c r="AF91" s="386"/>
      <c r="AG91" s="386"/>
      <c r="AH91" s="386"/>
      <c r="AI91" s="386"/>
      <c r="AJ91" s="386"/>
      <c r="AK91" s="386"/>
      <c r="AL91" s="386"/>
      <c r="AM91" s="386"/>
      <c r="AN91" s="386"/>
      <c r="AO91" s="386"/>
      <c r="AP91" s="386"/>
      <c r="AQ91" s="386"/>
    </row>
    <row r="92" spans="1:44" s="635" customFormat="1" ht="53.25" customHeight="1" outlineLevel="1" thickTop="1" thickBot="1" x14ac:dyDescent="0.3">
      <c r="A92" s="413"/>
      <c r="B92" s="624" t="s">
        <v>967</v>
      </c>
      <c r="C92" s="618" t="s">
        <v>1220</v>
      </c>
      <c r="D92" s="1109" t="s">
        <v>1244</v>
      </c>
      <c r="E92" s="1110"/>
      <c r="F92" s="1110"/>
      <c r="G92" s="1110"/>
      <c r="H92" s="1110"/>
      <c r="I92" s="1110"/>
      <c r="J92" s="1214"/>
      <c r="K92" s="1211"/>
      <c r="L92" s="1307"/>
      <c r="M92" s="1301"/>
      <c r="N92" s="1298"/>
      <c r="O92" s="1298"/>
      <c r="P92" s="1298"/>
      <c r="Q92" s="1298"/>
      <c r="R92" s="1301"/>
      <c r="S92" s="1304"/>
      <c r="T92" s="731"/>
      <c r="U92" s="732"/>
      <c r="V92" s="715"/>
      <c r="W92" s="386"/>
      <c r="X92" s="386"/>
      <c r="Y92" s="386"/>
      <c r="Z92" s="386"/>
      <c r="AA92" s="386"/>
      <c r="AB92" s="386"/>
      <c r="AC92" s="386"/>
      <c r="AD92" s="386"/>
      <c r="AE92" s="386"/>
      <c r="AF92" s="386"/>
      <c r="AG92" s="386"/>
      <c r="AH92" s="386"/>
      <c r="AI92" s="386"/>
      <c r="AJ92" s="386"/>
      <c r="AK92" s="386"/>
      <c r="AL92" s="386"/>
      <c r="AM92" s="386"/>
      <c r="AN92" s="386"/>
      <c r="AO92" s="386"/>
      <c r="AP92" s="386"/>
      <c r="AQ92" s="386"/>
    </row>
    <row r="93" spans="1:44" s="635" customFormat="1" ht="63.75" customHeight="1" outlineLevel="1" thickTop="1" thickBot="1" x14ac:dyDescent="0.3">
      <c r="A93" s="413"/>
      <c r="B93" s="624" t="s">
        <v>967</v>
      </c>
      <c r="C93" s="618" t="s">
        <v>1015</v>
      </c>
      <c r="D93" s="1109" t="s">
        <v>1245</v>
      </c>
      <c r="E93" s="1110"/>
      <c r="F93" s="1110"/>
      <c r="G93" s="1110"/>
      <c r="H93" s="1110"/>
      <c r="I93" s="1110"/>
      <c r="J93" s="1214"/>
      <c r="K93" s="1211"/>
      <c r="L93" s="1307"/>
      <c r="M93" s="1301"/>
      <c r="N93" s="1298"/>
      <c r="O93" s="1298"/>
      <c r="P93" s="1298"/>
      <c r="Q93" s="1298"/>
      <c r="R93" s="1301"/>
      <c r="S93" s="1304"/>
      <c r="T93" s="731"/>
      <c r="U93" s="732"/>
      <c r="V93" s="715"/>
      <c r="W93" s="386"/>
      <c r="X93" s="386"/>
      <c r="Y93" s="386"/>
      <c r="Z93" s="386"/>
      <c r="AA93" s="386"/>
      <c r="AB93" s="386"/>
      <c r="AC93" s="386"/>
      <c r="AD93" s="386"/>
      <c r="AE93" s="386"/>
      <c r="AF93" s="386"/>
      <c r="AG93" s="386"/>
      <c r="AH93" s="386"/>
      <c r="AI93" s="386"/>
      <c r="AJ93" s="386"/>
      <c r="AK93" s="386"/>
      <c r="AL93" s="386"/>
      <c r="AM93" s="386"/>
      <c r="AN93" s="386"/>
      <c r="AO93" s="386"/>
      <c r="AP93" s="386"/>
      <c r="AQ93" s="386"/>
    </row>
    <row r="94" spans="1:44" s="635" customFormat="1" ht="44.25" customHeight="1" outlineLevel="1" thickTop="1" thickBot="1" x14ac:dyDescent="0.3">
      <c r="A94" s="413"/>
      <c r="B94" s="624" t="s">
        <v>967</v>
      </c>
      <c r="C94" s="618" t="s">
        <v>1694</v>
      </c>
      <c r="D94" s="1109" t="s">
        <v>1251</v>
      </c>
      <c r="E94" s="1110"/>
      <c r="F94" s="1110"/>
      <c r="G94" s="1110"/>
      <c r="H94" s="1110"/>
      <c r="I94" s="1110"/>
      <c r="J94" s="1214"/>
      <c r="K94" s="1211"/>
      <c r="L94" s="1307"/>
      <c r="M94" s="1301"/>
      <c r="N94" s="1298"/>
      <c r="O94" s="1298"/>
      <c r="P94" s="1298"/>
      <c r="Q94" s="1298"/>
      <c r="R94" s="1301"/>
      <c r="S94" s="1304"/>
      <c r="T94" s="731"/>
      <c r="U94" s="732"/>
      <c r="V94" s="715"/>
      <c r="W94" s="386"/>
      <c r="X94" s="386"/>
      <c r="Y94" s="386"/>
      <c r="Z94" s="386"/>
      <c r="AA94" s="386"/>
      <c r="AB94" s="386"/>
      <c r="AC94" s="386"/>
      <c r="AD94" s="386"/>
      <c r="AE94" s="386"/>
      <c r="AF94" s="386"/>
      <c r="AG94" s="386"/>
      <c r="AH94" s="386"/>
      <c r="AI94" s="386"/>
      <c r="AJ94" s="386"/>
      <c r="AK94" s="386"/>
      <c r="AL94" s="386"/>
      <c r="AM94" s="386"/>
      <c r="AN94" s="386"/>
      <c r="AO94" s="386"/>
      <c r="AP94" s="386"/>
      <c r="AQ94" s="386"/>
    </row>
    <row r="95" spans="1:44" s="635" customFormat="1" ht="42" customHeight="1" outlineLevel="1" thickTop="1" thickBot="1" x14ac:dyDescent="0.3">
      <c r="A95" s="413"/>
      <c r="B95" s="624" t="s">
        <v>967</v>
      </c>
      <c r="C95" s="618" t="s">
        <v>1240</v>
      </c>
      <c r="D95" s="1109" t="s">
        <v>1252</v>
      </c>
      <c r="E95" s="1110"/>
      <c r="F95" s="1110"/>
      <c r="G95" s="1110"/>
      <c r="H95" s="1110"/>
      <c r="I95" s="1110"/>
      <c r="J95" s="1214"/>
      <c r="K95" s="1211"/>
      <c r="L95" s="1307"/>
      <c r="M95" s="1301"/>
      <c r="N95" s="1298"/>
      <c r="O95" s="1298"/>
      <c r="P95" s="1298"/>
      <c r="Q95" s="1298"/>
      <c r="R95" s="1301"/>
      <c r="S95" s="1304"/>
      <c r="T95" s="731"/>
      <c r="U95" s="732"/>
      <c r="V95" s="715"/>
      <c r="W95" s="386"/>
      <c r="X95" s="386"/>
      <c r="Y95" s="386"/>
      <c r="Z95" s="386"/>
      <c r="AA95" s="386"/>
      <c r="AB95" s="386"/>
      <c r="AC95" s="386"/>
      <c r="AD95" s="386"/>
      <c r="AE95" s="386"/>
      <c r="AF95" s="386"/>
      <c r="AG95" s="386"/>
      <c r="AH95" s="386"/>
      <c r="AI95" s="386"/>
      <c r="AJ95" s="386"/>
      <c r="AK95" s="386"/>
      <c r="AL95" s="386"/>
      <c r="AM95" s="386"/>
      <c r="AN95" s="386"/>
      <c r="AO95" s="386"/>
      <c r="AP95" s="386"/>
      <c r="AQ95" s="386"/>
    </row>
    <row r="96" spans="1:44" s="635" customFormat="1" ht="58.5" customHeight="1" outlineLevel="1" thickTop="1" thickBot="1" x14ac:dyDescent="0.3">
      <c r="A96" s="413"/>
      <c r="B96" s="624" t="s">
        <v>967</v>
      </c>
      <c r="C96" s="618" t="s">
        <v>1023</v>
      </c>
      <c r="D96" s="1109" t="s">
        <v>1300</v>
      </c>
      <c r="E96" s="1110"/>
      <c r="F96" s="1110"/>
      <c r="G96" s="1111"/>
      <c r="H96" s="1111"/>
      <c r="I96" s="1110"/>
      <c r="J96" s="1215"/>
      <c r="K96" s="1212"/>
      <c r="L96" s="1308"/>
      <c r="M96" s="1302"/>
      <c r="N96" s="1299"/>
      <c r="O96" s="1299"/>
      <c r="P96" s="1299"/>
      <c r="Q96" s="1299"/>
      <c r="R96" s="1302"/>
      <c r="S96" s="1305"/>
      <c r="T96" s="731"/>
      <c r="U96" s="732"/>
      <c r="V96" s="715"/>
      <c r="W96" s="386"/>
      <c r="X96" s="386"/>
      <c r="Y96" s="386"/>
      <c r="Z96" s="386"/>
      <c r="AA96" s="386"/>
      <c r="AB96" s="386"/>
      <c r="AC96" s="386"/>
      <c r="AD96" s="386"/>
      <c r="AE96" s="386"/>
      <c r="AF96" s="386"/>
      <c r="AG96" s="386"/>
      <c r="AH96" s="386"/>
      <c r="AI96" s="386"/>
      <c r="AJ96" s="386"/>
      <c r="AK96" s="386"/>
      <c r="AL96" s="386"/>
      <c r="AM96" s="386"/>
      <c r="AN96" s="386"/>
      <c r="AO96" s="386"/>
      <c r="AP96" s="386"/>
      <c r="AQ96" s="386"/>
    </row>
    <row r="97" spans="1:44" s="638" customFormat="1" ht="56.25" customHeight="1" outlineLevel="2" thickTop="1" thickBot="1" x14ac:dyDescent="0.3">
      <c r="A97" s="413"/>
      <c r="B97" s="1060" t="s">
        <v>1008</v>
      </c>
      <c r="C97" s="1049" t="s">
        <v>775</v>
      </c>
      <c r="D97" s="1041" t="s">
        <v>1684</v>
      </c>
      <c r="E97" s="1042"/>
      <c r="F97" s="1054" t="s">
        <v>995</v>
      </c>
      <c r="G97" s="1090" t="s">
        <v>1149</v>
      </c>
      <c r="H97" s="1091"/>
      <c r="I97" s="1021" t="s">
        <v>1737</v>
      </c>
      <c r="J97" s="1022"/>
      <c r="K97" s="1022"/>
      <c r="L97" s="685" t="s">
        <v>427</v>
      </c>
      <c r="M97" s="718">
        <v>1</v>
      </c>
      <c r="N97" s="719">
        <v>1</v>
      </c>
      <c r="O97" s="719">
        <v>1</v>
      </c>
      <c r="P97" s="719">
        <v>1</v>
      </c>
      <c r="Q97" s="719">
        <v>1</v>
      </c>
      <c r="R97" s="718">
        <v>5</v>
      </c>
      <c r="S97" s="720" t="s">
        <v>32</v>
      </c>
      <c r="T97" s="734"/>
      <c r="U97" s="723"/>
      <c r="V97" s="723"/>
      <c r="W97" s="386"/>
      <c r="X97" s="386"/>
      <c r="Y97" s="386"/>
      <c r="Z97" s="386"/>
      <c r="AA97" s="386"/>
      <c r="AB97" s="386"/>
      <c r="AC97" s="386"/>
      <c r="AD97" s="386"/>
      <c r="AE97" s="386"/>
      <c r="AF97" s="386"/>
      <c r="AG97" s="386"/>
      <c r="AH97" s="386"/>
      <c r="AI97" s="386"/>
      <c r="AJ97" s="386"/>
      <c r="AK97" s="386"/>
      <c r="AL97" s="641"/>
      <c r="AN97" s="639"/>
      <c r="AO97" s="639"/>
      <c r="AP97" s="639"/>
      <c r="AQ97" s="639"/>
      <c r="AR97" s="639"/>
    </row>
    <row r="98" spans="1:44" s="638" customFormat="1" ht="51.75" customHeight="1" outlineLevel="2" thickTop="1" thickBot="1" x14ac:dyDescent="0.3">
      <c r="A98" s="413"/>
      <c r="B98" s="1061"/>
      <c r="C98" s="1050"/>
      <c r="D98" s="1052"/>
      <c r="E98" s="1098"/>
      <c r="F98" s="1055"/>
      <c r="G98" s="1019" t="s">
        <v>1150</v>
      </c>
      <c r="H98" s="1020"/>
      <c r="I98" s="1096" t="s">
        <v>1738</v>
      </c>
      <c r="J98" s="1097"/>
      <c r="K98" s="1097"/>
      <c r="L98" s="685" t="s">
        <v>427</v>
      </c>
      <c r="M98" s="718">
        <v>100</v>
      </c>
      <c r="N98" s="719">
        <v>100</v>
      </c>
      <c r="O98" s="719">
        <v>0</v>
      </c>
      <c r="P98" s="719">
        <v>0</v>
      </c>
      <c r="Q98" s="719">
        <v>0</v>
      </c>
      <c r="R98" s="718">
        <v>100</v>
      </c>
      <c r="S98" s="720" t="s">
        <v>1070</v>
      </c>
      <c r="T98" s="734"/>
      <c r="U98" s="723"/>
      <c r="V98" s="723"/>
      <c r="W98" s="386"/>
      <c r="X98" s="386"/>
      <c r="Y98" s="386"/>
      <c r="Z98" s="386"/>
      <c r="AA98" s="386"/>
      <c r="AB98" s="386"/>
      <c r="AC98" s="386"/>
      <c r="AD98" s="386"/>
      <c r="AE98" s="386"/>
      <c r="AF98" s="386"/>
      <c r="AG98" s="386"/>
      <c r="AH98" s="386"/>
      <c r="AI98" s="386"/>
      <c r="AJ98" s="386"/>
      <c r="AK98" s="386"/>
      <c r="AL98" s="641"/>
      <c r="AN98" s="639"/>
      <c r="AO98" s="639"/>
      <c r="AP98" s="639"/>
      <c r="AQ98" s="639"/>
      <c r="AR98" s="639"/>
    </row>
    <row r="99" spans="1:44" s="638" customFormat="1" ht="51.75" customHeight="1" outlineLevel="2" thickTop="1" thickBot="1" x14ac:dyDescent="0.3">
      <c r="A99" s="413"/>
      <c r="B99" s="1061"/>
      <c r="C99" s="1050"/>
      <c r="D99" s="1052"/>
      <c r="E99" s="1098"/>
      <c r="F99" s="1055"/>
      <c r="G99" s="1090" t="s">
        <v>1151</v>
      </c>
      <c r="H99" s="1091"/>
      <c r="I99" s="1021" t="s">
        <v>1113</v>
      </c>
      <c r="J99" s="1022"/>
      <c r="K99" s="1022"/>
      <c r="L99" s="685" t="s">
        <v>460</v>
      </c>
      <c r="M99" s="718">
        <v>85</v>
      </c>
      <c r="N99" s="719">
        <v>86</v>
      </c>
      <c r="O99" s="719">
        <v>87</v>
      </c>
      <c r="P99" s="719">
        <v>88</v>
      </c>
      <c r="Q99" s="719">
        <v>89</v>
      </c>
      <c r="R99" s="718">
        <v>90</v>
      </c>
      <c r="S99" s="720" t="s">
        <v>1070</v>
      </c>
      <c r="T99" s="734"/>
      <c r="U99" s="723"/>
      <c r="V99" s="723"/>
      <c r="W99" s="386"/>
      <c r="X99" s="386"/>
      <c r="Y99" s="386"/>
      <c r="Z99" s="386"/>
      <c r="AA99" s="386"/>
      <c r="AB99" s="386"/>
      <c r="AC99" s="386"/>
      <c r="AD99" s="386"/>
      <c r="AE99" s="386"/>
      <c r="AF99" s="386"/>
      <c r="AG99" s="386"/>
      <c r="AH99" s="386"/>
      <c r="AI99" s="386"/>
      <c r="AJ99" s="386"/>
      <c r="AK99" s="386"/>
      <c r="AL99" s="641"/>
      <c r="AN99" s="639"/>
      <c r="AO99" s="639"/>
      <c r="AP99" s="639"/>
      <c r="AQ99" s="639"/>
      <c r="AR99" s="639"/>
    </row>
    <row r="100" spans="1:44" s="638" customFormat="1" ht="51.75" customHeight="1" outlineLevel="2" thickTop="1" thickBot="1" x14ac:dyDescent="0.3">
      <c r="A100" s="413"/>
      <c r="B100" s="1061"/>
      <c r="C100" s="1050"/>
      <c r="D100" s="1052"/>
      <c r="E100" s="1098"/>
      <c r="F100" s="1055"/>
      <c r="G100" s="1090" t="s">
        <v>1255</v>
      </c>
      <c r="H100" s="1091"/>
      <c r="I100" s="1194" t="s">
        <v>1314</v>
      </c>
      <c r="J100" s="1195"/>
      <c r="K100" s="1195"/>
      <c r="L100" s="685" t="s">
        <v>460</v>
      </c>
      <c r="M100" s="718">
        <v>4</v>
      </c>
      <c r="N100" s="719">
        <v>4</v>
      </c>
      <c r="O100" s="719">
        <v>4</v>
      </c>
      <c r="P100" s="719">
        <v>4</v>
      </c>
      <c r="Q100" s="719">
        <v>4</v>
      </c>
      <c r="R100" s="718">
        <v>20</v>
      </c>
      <c r="S100" s="720" t="s">
        <v>32</v>
      </c>
      <c r="T100" s="734"/>
      <c r="U100" s="723"/>
      <c r="V100" s="723"/>
      <c r="W100" s="386"/>
      <c r="X100" s="386"/>
      <c r="Y100" s="386"/>
      <c r="Z100" s="386"/>
      <c r="AA100" s="386"/>
      <c r="AB100" s="386"/>
      <c r="AC100" s="386"/>
      <c r="AD100" s="386"/>
      <c r="AE100" s="386"/>
      <c r="AF100" s="386"/>
      <c r="AG100" s="386"/>
      <c r="AH100" s="386"/>
      <c r="AI100" s="386"/>
      <c r="AJ100" s="386"/>
      <c r="AK100" s="386"/>
      <c r="AL100" s="641"/>
      <c r="AN100" s="639"/>
      <c r="AO100" s="639"/>
      <c r="AP100" s="639"/>
      <c r="AQ100" s="639"/>
      <c r="AR100" s="639"/>
    </row>
    <row r="101" spans="1:44" s="638" customFormat="1" ht="51.75" customHeight="1" outlineLevel="2" thickTop="1" thickBot="1" x14ac:dyDescent="0.3">
      <c r="A101" s="413"/>
      <c r="B101" s="1061"/>
      <c r="C101" s="1050"/>
      <c r="D101" s="1052"/>
      <c r="E101" s="1098"/>
      <c r="F101" s="1055"/>
      <c r="G101" s="1019" t="s">
        <v>1152</v>
      </c>
      <c r="H101" s="1020"/>
      <c r="I101" s="1021" t="s">
        <v>1739</v>
      </c>
      <c r="J101" s="1022"/>
      <c r="K101" s="1022"/>
      <c r="L101" s="685" t="s">
        <v>460</v>
      </c>
      <c r="M101" s="718">
        <v>3</v>
      </c>
      <c r="N101" s="719">
        <v>3</v>
      </c>
      <c r="O101" s="719">
        <v>3</v>
      </c>
      <c r="P101" s="719">
        <v>3</v>
      </c>
      <c r="Q101" s="719">
        <v>3</v>
      </c>
      <c r="R101" s="718">
        <v>12</v>
      </c>
      <c r="S101" s="720" t="s">
        <v>32</v>
      </c>
      <c r="T101" s="734"/>
      <c r="U101" s="723"/>
      <c r="V101" s="723"/>
      <c r="W101" s="386"/>
      <c r="X101" s="386"/>
      <c r="Y101" s="386"/>
      <c r="Z101" s="386"/>
      <c r="AA101" s="386"/>
      <c r="AB101" s="386"/>
      <c r="AC101" s="386"/>
      <c r="AD101" s="386"/>
      <c r="AE101" s="386"/>
      <c r="AF101" s="386"/>
      <c r="AG101" s="386"/>
      <c r="AH101" s="386"/>
      <c r="AI101" s="386"/>
      <c r="AJ101" s="386"/>
      <c r="AK101" s="386"/>
      <c r="AL101" s="641"/>
      <c r="AN101" s="639"/>
      <c r="AO101" s="639"/>
      <c r="AP101" s="639"/>
      <c r="AQ101" s="639"/>
      <c r="AR101" s="639"/>
    </row>
    <row r="102" spans="1:44" s="638" customFormat="1" ht="51.75" customHeight="1" outlineLevel="2" thickTop="1" thickBot="1" x14ac:dyDescent="0.3">
      <c r="A102" s="413"/>
      <c r="B102" s="1061"/>
      <c r="C102" s="1050"/>
      <c r="D102" s="1052"/>
      <c r="E102" s="1098"/>
      <c r="F102" s="1055"/>
      <c r="G102" s="1019" t="s">
        <v>1153</v>
      </c>
      <c r="H102" s="1020"/>
      <c r="I102" s="1021" t="s">
        <v>1668</v>
      </c>
      <c r="J102" s="1022"/>
      <c r="K102" s="1022"/>
      <c r="L102" s="685" t="s">
        <v>460</v>
      </c>
      <c r="M102" s="718">
        <v>4</v>
      </c>
      <c r="N102" s="719">
        <v>4</v>
      </c>
      <c r="O102" s="719">
        <v>4</v>
      </c>
      <c r="P102" s="719">
        <v>4</v>
      </c>
      <c r="Q102" s="719">
        <v>4</v>
      </c>
      <c r="R102" s="718">
        <v>16</v>
      </c>
      <c r="S102" s="720" t="s">
        <v>32</v>
      </c>
      <c r="T102" s="734"/>
      <c r="U102" s="723"/>
      <c r="V102" s="723"/>
      <c r="W102" s="386"/>
      <c r="X102" s="386"/>
      <c r="Y102" s="386"/>
      <c r="Z102" s="386"/>
      <c r="AA102" s="386"/>
      <c r="AB102" s="386"/>
      <c r="AC102" s="386"/>
      <c r="AD102" s="386"/>
      <c r="AE102" s="386"/>
      <c r="AF102" s="386"/>
      <c r="AG102" s="386"/>
      <c r="AH102" s="386"/>
      <c r="AI102" s="386"/>
      <c r="AJ102" s="386"/>
      <c r="AK102" s="386"/>
      <c r="AL102" s="641"/>
      <c r="AN102" s="639"/>
      <c r="AO102" s="639"/>
      <c r="AP102" s="639"/>
      <c r="AQ102" s="639"/>
      <c r="AR102" s="639"/>
    </row>
    <row r="103" spans="1:44" s="638" customFormat="1" ht="51.75" customHeight="1" outlineLevel="2" thickTop="1" thickBot="1" x14ac:dyDescent="0.3">
      <c r="A103" s="413"/>
      <c r="B103" s="1061"/>
      <c r="C103" s="1050"/>
      <c r="D103" s="1052"/>
      <c r="E103" s="1098"/>
      <c r="F103" s="1055"/>
      <c r="G103" s="1192" t="s">
        <v>1154</v>
      </c>
      <c r="H103" s="1193"/>
      <c r="I103" s="1021" t="s">
        <v>1353</v>
      </c>
      <c r="J103" s="1022"/>
      <c r="K103" s="1022"/>
      <c r="L103" s="685" t="s">
        <v>460</v>
      </c>
      <c r="M103" s="718">
        <v>90</v>
      </c>
      <c r="N103" s="719">
        <v>90</v>
      </c>
      <c r="O103" s="719">
        <v>90</v>
      </c>
      <c r="P103" s="719">
        <v>90</v>
      </c>
      <c r="Q103" s="719">
        <v>90</v>
      </c>
      <c r="R103" s="718">
        <v>90</v>
      </c>
      <c r="S103" s="720" t="s">
        <v>1070</v>
      </c>
      <c r="T103" s="734"/>
      <c r="U103" s="723"/>
      <c r="V103" s="723"/>
      <c r="W103" s="386"/>
      <c r="X103" s="386"/>
      <c r="Y103" s="386"/>
      <c r="Z103" s="386"/>
      <c r="AA103" s="386"/>
      <c r="AB103" s="386"/>
      <c r="AC103" s="386"/>
      <c r="AD103" s="386"/>
      <c r="AE103" s="386"/>
      <c r="AF103" s="386"/>
      <c r="AG103" s="386"/>
      <c r="AH103" s="386"/>
      <c r="AI103" s="386"/>
      <c r="AJ103" s="386"/>
      <c r="AK103" s="386"/>
      <c r="AL103" s="641"/>
      <c r="AN103" s="639"/>
      <c r="AO103" s="639"/>
      <c r="AP103" s="639"/>
      <c r="AQ103" s="639"/>
      <c r="AR103" s="639"/>
    </row>
    <row r="104" spans="1:44" s="638" customFormat="1" ht="51.75" customHeight="1" outlineLevel="2" thickTop="1" thickBot="1" x14ac:dyDescent="0.3">
      <c r="A104" s="413"/>
      <c r="B104" s="1061"/>
      <c r="C104" s="1050"/>
      <c r="D104" s="1052"/>
      <c r="E104" s="1098"/>
      <c r="F104" s="1055"/>
      <c r="G104" s="1019" t="s">
        <v>1155</v>
      </c>
      <c r="H104" s="1020"/>
      <c r="I104" s="1021" t="s">
        <v>1591</v>
      </c>
      <c r="J104" s="1022"/>
      <c r="K104" s="1022"/>
      <c r="L104" s="685" t="s">
        <v>460</v>
      </c>
      <c r="M104" s="718">
        <v>90</v>
      </c>
      <c r="N104" s="719">
        <v>90</v>
      </c>
      <c r="O104" s="719">
        <v>90</v>
      </c>
      <c r="P104" s="719">
        <v>90</v>
      </c>
      <c r="Q104" s="719">
        <v>90</v>
      </c>
      <c r="R104" s="718">
        <v>90</v>
      </c>
      <c r="S104" s="720" t="s">
        <v>1070</v>
      </c>
      <c r="T104" s="734"/>
      <c r="U104" s="723"/>
      <c r="V104" s="723"/>
      <c r="W104" s="386"/>
      <c r="X104" s="386"/>
      <c r="Y104" s="386"/>
      <c r="Z104" s="386"/>
      <c r="AA104" s="386"/>
      <c r="AB104" s="386"/>
      <c r="AC104" s="386"/>
      <c r="AD104" s="386"/>
      <c r="AE104" s="386"/>
      <c r="AF104" s="386"/>
      <c r="AG104" s="386"/>
      <c r="AH104" s="386"/>
      <c r="AI104" s="386"/>
      <c r="AJ104" s="386"/>
      <c r="AK104" s="386"/>
      <c r="AL104" s="641"/>
      <c r="AN104" s="639"/>
      <c r="AO104" s="639"/>
      <c r="AP104" s="639"/>
      <c r="AQ104" s="639"/>
      <c r="AR104" s="639"/>
    </row>
    <row r="105" spans="1:44" s="638" customFormat="1" ht="51.75" customHeight="1" outlineLevel="2" thickTop="1" thickBot="1" x14ac:dyDescent="0.3">
      <c r="A105" s="413"/>
      <c r="B105" s="1061"/>
      <c r="C105" s="1050"/>
      <c r="D105" s="1052"/>
      <c r="E105" s="1098"/>
      <c r="F105" s="1055"/>
      <c r="G105" s="1192" t="s">
        <v>1156</v>
      </c>
      <c r="H105" s="1193"/>
      <c r="I105" s="1021" t="s">
        <v>1433</v>
      </c>
      <c r="J105" s="1022"/>
      <c r="K105" s="1022"/>
      <c r="L105" s="685" t="s">
        <v>460</v>
      </c>
      <c r="M105" s="718">
        <v>95</v>
      </c>
      <c r="N105" s="719">
        <v>95</v>
      </c>
      <c r="O105" s="719">
        <v>95</v>
      </c>
      <c r="P105" s="719">
        <v>100</v>
      </c>
      <c r="Q105" s="719">
        <v>100</v>
      </c>
      <c r="R105" s="718">
        <v>100</v>
      </c>
      <c r="S105" s="720" t="s">
        <v>1070</v>
      </c>
      <c r="T105" s="734"/>
      <c r="U105" s="723"/>
      <c r="V105" s="723"/>
      <c r="W105" s="386"/>
      <c r="X105" s="386"/>
      <c r="Y105" s="386"/>
      <c r="Z105" s="386"/>
      <c r="AA105" s="386"/>
      <c r="AB105" s="386"/>
      <c r="AC105" s="386"/>
      <c r="AD105" s="386"/>
      <c r="AE105" s="386"/>
      <c r="AF105" s="386"/>
      <c r="AG105" s="386"/>
      <c r="AH105" s="386"/>
      <c r="AI105" s="386"/>
      <c r="AJ105" s="386"/>
      <c r="AK105" s="386"/>
      <c r="AL105" s="641"/>
      <c r="AN105" s="639"/>
      <c r="AO105" s="639"/>
      <c r="AP105" s="639"/>
      <c r="AQ105" s="639"/>
      <c r="AR105" s="639"/>
    </row>
    <row r="106" spans="1:44" s="638" customFormat="1" ht="51.75" customHeight="1" outlineLevel="2" thickTop="1" thickBot="1" x14ac:dyDescent="0.3">
      <c r="A106" s="413"/>
      <c r="B106" s="1061"/>
      <c r="C106" s="1050"/>
      <c r="D106" s="1052"/>
      <c r="E106" s="1098"/>
      <c r="F106" s="1055"/>
      <c r="G106" s="1019" t="s">
        <v>1157</v>
      </c>
      <c r="H106" s="1020"/>
      <c r="I106" s="1021" t="s">
        <v>1338</v>
      </c>
      <c r="J106" s="1022"/>
      <c r="K106" s="1022"/>
      <c r="L106" s="685" t="s">
        <v>460</v>
      </c>
      <c r="M106" s="718">
        <v>100</v>
      </c>
      <c r="N106" s="719">
        <v>100</v>
      </c>
      <c r="O106" s="719">
        <v>100</v>
      </c>
      <c r="P106" s="719">
        <v>100</v>
      </c>
      <c r="Q106" s="719">
        <v>100</v>
      </c>
      <c r="R106" s="718">
        <v>100</v>
      </c>
      <c r="S106" s="720" t="s">
        <v>1070</v>
      </c>
      <c r="T106" s="734"/>
      <c r="U106" s="723"/>
      <c r="V106" s="723"/>
      <c r="W106" s="386"/>
      <c r="X106" s="386"/>
      <c r="Y106" s="386"/>
      <c r="Z106" s="386"/>
      <c r="AA106" s="386"/>
      <c r="AB106" s="386"/>
      <c r="AC106" s="386"/>
      <c r="AD106" s="386"/>
      <c r="AE106" s="386"/>
      <c r="AF106" s="386"/>
      <c r="AG106" s="386"/>
      <c r="AH106" s="386"/>
      <c r="AI106" s="386"/>
      <c r="AJ106" s="386"/>
      <c r="AK106" s="386"/>
      <c r="AL106" s="641"/>
      <c r="AN106" s="639"/>
      <c r="AO106" s="639"/>
      <c r="AP106" s="639"/>
      <c r="AQ106" s="639"/>
      <c r="AR106" s="639"/>
    </row>
    <row r="107" spans="1:44" s="638" customFormat="1" ht="51.75" customHeight="1" outlineLevel="2" thickTop="1" thickBot="1" x14ac:dyDescent="0.3">
      <c r="A107" s="413"/>
      <c r="B107" s="1104"/>
      <c r="C107" s="1105"/>
      <c r="D107" s="1039"/>
      <c r="E107" s="1040"/>
      <c r="F107" s="1169"/>
      <c r="G107" s="1144" t="s">
        <v>1158</v>
      </c>
      <c r="H107" s="1145"/>
      <c r="I107" s="1021" t="s">
        <v>1315</v>
      </c>
      <c r="J107" s="1022"/>
      <c r="K107" s="1022"/>
      <c r="L107" s="685" t="s">
        <v>460</v>
      </c>
      <c r="M107" s="718">
        <v>100</v>
      </c>
      <c r="N107" s="719">
        <v>100</v>
      </c>
      <c r="O107" s="719">
        <v>100</v>
      </c>
      <c r="P107" s="719">
        <v>100</v>
      </c>
      <c r="Q107" s="719">
        <v>100</v>
      </c>
      <c r="R107" s="718">
        <v>100</v>
      </c>
      <c r="S107" s="720" t="s">
        <v>1070</v>
      </c>
      <c r="T107" s="734"/>
      <c r="U107" s="723"/>
      <c r="V107" s="723"/>
      <c r="W107" s="386"/>
      <c r="X107" s="386"/>
      <c r="Y107" s="386"/>
      <c r="Z107" s="386"/>
      <c r="AA107" s="386"/>
      <c r="AB107" s="386"/>
      <c r="AC107" s="386"/>
      <c r="AD107" s="386"/>
      <c r="AE107" s="386"/>
      <c r="AF107" s="386"/>
      <c r="AG107" s="386"/>
      <c r="AH107" s="386"/>
      <c r="AI107" s="386"/>
      <c r="AJ107" s="386"/>
      <c r="AK107" s="386"/>
      <c r="AL107" s="641"/>
      <c r="AN107" s="639"/>
      <c r="AO107" s="639"/>
      <c r="AP107" s="639"/>
      <c r="AQ107" s="639"/>
      <c r="AR107" s="639"/>
    </row>
    <row r="108" spans="1:44" s="638" customFormat="1" ht="37.5" customHeight="1" outlineLevel="3" thickTop="1" thickBot="1" x14ac:dyDescent="0.3">
      <c r="A108" s="413"/>
      <c r="B108" s="460" t="s">
        <v>981</v>
      </c>
      <c r="C108" s="625" t="s">
        <v>372</v>
      </c>
      <c r="D108" s="993" t="s">
        <v>1484</v>
      </c>
      <c r="E108" s="994"/>
      <c r="F108" s="994"/>
      <c r="G108" s="994"/>
      <c r="H108" s="994"/>
      <c r="I108" s="994"/>
      <c r="J108" s="994"/>
      <c r="K108" s="994"/>
      <c r="L108" s="602" t="s">
        <v>427</v>
      </c>
      <c r="M108" s="628">
        <v>1</v>
      </c>
      <c r="N108" s="657">
        <v>1</v>
      </c>
      <c r="O108" s="657">
        <v>1</v>
      </c>
      <c r="P108" s="657">
        <v>1</v>
      </c>
      <c r="Q108" s="657">
        <v>1</v>
      </c>
      <c r="R108" s="629">
        <v>5</v>
      </c>
      <c r="S108" s="657" t="s">
        <v>32</v>
      </c>
      <c r="T108" s="658"/>
      <c r="U108" s="630"/>
      <c r="V108" s="692"/>
      <c r="W108" s="386"/>
      <c r="X108" s="386"/>
      <c r="Y108" s="386"/>
      <c r="Z108" s="386"/>
      <c r="AA108" s="386"/>
      <c r="AB108" s="386"/>
      <c r="AC108" s="386"/>
      <c r="AD108" s="386"/>
      <c r="AE108" s="386"/>
      <c r="AF108" s="386"/>
      <c r="AG108" s="386"/>
      <c r="AH108" s="386"/>
      <c r="AI108" s="639"/>
      <c r="AJ108" s="639"/>
      <c r="AK108" s="639"/>
      <c r="AL108" s="640"/>
      <c r="AN108" s="642"/>
      <c r="AO108" s="643"/>
      <c r="AP108" s="643"/>
      <c r="AQ108" s="643"/>
      <c r="AR108" s="643"/>
    </row>
    <row r="109" spans="1:44" s="638" customFormat="1" ht="35.25" customHeight="1" outlineLevel="3" thickTop="1" thickBot="1" x14ac:dyDescent="0.3">
      <c r="A109" s="413"/>
      <c r="B109" s="460" t="s">
        <v>981</v>
      </c>
      <c r="C109" s="625" t="s">
        <v>659</v>
      </c>
      <c r="D109" s="993" t="s">
        <v>1485</v>
      </c>
      <c r="E109" s="994"/>
      <c r="F109" s="994"/>
      <c r="G109" s="994"/>
      <c r="H109" s="994"/>
      <c r="I109" s="994"/>
      <c r="J109" s="994"/>
      <c r="K109" s="994"/>
      <c r="L109" s="602" t="s">
        <v>427</v>
      </c>
      <c r="M109" s="628">
        <v>1</v>
      </c>
      <c r="N109" s="657">
        <v>1</v>
      </c>
      <c r="O109" s="657">
        <v>1</v>
      </c>
      <c r="P109" s="657">
        <v>1</v>
      </c>
      <c r="Q109" s="657">
        <v>1</v>
      </c>
      <c r="R109" s="629">
        <v>5</v>
      </c>
      <c r="S109" s="657" t="s">
        <v>32</v>
      </c>
      <c r="T109" s="658"/>
      <c r="U109" s="630"/>
      <c r="V109" s="692"/>
      <c r="W109" s="386"/>
      <c r="X109" s="386"/>
      <c r="Y109" s="386"/>
      <c r="Z109" s="386"/>
      <c r="AA109" s="386"/>
      <c r="AB109" s="386"/>
      <c r="AC109" s="386"/>
      <c r="AD109" s="386"/>
      <c r="AE109" s="386"/>
      <c r="AF109" s="386"/>
      <c r="AG109" s="386"/>
      <c r="AH109" s="386"/>
      <c r="AI109" s="639"/>
      <c r="AJ109" s="639"/>
      <c r="AK109" s="639"/>
      <c r="AL109" s="640"/>
      <c r="AN109" s="642"/>
      <c r="AO109" s="643"/>
      <c r="AP109" s="643"/>
      <c r="AQ109" s="643"/>
      <c r="AR109" s="643"/>
    </row>
    <row r="110" spans="1:44" s="638" customFormat="1" ht="35.25" customHeight="1" outlineLevel="3" thickTop="1" thickBot="1" x14ac:dyDescent="0.3">
      <c r="A110" s="413"/>
      <c r="B110" s="460" t="s">
        <v>981</v>
      </c>
      <c r="C110" s="625" t="s">
        <v>502</v>
      </c>
      <c r="D110" s="993" t="s">
        <v>1487</v>
      </c>
      <c r="E110" s="994"/>
      <c r="F110" s="994"/>
      <c r="G110" s="994"/>
      <c r="H110" s="994"/>
      <c r="I110" s="994"/>
      <c r="J110" s="994"/>
      <c r="K110" s="994"/>
      <c r="L110" s="602" t="s">
        <v>427</v>
      </c>
      <c r="M110" s="628">
        <v>4</v>
      </c>
      <c r="N110" s="657">
        <v>12</v>
      </c>
      <c r="O110" s="657">
        <v>12</v>
      </c>
      <c r="P110" s="657">
        <v>12</v>
      </c>
      <c r="Q110" s="657">
        <v>12</v>
      </c>
      <c r="R110" s="629">
        <v>52</v>
      </c>
      <c r="S110" s="657" t="s">
        <v>32</v>
      </c>
      <c r="T110" s="782"/>
      <c r="U110" s="783"/>
      <c r="V110" s="692"/>
      <c r="W110" s="386"/>
      <c r="X110" s="386"/>
      <c r="Y110" s="386"/>
      <c r="Z110" s="386"/>
      <c r="AA110" s="386"/>
      <c r="AB110" s="386"/>
      <c r="AC110" s="386"/>
      <c r="AD110" s="386"/>
      <c r="AE110" s="386"/>
      <c r="AF110" s="386"/>
      <c r="AG110" s="386"/>
      <c r="AH110" s="386"/>
      <c r="AI110" s="639"/>
      <c r="AJ110" s="639"/>
      <c r="AK110" s="639"/>
      <c r="AL110" s="640"/>
      <c r="AN110" s="642"/>
      <c r="AO110" s="643"/>
      <c r="AP110" s="643"/>
      <c r="AQ110" s="643"/>
      <c r="AR110" s="643"/>
    </row>
    <row r="111" spans="1:44" s="638" customFormat="1" ht="63" customHeight="1" outlineLevel="3" thickTop="1" thickBot="1" x14ac:dyDescent="0.3">
      <c r="A111" s="413"/>
      <c r="B111" s="460" t="s">
        <v>981</v>
      </c>
      <c r="C111" s="625" t="s">
        <v>1256</v>
      </c>
      <c r="D111" s="993" t="s">
        <v>1425</v>
      </c>
      <c r="E111" s="994"/>
      <c r="F111" s="994"/>
      <c r="G111" s="994"/>
      <c r="H111" s="994"/>
      <c r="I111" s="994"/>
      <c r="J111" s="994"/>
      <c r="K111" s="994"/>
      <c r="L111" s="602" t="s">
        <v>1118</v>
      </c>
      <c r="M111" s="628" t="s">
        <v>128</v>
      </c>
      <c r="N111" s="657">
        <v>100</v>
      </c>
      <c r="O111" s="657">
        <v>100</v>
      </c>
      <c r="P111" s="657">
        <v>100</v>
      </c>
      <c r="Q111" s="657">
        <v>100</v>
      </c>
      <c r="R111" s="629">
        <v>100</v>
      </c>
      <c r="S111" s="657" t="s">
        <v>1070</v>
      </c>
      <c r="T111" s="691"/>
      <c r="U111" s="692"/>
      <c r="V111" s="692"/>
      <c r="W111" s="386"/>
      <c r="X111" s="386"/>
      <c r="Y111" s="386"/>
      <c r="Z111" s="386"/>
      <c r="AA111" s="386"/>
      <c r="AB111" s="386"/>
      <c r="AC111" s="386"/>
      <c r="AD111" s="386"/>
      <c r="AE111" s="386"/>
      <c r="AF111" s="386"/>
      <c r="AG111" s="386"/>
      <c r="AH111" s="386"/>
      <c r="AI111" s="639"/>
      <c r="AJ111" s="639"/>
      <c r="AK111" s="639"/>
      <c r="AL111" s="640"/>
      <c r="AN111" s="642"/>
      <c r="AO111" s="643"/>
      <c r="AP111" s="643"/>
      <c r="AQ111" s="643"/>
      <c r="AR111" s="643"/>
    </row>
    <row r="112" spans="1:44" s="638" customFormat="1" ht="35.25" customHeight="1" outlineLevel="3" thickTop="1" thickBot="1" x14ac:dyDescent="0.3">
      <c r="A112" s="413"/>
      <c r="B112" s="460" t="s">
        <v>981</v>
      </c>
      <c r="C112" s="625" t="s">
        <v>577</v>
      </c>
      <c r="D112" s="993" t="s">
        <v>1650</v>
      </c>
      <c r="E112" s="994"/>
      <c r="F112" s="994"/>
      <c r="G112" s="994"/>
      <c r="H112" s="994"/>
      <c r="I112" s="994"/>
      <c r="J112" s="994"/>
      <c r="K112" s="994"/>
      <c r="L112" s="516" t="s">
        <v>460</v>
      </c>
      <c r="M112" s="762">
        <v>4</v>
      </c>
      <c r="N112" s="657">
        <v>4</v>
      </c>
      <c r="O112" s="657">
        <v>4</v>
      </c>
      <c r="P112" s="657">
        <v>4</v>
      </c>
      <c r="Q112" s="657">
        <v>4</v>
      </c>
      <c r="R112" s="629">
        <v>20</v>
      </c>
      <c r="S112" s="657" t="s">
        <v>32</v>
      </c>
      <c r="T112" s="691"/>
      <c r="U112" s="692"/>
      <c r="V112" s="692"/>
      <c r="W112" s="386"/>
      <c r="X112" s="386"/>
      <c r="Y112" s="386"/>
      <c r="Z112" s="386"/>
      <c r="AA112" s="386"/>
      <c r="AB112" s="386"/>
      <c r="AC112" s="386"/>
      <c r="AD112" s="386"/>
      <c r="AE112" s="386"/>
      <c r="AF112" s="386"/>
      <c r="AG112" s="386"/>
      <c r="AH112" s="386"/>
      <c r="AI112" s="639"/>
      <c r="AJ112" s="639"/>
      <c r="AK112" s="639"/>
      <c r="AL112" s="640"/>
      <c r="AN112" s="642"/>
      <c r="AO112" s="643"/>
      <c r="AP112" s="643"/>
      <c r="AQ112" s="643"/>
      <c r="AR112" s="643"/>
    </row>
    <row r="113" spans="1:44" s="638" customFormat="1" ht="35.25" customHeight="1" outlineLevel="3" thickTop="1" thickBot="1" x14ac:dyDescent="0.3">
      <c r="A113" s="413"/>
      <c r="B113" s="460" t="s">
        <v>981</v>
      </c>
      <c r="C113" s="625" t="s">
        <v>579</v>
      </c>
      <c r="D113" s="993" t="s">
        <v>1651</v>
      </c>
      <c r="E113" s="994"/>
      <c r="F113" s="994"/>
      <c r="G113" s="994"/>
      <c r="H113" s="994"/>
      <c r="I113" s="994"/>
      <c r="J113" s="994"/>
      <c r="K113" s="994"/>
      <c r="L113" s="516" t="s">
        <v>460</v>
      </c>
      <c r="M113" s="762">
        <v>2</v>
      </c>
      <c r="N113" s="657">
        <v>2</v>
      </c>
      <c r="O113" s="657">
        <v>2</v>
      </c>
      <c r="P113" s="657">
        <v>2</v>
      </c>
      <c r="Q113" s="657">
        <v>2</v>
      </c>
      <c r="R113" s="629">
        <v>10</v>
      </c>
      <c r="S113" s="657" t="s">
        <v>32</v>
      </c>
      <c r="T113" s="691"/>
      <c r="U113" s="692"/>
      <c r="V113" s="692"/>
      <c r="W113" s="386"/>
      <c r="X113" s="386"/>
      <c r="Y113" s="386"/>
      <c r="Z113" s="386"/>
      <c r="AA113" s="386"/>
      <c r="AB113" s="386"/>
      <c r="AC113" s="386"/>
      <c r="AD113" s="386"/>
      <c r="AE113" s="386"/>
      <c r="AF113" s="386"/>
      <c r="AG113" s="386"/>
      <c r="AH113" s="386"/>
      <c r="AI113" s="639"/>
      <c r="AJ113" s="639"/>
      <c r="AK113" s="639"/>
      <c r="AL113" s="640"/>
      <c r="AN113" s="642"/>
      <c r="AO113" s="643"/>
      <c r="AP113" s="643"/>
      <c r="AQ113" s="643"/>
      <c r="AR113" s="643"/>
    </row>
    <row r="114" spans="1:44" s="638" customFormat="1" ht="35.25" customHeight="1" outlineLevel="3" thickTop="1" thickBot="1" x14ac:dyDescent="0.3">
      <c r="A114" s="413"/>
      <c r="B114" s="460" t="s">
        <v>981</v>
      </c>
      <c r="C114" s="625" t="s">
        <v>332</v>
      </c>
      <c r="D114" s="993" t="s">
        <v>1646</v>
      </c>
      <c r="E114" s="994"/>
      <c r="F114" s="994"/>
      <c r="G114" s="994"/>
      <c r="H114" s="994"/>
      <c r="I114" s="994"/>
      <c r="J114" s="994"/>
      <c r="K114" s="994"/>
      <c r="L114" s="516" t="s">
        <v>460</v>
      </c>
      <c r="M114" s="762">
        <v>2</v>
      </c>
      <c r="N114" s="657">
        <v>2</v>
      </c>
      <c r="O114" s="657">
        <v>2</v>
      </c>
      <c r="P114" s="657">
        <v>2</v>
      </c>
      <c r="Q114" s="657">
        <v>2</v>
      </c>
      <c r="R114" s="629">
        <v>10</v>
      </c>
      <c r="S114" s="657" t="s">
        <v>32</v>
      </c>
      <c r="T114" s="691"/>
      <c r="U114" s="692"/>
      <c r="V114" s="692"/>
      <c r="W114" s="386"/>
      <c r="X114" s="386"/>
      <c r="Y114" s="386"/>
      <c r="Z114" s="386"/>
      <c r="AA114" s="386"/>
      <c r="AB114" s="386"/>
      <c r="AC114" s="386"/>
      <c r="AD114" s="386"/>
      <c r="AE114" s="386"/>
      <c r="AF114" s="386"/>
      <c r="AG114" s="386"/>
      <c r="AH114" s="386"/>
      <c r="AI114" s="639"/>
      <c r="AJ114" s="639"/>
      <c r="AK114" s="639"/>
      <c r="AL114" s="640"/>
      <c r="AN114" s="642"/>
      <c r="AO114" s="643"/>
      <c r="AP114" s="643"/>
      <c r="AQ114" s="643"/>
      <c r="AR114" s="643"/>
    </row>
    <row r="115" spans="1:44" s="638" customFormat="1" ht="35.25" customHeight="1" outlineLevel="3" thickTop="1" thickBot="1" x14ac:dyDescent="0.3">
      <c r="A115" s="413"/>
      <c r="B115" s="460" t="s">
        <v>981</v>
      </c>
      <c r="C115" s="625" t="s">
        <v>386</v>
      </c>
      <c r="D115" s="993" t="s">
        <v>1404</v>
      </c>
      <c r="E115" s="994"/>
      <c r="F115" s="994"/>
      <c r="G115" s="994"/>
      <c r="H115" s="994"/>
      <c r="I115" s="994"/>
      <c r="J115" s="994"/>
      <c r="K115" s="994"/>
      <c r="L115" s="516" t="s">
        <v>460</v>
      </c>
      <c r="M115" s="762">
        <v>1</v>
      </c>
      <c r="N115" s="657">
        <v>1</v>
      </c>
      <c r="O115" s="657">
        <v>1</v>
      </c>
      <c r="P115" s="657">
        <v>1</v>
      </c>
      <c r="Q115" s="657">
        <v>1</v>
      </c>
      <c r="R115" s="629">
        <v>5</v>
      </c>
      <c r="S115" s="657" t="s">
        <v>32</v>
      </c>
      <c r="T115" s="691"/>
      <c r="U115" s="692"/>
      <c r="V115" s="692"/>
      <c r="W115" s="386"/>
      <c r="X115" s="386"/>
      <c r="Y115" s="386"/>
      <c r="Z115" s="386"/>
      <c r="AA115" s="386"/>
      <c r="AB115" s="386"/>
      <c r="AC115" s="386"/>
      <c r="AD115" s="386"/>
      <c r="AE115" s="386"/>
      <c r="AF115" s="386"/>
      <c r="AG115" s="386"/>
      <c r="AH115" s="386"/>
      <c r="AI115" s="639"/>
      <c r="AJ115" s="639"/>
      <c r="AK115" s="639"/>
      <c r="AL115" s="640"/>
      <c r="AN115" s="642"/>
      <c r="AO115" s="643"/>
      <c r="AP115" s="643"/>
      <c r="AQ115" s="643"/>
      <c r="AR115" s="643"/>
    </row>
    <row r="116" spans="1:44" s="638" customFormat="1" ht="49.5" customHeight="1" outlineLevel="3" thickTop="1" thickBot="1" x14ac:dyDescent="0.3">
      <c r="A116" s="413"/>
      <c r="B116" s="460" t="s">
        <v>981</v>
      </c>
      <c r="C116" s="625" t="s">
        <v>106</v>
      </c>
      <c r="D116" s="997" t="s">
        <v>1405</v>
      </c>
      <c r="E116" s="998"/>
      <c r="F116" s="998"/>
      <c r="G116" s="998"/>
      <c r="H116" s="998"/>
      <c r="I116" s="998"/>
      <c r="J116" s="998"/>
      <c r="K116" s="1043"/>
      <c r="L116" s="516" t="s">
        <v>460</v>
      </c>
      <c r="M116" s="762">
        <v>4</v>
      </c>
      <c r="N116" s="657">
        <v>4</v>
      </c>
      <c r="O116" s="657">
        <v>4</v>
      </c>
      <c r="P116" s="657">
        <v>4</v>
      </c>
      <c r="Q116" s="657">
        <v>4</v>
      </c>
      <c r="R116" s="629">
        <v>20</v>
      </c>
      <c r="S116" s="657" t="s">
        <v>32</v>
      </c>
      <c r="T116" s="691"/>
      <c r="U116" s="692"/>
      <c r="V116" s="692"/>
      <c r="W116" s="386"/>
      <c r="X116" s="386"/>
      <c r="Y116" s="386"/>
      <c r="Z116" s="386"/>
      <c r="AA116" s="386"/>
      <c r="AB116" s="386"/>
      <c r="AC116" s="386"/>
      <c r="AD116" s="386"/>
      <c r="AE116" s="386"/>
      <c r="AF116" s="386"/>
      <c r="AG116" s="386"/>
      <c r="AH116" s="386"/>
      <c r="AI116" s="639"/>
      <c r="AJ116" s="639"/>
      <c r="AK116" s="639"/>
      <c r="AL116" s="640"/>
      <c r="AN116" s="642"/>
      <c r="AO116" s="643"/>
      <c r="AP116" s="643"/>
      <c r="AQ116" s="643"/>
      <c r="AR116" s="643"/>
    </row>
    <row r="117" spans="1:44" s="638" customFormat="1" ht="57" customHeight="1" outlineLevel="3" thickTop="1" thickBot="1" x14ac:dyDescent="0.3">
      <c r="A117" s="413"/>
      <c r="B117" s="460" t="s">
        <v>981</v>
      </c>
      <c r="C117" s="625" t="s">
        <v>674</v>
      </c>
      <c r="D117" s="993" t="s">
        <v>1647</v>
      </c>
      <c r="E117" s="994"/>
      <c r="F117" s="994"/>
      <c r="G117" s="994"/>
      <c r="H117" s="994"/>
      <c r="I117" s="994"/>
      <c r="J117" s="994"/>
      <c r="K117" s="994"/>
      <c r="L117" s="516" t="s">
        <v>460</v>
      </c>
      <c r="M117" s="762">
        <v>4</v>
      </c>
      <c r="N117" s="657">
        <v>4</v>
      </c>
      <c r="O117" s="657">
        <v>4</v>
      </c>
      <c r="P117" s="657">
        <v>4</v>
      </c>
      <c r="Q117" s="657">
        <v>4</v>
      </c>
      <c r="R117" s="629">
        <v>20</v>
      </c>
      <c r="S117" s="657" t="s">
        <v>32</v>
      </c>
      <c r="T117" s="691"/>
      <c r="U117" s="692"/>
      <c r="V117" s="692"/>
      <c r="W117" s="386"/>
      <c r="X117" s="386"/>
      <c r="Y117" s="386"/>
      <c r="Z117" s="386"/>
      <c r="AA117" s="386"/>
      <c r="AB117" s="386"/>
      <c r="AC117" s="386"/>
      <c r="AD117" s="386"/>
      <c r="AE117" s="386"/>
      <c r="AF117" s="386"/>
      <c r="AG117" s="386"/>
      <c r="AH117" s="386"/>
      <c r="AI117" s="639"/>
      <c r="AJ117" s="639"/>
      <c r="AK117" s="639"/>
      <c r="AL117" s="640"/>
      <c r="AN117" s="642"/>
      <c r="AO117" s="643"/>
      <c r="AP117" s="643"/>
      <c r="AQ117" s="643"/>
      <c r="AR117" s="643"/>
    </row>
    <row r="118" spans="1:44" s="638" customFormat="1" ht="35.25" customHeight="1" outlineLevel="3" thickTop="1" thickBot="1" x14ac:dyDescent="0.3">
      <c r="A118" s="413"/>
      <c r="B118" s="460" t="s">
        <v>981</v>
      </c>
      <c r="C118" s="625" t="s">
        <v>388</v>
      </c>
      <c r="D118" s="993" t="s">
        <v>1408</v>
      </c>
      <c r="E118" s="994"/>
      <c r="F118" s="994"/>
      <c r="G118" s="994"/>
      <c r="H118" s="994"/>
      <c r="I118" s="994"/>
      <c r="J118" s="994"/>
      <c r="K118" s="994"/>
      <c r="L118" s="516" t="s">
        <v>460</v>
      </c>
      <c r="M118" s="628">
        <v>10</v>
      </c>
      <c r="N118" s="657">
        <v>10</v>
      </c>
      <c r="O118" s="657">
        <v>10</v>
      </c>
      <c r="P118" s="657">
        <v>10</v>
      </c>
      <c r="Q118" s="657">
        <v>10</v>
      </c>
      <c r="R118" s="629">
        <v>50</v>
      </c>
      <c r="S118" s="657" t="s">
        <v>1423</v>
      </c>
      <c r="T118" s="691"/>
      <c r="U118" s="692"/>
      <c r="V118" s="692"/>
      <c r="W118" s="386"/>
      <c r="X118" s="386"/>
      <c r="Y118" s="386"/>
      <c r="Z118" s="386"/>
      <c r="AA118" s="386"/>
      <c r="AB118" s="386"/>
      <c r="AC118" s="386"/>
      <c r="AD118" s="386"/>
      <c r="AE118" s="386"/>
      <c r="AF118" s="386"/>
      <c r="AG118" s="386"/>
      <c r="AH118" s="386"/>
      <c r="AI118" s="639"/>
      <c r="AJ118" s="639"/>
      <c r="AK118" s="639"/>
      <c r="AL118" s="640"/>
      <c r="AN118" s="642"/>
      <c r="AO118" s="643"/>
      <c r="AP118" s="643"/>
      <c r="AQ118" s="643"/>
      <c r="AR118" s="643"/>
    </row>
    <row r="119" spans="1:44" s="638" customFormat="1" ht="35.25" customHeight="1" outlineLevel="3" thickTop="1" thickBot="1" x14ac:dyDescent="0.3">
      <c r="A119" s="413"/>
      <c r="B119" s="460" t="s">
        <v>981</v>
      </c>
      <c r="C119" s="625" t="s">
        <v>508</v>
      </c>
      <c r="D119" s="993" t="s">
        <v>1409</v>
      </c>
      <c r="E119" s="994"/>
      <c r="F119" s="994"/>
      <c r="G119" s="994"/>
      <c r="H119" s="994"/>
      <c r="I119" s="994"/>
      <c r="J119" s="994"/>
      <c r="K119" s="994"/>
      <c r="L119" s="516" t="s">
        <v>460</v>
      </c>
      <c r="M119" s="628" t="s">
        <v>128</v>
      </c>
      <c r="N119" s="657">
        <v>100</v>
      </c>
      <c r="O119" s="657">
        <v>100</v>
      </c>
      <c r="P119" s="657">
        <v>100</v>
      </c>
      <c r="Q119" s="657">
        <v>100</v>
      </c>
      <c r="R119" s="629">
        <v>100</v>
      </c>
      <c r="S119" s="657" t="s">
        <v>1070</v>
      </c>
      <c r="T119" s="691"/>
      <c r="U119" s="692"/>
      <c r="V119" s="692"/>
      <c r="W119" s="386"/>
      <c r="X119" s="386"/>
      <c r="Y119" s="386"/>
      <c r="Z119" s="386"/>
      <c r="AA119" s="386"/>
      <c r="AB119" s="386"/>
      <c r="AC119" s="386"/>
      <c r="AD119" s="386"/>
      <c r="AE119" s="386"/>
      <c r="AF119" s="386"/>
      <c r="AG119" s="386"/>
      <c r="AH119" s="386"/>
      <c r="AI119" s="639"/>
      <c r="AJ119" s="639"/>
      <c r="AK119" s="639"/>
      <c r="AL119" s="640"/>
      <c r="AN119" s="642"/>
      <c r="AO119" s="643"/>
      <c r="AP119" s="643"/>
      <c r="AQ119" s="643"/>
      <c r="AR119" s="643"/>
    </row>
    <row r="120" spans="1:44" s="638" customFormat="1" ht="35.25" customHeight="1" outlineLevel="3" thickTop="1" thickBot="1" x14ac:dyDescent="0.3">
      <c r="A120" s="413"/>
      <c r="B120" s="460" t="s">
        <v>981</v>
      </c>
      <c r="C120" s="625" t="s">
        <v>670</v>
      </c>
      <c r="D120" s="991" t="s">
        <v>1410</v>
      </c>
      <c r="E120" s="992"/>
      <c r="F120" s="992"/>
      <c r="G120" s="992"/>
      <c r="H120" s="992"/>
      <c r="I120" s="992"/>
      <c r="J120" s="992"/>
      <c r="K120" s="992"/>
      <c r="L120" s="516" t="s">
        <v>460</v>
      </c>
      <c r="M120" s="628" t="s">
        <v>128</v>
      </c>
      <c r="N120" s="657">
        <v>100</v>
      </c>
      <c r="O120" s="657">
        <v>100</v>
      </c>
      <c r="P120" s="657">
        <v>100</v>
      </c>
      <c r="Q120" s="657">
        <v>100</v>
      </c>
      <c r="R120" s="629">
        <v>100</v>
      </c>
      <c r="S120" s="657" t="s">
        <v>1070</v>
      </c>
      <c r="T120" s="691"/>
      <c r="U120" s="692"/>
      <c r="V120" s="692"/>
      <c r="W120" s="386"/>
      <c r="X120" s="386"/>
      <c r="Y120" s="386"/>
      <c r="Z120" s="386"/>
      <c r="AA120" s="386"/>
      <c r="AB120" s="386"/>
      <c r="AC120" s="386"/>
      <c r="AD120" s="386"/>
      <c r="AE120" s="386"/>
      <c r="AF120" s="386"/>
      <c r="AG120" s="386"/>
      <c r="AH120" s="386"/>
      <c r="AI120" s="639"/>
      <c r="AJ120" s="639"/>
      <c r="AK120" s="639"/>
      <c r="AL120" s="640"/>
      <c r="AN120" s="642"/>
      <c r="AO120" s="643"/>
      <c r="AP120" s="643"/>
      <c r="AQ120" s="643"/>
      <c r="AR120" s="643"/>
    </row>
    <row r="121" spans="1:44" s="638" customFormat="1" ht="35.25" customHeight="1" outlineLevel="3" thickTop="1" thickBot="1" x14ac:dyDescent="0.3">
      <c r="A121" s="413"/>
      <c r="B121" s="460" t="s">
        <v>981</v>
      </c>
      <c r="C121" s="625" t="s">
        <v>1257</v>
      </c>
      <c r="D121" s="1037" t="s">
        <v>1411</v>
      </c>
      <c r="E121" s="1038"/>
      <c r="F121" s="1038"/>
      <c r="G121" s="1038"/>
      <c r="H121" s="1038"/>
      <c r="I121" s="1038"/>
      <c r="J121" s="1038"/>
      <c r="K121" s="1038"/>
      <c r="L121" s="516" t="s">
        <v>460</v>
      </c>
      <c r="M121" s="628" t="s">
        <v>128</v>
      </c>
      <c r="N121" s="657">
        <v>100</v>
      </c>
      <c r="O121" s="657">
        <v>100</v>
      </c>
      <c r="P121" s="657">
        <v>100</v>
      </c>
      <c r="Q121" s="657">
        <v>100</v>
      </c>
      <c r="R121" s="629">
        <v>100</v>
      </c>
      <c r="S121" s="657" t="s">
        <v>1070</v>
      </c>
      <c r="T121" s="691"/>
      <c r="U121" s="692"/>
      <c r="V121" s="692"/>
      <c r="W121" s="386"/>
      <c r="X121" s="386"/>
      <c r="Y121" s="386"/>
      <c r="Z121" s="386"/>
      <c r="AA121" s="386"/>
      <c r="AB121" s="386"/>
      <c r="AC121" s="386"/>
      <c r="AD121" s="386"/>
      <c r="AE121" s="386"/>
      <c r="AF121" s="386"/>
      <c r="AG121" s="386"/>
      <c r="AH121" s="386"/>
      <c r="AI121" s="639"/>
      <c r="AJ121" s="639"/>
      <c r="AK121" s="639"/>
      <c r="AL121" s="640"/>
      <c r="AN121" s="642"/>
      <c r="AO121" s="643"/>
      <c r="AP121" s="643"/>
      <c r="AQ121" s="643"/>
      <c r="AR121" s="643"/>
    </row>
    <row r="122" spans="1:44" s="638" customFormat="1" ht="35.25" customHeight="1" outlineLevel="3" thickTop="1" thickBot="1" x14ac:dyDescent="0.3">
      <c r="A122" s="413"/>
      <c r="B122" s="460" t="s">
        <v>981</v>
      </c>
      <c r="C122" s="625" t="s">
        <v>484</v>
      </c>
      <c r="D122" s="993" t="s">
        <v>1412</v>
      </c>
      <c r="E122" s="994"/>
      <c r="F122" s="994"/>
      <c r="G122" s="994"/>
      <c r="H122" s="994"/>
      <c r="I122" s="994"/>
      <c r="J122" s="994"/>
      <c r="K122" s="994"/>
      <c r="L122" s="516" t="s">
        <v>460</v>
      </c>
      <c r="M122" s="841" t="s">
        <v>128</v>
      </c>
      <c r="N122" s="657">
        <v>100</v>
      </c>
      <c r="O122" s="657">
        <v>100</v>
      </c>
      <c r="P122" s="657">
        <v>100</v>
      </c>
      <c r="Q122" s="657">
        <v>100</v>
      </c>
      <c r="R122" s="629">
        <v>100</v>
      </c>
      <c r="S122" s="657" t="s">
        <v>1070</v>
      </c>
      <c r="T122" s="691"/>
      <c r="U122" s="692"/>
      <c r="V122" s="692"/>
      <c r="W122" s="386"/>
      <c r="X122" s="386"/>
      <c r="Y122" s="386"/>
      <c r="Z122" s="386"/>
      <c r="AA122" s="386"/>
      <c r="AB122" s="386"/>
      <c r="AC122" s="386"/>
      <c r="AD122" s="386"/>
      <c r="AE122" s="386"/>
      <c r="AF122" s="386"/>
      <c r="AG122" s="386"/>
      <c r="AH122" s="386"/>
      <c r="AI122" s="639"/>
      <c r="AJ122" s="639"/>
      <c r="AK122" s="639"/>
      <c r="AL122" s="640"/>
      <c r="AN122" s="642"/>
      <c r="AO122" s="643"/>
      <c r="AP122" s="643"/>
      <c r="AQ122" s="643"/>
      <c r="AR122" s="643"/>
    </row>
    <row r="123" spans="1:44" s="638" customFormat="1" ht="35.25" customHeight="1" outlineLevel="3" thickTop="1" thickBot="1" x14ac:dyDescent="0.3">
      <c r="A123" s="413"/>
      <c r="B123" s="460" t="s">
        <v>981</v>
      </c>
      <c r="C123" s="625" t="s">
        <v>121</v>
      </c>
      <c r="D123" s="993" t="s">
        <v>1413</v>
      </c>
      <c r="E123" s="994"/>
      <c r="F123" s="994"/>
      <c r="G123" s="994"/>
      <c r="H123" s="994"/>
      <c r="I123" s="994"/>
      <c r="J123" s="994"/>
      <c r="K123" s="994"/>
      <c r="L123" s="516" t="s">
        <v>460</v>
      </c>
      <c r="M123" s="628" t="s">
        <v>128</v>
      </c>
      <c r="N123" s="657">
        <v>1</v>
      </c>
      <c r="O123" s="657">
        <v>1</v>
      </c>
      <c r="P123" s="657">
        <v>100</v>
      </c>
      <c r="Q123" s="657">
        <v>100</v>
      </c>
      <c r="R123" s="629">
        <v>100</v>
      </c>
      <c r="S123" s="657" t="s">
        <v>1070</v>
      </c>
      <c r="T123" s="691"/>
      <c r="U123" s="692"/>
      <c r="V123" s="692"/>
      <c r="W123" s="386"/>
      <c r="X123" s="386"/>
      <c r="Y123" s="386"/>
      <c r="Z123" s="386"/>
      <c r="AA123" s="386"/>
      <c r="AB123" s="386"/>
      <c r="AC123" s="386"/>
      <c r="AD123" s="386"/>
      <c r="AE123" s="386"/>
      <c r="AF123" s="386"/>
      <c r="AG123" s="386"/>
      <c r="AH123" s="386"/>
      <c r="AI123" s="639"/>
      <c r="AJ123" s="639"/>
      <c r="AK123" s="639"/>
      <c r="AL123" s="640"/>
      <c r="AN123" s="642"/>
      <c r="AO123" s="643"/>
      <c r="AP123" s="643"/>
      <c r="AQ123" s="643"/>
      <c r="AR123" s="643"/>
    </row>
    <row r="124" spans="1:44" s="638" customFormat="1" ht="35.25" customHeight="1" outlineLevel="3" thickTop="1" thickBot="1" x14ac:dyDescent="0.3">
      <c r="A124" s="413"/>
      <c r="B124" s="460" t="s">
        <v>981</v>
      </c>
      <c r="C124" s="625" t="s">
        <v>54</v>
      </c>
      <c r="D124" s="993" t="s">
        <v>1414</v>
      </c>
      <c r="E124" s="994"/>
      <c r="F124" s="994"/>
      <c r="G124" s="994"/>
      <c r="H124" s="994"/>
      <c r="I124" s="994"/>
      <c r="J124" s="994"/>
      <c r="K124" s="994"/>
      <c r="L124" s="516" t="s">
        <v>460</v>
      </c>
      <c r="M124" s="628">
        <v>95</v>
      </c>
      <c r="N124" s="657">
        <v>95</v>
      </c>
      <c r="O124" s="657">
        <v>95</v>
      </c>
      <c r="P124" s="657">
        <v>95</v>
      </c>
      <c r="Q124" s="657">
        <v>95</v>
      </c>
      <c r="R124" s="629">
        <v>95</v>
      </c>
      <c r="S124" s="657" t="s">
        <v>1070</v>
      </c>
      <c r="T124" s="691"/>
      <c r="U124" s="692"/>
      <c r="V124" s="692"/>
      <c r="W124" s="386"/>
      <c r="X124" s="386"/>
      <c r="Y124" s="386"/>
      <c r="Z124" s="386"/>
      <c r="AA124" s="386"/>
      <c r="AB124" s="386"/>
      <c r="AC124" s="386"/>
      <c r="AD124" s="386"/>
      <c r="AE124" s="386"/>
      <c r="AF124" s="386"/>
      <c r="AG124" s="386"/>
      <c r="AH124" s="386"/>
      <c r="AI124" s="639"/>
      <c r="AJ124" s="639"/>
      <c r="AK124" s="639"/>
      <c r="AL124" s="640"/>
      <c r="AN124" s="642"/>
      <c r="AO124" s="643"/>
      <c r="AP124" s="643"/>
      <c r="AQ124" s="643"/>
      <c r="AR124" s="643"/>
    </row>
    <row r="125" spans="1:44" s="638" customFormat="1" ht="35.25" customHeight="1" outlineLevel="3" thickTop="1" thickBot="1" x14ac:dyDescent="0.3">
      <c r="A125" s="413"/>
      <c r="B125" s="460" t="s">
        <v>981</v>
      </c>
      <c r="C125" s="625" t="s">
        <v>67</v>
      </c>
      <c r="D125" s="993" t="s">
        <v>1415</v>
      </c>
      <c r="E125" s="994"/>
      <c r="F125" s="994"/>
      <c r="G125" s="994"/>
      <c r="H125" s="994"/>
      <c r="I125" s="994"/>
      <c r="J125" s="994"/>
      <c r="K125" s="994"/>
      <c r="L125" s="516" t="s">
        <v>460</v>
      </c>
      <c r="M125" s="628">
        <v>95</v>
      </c>
      <c r="N125" s="657">
        <v>95</v>
      </c>
      <c r="O125" s="657">
        <v>95</v>
      </c>
      <c r="P125" s="657">
        <v>95</v>
      </c>
      <c r="Q125" s="657">
        <v>95</v>
      </c>
      <c r="R125" s="629">
        <v>95</v>
      </c>
      <c r="S125" s="657" t="s">
        <v>1070</v>
      </c>
      <c r="T125" s="691"/>
      <c r="U125" s="692"/>
      <c r="V125" s="692"/>
      <c r="W125" s="386"/>
      <c r="X125" s="386"/>
      <c r="Y125" s="386"/>
      <c r="Z125" s="386"/>
      <c r="AA125" s="386"/>
      <c r="AB125" s="386"/>
      <c r="AC125" s="386"/>
      <c r="AD125" s="386"/>
      <c r="AE125" s="386"/>
      <c r="AF125" s="386"/>
      <c r="AG125" s="386"/>
      <c r="AH125" s="386"/>
      <c r="AI125" s="639"/>
      <c r="AJ125" s="639"/>
      <c r="AK125" s="639"/>
      <c r="AL125" s="640"/>
      <c r="AN125" s="642"/>
      <c r="AO125" s="643"/>
      <c r="AP125" s="643"/>
      <c r="AQ125" s="643"/>
      <c r="AR125" s="643"/>
    </row>
    <row r="126" spans="1:44" s="638" customFormat="1" ht="35.25" customHeight="1" outlineLevel="3" thickTop="1" thickBot="1" x14ac:dyDescent="0.3">
      <c r="A126" s="413"/>
      <c r="B126" s="460" t="s">
        <v>981</v>
      </c>
      <c r="C126" s="625" t="s">
        <v>657</v>
      </c>
      <c r="D126" s="993" t="s">
        <v>1592</v>
      </c>
      <c r="E126" s="994"/>
      <c r="F126" s="994"/>
      <c r="G126" s="994"/>
      <c r="H126" s="994"/>
      <c r="I126" s="994"/>
      <c r="J126" s="994"/>
      <c r="K126" s="994"/>
      <c r="L126" s="516" t="s">
        <v>460</v>
      </c>
      <c r="M126" s="628" t="s">
        <v>128</v>
      </c>
      <c r="N126" s="657">
        <v>100</v>
      </c>
      <c r="O126" s="657">
        <v>100</v>
      </c>
      <c r="P126" s="657">
        <v>100</v>
      </c>
      <c r="Q126" s="657">
        <v>100</v>
      </c>
      <c r="R126" s="629">
        <v>100</v>
      </c>
      <c r="S126" s="657" t="s">
        <v>1070</v>
      </c>
      <c r="T126" s="691"/>
      <c r="U126" s="692"/>
      <c r="V126" s="692"/>
      <c r="W126" s="386"/>
      <c r="X126" s="386"/>
      <c r="Y126" s="386"/>
      <c r="Z126" s="386"/>
      <c r="AA126" s="386"/>
      <c r="AB126" s="386"/>
      <c r="AC126" s="386"/>
      <c r="AD126" s="386"/>
      <c r="AE126" s="386"/>
      <c r="AF126" s="386"/>
      <c r="AG126" s="386"/>
      <c r="AH126" s="386"/>
      <c r="AI126" s="639"/>
      <c r="AJ126" s="639"/>
      <c r="AK126" s="639"/>
      <c r="AL126" s="640"/>
      <c r="AN126" s="642"/>
      <c r="AO126" s="643"/>
      <c r="AP126" s="643"/>
      <c r="AQ126" s="643"/>
      <c r="AR126" s="643"/>
    </row>
    <row r="127" spans="1:44" s="638" customFormat="1" ht="35.25" customHeight="1" outlineLevel="3" thickTop="1" thickBot="1" x14ac:dyDescent="0.3">
      <c r="A127" s="413"/>
      <c r="B127" s="460" t="s">
        <v>981</v>
      </c>
      <c r="C127" s="625" t="s">
        <v>731</v>
      </c>
      <c r="D127" s="993" t="s">
        <v>1593</v>
      </c>
      <c r="E127" s="994"/>
      <c r="F127" s="994"/>
      <c r="G127" s="994"/>
      <c r="H127" s="994"/>
      <c r="I127" s="994"/>
      <c r="J127" s="994"/>
      <c r="K127" s="994"/>
      <c r="L127" s="516" t="s">
        <v>460</v>
      </c>
      <c r="M127" s="628" t="s">
        <v>128</v>
      </c>
      <c r="N127" s="657">
        <v>100</v>
      </c>
      <c r="O127" s="657">
        <v>100</v>
      </c>
      <c r="P127" s="657">
        <v>100</v>
      </c>
      <c r="Q127" s="657">
        <v>100</v>
      </c>
      <c r="R127" s="629">
        <v>100</v>
      </c>
      <c r="S127" s="657" t="s">
        <v>1070</v>
      </c>
      <c r="T127" s="691"/>
      <c r="U127" s="692"/>
      <c r="V127" s="692"/>
      <c r="W127" s="386"/>
      <c r="X127" s="386"/>
      <c r="Y127" s="386"/>
      <c r="Z127" s="386"/>
      <c r="AA127" s="386"/>
      <c r="AB127" s="386"/>
      <c r="AC127" s="386"/>
      <c r="AD127" s="386"/>
      <c r="AE127" s="386"/>
      <c r="AF127" s="386"/>
      <c r="AG127" s="386"/>
      <c r="AH127" s="386"/>
      <c r="AI127" s="639"/>
      <c r="AJ127" s="639"/>
      <c r="AK127" s="639"/>
      <c r="AL127" s="640"/>
      <c r="AN127" s="642"/>
      <c r="AO127" s="643"/>
      <c r="AP127" s="643"/>
      <c r="AQ127" s="643"/>
      <c r="AR127" s="643"/>
    </row>
    <row r="128" spans="1:44" s="638" customFormat="1" ht="35.25" customHeight="1" outlineLevel="3" thickTop="1" thickBot="1" x14ac:dyDescent="0.3">
      <c r="A128" s="413"/>
      <c r="B128" s="460" t="s">
        <v>981</v>
      </c>
      <c r="C128" s="625" t="s">
        <v>500</v>
      </c>
      <c r="D128" s="993" t="s">
        <v>1416</v>
      </c>
      <c r="E128" s="994"/>
      <c r="F128" s="994"/>
      <c r="G128" s="994"/>
      <c r="H128" s="994"/>
      <c r="I128" s="994"/>
      <c r="J128" s="994"/>
      <c r="K128" s="994"/>
      <c r="L128" s="516" t="s">
        <v>460</v>
      </c>
      <c r="M128" s="628" t="s">
        <v>128</v>
      </c>
      <c r="N128" s="657">
        <v>100</v>
      </c>
      <c r="O128" s="657">
        <v>100</v>
      </c>
      <c r="P128" s="657">
        <v>100</v>
      </c>
      <c r="Q128" s="657">
        <v>100</v>
      </c>
      <c r="R128" s="629">
        <v>100</v>
      </c>
      <c r="S128" s="657" t="s">
        <v>1070</v>
      </c>
      <c r="T128" s="691"/>
      <c r="U128" s="692"/>
      <c r="V128" s="692"/>
      <c r="W128" s="386"/>
      <c r="X128" s="386"/>
      <c r="Y128" s="386"/>
      <c r="Z128" s="386"/>
      <c r="AA128" s="386"/>
      <c r="AB128" s="386"/>
      <c r="AC128" s="386"/>
      <c r="AD128" s="386"/>
      <c r="AE128" s="386"/>
      <c r="AF128" s="386"/>
      <c r="AG128" s="386"/>
      <c r="AH128" s="386"/>
      <c r="AI128" s="639"/>
      <c r="AJ128" s="639"/>
      <c r="AK128" s="639"/>
      <c r="AL128" s="640"/>
      <c r="AN128" s="642"/>
      <c r="AO128" s="643"/>
      <c r="AP128" s="643"/>
      <c r="AQ128" s="643"/>
      <c r="AR128" s="643"/>
    </row>
    <row r="129" spans="1:2415" s="638" customFormat="1" ht="35.25" customHeight="1" outlineLevel="3" thickTop="1" thickBot="1" x14ac:dyDescent="0.3">
      <c r="A129" s="413"/>
      <c r="B129" s="460" t="s">
        <v>981</v>
      </c>
      <c r="C129" s="625" t="s">
        <v>666</v>
      </c>
      <c r="D129" s="993" t="s">
        <v>1419</v>
      </c>
      <c r="E129" s="994"/>
      <c r="F129" s="994"/>
      <c r="G129" s="994"/>
      <c r="H129" s="994"/>
      <c r="I129" s="994"/>
      <c r="J129" s="994"/>
      <c r="K129" s="994"/>
      <c r="L129" s="516" t="s">
        <v>460</v>
      </c>
      <c r="M129" s="628" t="s">
        <v>128</v>
      </c>
      <c r="N129" s="657">
        <v>100</v>
      </c>
      <c r="O129" s="657">
        <v>100</v>
      </c>
      <c r="P129" s="657">
        <v>100</v>
      </c>
      <c r="Q129" s="657">
        <v>82</v>
      </c>
      <c r="R129" s="629">
        <v>82</v>
      </c>
      <c r="S129" s="657" t="s">
        <v>1070</v>
      </c>
      <c r="T129" s="691"/>
      <c r="U129" s="692"/>
      <c r="V129" s="692"/>
      <c r="W129" s="386"/>
      <c r="X129" s="386"/>
      <c r="Y129" s="386"/>
      <c r="Z129" s="386"/>
      <c r="AA129" s="386"/>
      <c r="AB129" s="386"/>
      <c r="AC129" s="386"/>
      <c r="AD129" s="386"/>
      <c r="AE129" s="386"/>
      <c r="AF129" s="386"/>
      <c r="AG129" s="386"/>
      <c r="AH129" s="386"/>
      <c r="AI129" s="639"/>
      <c r="AJ129" s="639"/>
      <c r="AK129" s="639"/>
      <c r="AL129" s="640"/>
      <c r="AN129" s="642"/>
      <c r="AO129" s="643"/>
      <c r="AP129" s="643"/>
      <c r="AQ129" s="643"/>
      <c r="AR129" s="643"/>
    </row>
    <row r="130" spans="1:2415" s="638" customFormat="1" ht="35.25" customHeight="1" outlineLevel="3" thickTop="1" thickBot="1" x14ac:dyDescent="0.3">
      <c r="A130" s="413"/>
      <c r="B130" s="460" t="s">
        <v>981</v>
      </c>
      <c r="C130" s="625" t="s">
        <v>546</v>
      </c>
      <c r="D130" s="993" t="s">
        <v>1420</v>
      </c>
      <c r="E130" s="994"/>
      <c r="F130" s="994"/>
      <c r="G130" s="994"/>
      <c r="H130" s="994"/>
      <c r="I130" s="994"/>
      <c r="J130" s="994"/>
      <c r="K130" s="994"/>
      <c r="L130" s="516" t="s">
        <v>460</v>
      </c>
      <c r="M130" s="628">
        <v>12</v>
      </c>
      <c r="N130" s="657">
        <v>12</v>
      </c>
      <c r="O130" s="657">
        <v>12</v>
      </c>
      <c r="P130" s="657">
        <v>12</v>
      </c>
      <c r="Q130" s="657">
        <v>12</v>
      </c>
      <c r="R130" s="629">
        <v>60</v>
      </c>
      <c r="S130" s="657" t="s">
        <v>32</v>
      </c>
      <c r="T130" s="691"/>
      <c r="U130" s="692"/>
      <c r="V130" s="692"/>
      <c r="W130" s="386"/>
      <c r="X130" s="386"/>
      <c r="Y130" s="386"/>
      <c r="Z130" s="386"/>
      <c r="AA130" s="386"/>
      <c r="AB130" s="386"/>
      <c r="AC130" s="386"/>
      <c r="AD130" s="386"/>
      <c r="AE130" s="386"/>
      <c r="AF130" s="386"/>
      <c r="AG130" s="386"/>
      <c r="AH130" s="386"/>
      <c r="AI130" s="639"/>
      <c r="AJ130" s="639"/>
      <c r="AK130" s="639"/>
      <c r="AL130" s="640"/>
      <c r="AN130" s="642"/>
      <c r="AO130" s="643"/>
      <c r="AP130" s="643"/>
      <c r="AQ130" s="643"/>
      <c r="AR130" s="643"/>
    </row>
    <row r="131" spans="1:2415" s="638" customFormat="1" ht="35.25" customHeight="1" outlineLevel="3" thickTop="1" thickBot="1" x14ac:dyDescent="0.3">
      <c r="A131" s="413"/>
      <c r="B131" s="460" t="s">
        <v>981</v>
      </c>
      <c r="C131" s="625" t="s">
        <v>559</v>
      </c>
      <c r="D131" s="993" t="s">
        <v>1421</v>
      </c>
      <c r="E131" s="994"/>
      <c r="F131" s="994"/>
      <c r="G131" s="994"/>
      <c r="H131" s="994"/>
      <c r="I131" s="994"/>
      <c r="J131" s="994"/>
      <c r="K131" s="994"/>
      <c r="L131" s="516" t="s">
        <v>460</v>
      </c>
      <c r="M131" s="628">
        <v>1</v>
      </c>
      <c r="N131" s="657">
        <v>1</v>
      </c>
      <c r="O131" s="657">
        <v>1</v>
      </c>
      <c r="P131" s="657">
        <v>1</v>
      </c>
      <c r="Q131" s="657">
        <v>1</v>
      </c>
      <c r="R131" s="629">
        <v>5</v>
      </c>
      <c r="S131" s="657" t="s">
        <v>32</v>
      </c>
      <c r="T131" s="691"/>
      <c r="U131" s="692"/>
      <c r="V131" s="692"/>
      <c r="W131" s="386"/>
      <c r="X131" s="386"/>
      <c r="Y131" s="386"/>
      <c r="Z131" s="386"/>
      <c r="AA131" s="386"/>
      <c r="AB131" s="386"/>
      <c r="AC131" s="386"/>
      <c r="AD131" s="386"/>
      <c r="AE131" s="386"/>
      <c r="AF131" s="386"/>
      <c r="AG131" s="386"/>
      <c r="AH131" s="386"/>
      <c r="AI131" s="639"/>
      <c r="AJ131" s="639"/>
      <c r="AK131" s="639"/>
      <c r="AL131" s="640"/>
      <c r="AN131" s="642"/>
      <c r="AO131" s="643"/>
      <c r="AP131" s="643"/>
      <c r="AQ131" s="643"/>
      <c r="AR131" s="643"/>
    </row>
    <row r="132" spans="1:2415" s="638" customFormat="1" ht="49.5" customHeight="1" outlineLevel="3" thickTop="1" thickBot="1" x14ac:dyDescent="0.3">
      <c r="A132" s="413"/>
      <c r="B132" s="460" t="s">
        <v>981</v>
      </c>
      <c r="C132" s="625" t="s">
        <v>685</v>
      </c>
      <c r="D132" s="991" t="s">
        <v>1422</v>
      </c>
      <c r="E132" s="992"/>
      <c r="F132" s="992"/>
      <c r="G132" s="992"/>
      <c r="H132" s="992"/>
      <c r="I132" s="992"/>
      <c r="J132" s="992"/>
      <c r="K132" s="992"/>
      <c r="L132" s="516" t="s">
        <v>460</v>
      </c>
      <c r="M132" s="628">
        <v>1</v>
      </c>
      <c r="N132" s="657">
        <v>1</v>
      </c>
      <c r="O132" s="657">
        <v>1</v>
      </c>
      <c r="P132" s="657">
        <v>1</v>
      </c>
      <c r="Q132" s="657">
        <v>1</v>
      </c>
      <c r="R132" s="629">
        <v>5</v>
      </c>
      <c r="S132" s="657" t="s">
        <v>32</v>
      </c>
      <c r="T132" s="691"/>
      <c r="U132" s="692"/>
      <c r="V132" s="692"/>
      <c r="W132" s="386"/>
      <c r="X132" s="386"/>
      <c r="Y132" s="386"/>
      <c r="Z132" s="386"/>
      <c r="AA132" s="386"/>
      <c r="AB132" s="386"/>
      <c r="AC132" s="386"/>
      <c r="AD132" s="386"/>
      <c r="AE132" s="386"/>
      <c r="AF132" s="386"/>
      <c r="AG132" s="386"/>
      <c r="AH132" s="386"/>
      <c r="AI132" s="639"/>
      <c r="AJ132" s="639"/>
      <c r="AK132" s="639"/>
      <c r="AL132" s="640"/>
      <c r="AN132" s="642"/>
      <c r="AO132" s="643"/>
      <c r="AP132" s="643"/>
      <c r="AQ132" s="643"/>
      <c r="AR132" s="643"/>
    </row>
    <row r="133" spans="1:2415" s="638" customFormat="1" ht="35.25" customHeight="1" outlineLevel="3" thickTop="1" thickBot="1" x14ac:dyDescent="0.3">
      <c r="A133" s="413"/>
      <c r="B133" s="460" t="s">
        <v>981</v>
      </c>
      <c r="C133" s="625" t="s">
        <v>335</v>
      </c>
      <c r="D133" s="991" t="s">
        <v>1652</v>
      </c>
      <c r="E133" s="992"/>
      <c r="F133" s="992"/>
      <c r="G133" s="992"/>
      <c r="H133" s="992"/>
      <c r="I133" s="992"/>
      <c r="J133" s="992"/>
      <c r="K133" s="992"/>
      <c r="L133" s="516" t="s">
        <v>460</v>
      </c>
      <c r="M133" s="628" t="s">
        <v>128</v>
      </c>
      <c r="N133" s="657">
        <v>100</v>
      </c>
      <c r="O133" s="657">
        <v>100</v>
      </c>
      <c r="P133" s="657">
        <v>100</v>
      </c>
      <c r="Q133" s="657">
        <v>100</v>
      </c>
      <c r="R133" s="629">
        <v>100</v>
      </c>
      <c r="S133" s="657" t="s">
        <v>1070</v>
      </c>
      <c r="T133" s="691"/>
      <c r="U133" s="692"/>
      <c r="V133" s="692"/>
      <c r="W133" s="386"/>
      <c r="X133" s="386"/>
      <c r="Y133" s="386"/>
      <c r="Z133" s="386"/>
      <c r="AA133" s="386"/>
      <c r="AB133" s="386"/>
      <c r="AC133" s="386"/>
      <c r="AD133" s="386"/>
      <c r="AE133" s="386"/>
      <c r="AF133" s="386"/>
      <c r="AG133" s="386"/>
      <c r="AH133" s="386"/>
      <c r="AI133" s="639"/>
      <c r="AJ133" s="639"/>
      <c r="AK133" s="639"/>
      <c r="AL133" s="640"/>
      <c r="AN133" s="642"/>
      <c r="AO133" s="643"/>
      <c r="AP133" s="643"/>
      <c r="AQ133" s="643"/>
      <c r="AR133" s="643"/>
    </row>
    <row r="134" spans="1:2415" s="638" customFormat="1" ht="35.25" customHeight="1" outlineLevel="3" thickTop="1" thickBot="1" x14ac:dyDescent="0.3">
      <c r="A134" s="413"/>
      <c r="B134" s="460" t="s">
        <v>981</v>
      </c>
      <c r="C134" s="625" t="s">
        <v>76</v>
      </c>
      <c r="D134" s="991" t="s">
        <v>1648</v>
      </c>
      <c r="E134" s="992"/>
      <c r="F134" s="992"/>
      <c r="G134" s="992"/>
      <c r="H134" s="992"/>
      <c r="I134" s="992"/>
      <c r="J134" s="992"/>
      <c r="K134" s="992"/>
      <c r="L134" s="516" t="s">
        <v>460</v>
      </c>
      <c r="M134" s="628" t="s">
        <v>128</v>
      </c>
      <c r="N134" s="657">
        <v>100</v>
      </c>
      <c r="O134" s="657">
        <v>100</v>
      </c>
      <c r="P134" s="657">
        <v>100</v>
      </c>
      <c r="Q134" s="657">
        <v>100</v>
      </c>
      <c r="R134" s="629">
        <v>100</v>
      </c>
      <c r="S134" s="657" t="s">
        <v>1070</v>
      </c>
      <c r="T134" s="691"/>
      <c r="U134" s="692"/>
      <c r="V134" s="692"/>
      <c r="W134" s="386"/>
      <c r="X134" s="386"/>
      <c r="Y134" s="386"/>
      <c r="Z134" s="386"/>
      <c r="AA134" s="386"/>
      <c r="AB134" s="386"/>
      <c r="AC134" s="386"/>
      <c r="AD134" s="386"/>
      <c r="AE134" s="386"/>
      <c r="AF134" s="386"/>
      <c r="AG134" s="386"/>
      <c r="AH134" s="386"/>
      <c r="AI134" s="639"/>
      <c r="AJ134" s="639"/>
      <c r="AK134" s="639"/>
      <c r="AL134" s="640"/>
      <c r="AN134" s="642"/>
      <c r="AO134" s="643"/>
      <c r="AP134" s="643"/>
      <c r="AQ134" s="643"/>
      <c r="AR134" s="643"/>
    </row>
    <row r="135" spans="1:2415" s="638" customFormat="1" ht="48.75" customHeight="1" outlineLevel="3" thickTop="1" thickBot="1" x14ac:dyDescent="0.3">
      <c r="A135" s="413"/>
      <c r="B135" s="636" t="s">
        <v>1673</v>
      </c>
      <c r="C135" s="618" t="s">
        <v>421</v>
      </c>
      <c r="D135" s="1178" t="s">
        <v>1675</v>
      </c>
      <c r="E135" s="1178"/>
      <c r="F135" s="1178"/>
      <c r="G135" s="1178"/>
      <c r="H135" s="1178"/>
      <c r="I135" s="1178"/>
      <c r="J135" s="1178"/>
      <c r="K135" s="1178"/>
      <c r="L135" s="1178"/>
      <c r="M135" s="735"/>
      <c r="N135" s="735"/>
      <c r="O135" s="735"/>
      <c r="P135" s="735"/>
      <c r="Q135" s="735"/>
      <c r="R135" s="802"/>
      <c r="S135" s="736"/>
      <c r="T135" s="737"/>
      <c r="U135" s="738"/>
      <c r="V135" s="706"/>
      <c r="W135" s="386"/>
      <c r="X135" s="386"/>
      <c r="Y135" s="386"/>
      <c r="Z135" s="386"/>
      <c r="AA135" s="386"/>
      <c r="AB135" s="386"/>
      <c r="AC135" s="386"/>
      <c r="AD135" s="386"/>
      <c r="AE135" s="386"/>
      <c r="AF135" s="386"/>
      <c r="AG135" s="386"/>
      <c r="AH135" s="386"/>
      <c r="AI135" s="639"/>
      <c r="AJ135" s="639"/>
      <c r="AK135" s="639"/>
      <c r="AL135" s="640"/>
      <c r="AN135" s="642"/>
      <c r="AO135" s="643"/>
      <c r="AP135" s="643"/>
      <c r="AQ135" s="643"/>
      <c r="AR135" s="643"/>
    </row>
    <row r="136" spans="1:2415" s="638" customFormat="1" ht="68.25" customHeight="1" outlineLevel="3" thickTop="1" thickBot="1" x14ac:dyDescent="0.3">
      <c r="A136" s="413"/>
      <c r="B136" s="636" t="s">
        <v>967</v>
      </c>
      <c r="C136" s="618" t="s">
        <v>1024</v>
      </c>
      <c r="D136" s="1109" t="s">
        <v>1243</v>
      </c>
      <c r="E136" s="1110"/>
      <c r="F136" s="1110"/>
      <c r="G136" s="1110"/>
      <c r="H136" s="1110"/>
      <c r="I136" s="1179"/>
      <c r="J136" s="698" t="s">
        <v>1129</v>
      </c>
      <c r="K136" s="780" t="s">
        <v>996</v>
      </c>
      <c r="L136" s="699" t="s">
        <v>1721</v>
      </c>
      <c r="M136" s="728">
        <v>100</v>
      </c>
      <c r="N136" s="729">
        <v>100</v>
      </c>
      <c r="O136" s="729">
        <v>100</v>
      </c>
      <c r="P136" s="729">
        <v>100</v>
      </c>
      <c r="Q136" s="729">
        <v>100</v>
      </c>
      <c r="R136" s="728">
        <v>100</v>
      </c>
      <c r="S136" s="730" t="s">
        <v>1070</v>
      </c>
      <c r="T136" s="731"/>
      <c r="U136" s="732"/>
      <c r="V136" s="715"/>
      <c r="W136" s="386"/>
      <c r="X136" s="386"/>
      <c r="Y136" s="386"/>
      <c r="Z136" s="386"/>
      <c r="AA136" s="386"/>
      <c r="AB136" s="386"/>
      <c r="AC136" s="386"/>
      <c r="AD136" s="386"/>
      <c r="AE136" s="386"/>
      <c r="AF136" s="386"/>
      <c r="AG136" s="386"/>
      <c r="AH136" s="386"/>
      <c r="AI136" s="639"/>
      <c r="AJ136" s="639"/>
      <c r="AK136" s="639"/>
      <c r="AL136" s="640"/>
      <c r="AN136" s="642"/>
      <c r="AO136" s="643"/>
      <c r="AP136" s="643"/>
      <c r="AQ136" s="643"/>
      <c r="AR136" s="643"/>
    </row>
    <row r="137" spans="1:2415" s="638" customFormat="1" ht="72.75" customHeight="1" outlineLevel="3" thickTop="1" thickBot="1" x14ac:dyDescent="0.3">
      <c r="A137" s="413"/>
      <c r="B137" s="808" t="s">
        <v>1712</v>
      </c>
      <c r="C137" s="809" t="s">
        <v>776</v>
      </c>
      <c r="D137" s="1041" t="s">
        <v>1676</v>
      </c>
      <c r="E137" s="1051"/>
      <c r="F137" s="810" t="s">
        <v>995</v>
      </c>
      <c r="G137" s="1019" t="s">
        <v>1159</v>
      </c>
      <c r="H137" s="1020"/>
      <c r="I137" s="1021" t="s">
        <v>1400</v>
      </c>
      <c r="J137" s="1022"/>
      <c r="K137" s="1022"/>
      <c r="L137" s="685" t="s">
        <v>460</v>
      </c>
      <c r="M137" s="718">
        <v>100</v>
      </c>
      <c r="N137" s="719">
        <v>100</v>
      </c>
      <c r="O137" s="719">
        <v>100</v>
      </c>
      <c r="P137" s="719">
        <v>100</v>
      </c>
      <c r="Q137" s="719">
        <v>100</v>
      </c>
      <c r="R137" s="718">
        <v>100</v>
      </c>
      <c r="S137" s="720" t="s">
        <v>1070</v>
      </c>
      <c r="T137" s="734"/>
      <c r="U137" s="723"/>
      <c r="V137" s="723"/>
      <c r="W137" s="386"/>
      <c r="X137" s="386"/>
      <c r="Y137" s="386"/>
      <c r="Z137" s="386"/>
      <c r="AA137" s="386"/>
      <c r="AB137" s="386"/>
      <c r="AC137" s="386"/>
      <c r="AD137" s="386"/>
      <c r="AE137" s="386"/>
      <c r="AF137" s="386"/>
      <c r="AG137" s="386"/>
      <c r="AH137" s="386"/>
      <c r="AI137" s="639"/>
      <c r="AJ137" s="639"/>
      <c r="AK137" s="639"/>
      <c r="AL137" s="640"/>
      <c r="AN137" s="642"/>
      <c r="AO137" s="643"/>
      <c r="AP137" s="643"/>
      <c r="AQ137" s="643"/>
      <c r="AR137" s="643"/>
    </row>
    <row r="138" spans="1:2415" s="638" customFormat="1" ht="35.25" customHeight="1" outlineLevel="3" thickTop="1" thickBot="1" x14ac:dyDescent="0.3">
      <c r="A138" s="413"/>
      <c r="B138" s="460" t="s">
        <v>981</v>
      </c>
      <c r="C138" s="625" t="s">
        <v>575</v>
      </c>
      <c r="D138" s="993" t="s">
        <v>1406</v>
      </c>
      <c r="E138" s="994"/>
      <c r="F138" s="994"/>
      <c r="G138" s="994"/>
      <c r="H138" s="994"/>
      <c r="I138" s="994"/>
      <c r="J138" s="994"/>
      <c r="K138" s="994"/>
      <c r="L138" s="516" t="s">
        <v>460</v>
      </c>
      <c r="M138" s="628">
        <v>90</v>
      </c>
      <c r="N138" s="657">
        <v>90</v>
      </c>
      <c r="O138" s="657">
        <v>90</v>
      </c>
      <c r="P138" s="657">
        <v>90</v>
      </c>
      <c r="Q138" s="657">
        <v>90</v>
      </c>
      <c r="R138" s="629">
        <v>90</v>
      </c>
      <c r="S138" s="657" t="s">
        <v>1070</v>
      </c>
      <c r="T138" s="658"/>
      <c r="U138" s="630"/>
      <c r="V138" s="692"/>
      <c r="W138" s="386"/>
      <c r="X138" s="386"/>
      <c r="Y138" s="386"/>
      <c r="Z138" s="386"/>
      <c r="AA138" s="386"/>
      <c r="AB138" s="386"/>
      <c r="AC138" s="386"/>
      <c r="AD138" s="386"/>
      <c r="AE138" s="386"/>
      <c r="AF138" s="386"/>
      <c r="AG138" s="386"/>
      <c r="AH138" s="386"/>
      <c r="AI138" s="639"/>
      <c r="AJ138" s="639"/>
      <c r="AK138" s="639"/>
      <c r="AL138" s="640"/>
      <c r="AN138" s="642"/>
      <c r="AO138" s="643"/>
      <c r="AP138" s="643"/>
      <c r="AQ138" s="643"/>
      <c r="AR138" s="643"/>
    </row>
    <row r="139" spans="1:2415" s="638" customFormat="1" ht="35.25" customHeight="1" outlineLevel="3" thickTop="1" thickBot="1" x14ac:dyDescent="0.3">
      <c r="A139" s="413"/>
      <c r="B139" s="460" t="s">
        <v>981</v>
      </c>
      <c r="C139" s="625" t="s">
        <v>46</v>
      </c>
      <c r="D139" s="993" t="s">
        <v>1407</v>
      </c>
      <c r="E139" s="994"/>
      <c r="F139" s="994"/>
      <c r="G139" s="994"/>
      <c r="H139" s="994"/>
      <c r="I139" s="994"/>
      <c r="J139" s="994"/>
      <c r="K139" s="994"/>
      <c r="L139" s="516" t="s">
        <v>460</v>
      </c>
      <c r="M139" s="628">
        <v>90</v>
      </c>
      <c r="N139" s="657">
        <v>90</v>
      </c>
      <c r="O139" s="657">
        <v>90</v>
      </c>
      <c r="P139" s="657">
        <v>90</v>
      </c>
      <c r="Q139" s="657">
        <v>90</v>
      </c>
      <c r="R139" s="629">
        <v>90</v>
      </c>
      <c r="S139" s="657" t="s">
        <v>1070</v>
      </c>
      <c r="T139" s="658"/>
      <c r="U139" s="630"/>
      <c r="V139" s="692"/>
      <c r="W139" s="386"/>
      <c r="X139" s="386"/>
      <c r="Y139" s="386"/>
      <c r="Z139" s="386"/>
      <c r="AA139" s="386"/>
      <c r="AB139" s="386"/>
      <c r="AC139" s="386"/>
      <c r="AD139" s="386"/>
      <c r="AE139" s="386"/>
      <c r="AF139" s="386"/>
      <c r="AG139" s="386"/>
      <c r="AH139" s="386"/>
      <c r="AI139" s="639"/>
      <c r="AJ139" s="639"/>
      <c r="AK139" s="639"/>
      <c r="AL139" s="640"/>
      <c r="AN139" s="642"/>
      <c r="AO139" s="643"/>
      <c r="AP139" s="643"/>
      <c r="AQ139" s="643"/>
      <c r="AR139" s="643"/>
    </row>
    <row r="140" spans="1:2415" s="638" customFormat="1" ht="35.25" customHeight="1" outlineLevel="3" thickTop="1" thickBot="1" x14ac:dyDescent="0.3">
      <c r="A140" s="413"/>
      <c r="B140" s="460" t="s">
        <v>981</v>
      </c>
      <c r="C140" s="625" t="s">
        <v>51</v>
      </c>
      <c r="D140" s="993" t="s">
        <v>1417</v>
      </c>
      <c r="E140" s="994"/>
      <c r="F140" s="994"/>
      <c r="G140" s="994"/>
      <c r="H140" s="994"/>
      <c r="I140" s="994"/>
      <c r="J140" s="994"/>
      <c r="K140" s="994"/>
      <c r="L140" s="516" t="s">
        <v>460</v>
      </c>
      <c r="M140" s="628" t="s">
        <v>128</v>
      </c>
      <c r="N140" s="657">
        <v>96</v>
      </c>
      <c r="O140" s="657">
        <v>96</v>
      </c>
      <c r="P140" s="657">
        <v>96</v>
      </c>
      <c r="Q140" s="657">
        <v>82</v>
      </c>
      <c r="R140" s="629">
        <v>82</v>
      </c>
      <c r="S140" s="657" t="s">
        <v>1070</v>
      </c>
      <c r="T140" s="658"/>
      <c r="U140" s="630"/>
      <c r="V140" s="692"/>
      <c r="W140" s="386"/>
      <c r="X140" s="386"/>
      <c r="Y140" s="386"/>
      <c r="Z140" s="386"/>
      <c r="AA140" s="386"/>
      <c r="AB140" s="386"/>
      <c r="AC140" s="386"/>
      <c r="AD140" s="386"/>
      <c r="AE140" s="386"/>
      <c r="AF140" s="386"/>
      <c r="AG140" s="386"/>
      <c r="AH140" s="386"/>
      <c r="AI140" s="639"/>
      <c r="AJ140" s="639"/>
      <c r="AK140" s="639"/>
      <c r="AL140" s="640"/>
      <c r="AN140" s="642"/>
      <c r="AO140" s="643"/>
      <c r="AP140" s="643"/>
      <c r="AQ140" s="643"/>
      <c r="AR140" s="643"/>
    </row>
    <row r="141" spans="1:2415" s="638" customFormat="1" ht="35.25" customHeight="1" outlineLevel="3" thickTop="1" thickBot="1" x14ac:dyDescent="0.3">
      <c r="A141" s="413"/>
      <c r="B141" s="460" t="s">
        <v>981</v>
      </c>
      <c r="C141" s="625" t="s">
        <v>1258</v>
      </c>
      <c r="D141" s="993" t="s">
        <v>1418</v>
      </c>
      <c r="E141" s="994"/>
      <c r="F141" s="994"/>
      <c r="G141" s="994"/>
      <c r="H141" s="994"/>
      <c r="I141" s="994"/>
      <c r="J141" s="994"/>
      <c r="K141" s="994"/>
      <c r="L141" s="516" t="s">
        <v>460</v>
      </c>
      <c r="M141" s="628" t="s">
        <v>128</v>
      </c>
      <c r="N141" s="657">
        <v>82</v>
      </c>
      <c r="O141" s="657">
        <v>82</v>
      </c>
      <c r="P141" s="657">
        <v>82</v>
      </c>
      <c r="Q141" s="657">
        <v>82</v>
      </c>
      <c r="R141" s="629">
        <v>82</v>
      </c>
      <c r="S141" s="657" t="s">
        <v>32</v>
      </c>
      <c r="T141" s="658"/>
      <c r="U141" s="630"/>
      <c r="V141" s="692"/>
      <c r="W141" s="386"/>
      <c r="X141" s="386"/>
      <c r="Y141" s="386"/>
      <c r="Z141" s="386"/>
      <c r="AA141" s="386"/>
      <c r="AB141" s="386"/>
      <c r="AC141" s="386"/>
      <c r="AD141" s="386"/>
      <c r="AE141" s="386"/>
      <c r="AF141" s="386"/>
      <c r="AG141" s="386"/>
      <c r="AH141" s="386"/>
      <c r="AI141" s="639"/>
      <c r="AJ141" s="639"/>
      <c r="AK141" s="639"/>
      <c r="AL141" s="640"/>
      <c r="AN141" s="642"/>
      <c r="AO141" s="643"/>
      <c r="AP141" s="643"/>
      <c r="AQ141" s="643"/>
      <c r="AR141" s="643"/>
    </row>
    <row r="142" spans="1:2415" s="634" customFormat="1" ht="66" customHeight="1" thickTop="1" thickBot="1" x14ac:dyDescent="0.3">
      <c r="A142" s="413"/>
      <c r="B142" s="668" t="s">
        <v>1003</v>
      </c>
      <c r="C142" s="684" t="s">
        <v>1004</v>
      </c>
      <c r="D142" s="1033" t="s">
        <v>1761</v>
      </c>
      <c r="E142" s="1033"/>
      <c r="F142" s="1033"/>
      <c r="G142" s="1033"/>
      <c r="H142" s="1033"/>
      <c r="I142" s="1033"/>
      <c r="J142" s="1033"/>
      <c r="K142" s="1033"/>
      <c r="L142" s="1033"/>
      <c r="M142" s="1033"/>
      <c r="N142" s="1033"/>
      <c r="O142" s="1033"/>
      <c r="P142" s="1033"/>
      <c r="Q142" s="1033"/>
      <c r="R142" s="1033"/>
      <c r="S142" s="1033"/>
      <c r="T142" s="1033"/>
      <c r="U142" s="1033"/>
      <c r="V142" s="717"/>
      <c r="W142" s="386"/>
      <c r="X142" s="386"/>
      <c r="Y142" s="386"/>
      <c r="Z142" s="386"/>
      <c r="AA142" s="386"/>
      <c r="AB142" s="386"/>
      <c r="AC142" s="386"/>
      <c r="AD142" s="631"/>
      <c r="AE142" s="632"/>
      <c r="AF142" s="632"/>
      <c r="AG142" s="632"/>
      <c r="AH142" s="632"/>
      <c r="AI142" s="632"/>
      <c r="AJ142" s="632"/>
      <c r="AK142" s="632"/>
      <c r="AL142" s="632"/>
      <c r="AM142" s="632"/>
      <c r="AN142" s="632"/>
      <c r="AO142" s="632"/>
      <c r="AP142" s="632"/>
      <c r="AQ142" s="632"/>
      <c r="AR142" s="632"/>
      <c r="AS142" s="632"/>
      <c r="AT142" s="632"/>
      <c r="AU142" s="632"/>
      <c r="AV142" s="632"/>
      <c r="AW142" s="632"/>
      <c r="AX142" s="632"/>
      <c r="AY142" s="632"/>
      <c r="AZ142" s="632"/>
      <c r="BA142" s="632"/>
      <c r="BB142" s="632"/>
      <c r="BC142" s="632"/>
      <c r="BD142" s="632"/>
      <c r="BE142" s="632"/>
      <c r="BF142" s="632"/>
      <c r="BG142" s="632"/>
      <c r="BH142" s="632"/>
      <c r="BI142" s="632"/>
      <c r="BJ142" s="632"/>
      <c r="BK142" s="632"/>
      <c r="BL142" s="632"/>
      <c r="BM142" s="632"/>
      <c r="BN142" s="632"/>
      <c r="BO142" s="632"/>
      <c r="BP142" s="632"/>
      <c r="BQ142" s="632"/>
      <c r="BR142" s="632"/>
      <c r="BS142" s="632"/>
      <c r="BT142" s="632"/>
      <c r="BU142" s="632"/>
      <c r="BV142" s="632"/>
      <c r="BW142" s="632"/>
      <c r="BX142" s="632"/>
      <c r="BY142" s="632"/>
      <c r="BZ142" s="632"/>
      <c r="CA142" s="632"/>
      <c r="CB142" s="632"/>
      <c r="CC142" s="632"/>
      <c r="CD142" s="632"/>
      <c r="CE142" s="632"/>
      <c r="CF142" s="632"/>
      <c r="CG142" s="632"/>
      <c r="CH142" s="633"/>
      <c r="CI142" s="633"/>
      <c r="CJ142" s="633"/>
      <c r="CK142" s="633"/>
      <c r="CL142" s="633"/>
      <c r="CM142" s="633"/>
      <c r="CN142" s="633"/>
      <c r="CO142" s="633"/>
      <c r="CP142" s="633"/>
      <c r="CQ142" s="633"/>
      <c r="CR142" s="633"/>
      <c r="CS142" s="633"/>
      <c r="CT142" s="633"/>
      <c r="CU142" s="633"/>
      <c r="CV142" s="633"/>
      <c r="CW142" s="633"/>
      <c r="CX142" s="633"/>
      <c r="CY142" s="633"/>
      <c r="CZ142" s="633"/>
      <c r="DA142" s="633"/>
      <c r="DB142" s="633"/>
      <c r="DC142" s="633"/>
      <c r="DD142" s="633"/>
      <c r="DE142" s="633"/>
      <c r="DF142" s="633"/>
      <c r="DG142" s="633"/>
      <c r="DH142" s="633"/>
      <c r="DI142" s="633"/>
      <c r="DJ142" s="633"/>
      <c r="DK142" s="633"/>
      <c r="DL142" s="633"/>
      <c r="DM142" s="633"/>
      <c r="DN142" s="633"/>
      <c r="DO142" s="633"/>
      <c r="DP142" s="633"/>
      <c r="DQ142" s="633"/>
      <c r="DR142" s="633"/>
      <c r="DS142" s="633"/>
      <c r="DT142" s="633"/>
      <c r="DU142" s="633"/>
      <c r="DV142" s="633"/>
      <c r="DW142" s="633"/>
      <c r="DX142" s="633"/>
      <c r="DY142" s="633"/>
      <c r="DZ142" s="633"/>
      <c r="EA142" s="633"/>
      <c r="EB142" s="633"/>
      <c r="EC142" s="633"/>
      <c r="ED142" s="633"/>
      <c r="EE142" s="633"/>
      <c r="EF142" s="633"/>
      <c r="EG142" s="633"/>
      <c r="EH142" s="633"/>
      <c r="EI142" s="633"/>
      <c r="EJ142" s="633"/>
      <c r="EK142" s="633"/>
      <c r="EL142" s="633"/>
      <c r="EM142" s="633"/>
      <c r="EN142" s="633"/>
      <c r="EO142" s="633"/>
      <c r="EP142" s="633"/>
      <c r="EQ142" s="633"/>
      <c r="ER142" s="633"/>
      <c r="ES142" s="633"/>
      <c r="ET142" s="633"/>
      <c r="EU142" s="633"/>
      <c r="EV142" s="633"/>
      <c r="EW142" s="633"/>
      <c r="EX142" s="633"/>
      <c r="EY142" s="633"/>
      <c r="EZ142" s="633"/>
      <c r="FA142" s="633"/>
      <c r="FB142" s="633"/>
      <c r="FC142" s="633"/>
      <c r="FD142" s="633"/>
      <c r="FE142" s="633"/>
      <c r="FF142" s="633"/>
      <c r="FG142" s="633"/>
      <c r="FH142" s="633"/>
      <c r="FI142" s="633"/>
      <c r="FJ142" s="633"/>
      <c r="FK142" s="633"/>
      <c r="FL142" s="633"/>
      <c r="FM142" s="633"/>
      <c r="FN142" s="633"/>
      <c r="FO142" s="633"/>
      <c r="FP142" s="633"/>
      <c r="FQ142" s="633"/>
      <c r="FR142" s="633"/>
      <c r="FS142" s="633"/>
      <c r="FT142" s="633"/>
      <c r="FU142" s="633"/>
      <c r="FV142" s="633"/>
      <c r="FW142" s="633"/>
      <c r="FX142" s="633"/>
      <c r="FY142" s="633"/>
      <c r="FZ142" s="633"/>
      <c r="GA142" s="633"/>
      <c r="GB142" s="633"/>
      <c r="GC142" s="633"/>
      <c r="GD142" s="633"/>
      <c r="GE142" s="633"/>
      <c r="GF142" s="633"/>
      <c r="GG142" s="633"/>
      <c r="GH142" s="633"/>
      <c r="GI142" s="633"/>
      <c r="GJ142" s="633"/>
      <c r="GK142" s="633"/>
      <c r="GL142" s="633"/>
      <c r="GM142" s="633"/>
      <c r="GN142" s="633"/>
      <c r="GO142" s="633"/>
      <c r="GP142" s="633"/>
      <c r="GQ142" s="633"/>
      <c r="GR142" s="633"/>
      <c r="GS142" s="633"/>
      <c r="GT142" s="633"/>
      <c r="GU142" s="633"/>
      <c r="GV142" s="633"/>
      <c r="GW142" s="633"/>
      <c r="GX142" s="633"/>
      <c r="GY142" s="633"/>
      <c r="GZ142" s="633"/>
      <c r="HA142" s="633"/>
      <c r="HB142" s="633"/>
      <c r="HC142" s="633"/>
      <c r="HD142" s="633"/>
      <c r="HE142" s="633"/>
      <c r="HF142" s="633"/>
      <c r="HG142" s="633"/>
      <c r="HH142" s="633"/>
      <c r="HI142" s="633"/>
      <c r="HJ142" s="633"/>
      <c r="HK142" s="633"/>
      <c r="HL142" s="633"/>
      <c r="HM142" s="633"/>
      <c r="HN142" s="633"/>
      <c r="HO142" s="633"/>
      <c r="HP142" s="633"/>
      <c r="HQ142" s="633"/>
      <c r="HR142" s="633"/>
      <c r="HS142" s="633"/>
      <c r="HT142" s="633"/>
      <c r="HU142" s="633"/>
      <c r="HV142" s="633"/>
      <c r="HW142" s="633"/>
      <c r="HX142" s="633"/>
      <c r="HY142" s="633"/>
      <c r="HZ142" s="633"/>
      <c r="IA142" s="633"/>
      <c r="IB142" s="633"/>
      <c r="IC142" s="633"/>
      <c r="ID142" s="633"/>
      <c r="IE142" s="633"/>
      <c r="IF142" s="633"/>
      <c r="IG142" s="633"/>
      <c r="IH142" s="633"/>
      <c r="II142" s="633"/>
      <c r="IJ142" s="633"/>
      <c r="IK142" s="633"/>
      <c r="IL142" s="633"/>
      <c r="IM142" s="633"/>
      <c r="IN142" s="633"/>
      <c r="IO142" s="633"/>
      <c r="IP142" s="633"/>
      <c r="IQ142" s="633"/>
      <c r="IR142" s="633"/>
      <c r="IS142" s="633"/>
      <c r="IT142" s="633"/>
      <c r="IU142" s="633"/>
      <c r="IV142" s="633"/>
      <c r="IW142" s="633"/>
      <c r="IX142" s="633"/>
      <c r="IY142" s="633"/>
      <c r="IZ142" s="633"/>
      <c r="JA142" s="633"/>
      <c r="JB142" s="633"/>
      <c r="JC142" s="633"/>
      <c r="JD142" s="633"/>
      <c r="JE142" s="633"/>
      <c r="JF142" s="633"/>
      <c r="JG142" s="633"/>
      <c r="JH142" s="633"/>
      <c r="JI142" s="633"/>
      <c r="JJ142" s="633"/>
      <c r="JK142" s="633"/>
      <c r="JL142" s="633"/>
      <c r="JM142" s="633"/>
      <c r="JN142" s="633"/>
      <c r="JO142" s="633"/>
      <c r="JP142" s="633"/>
      <c r="JQ142" s="633"/>
      <c r="JR142" s="633"/>
      <c r="JS142" s="633"/>
      <c r="JT142" s="633"/>
      <c r="JU142" s="633"/>
      <c r="JV142" s="633"/>
      <c r="JW142" s="633"/>
      <c r="JX142" s="633"/>
      <c r="JY142" s="633"/>
      <c r="JZ142" s="633"/>
      <c r="KA142" s="633"/>
      <c r="KB142" s="633"/>
      <c r="KC142" s="633"/>
      <c r="KD142" s="633"/>
      <c r="KE142" s="633"/>
      <c r="KF142" s="633"/>
      <c r="KG142" s="633"/>
      <c r="KH142" s="633"/>
      <c r="KI142" s="633"/>
      <c r="KJ142" s="633"/>
      <c r="KK142" s="633"/>
      <c r="KL142" s="633"/>
      <c r="KM142" s="633"/>
      <c r="KN142" s="633"/>
      <c r="KO142" s="633"/>
      <c r="KP142" s="633"/>
      <c r="KQ142" s="633"/>
      <c r="KR142" s="633"/>
      <c r="KS142" s="633"/>
      <c r="KT142" s="633"/>
      <c r="KU142" s="633"/>
      <c r="KV142" s="633"/>
      <c r="KW142" s="633"/>
      <c r="KX142" s="633"/>
      <c r="KY142" s="633"/>
      <c r="KZ142" s="633"/>
      <c r="LA142" s="633"/>
      <c r="LB142" s="633"/>
      <c r="LC142" s="633"/>
      <c r="LD142" s="633"/>
      <c r="LE142" s="633"/>
      <c r="LF142" s="633"/>
      <c r="LG142" s="633"/>
      <c r="LH142" s="633"/>
      <c r="LI142" s="633"/>
      <c r="LJ142" s="633"/>
      <c r="LK142" s="633"/>
      <c r="LL142" s="633"/>
      <c r="LM142" s="633"/>
      <c r="LN142" s="633"/>
      <c r="LO142" s="633"/>
      <c r="LP142" s="633"/>
      <c r="LQ142" s="633"/>
      <c r="LR142" s="633"/>
      <c r="LS142" s="633"/>
      <c r="LT142" s="633"/>
      <c r="LU142" s="633"/>
      <c r="LV142" s="633"/>
      <c r="LW142" s="633"/>
      <c r="LX142" s="633"/>
      <c r="LY142" s="633"/>
      <c r="LZ142" s="633"/>
      <c r="MA142" s="633"/>
      <c r="MB142" s="633"/>
      <c r="MC142" s="633"/>
      <c r="MD142" s="633"/>
      <c r="ME142" s="633"/>
      <c r="MF142" s="633"/>
      <c r="MG142" s="633"/>
      <c r="MH142" s="633"/>
      <c r="MI142" s="633"/>
      <c r="MJ142" s="633"/>
      <c r="MK142" s="633"/>
      <c r="ML142" s="633"/>
      <c r="MM142" s="633"/>
      <c r="MN142" s="633"/>
      <c r="MO142" s="633"/>
      <c r="MP142" s="633"/>
      <c r="MQ142" s="633"/>
      <c r="MR142" s="633"/>
      <c r="MS142" s="633"/>
      <c r="MT142" s="633"/>
      <c r="MU142" s="633"/>
      <c r="MV142" s="633"/>
      <c r="MW142" s="633"/>
      <c r="MX142" s="633"/>
      <c r="MY142" s="633"/>
      <c r="MZ142" s="633"/>
      <c r="NA142" s="633"/>
      <c r="NB142" s="633"/>
      <c r="NC142" s="633"/>
      <c r="ND142" s="633"/>
      <c r="NE142" s="633"/>
      <c r="NF142" s="633"/>
      <c r="NG142" s="633"/>
      <c r="NH142" s="633"/>
      <c r="NI142" s="633"/>
      <c r="NJ142" s="633"/>
      <c r="NK142" s="633"/>
      <c r="NL142" s="633"/>
      <c r="NM142" s="633"/>
      <c r="NN142" s="633"/>
      <c r="NO142" s="633"/>
      <c r="NP142" s="633"/>
      <c r="NQ142" s="633"/>
      <c r="NR142" s="633"/>
      <c r="NS142" s="633"/>
      <c r="NT142" s="633"/>
      <c r="NU142" s="633"/>
      <c r="NV142" s="633"/>
      <c r="NW142" s="633"/>
      <c r="NX142" s="633"/>
      <c r="NY142" s="633"/>
      <c r="NZ142" s="633"/>
      <c r="OA142" s="633"/>
      <c r="OB142" s="633"/>
      <c r="OC142" s="633"/>
      <c r="OD142" s="633"/>
      <c r="OE142" s="633"/>
      <c r="OF142" s="633"/>
      <c r="OG142" s="633"/>
      <c r="OH142" s="633"/>
      <c r="OI142" s="633"/>
      <c r="OJ142" s="633"/>
      <c r="OK142" s="633"/>
      <c r="OL142" s="633"/>
      <c r="OM142" s="633"/>
      <c r="ON142" s="633"/>
      <c r="OO142" s="633"/>
      <c r="OP142" s="633"/>
      <c r="OQ142" s="633"/>
      <c r="OR142" s="633"/>
      <c r="OS142" s="633"/>
      <c r="OT142" s="633"/>
      <c r="OU142" s="633"/>
      <c r="OV142" s="633"/>
      <c r="OW142" s="633"/>
      <c r="OX142" s="633"/>
      <c r="OY142" s="633"/>
      <c r="OZ142" s="633"/>
      <c r="PA142" s="633"/>
      <c r="PB142" s="633"/>
      <c r="PC142" s="633"/>
      <c r="PD142" s="633"/>
      <c r="PE142" s="633"/>
      <c r="PF142" s="633"/>
      <c r="PG142" s="633"/>
      <c r="PH142" s="633"/>
      <c r="PI142" s="633"/>
      <c r="PJ142" s="633"/>
      <c r="PK142" s="633"/>
      <c r="PL142" s="633"/>
      <c r="PM142" s="633"/>
      <c r="PN142" s="633"/>
      <c r="PO142" s="633"/>
      <c r="PP142" s="633"/>
      <c r="PQ142" s="633"/>
      <c r="PR142" s="633"/>
      <c r="PS142" s="633"/>
      <c r="PT142" s="633"/>
      <c r="PU142" s="633"/>
      <c r="PV142" s="633"/>
      <c r="PW142" s="633"/>
      <c r="PX142" s="633"/>
      <c r="PY142" s="633"/>
      <c r="PZ142" s="633"/>
      <c r="QA142" s="633"/>
      <c r="QB142" s="633"/>
      <c r="QC142" s="633"/>
      <c r="QD142" s="633"/>
      <c r="QE142" s="633"/>
      <c r="QF142" s="633"/>
      <c r="QG142" s="633"/>
      <c r="QH142" s="633"/>
      <c r="QI142" s="633"/>
      <c r="QJ142" s="633"/>
      <c r="QK142" s="633"/>
      <c r="QL142" s="633"/>
      <c r="QM142" s="633"/>
      <c r="QN142" s="633"/>
      <c r="QO142" s="633"/>
      <c r="QP142" s="633"/>
      <c r="QQ142" s="633"/>
      <c r="QR142" s="633"/>
      <c r="QS142" s="633"/>
      <c r="QT142" s="633"/>
      <c r="QU142" s="633"/>
      <c r="QV142" s="633"/>
      <c r="QW142" s="633"/>
      <c r="QX142" s="633"/>
      <c r="QY142" s="633"/>
      <c r="QZ142" s="633"/>
      <c r="RA142" s="633"/>
      <c r="RB142" s="633"/>
      <c r="RC142" s="633"/>
      <c r="RD142" s="633"/>
      <c r="RE142" s="633"/>
      <c r="RF142" s="633"/>
      <c r="RG142" s="633"/>
      <c r="RH142" s="633"/>
      <c r="RI142" s="633"/>
      <c r="RJ142" s="633"/>
      <c r="RK142" s="633"/>
      <c r="RL142" s="633"/>
      <c r="RM142" s="633"/>
      <c r="RN142" s="633"/>
      <c r="RO142" s="633"/>
      <c r="RP142" s="633"/>
      <c r="RQ142" s="633"/>
      <c r="RR142" s="633"/>
      <c r="RS142" s="633"/>
      <c r="RT142" s="633"/>
      <c r="RU142" s="633"/>
      <c r="RV142" s="633"/>
      <c r="RW142" s="633"/>
      <c r="RX142" s="633"/>
      <c r="RY142" s="633"/>
      <c r="RZ142" s="633"/>
      <c r="SA142" s="633"/>
      <c r="SB142" s="633"/>
      <c r="SC142" s="633"/>
      <c r="SD142" s="633"/>
      <c r="SE142" s="633"/>
      <c r="SF142" s="633"/>
      <c r="SG142" s="633"/>
      <c r="SH142" s="633"/>
      <c r="SI142" s="633"/>
      <c r="SJ142" s="633"/>
      <c r="SK142" s="633"/>
      <c r="SL142" s="633"/>
      <c r="SM142" s="633"/>
      <c r="SN142" s="633"/>
      <c r="SO142" s="633"/>
      <c r="SP142" s="633"/>
      <c r="SQ142" s="633"/>
      <c r="SR142" s="633"/>
      <c r="SS142" s="633"/>
      <c r="ST142" s="633"/>
      <c r="SU142" s="633"/>
      <c r="SV142" s="633"/>
      <c r="SW142" s="633"/>
      <c r="SX142" s="633"/>
      <c r="SY142" s="633"/>
      <c r="SZ142" s="633"/>
      <c r="TA142" s="633"/>
      <c r="TB142" s="633"/>
      <c r="TC142" s="633"/>
      <c r="TD142" s="633"/>
      <c r="TE142" s="633"/>
      <c r="TF142" s="633"/>
      <c r="TG142" s="633"/>
      <c r="TH142" s="633"/>
      <c r="TI142" s="633"/>
      <c r="TJ142" s="633"/>
      <c r="TK142" s="633"/>
      <c r="TL142" s="633"/>
      <c r="TM142" s="633"/>
      <c r="TN142" s="633"/>
      <c r="TO142" s="633"/>
      <c r="TP142" s="633"/>
      <c r="TQ142" s="633"/>
      <c r="TR142" s="633"/>
      <c r="TS142" s="633"/>
      <c r="TT142" s="633"/>
      <c r="TU142" s="633"/>
      <c r="TV142" s="633"/>
      <c r="TW142" s="633"/>
      <c r="TX142" s="633"/>
      <c r="TY142" s="633"/>
      <c r="TZ142" s="633"/>
      <c r="UA142" s="633"/>
      <c r="UB142" s="633"/>
      <c r="UC142" s="633"/>
      <c r="UD142" s="633"/>
      <c r="UE142" s="633"/>
      <c r="UF142" s="633"/>
      <c r="UG142" s="633"/>
      <c r="UH142" s="633"/>
      <c r="UI142" s="633"/>
      <c r="UJ142" s="633"/>
      <c r="UK142" s="633"/>
      <c r="UL142" s="633"/>
      <c r="UM142" s="633"/>
      <c r="UN142" s="633"/>
      <c r="UO142" s="633"/>
      <c r="UP142" s="633"/>
      <c r="UQ142" s="633"/>
      <c r="UR142" s="633"/>
      <c r="US142" s="633"/>
      <c r="UT142" s="633"/>
      <c r="UU142" s="633"/>
      <c r="UV142" s="633"/>
      <c r="UW142" s="633"/>
      <c r="UX142" s="633"/>
      <c r="UY142" s="633"/>
      <c r="UZ142" s="633"/>
      <c r="VA142" s="633"/>
      <c r="VB142" s="633"/>
      <c r="VC142" s="633"/>
      <c r="VD142" s="633"/>
      <c r="VE142" s="633"/>
      <c r="VF142" s="633"/>
      <c r="VG142" s="633"/>
      <c r="VH142" s="633"/>
      <c r="VI142" s="633"/>
      <c r="VJ142" s="633"/>
      <c r="VK142" s="633"/>
      <c r="VL142" s="633"/>
      <c r="VM142" s="633"/>
      <c r="VN142" s="633"/>
      <c r="VO142" s="633"/>
      <c r="VP142" s="633"/>
      <c r="VQ142" s="633"/>
      <c r="VR142" s="633"/>
      <c r="VS142" s="633"/>
      <c r="VT142" s="633"/>
      <c r="VU142" s="633"/>
      <c r="VV142" s="633"/>
      <c r="VW142" s="633"/>
      <c r="VX142" s="633"/>
      <c r="VY142" s="633"/>
      <c r="VZ142" s="633"/>
      <c r="WA142" s="633"/>
      <c r="WB142" s="633"/>
      <c r="WC142" s="633"/>
      <c r="WD142" s="633"/>
      <c r="WE142" s="633"/>
      <c r="WF142" s="633"/>
      <c r="WG142" s="633"/>
      <c r="WH142" s="633"/>
      <c r="WI142" s="633"/>
      <c r="WJ142" s="633"/>
      <c r="WK142" s="633"/>
      <c r="WL142" s="633"/>
      <c r="WM142" s="633"/>
      <c r="WN142" s="633"/>
      <c r="WO142" s="633"/>
      <c r="WP142" s="633"/>
      <c r="WQ142" s="633"/>
      <c r="WR142" s="633"/>
      <c r="WS142" s="633"/>
      <c r="WT142" s="633"/>
      <c r="WU142" s="633"/>
      <c r="WV142" s="633"/>
      <c r="WW142" s="633"/>
      <c r="WX142" s="633"/>
      <c r="WY142" s="633"/>
      <c r="WZ142" s="633"/>
      <c r="XA142" s="633"/>
      <c r="XB142" s="633"/>
      <c r="XC142" s="633"/>
      <c r="XD142" s="633"/>
      <c r="XE142" s="633"/>
      <c r="XF142" s="633"/>
      <c r="XG142" s="633"/>
      <c r="XH142" s="633"/>
      <c r="XI142" s="633"/>
      <c r="XJ142" s="633"/>
      <c r="XK142" s="633"/>
      <c r="XL142" s="633"/>
      <c r="XM142" s="633"/>
      <c r="XN142" s="633"/>
      <c r="XO142" s="633"/>
      <c r="XP142" s="633"/>
      <c r="XQ142" s="633"/>
      <c r="XR142" s="633"/>
      <c r="XS142" s="633"/>
      <c r="XT142" s="633"/>
      <c r="XU142" s="633"/>
      <c r="XV142" s="633"/>
      <c r="XW142" s="633"/>
      <c r="XX142" s="633"/>
      <c r="XY142" s="633"/>
      <c r="XZ142" s="633"/>
      <c r="YA142" s="633"/>
      <c r="YB142" s="633"/>
      <c r="YC142" s="633"/>
      <c r="YD142" s="633"/>
      <c r="YE142" s="633"/>
      <c r="YF142" s="633"/>
      <c r="YG142" s="633"/>
      <c r="YH142" s="633"/>
      <c r="YI142" s="633"/>
      <c r="YJ142" s="633"/>
      <c r="YK142" s="633"/>
      <c r="YL142" s="633"/>
      <c r="YM142" s="633"/>
      <c r="YN142" s="633"/>
      <c r="YO142" s="633"/>
      <c r="YP142" s="633"/>
      <c r="YQ142" s="633"/>
      <c r="YR142" s="633"/>
      <c r="YS142" s="633"/>
      <c r="YT142" s="633"/>
      <c r="YU142" s="633"/>
      <c r="YV142" s="633"/>
      <c r="YW142" s="633"/>
      <c r="YX142" s="633"/>
      <c r="YY142" s="633"/>
      <c r="YZ142" s="633"/>
      <c r="ZA142" s="633"/>
      <c r="ZB142" s="633"/>
      <c r="ZC142" s="633"/>
      <c r="ZD142" s="633"/>
      <c r="ZE142" s="633"/>
      <c r="ZF142" s="633"/>
      <c r="ZG142" s="633"/>
      <c r="ZH142" s="633"/>
      <c r="ZI142" s="633"/>
      <c r="ZJ142" s="633"/>
      <c r="ZK142" s="633"/>
      <c r="ZL142" s="633"/>
      <c r="ZM142" s="633"/>
      <c r="ZN142" s="633"/>
      <c r="ZO142" s="633"/>
      <c r="ZP142" s="633"/>
      <c r="ZQ142" s="633"/>
      <c r="ZR142" s="633"/>
      <c r="ZS142" s="633"/>
      <c r="ZT142" s="633"/>
      <c r="ZU142" s="633"/>
      <c r="ZV142" s="633"/>
      <c r="ZW142" s="633"/>
      <c r="ZX142" s="633"/>
      <c r="ZY142" s="633"/>
      <c r="ZZ142" s="633"/>
      <c r="AAA142" s="633"/>
      <c r="AAB142" s="633"/>
      <c r="AAC142" s="633"/>
      <c r="AAD142" s="633"/>
      <c r="AAE142" s="633"/>
      <c r="AAF142" s="633"/>
      <c r="AAG142" s="633"/>
      <c r="AAH142" s="633"/>
      <c r="AAI142" s="633"/>
      <c r="AAJ142" s="633"/>
      <c r="AAK142" s="633"/>
      <c r="AAL142" s="633"/>
      <c r="AAM142" s="633"/>
      <c r="AAN142" s="633"/>
      <c r="AAO142" s="633"/>
      <c r="AAP142" s="633"/>
      <c r="AAQ142" s="633"/>
      <c r="AAR142" s="633"/>
      <c r="AAS142" s="633"/>
      <c r="AAT142" s="633"/>
      <c r="AAU142" s="633"/>
      <c r="AAV142" s="633"/>
      <c r="AAW142" s="633"/>
      <c r="AAX142" s="633"/>
      <c r="AAY142" s="633"/>
      <c r="AAZ142" s="633"/>
      <c r="ABA142" s="633"/>
      <c r="ABB142" s="633"/>
      <c r="ABC142" s="633"/>
      <c r="ABD142" s="633"/>
      <c r="ABE142" s="633"/>
      <c r="ABF142" s="633"/>
      <c r="ABG142" s="633"/>
      <c r="ABH142" s="633"/>
      <c r="ABI142" s="633"/>
      <c r="ABJ142" s="633"/>
      <c r="ABK142" s="633"/>
      <c r="ABL142" s="633"/>
      <c r="ABM142" s="633"/>
      <c r="ABN142" s="633"/>
      <c r="ABO142" s="633"/>
      <c r="ABP142" s="633"/>
      <c r="ABQ142" s="633"/>
      <c r="ABR142" s="633"/>
      <c r="ABS142" s="633"/>
      <c r="ABT142" s="633"/>
      <c r="ABU142" s="633"/>
      <c r="ABV142" s="633"/>
      <c r="ABW142" s="633"/>
      <c r="ABX142" s="633"/>
      <c r="ABY142" s="633"/>
      <c r="ABZ142" s="633"/>
      <c r="ACA142" s="633"/>
      <c r="ACB142" s="633"/>
      <c r="ACC142" s="633"/>
      <c r="ACD142" s="633"/>
      <c r="ACE142" s="633"/>
      <c r="ACF142" s="633"/>
      <c r="ACG142" s="633"/>
      <c r="ACH142" s="633"/>
      <c r="ACI142" s="633"/>
      <c r="ACJ142" s="633"/>
      <c r="ACK142" s="633"/>
      <c r="ACL142" s="633"/>
      <c r="ACM142" s="633"/>
      <c r="ACN142" s="633"/>
      <c r="ACO142" s="633"/>
      <c r="ACP142" s="633"/>
      <c r="ACQ142" s="633"/>
      <c r="ACR142" s="633"/>
      <c r="ACS142" s="633"/>
      <c r="ACT142" s="633"/>
      <c r="ACU142" s="633"/>
      <c r="ACV142" s="633"/>
      <c r="ACW142" s="633"/>
      <c r="ACX142" s="633"/>
      <c r="ACY142" s="633"/>
      <c r="ACZ142" s="633"/>
      <c r="ADA142" s="633"/>
      <c r="ADB142" s="633"/>
      <c r="ADC142" s="633"/>
      <c r="ADD142" s="633"/>
      <c r="ADE142" s="633"/>
      <c r="ADF142" s="633"/>
      <c r="ADG142" s="633"/>
      <c r="ADH142" s="633"/>
      <c r="ADI142" s="633"/>
      <c r="ADJ142" s="633"/>
      <c r="ADK142" s="633"/>
      <c r="ADL142" s="633"/>
      <c r="ADM142" s="633"/>
      <c r="ADN142" s="633"/>
      <c r="ADO142" s="633"/>
      <c r="ADP142" s="633"/>
      <c r="ADQ142" s="633"/>
      <c r="ADR142" s="633"/>
      <c r="ADS142" s="633"/>
      <c r="ADT142" s="633"/>
      <c r="ADU142" s="633"/>
      <c r="ADV142" s="633"/>
      <c r="ADW142" s="633"/>
      <c r="ADX142" s="633"/>
      <c r="ADY142" s="633"/>
      <c r="ADZ142" s="633"/>
      <c r="AEA142" s="633"/>
      <c r="AEB142" s="633"/>
      <c r="AEC142" s="633"/>
      <c r="AED142" s="633"/>
      <c r="AEE142" s="633"/>
      <c r="AEF142" s="633"/>
      <c r="AEG142" s="633"/>
      <c r="AEH142" s="633"/>
      <c r="AEI142" s="633"/>
      <c r="AEJ142" s="633"/>
      <c r="AEK142" s="633"/>
      <c r="AEL142" s="633"/>
      <c r="AEM142" s="633"/>
      <c r="AEN142" s="633"/>
      <c r="AEO142" s="633"/>
      <c r="AEP142" s="633"/>
      <c r="AEQ142" s="633"/>
      <c r="AER142" s="633"/>
      <c r="AES142" s="633"/>
      <c r="AET142" s="633"/>
      <c r="AEU142" s="633"/>
      <c r="AEV142" s="633"/>
      <c r="AEW142" s="633"/>
      <c r="AEX142" s="633"/>
      <c r="AEY142" s="633"/>
      <c r="AEZ142" s="633"/>
      <c r="AFA142" s="633"/>
      <c r="AFB142" s="633"/>
      <c r="AFC142" s="633"/>
      <c r="AFD142" s="633"/>
      <c r="AFE142" s="633"/>
      <c r="AFF142" s="633"/>
      <c r="AFG142" s="633"/>
      <c r="AFH142" s="633"/>
      <c r="AFI142" s="633"/>
      <c r="AFJ142" s="633"/>
      <c r="AFK142" s="633"/>
      <c r="AFL142" s="633"/>
      <c r="AFM142" s="633"/>
      <c r="AFN142" s="633"/>
      <c r="AFO142" s="633"/>
      <c r="AFP142" s="633"/>
      <c r="AFQ142" s="633"/>
      <c r="AFR142" s="633"/>
      <c r="AFS142" s="633"/>
      <c r="AFT142" s="633"/>
      <c r="AFU142" s="633"/>
      <c r="AFV142" s="633"/>
      <c r="AFW142" s="633"/>
      <c r="AFX142" s="633"/>
      <c r="AFY142" s="633"/>
      <c r="AFZ142" s="633"/>
      <c r="AGA142" s="633"/>
      <c r="AGB142" s="633"/>
      <c r="AGC142" s="633"/>
      <c r="AGD142" s="633"/>
      <c r="AGE142" s="633"/>
      <c r="AGF142" s="633"/>
      <c r="AGG142" s="633"/>
      <c r="AGH142" s="633"/>
      <c r="AGI142" s="633"/>
      <c r="AGJ142" s="633"/>
      <c r="AGK142" s="633"/>
      <c r="AGL142" s="633"/>
      <c r="AGM142" s="633"/>
      <c r="AGN142" s="633"/>
      <c r="AGO142" s="633"/>
      <c r="AGP142" s="633"/>
      <c r="AGQ142" s="633"/>
      <c r="AGR142" s="633"/>
      <c r="AGS142" s="633"/>
      <c r="AGT142" s="633"/>
      <c r="AGU142" s="633"/>
      <c r="AGV142" s="633"/>
      <c r="AGW142" s="633"/>
      <c r="AGX142" s="633"/>
      <c r="AGY142" s="633"/>
      <c r="AGZ142" s="633"/>
      <c r="AHA142" s="633"/>
      <c r="AHB142" s="633"/>
      <c r="AHC142" s="633"/>
      <c r="AHD142" s="633"/>
      <c r="AHE142" s="633"/>
      <c r="AHF142" s="633"/>
      <c r="AHG142" s="633"/>
      <c r="AHH142" s="633"/>
      <c r="AHI142" s="633"/>
      <c r="AHJ142" s="633"/>
      <c r="AHK142" s="633"/>
      <c r="AHL142" s="633"/>
      <c r="AHM142" s="633"/>
      <c r="AHN142" s="633"/>
      <c r="AHO142" s="633"/>
      <c r="AHP142" s="633"/>
      <c r="AHQ142" s="633"/>
      <c r="AHR142" s="633"/>
      <c r="AHS142" s="633"/>
      <c r="AHT142" s="633"/>
      <c r="AHU142" s="633"/>
      <c r="AHV142" s="633"/>
      <c r="AHW142" s="633"/>
      <c r="AHX142" s="633"/>
      <c r="AHY142" s="633"/>
      <c r="AHZ142" s="633"/>
      <c r="AIA142" s="633"/>
      <c r="AIB142" s="633"/>
      <c r="AIC142" s="633"/>
      <c r="AID142" s="633"/>
      <c r="AIE142" s="633"/>
      <c r="AIF142" s="633"/>
      <c r="AIG142" s="633"/>
      <c r="AIH142" s="633"/>
      <c r="AII142" s="633"/>
      <c r="AIJ142" s="633"/>
      <c r="AIK142" s="633"/>
      <c r="AIL142" s="633"/>
      <c r="AIM142" s="633"/>
      <c r="AIN142" s="633"/>
      <c r="AIO142" s="633"/>
      <c r="AIP142" s="633"/>
      <c r="AIQ142" s="633"/>
      <c r="AIR142" s="633"/>
      <c r="AIS142" s="633"/>
      <c r="AIT142" s="633"/>
      <c r="AIU142" s="633"/>
      <c r="AIV142" s="633"/>
      <c r="AIW142" s="633"/>
      <c r="AIX142" s="633"/>
      <c r="AIY142" s="633"/>
      <c r="AIZ142" s="633"/>
      <c r="AJA142" s="633"/>
      <c r="AJB142" s="633"/>
      <c r="AJC142" s="633"/>
      <c r="AJD142" s="633"/>
      <c r="AJE142" s="633"/>
      <c r="AJF142" s="633"/>
      <c r="AJG142" s="633"/>
      <c r="AJH142" s="633"/>
      <c r="AJI142" s="633"/>
      <c r="AJJ142" s="633"/>
      <c r="AJK142" s="633"/>
      <c r="AJL142" s="633"/>
      <c r="AJM142" s="633"/>
      <c r="AJN142" s="633"/>
      <c r="AJO142" s="633"/>
      <c r="AJP142" s="633"/>
      <c r="AJQ142" s="633"/>
      <c r="AJR142" s="633"/>
      <c r="AJS142" s="633"/>
      <c r="AJT142" s="633"/>
      <c r="AJU142" s="633"/>
      <c r="AJV142" s="633"/>
      <c r="AJW142" s="633"/>
      <c r="AJX142" s="633"/>
      <c r="AJY142" s="633"/>
      <c r="AJZ142" s="633"/>
      <c r="AKA142" s="633"/>
      <c r="AKB142" s="633"/>
      <c r="AKC142" s="633"/>
      <c r="AKD142" s="633"/>
      <c r="AKE142" s="633"/>
      <c r="AKF142" s="633"/>
      <c r="AKG142" s="633"/>
      <c r="AKH142" s="633"/>
      <c r="AKI142" s="633"/>
      <c r="AKJ142" s="633"/>
      <c r="AKK142" s="633"/>
      <c r="AKL142" s="633"/>
      <c r="AKM142" s="633"/>
      <c r="AKN142" s="633"/>
      <c r="AKO142" s="633"/>
      <c r="AKP142" s="633"/>
      <c r="AKQ142" s="633"/>
      <c r="AKR142" s="633"/>
      <c r="AKS142" s="633"/>
      <c r="AKT142" s="633"/>
      <c r="AKU142" s="633"/>
      <c r="AKV142" s="633"/>
      <c r="AKW142" s="633"/>
      <c r="AKX142" s="633"/>
      <c r="AKY142" s="633"/>
      <c r="AKZ142" s="633"/>
      <c r="ALA142" s="633"/>
      <c r="ALB142" s="633"/>
      <c r="ALC142" s="633"/>
      <c r="ALD142" s="633"/>
      <c r="ALE142" s="633"/>
      <c r="ALF142" s="633"/>
      <c r="ALG142" s="633"/>
      <c r="ALH142" s="633"/>
      <c r="ALI142" s="633"/>
      <c r="ALJ142" s="633"/>
      <c r="ALK142" s="633"/>
      <c r="ALL142" s="633"/>
      <c r="ALM142" s="633"/>
      <c r="ALN142" s="633"/>
      <c r="ALO142" s="633"/>
      <c r="ALP142" s="633"/>
      <c r="ALQ142" s="633"/>
      <c r="ALR142" s="633"/>
      <c r="ALS142" s="633"/>
      <c r="ALT142" s="633"/>
      <c r="ALU142" s="633"/>
      <c r="ALV142" s="633"/>
      <c r="ALW142" s="633"/>
      <c r="ALX142" s="633"/>
      <c r="ALY142" s="633"/>
      <c r="ALZ142" s="633"/>
      <c r="AMA142" s="633"/>
      <c r="AMB142" s="633"/>
      <c r="AMC142" s="633"/>
      <c r="AMD142" s="633"/>
      <c r="AME142" s="633"/>
      <c r="AMF142" s="633"/>
      <c r="AMG142" s="633"/>
      <c r="AMH142" s="633"/>
      <c r="AMI142" s="633"/>
      <c r="AMJ142" s="633"/>
      <c r="AMK142" s="633"/>
      <c r="AML142" s="633"/>
      <c r="AMM142" s="633"/>
      <c r="AMN142" s="633"/>
      <c r="AMO142" s="633"/>
      <c r="AMP142" s="633"/>
      <c r="AMQ142" s="633"/>
      <c r="AMR142" s="633"/>
      <c r="AMS142" s="633"/>
      <c r="AMT142" s="633"/>
      <c r="AMU142" s="633"/>
      <c r="AMV142" s="633"/>
      <c r="AMW142" s="633"/>
      <c r="AMX142" s="633"/>
      <c r="AMY142" s="633"/>
      <c r="AMZ142" s="633"/>
      <c r="ANA142" s="633"/>
      <c r="ANB142" s="633"/>
      <c r="ANC142" s="633"/>
      <c r="AND142" s="633"/>
      <c r="ANE142" s="633"/>
      <c r="ANF142" s="633"/>
      <c r="ANG142" s="633"/>
      <c r="ANH142" s="633"/>
      <c r="ANI142" s="633"/>
      <c r="ANJ142" s="633"/>
      <c r="ANK142" s="633"/>
      <c r="ANL142" s="633"/>
      <c r="ANM142" s="633"/>
      <c r="ANN142" s="633"/>
      <c r="ANO142" s="633"/>
      <c r="ANP142" s="633"/>
      <c r="ANQ142" s="633"/>
      <c r="ANR142" s="633"/>
      <c r="ANS142" s="633"/>
      <c r="ANT142" s="633"/>
      <c r="ANU142" s="633"/>
      <c r="ANV142" s="633"/>
      <c r="ANW142" s="633"/>
      <c r="ANX142" s="633"/>
      <c r="ANY142" s="633"/>
      <c r="ANZ142" s="633"/>
      <c r="AOA142" s="633"/>
      <c r="AOB142" s="633"/>
      <c r="AOC142" s="633"/>
      <c r="AOD142" s="633"/>
      <c r="AOE142" s="633"/>
      <c r="AOF142" s="633"/>
      <c r="AOG142" s="633"/>
      <c r="AOH142" s="633"/>
      <c r="AOI142" s="633"/>
      <c r="AOJ142" s="633"/>
      <c r="AOK142" s="633"/>
      <c r="AOL142" s="633"/>
      <c r="AOM142" s="633"/>
      <c r="AON142" s="633"/>
      <c r="AOO142" s="633"/>
      <c r="AOP142" s="633"/>
      <c r="AOQ142" s="633"/>
      <c r="AOR142" s="633"/>
      <c r="AOS142" s="633"/>
      <c r="AOT142" s="633"/>
      <c r="AOU142" s="633"/>
      <c r="AOV142" s="633"/>
      <c r="AOW142" s="633"/>
      <c r="AOX142" s="633"/>
      <c r="AOY142" s="633"/>
      <c r="AOZ142" s="633"/>
      <c r="APA142" s="633"/>
      <c r="APB142" s="633"/>
      <c r="APC142" s="633"/>
      <c r="APD142" s="633"/>
      <c r="APE142" s="633"/>
      <c r="APF142" s="633"/>
      <c r="APG142" s="633"/>
      <c r="APH142" s="633"/>
      <c r="API142" s="633"/>
      <c r="APJ142" s="633"/>
      <c r="APK142" s="633"/>
      <c r="APL142" s="633"/>
      <c r="APM142" s="633"/>
      <c r="APN142" s="633"/>
      <c r="APO142" s="633"/>
      <c r="APP142" s="633"/>
      <c r="APQ142" s="633"/>
      <c r="APR142" s="633"/>
      <c r="APS142" s="633"/>
      <c r="APT142" s="633"/>
      <c r="APU142" s="633"/>
      <c r="APV142" s="633"/>
      <c r="APW142" s="633"/>
      <c r="APX142" s="633"/>
      <c r="APY142" s="633"/>
      <c r="APZ142" s="633"/>
      <c r="AQA142" s="633"/>
      <c r="AQB142" s="633"/>
      <c r="AQC142" s="633"/>
      <c r="AQD142" s="633"/>
      <c r="AQE142" s="633"/>
      <c r="AQF142" s="633"/>
      <c r="AQG142" s="633"/>
      <c r="AQH142" s="633"/>
      <c r="AQI142" s="633"/>
      <c r="AQJ142" s="633"/>
      <c r="AQK142" s="633"/>
      <c r="AQL142" s="633"/>
      <c r="AQM142" s="633"/>
      <c r="AQN142" s="633"/>
      <c r="AQO142" s="633"/>
      <c r="AQP142" s="633"/>
      <c r="AQQ142" s="633"/>
      <c r="AQR142" s="633"/>
      <c r="AQS142" s="633"/>
      <c r="AQT142" s="633"/>
      <c r="AQU142" s="633"/>
      <c r="AQV142" s="633"/>
      <c r="AQW142" s="633"/>
      <c r="AQX142" s="633"/>
      <c r="AQY142" s="633"/>
      <c r="AQZ142" s="633"/>
      <c r="ARA142" s="633"/>
      <c r="ARB142" s="633"/>
      <c r="ARC142" s="633"/>
      <c r="ARD142" s="633"/>
      <c r="ARE142" s="633"/>
      <c r="ARF142" s="633"/>
      <c r="ARG142" s="633"/>
      <c r="ARH142" s="633"/>
      <c r="ARI142" s="633"/>
      <c r="ARJ142" s="633"/>
      <c r="ARK142" s="633"/>
      <c r="ARL142" s="633"/>
      <c r="ARM142" s="633"/>
      <c r="ARN142" s="633"/>
      <c r="ARO142" s="633"/>
      <c r="ARP142" s="633"/>
      <c r="ARQ142" s="633"/>
      <c r="ARR142" s="633"/>
      <c r="ARS142" s="633"/>
      <c r="ART142" s="633"/>
      <c r="ARU142" s="633"/>
      <c r="ARV142" s="633"/>
      <c r="ARW142" s="633"/>
      <c r="ARX142" s="633"/>
      <c r="ARY142" s="633"/>
      <c r="ARZ142" s="633"/>
      <c r="ASA142" s="633"/>
      <c r="ASB142" s="633"/>
      <c r="ASC142" s="633"/>
      <c r="ASD142" s="633"/>
      <c r="ASE142" s="633"/>
      <c r="ASF142" s="633"/>
      <c r="ASG142" s="633"/>
      <c r="ASH142" s="633"/>
      <c r="ASI142" s="633"/>
      <c r="ASJ142" s="633"/>
      <c r="ASK142" s="633"/>
      <c r="ASL142" s="633"/>
      <c r="ASM142" s="633"/>
      <c r="ASN142" s="633"/>
      <c r="ASO142" s="633"/>
      <c r="ASP142" s="633"/>
      <c r="ASQ142" s="633"/>
      <c r="ASR142" s="633"/>
      <c r="ASS142" s="633"/>
      <c r="AST142" s="633"/>
      <c r="ASU142" s="633"/>
      <c r="ASV142" s="633"/>
      <c r="ASW142" s="633"/>
      <c r="ASX142" s="633"/>
      <c r="ASY142" s="633"/>
      <c r="ASZ142" s="633"/>
      <c r="ATA142" s="633"/>
      <c r="ATB142" s="633"/>
      <c r="ATC142" s="633"/>
      <c r="ATD142" s="633"/>
      <c r="ATE142" s="633"/>
      <c r="ATF142" s="633"/>
      <c r="ATG142" s="633"/>
      <c r="ATH142" s="633"/>
      <c r="ATI142" s="633"/>
      <c r="ATJ142" s="633"/>
      <c r="ATK142" s="633"/>
      <c r="ATL142" s="633"/>
      <c r="ATM142" s="633"/>
      <c r="ATN142" s="633"/>
      <c r="ATO142" s="633"/>
      <c r="ATP142" s="633"/>
      <c r="ATQ142" s="633"/>
      <c r="ATR142" s="633"/>
      <c r="ATS142" s="633"/>
      <c r="ATT142" s="633"/>
      <c r="ATU142" s="633"/>
      <c r="ATV142" s="633"/>
      <c r="ATW142" s="633"/>
      <c r="ATX142" s="633"/>
      <c r="ATY142" s="633"/>
      <c r="ATZ142" s="633"/>
      <c r="AUA142" s="633"/>
      <c r="AUB142" s="633"/>
      <c r="AUC142" s="633"/>
      <c r="AUD142" s="633"/>
      <c r="AUE142" s="633"/>
      <c r="AUF142" s="633"/>
      <c r="AUG142" s="633"/>
      <c r="AUH142" s="633"/>
      <c r="AUI142" s="633"/>
      <c r="AUJ142" s="633"/>
      <c r="AUK142" s="633"/>
      <c r="AUL142" s="633"/>
      <c r="AUM142" s="633"/>
      <c r="AUN142" s="633"/>
      <c r="AUO142" s="633"/>
      <c r="AUP142" s="633"/>
      <c r="AUQ142" s="633"/>
      <c r="AUR142" s="633"/>
      <c r="AUS142" s="633"/>
      <c r="AUT142" s="633"/>
      <c r="AUU142" s="633"/>
      <c r="AUV142" s="633"/>
      <c r="AUW142" s="633"/>
      <c r="AUX142" s="633"/>
      <c r="AUY142" s="633"/>
      <c r="AUZ142" s="633"/>
      <c r="AVA142" s="633"/>
      <c r="AVB142" s="633"/>
      <c r="AVC142" s="633"/>
      <c r="AVD142" s="633"/>
      <c r="AVE142" s="633"/>
      <c r="AVF142" s="633"/>
      <c r="AVG142" s="633"/>
      <c r="AVH142" s="633"/>
      <c r="AVI142" s="633"/>
      <c r="AVJ142" s="633"/>
      <c r="AVK142" s="633"/>
      <c r="AVL142" s="633"/>
      <c r="AVM142" s="633"/>
      <c r="AVN142" s="633"/>
      <c r="AVO142" s="633"/>
      <c r="AVP142" s="633"/>
      <c r="AVQ142" s="633"/>
      <c r="AVR142" s="633"/>
      <c r="AVS142" s="633"/>
      <c r="AVT142" s="633"/>
      <c r="AVU142" s="633"/>
      <c r="AVV142" s="633"/>
      <c r="AVW142" s="633"/>
      <c r="AVX142" s="633"/>
      <c r="AVY142" s="633"/>
      <c r="AVZ142" s="633"/>
      <c r="AWA142" s="633"/>
      <c r="AWB142" s="633"/>
      <c r="AWC142" s="633"/>
      <c r="AWD142" s="633"/>
      <c r="AWE142" s="633"/>
      <c r="AWF142" s="633"/>
      <c r="AWG142" s="633"/>
      <c r="AWH142" s="633"/>
      <c r="AWI142" s="633"/>
      <c r="AWJ142" s="633"/>
      <c r="AWK142" s="633"/>
      <c r="AWL142" s="633"/>
      <c r="AWM142" s="633"/>
      <c r="AWN142" s="633"/>
      <c r="AWO142" s="633"/>
      <c r="AWP142" s="633"/>
      <c r="AWQ142" s="633"/>
      <c r="AWR142" s="633"/>
      <c r="AWS142" s="633"/>
      <c r="AWT142" s="633"/>
      <c r="AWU142" s="633"/>
      <c r="AWV142" s="633"/>
      <c r="AWW142" s="633"/>
      <c r="AWX142" s="633"/>
      <c r="AWY142" s="633"/>
      <c r="AWZ142" s="633"/>
      <c r="AXA142" s="633"/>
      <c r="AXB142" s="633"/>
      <c r="AXC142" s="633"/>
      <c r="AXD142" s="633"/>
      <c r="AXE142" s="633"/>
      <c r="AXF142" s="633"/>
      <c r="AXG142" s="633"/>
      <c r="AXH142" s="633"/>
      <c r="AXI142" s="633"/>
      <c r="AXJ142" s="633"/>
      <c r="AXK142" s="633"/>
      <c r="AXL142" s="633"/>
      <c r="AXM142" s="633"/>
      <c r="AXN142" s="633"/>
      <c r="AXO142" s="633"/>
      <c r="AXP142" s="633"/>
      <c r="AXQ142" s="633"/>
      <c r="AXR142" s="633"/>
      <c r="AXS142" s="633"/>
      <c r="AXT142" s="633"/>
      <c r="AXU142" s="633"/>
      <c r="AXV142" s="633"/>
      <c r="AXW142" s="633"/>
      <c r="AXX142" s="633"/>
      <c r="AXY142" s="633"/>
      <c r="AXZ142" s="633"/>
      <c r="AYA142" s="633"/>
      <c r="AYB142" s="633"/>
      <c r="AYC142" s="633"/>
      <c r="AYD142" s="633"/>
      <c r="AYE142" s="633"/>
      <c r="AYF142" s="633"/>
      <c r="AYG142" s="633"/>
      <c r="AYH142" s="633"/>
      <c r="AYI142" s="633"/>
      <c r="AYJ142" s="633"/>
      <c r="AYK142" s="633"/>
      <c r="AYL142" s="633"/>
      <c r="AYM142" s="633"/>
      <c r="AYN142" s="633"/>
      <c r="AYO142" s="633"/>
      <c r="AYP142" s="633"/>
      <c r="AYQ142" s="633"/>
      <c r="AYR142" s="633"/>
      <c r="AYS142" s="633"/>
      <c r="AYT142" s="633"/>
      <c r="AYU142" s="633"/>
      <c r="AYV142" s="633"/>
      <c r="AYW142" s="633"/>
      <c r="AYX142" s="633"/>
      <c r="AYY142" s="633"/>
      <c r="AYZ142" s="633"/>
      <c r="AZA142" s="633"/>
      <c r="AZB142" s="633"/>
      <c r="AZC142" s="633"/>
      <c r="AZD142" s="633"/>
      <c r="AZE142" s="633"/>
      <c r="AZF142" s="633"/>
      <c r="AZG142" s="633"/>
      <c r="AZH142" s="633"/>
      <c r="AZI142" s="633"/>
      <c r="AZJ142" s="633"/>
      <c r="AZK142" s="633"/>
      <c r="AZL142" s="633"/>
      <c r="AZM142" s="633"/>
      <c r="AZN142" s="633"/>
      <c r="AZO142" s="633"/>
      <c r="AZP142" s="633"/>
      <c r="AZQ142" s="633"/>
      <c r="AZR142" s="633"/>
      <c r="AZS142" s="633"/>
      <c r="AZT142" s="633"/>
      <c r="AZU142" s="633"/>
      <c r="AZV142" s="633"/>
      <c r="AZW142" s="633"/>
      <c r="AZX142" s="633"/>
      <c r="AZY142" s="633"/>
      <c r="AZZ142" s="633"/>
      <c r="BAA142" s="633"/>
      <c r="BAB142" s="633"/>
      <c r="BAC142" s="633"/>
      <c r="BAD142" s="633"/>
      <c r="BAE142" s="633"/>
      <c r="BAF142" s="633"/>
      <c r="BAG142" s="633"/>
      <c r="BAH142" s="633"/>
      <c r="BAI142" s="633"/>
      <c r="BAJ142" s="633"/>
      <c r="BAK142" s="633"/>
      <c r="BAL142" s="633"/>
      <c r="BAM142" s="633"/>
      <c r="BAN142" s="633"/>
      <c r="BAO142" s="633"/>
      <c r="BAP142" s="633"/>
      <c r="BAQ142" s="633"/>
      <c r="BAR142" s="633"/>
      <c r="BAS142" s="633"/>
      <c r="BAT142" s="633"/>
      <c r="BAU142" s="633"/>
      <c r="BAV142" s="633"/>
      <c r="BAW142" s="633"/>
      <c r="BAX142" s="633"/>
      <c r="BAY142" s="633"/>
      <c r="BAZ142" s="633"/>
      <c r="BBA142" s="633"/>
      <c r="BBB142" s="633"/>
      <c r="BBC142" s="633"/>
      <c r="BBD142" s="633"/>
      <c r="BBE142" s="633"/>
      <c r="BBF142" s="633"/>
      <c r="BBG142" s="633"/>
      <c r="BBH142" s="633"/>
      <c r="BBI142" s="633"/>
      <c r="BBJ142" s="633"/>
      <c r="BBK142" s="633"/>
      <c r="BBL142" s="633"/>
      <c r="BBM142" s="633"/>
      <c r="BBN142" s="633"/>
      <c r="BBO142" s="633"/>
      <c r="BBP142" s="633"/>
      <c r="BBQ142" s="633"/>
      <c r="BBR142" s="633"/>
      <c r="BBS142" s="633"/>
      <c r="BBT142" s="633"/>
      <c r="BBU142" s="633"/>
      <c r="BBV142" s="633"/>
      <c r="BBW142" s="633"/>
      <c r="BBX142" s="633"/>
      <c r="BBY142" s="633"/>
      <c r="BBZ142" s="633"/>
      <c r="BCA142" s="633"/>
      <c r="BCB142" s="633"/>
      <c r="BCC142" s="633"/>
      <c r="BCD142" s="633"/>
      <c r="BCE142" s="633"/>
      <c r="BCF142" s="633"/>
      <c r="BCG142" s="633"/>
      <c r="BCH142" s="633"/>
      <c r="BCI142" s="633"/>
      <c r="BCJ142" s="633"/>
      <c r="BCK142" s="633"/>
      <c r="BCL142" s="633"/>
      <c r="BCM142" s="633"/>
      <c r="BCN142" s="633"/>
      <c r="BCO142" s="633"/>
      <c r="BCP142" s="633"/>
      <c r="BCQ142" s="633"/>
      <c r="BCR142" s="633"/>
      <c r="BCS142" s="633"/>
      <c r="BCT142" s="633"/>
      <c r="BCU142" s="633"/>
      <c r="BCV142" s="633"/>
      <c r="BCW142" s="633"/>
      <c r="BCX142" s="633"/>
      <c r="BCY142" s="633"/>
      <c r="BCZ142" s="633"/>
      <c r="BDA142" s="633"/>
      <c r="BDB142" s="633"/>
      <c r="BDC142" s="633"/>
      <c r="BDD142" s="633"/>
      <c r="BDE142" s="633"/>
      <c r="BDF142" s="633"/>
      <c r="BDG142" s="633"/>
      <c r="BDH142" s="633"/>
      <c r="BDI142" s="633"/>
      <c r="BDJ142" s="633"/>
      <c r="BDK142" s="633"/>
      <c r="BDL142" s="633"/>
      <c r="BDM142" s="633"/>
      <c r="BDN142" s="633"/>
      <c r="BDO142" s="633"/>
      <c r="BDP142" s="633"/>
      <c r="BDQ142" s="633"/>
      <c r="BDR142" s="633"/>
      <c r="BDS142" s="633"/>
      <c r="BDT142" s="633"/>
      <c r="BDU142" s="633"/>
      <c r="BDV142" s="633"/>
      <c r="BDW142" s="633"/>
      <c r="BDX142" s="633"/>
      <c r="BDY142" s="633"/>
      <c r="BDZ142" s="633"/>
      <c r="BEA142" s="633"/>
      <c r="BEB142" s="633"/>
      <c r="BEC142" s="633"/>
      <c r="BED142" s="633"/>
      <c r="BEE142" s="633"/>
      <c r="BEF142" s="633"/>
      <c r="BEG142" s="633"/>
      <c r="BEH142" s="633"/>
      <c r="BEI142" s="633"/>
      <c r="BEJ142" s="633"/>
      <c r="BEK142" s="633"/>
      <c r="BEL142" s="633"/>
      <c r="BEM142" s="633"/>
      <c r="BEN142" s="633"/>
      <c r="BEO142" s="633"/>
      <c r="BEP142" s="633"/>
      <c r="BEQ142" s="633"/>
      <c r="BER142" s="633"/>
      <c r="BES142" s="633"/>
      <c r="BET142" s="633"/>
      <c r="BEU142" s="633"/>
      <c r="BEV142" s="633"/>
      <c r="BEW142" s="633"/>
      <c r="BEX142" s="633"/>
      <c r="BEY142" s="633"/>
      <c r="BEZ142" s="633"/>
      <c r="BFA142" s="633"/>
      <c r="BFB142" s="633"/>
      <c r="BFC142" s="633"/>
      <c r="BFD142" s="633"/>
      <c r="BFE142" s="633"/>
      <c r="BFF142" s="633"/>
      <c r="BFG142" s="633"/>
      <c r="BFH142" s="633"/>
      <c r="BFI142" s="633"/>
      <c r="BFJ142" s="633"/>
      <c r="BFK142" s="633"/>
      <c r="BFL142" s="633"/>
      <c r="BFM142" s="633"/>
      <c r="BFN142" s="633"/>
      <c r="BFO142" s="633"/>
      <c r="BFP142" s="633"/>
      <c r="BFQ142" s="633"/>
      <c r="BFR142" s="633"/>
      <c r="BFS142" s="633"/>
      <c r="BFT142" s="633"/>
      <c r="BFU142" s="633"/>
      <c r="BFV142" s="633"/>
      <c r="BFW142" s="633"/>
      <c r="BFX142" s="633"/>
      <c r="BFY142" s="633"/>
      <c r="BFZ142" s="633"/>
      <c r="BGA142" s="633"/>
      <c r="BGB142" s="633"/>
      <c r="BGC142" s="633"/>
      <c r="BGD142" s="633"/>
      <c r="BGE142" s="633"/>
      <c r="BGF142" s="633"/>
      <c r="BGG142" s="633"/>
      <c r="BGH142" s="633"/>
      <c r="BGI142" s="633"/>
      <c r="BGJ142" s="633"/>
      <c r="BGK142" s="633"/>
      <c r="BGL142" s="633"/>
      <c r="BGM142" s="633"/>
      <c r="BGN142" s="633"/>
      <c r="BGO142" s="633"/>
      <c r="BGP142" s="633"/>
      <c r="BGQ142" s="633"/>
      <c r="BGR142" s="633"/>
      <c r="BGS142" s="633"/>
      <c r="BGT142" s="633"/>
      <c r="BGU142" s="633"/>
      <c r="BGV142" s="633"/>
      <c r="BGW142" s="633"/>
      <c r="BGX142" s="633"/>
      <c r="BGY142" s="633"/>
      <c r="BGZ142" s="633"/>
      <c r="BHA142" s="633"/>
      <c r="BHB142" s="633"/>
      <c r="BHC142" s="633"/>
      <c r="BHD142" s="633"/>
      <c r="BHE142" s="633"/>
      <c r="BHF142" s="633"/>
      <c r="BHG142" s="633"/>
      <c r="BHH142" s="633"/>
      <c r="BHI142" s="633"/>
      <c r="BHJ142" s="633"/>
      <c r="BHK142" s="633"/>
      <c r="BHL142" s="633"/>
      <c r="BHM142" s="633"/>
      <c r="BHN142" s="633"/>
      <c r="BHO142" s="633"/>
      <c r="BHP142" s="633"/>
      <c r="BHQ142" s="633"/>
      <c r="BHR142" s="633"/>
      <c r="BHS142" s="633"/>
      <c r="BHT142" s="633"/>
      <c r="BHU142" s="633"/>
      <c r="BHV142" s="633"/>
      <c r="BHW142" s="633"/>
      <c r="BHX142" s="633"/>
      <c r="BHY142" s="633"/>
      <c r="BHZ142" s="633"/>
      <c r="BIA142" s="633"/>
      <c r="BIB142" s="633"/>
      <c r="BIC142" s="633"/>
      <c r="BID142" s="633"/>
      <c r="BIE142" s="633"/>
      <c r="BIF142" s="633"/>
      <c r="BIG142" s="633"/>
      <c r="BIH142" s="633"/>
      <c r="BII142" s="633"/>
      <c r="BIJ142" s="633"/>
      <c r="BIK142" s="633"/>
      <c r="BIL142" s="633"/>
      <c r="BIM142" s="633"/>
      <c r="BIN142" s="633"/>
      <c r="BIO142" s="633"/>
      <c r="BIP142" s="633"/>
      <c r="BIQ142" s="633"/>
      <c r="BIR142" s="633"/>
      <c r="BIS142" s="633"/>
      <c r="BIT142" s="633"/>
      <c r="BIU142" s="633"/>
      <c r="BIV142" s="633"/>
      <c r="BIW142" s="633"/>
      <c r="BIX142" s="633"/>
      <c r="BIY142" s="633"/>
      <c r="BIZ142" s="633"/>
      <c r="BJA142" s="633"/>
      <c r="BJB142" s="633"/>
      <c r="BJC142" s="633"/>
      <c r="BJD142" s="633"/>
      <c r="BJE142" s="633"/>
      <c r="BJF142" s="633"/>
      <c r="BJG142" s="633"/>
      <c r="BJH142" s="633"/>
      <c r="BJI142" s="633"/>
      <c r="BJJ142" s="633"/>
      <c r="BJK142" s="633"/>
      <c r="BJL142" s="633"/>
      <c r="BJM142" s="633"/>
      <c r="BJN142" s="633"/>
      <c r="BJO142" s="633"/>
      <c r="BJP142" s="633"/>
      <c r="BJQ142" s="633"/>
      <c r="BJR142" s="633"/>
      <c r="BJS142" s="633"/>
      <c r="BJT142" s="633"/>
      <c r="BJU142" s="633"/>
      <c r="BJV142" s="633"/>
      <c r="BJW142" s="633"/>
      <c r="BJX142" s="633"/>
      <c r="BJY142" s="633"/>
      <c r="BJZ142" s="633"/>
      <c r="BKA142" s="633"/>
      <c r="BKB142" s="633"/>
      <c r="BKC142" s="633"/>
      <c r="BKD142" s="633"/>
      <c r="BKE142" s="633"/>
      <c r="BKF142" s="633"/>
      <c r="BKG142" s="633"/>
      <c r="BKH142" s="633"/>
      <c r="BKI142" s="633"/>
      <c r="BKJ142" s="633"/>
      <c r="BKK142" s="633"/>
      <c r="BKL142" s="633"/>
      <c r="BKM142" s="633"/>
      <c r="BKN142" s="633"/>
      <c r="BKO142" s="633"/>
      <c r="BKP142" s="633"/>
      <c r="BKQ142" s="633"/>
      <c r="BKR142" s="633"/>
      <c r="BKS142" s="633"/>
      <c r="BKT142" s="633"/>
      <c r="BKU142" s="633"/>
      <c r="BKV142" s="633"/>
      <c r="BKW142" s="633"/>
      <c r="BKX142" s="633"/>
      <c r="BKY142" s="633"/>
      <c r="BKZ142" s="633"/>
      <c r="BLA142" s="633"/>
      <c r="BLB142" s="633"/>
      <c r="BLC142" s="633"/>
      <c r="BLD142" s="633"/>
      <c r="BLE142" s="633"/>
      <c r="BLF142" s="633"/>
      <c r="BLG142" s="633"/>
      <c r="BLH142" s="633"/>
      <c r="BLI142" s="633"/>
      <c r="BLJ142" s="633"/>
      <c r="BLK142" s="633"/>
      <c r="BLL142" s="633"/>
      <c r="BLM142" s="633"/>
      <c r="BLN142" s="633"/>
      <c r="BLO142" s="633"/>
      <c r="BLP142" s="633"/>
      <c r="BLQ142" s="633"/>
      <c r="BLR142" s="633"/>
      <c r="BLS142" s="633"/>
      <c r="BLT142" s="633"/>
      <c r="BLU142" s="633"/>
      <c r="BLV142" s="633"/>
      <c r="BLW142" s="633"/>
      <c r="BLX142" s="633"/>
      <c r="BLY142" s="633"/>
      <c r="BLZ142" s="633"/>
      <c r="BMA142" s="633"/>
      <c r="BMB142" s="633"/>
      <c r="BMC142" s="633"/>
      <c r="BMD142" s="633"/>
      <c r="BME142" s="633"/>
      <c r="BMF142" s="633"/>
      <c r="BMG142" s="633"/>
      <c r="BMH142" s="633"/>
      <c r="BMI142" s="633"/>
      <c r="BMJ142" s="633"/>
      <c r="BMK142" s="633"/>
      <c r="BML142" s="633"/>
      <c r="BMM142" s="633"/>
      <c r="BMN142" s="633"/>
      <c r="BMO142" s="633"/>
      <c r="BMP142" s="633"/>
      <c r="BMQ142" s="633"/>
      <c r="BMR142" s="633"/>
      <c r="BMS142" s="633"/>
      <c r="BMT142" s="633"/>
      <c r="BMU142" s="633"/>
      <c r="BMV142" s="633"/>
      <c r="BMW142" s="633"/>
      <c r="BMX142" s="633"/>
      <c r="BMY142" s="633"/>
      <c r="BMZ142" s="633"/>
      <c r="BNA142" s="633"/>
      <c r="BNB142" s="633"/>
      <c r="BNC142" s="633"/>
      <c r="BND142" s="633"/>
      <c r="BNE142" s="633"/>
      <c r="BNF142" s="633"/>
      <c r="BNG142" s="633"/>
      <c r="BNH142" s="633"/>
      <c r="BNI142" s="633"/>
      <c r="BNJ142" s="633"/>
      <c r="BNK142" s="633"/>
      <c r="BNL142" s="633"/>
      <c r="BNM142" s="633"/>
      <c r="BNN142" s="633"/>
      <c r="BNO142" s="633"/>
      <c r="BNP142" s="633"/>
      <c r="BNQ142" s="633"/>
      <c r="BNR142" s="633"/>
      <c r="BNS142" s="633"/>
      <c r="BNT142" s="633"/>
      <c r="BNU142" s="633"/>
      <c r="BNV142" s="633"/>
      <c r="BNW142" s="633"/>
      <c r="BNX142" s="633"/>
      <c r="BNY142" s="633"/>
      <c r="BNZ142" s="633"/>
      <c r="BOA142" s="633"/>
      <c r="BOB142" s="633"/>
      <c r="BOC142" s="633"/>
      <c r="BOD142" s="633"/>
      <c r="BOE142" s="633"/>
      <c r="BOF142" s="633"/>
      <c r="BOG142" s="633"/>
      <c r="BOH142" s="633"/>
      <c r="BOI142" s="633"/>
      <c r="BOJ142" s="633"/>
      <c r="BOK142" s="633"/>
      <c r="BOL142" s="633"/>
      <c r="BOM142" s="633"/>
      <c r="BON142" s="633"/>
      <c r="BOO142" s="633"/>
      <c r="BOP142" s="633"/>
      <c r="BOQ142" s="633"/>
      <c r="BOR142" s="633"/>
      <c r="BOS142" s="633"/>
      <c r="BOT142" s="633"/>
      <c r="BOU142" s="633"/>
      <c r="BOV142" s="633"/>
      <c r="BOW142" s="633"/>
      <c r="BOX142" s="633"/>
      <c r="BOY142" s="633"/>
      <c r="BOZ142" s="633"/>
      <c r="BPA142" s="633"/>
      <c r="BPB142" s="633"/>
      <c r="BPC142" s="633"/>
      <c r="BPD142" s="633"/>
      <c r="BPE142" s="633"/>
      <c r="BPF142" s="633"/>
      <c r="BPG142" s="633"/>
      <c r="BPH142" s="633"/>
      <c r="BPI142" s="633"/>
      <c r="BPJ142" s="633"/>
      <c r="BPK142" s="633"/>
      <c r="BPL142" s="633"/>
      <c r="BPM142" s="633"/>
      <c r="BPN142" s="633"/>
      <c r="BPO142" s="633"/>
      <c r="BPP142" s="633"/>
      <c r="BPQ142" s="633"/>
      <c r="BPR142" s="633"/>
      <c r="BPS142" s="633"/>
      <c r="BPT142" s="633"/>
      <c r="BPU142" s="633"/>
      <c r="BPV142" s="633"/>
      <c r="BPW142" s="633"/>
      <c r="BPX142" s="633"/>
      <c r="BPY142" s="633"/>
      <c r="BPZ142" s="633"/>
      <c r="BQA142" s="633"/>
      <c r="BQB142" s="633"/>
      <c r="BQC142" s="633"/>
      <c r="BQD142" s="633"/>
      <c r="BQE142" s="633"/>
      <c r="BQF142" s="633"/>
      <c r="BQG142" s="633"/>
      <c r="BQH142" s="633"/>
      <c r="BQI142" s="633"/>
      <c r="BQJ142" s="633"/>
      <c r="BQK142" s="633"/>
      <c r="BQL142" s="633"/>
      <c r="BQM142" s="633"/>
      <c r="BQN142" s="633"/>
      <c r="BQO142" s="633"/>
      <c r="BQP142" s="633"/>
      <c r="BQQ142" s="633"/>
      <c r="BQR142" s="633"/>
      <c r="BQS142" s="633"/>
      <c r="BQT142" s="633"/>
      <c r="BQU142" s="633"/>
      <c r="BQV142" s="633"/>
      <c r="BQW142" s="633"/>
      <c r="BQX142" s="633"/>
      <c r="BQY142" s="633"/>
      <c r="BQZ142" s="633"/>
      <c r="BRA142" s="633"/>
      <c r="BRB142" s="633"/>
      <c r="BRC142" s="633"/>
      <c r="BRD142" s="633"/>
      <c r="BRE142" s="633"/>
      <c r="BRF142" s="633"/>
      <c r="BRG142" s="633"/>
      <c r="BRH142" s="633"/>
      <c r="BRI142" s="633"/>
      <c r="BRJ142" s="633"/>
      <c r="BRK142" s="633"/>
      <c r="BRL142" s="633"/>
      <c r="BRM142" s="633"/>
      <c r="BRN142" s="633"/>
      <c r="BRO142" s="633"/>
      <c r="BRP142" s="633"/>
      <c r="BRQ142" s="633"/>
      <c r="BRR142" s="633"/>
      <c r="BRS142" s="633"/>
      <c r="BRT142" s="633"/>
      <c r="BRU142" s="633"/>
      <c r="BRV142" s="633"/>
      <c r="BRW142" s="633"/>
      <c r="BRX142" s="633"/>
      <c r="BRY142" s="633"/>
      <c r="BRZ142" s="633"/>
      <c r="BSA142" s="633"/>
      <c r="BSB142" s="633"/>
      <c r="BSC142" s="633"/>
      <c r="BSD142" s="633"/>
      <c r="BSE142" s="633"/>
      <c r="BSF142" s="633"/>
      <c r="BSG142" s="633"/>
      <c r="BSH142" s="633"/>
      <c r="BSI142" s="633"/>
      <c r="BSJ142" s="633"/>
      <c r="BSK142" s="633"/>
      <c r="BSL142" s="633"/>
      <c r="BSM142" s="633"/>
      <c r="BSN142" s="633"/>
      <c r="BSO142" s="633"/>
      <c r="BSP142" s="633"/>
      <c r="BSQ142" s="633"/>
      <c r="BSR142" s="633"/>
      <c r="BSS142" s="633"/>
      <c r="BST142" s="633"/>
      <c r="BSU142" s="633"/>
      <c r="BSV142" s="633"/>
      <c r="BSW142" s="633"/>
      <c r="BSX142" s="633"/>
      <c r="BSY142" s="633"/>
      <c r="BSZ142" s="633"/>
      <c r="BTA142" s="633"/>
      <c r="BTB142" s="633"/>
      <c r="BTC142" s="633"/>
      <c r="BTD142" s="633"/>
      <c r="BTE142" s="633"/>
      <c r="BTF142" s="633"/>
      <c r="BTG142" s="633"/>
      <c r="BTH142" s="633"/>
      <c r="BTI142" s="633"/>
      <c r="BTJ142" s="633"/>
      <c r="BTK142" s="633"/>
      <c r="BTL142" s="633"/>
      <c r="BTM142" s="633"/>
      <c r="BTN142" s="633"/>
      <c r="BTO142" s="633"/>
      <c r="BTP142" s="633"/>
      <c r="BTQ142" s="633"/>
      <c r="BTR142" s="633"/>
      <c r="BTS142" s="633"/>
      <c r="BTT142" s="633"/>
      <c r="BTU142" s="633"/>
      <c r="BTV142" s="633"/>
      <c r="BTW142" s="633"/>
      <c r="BTX142" s="633"/>
      <c r="BTY142" s="633"/>
      <c r="BTZ142" s="633"/>
      <c r="BUA142" s="633"/>
      <c r="BUB142" s="633"/>
      <c r="BUC142" s="633"/>
      <c r="BUD142" s="633"/>
      <c r="BUE142" s="633"/>
      <c r="BUF142" s="633"/>
      <c r="BUG142" s="633"/>
      <c r="BUH142" s="633"/>
      <c r="BUI142" s="633"/>
      <c r="BUJ142" s="633"/>
      <c r="BUK142" s="633"/>
      <c r="BUL142" s="633"/>
      <c r="BUM142" s="633"/>
      <c r="BUN142" s="633"/>
      <c r="BUO142" s="633"/>
      <c r="BUP142" s="633"/>
      <c r="BUQ142" s="633"/>
      <c r="BUR142" s="633"/>
      <c r="BUS142" s="633"/>
      <c r="BUT142" s="633"/>
      <c r="BUU142" s="633"/>
      <c r="BUV142" s="633"/>
      <c r="BUW142" s="633"/>
      <c r="BUX142" s="633"/>
      <c r="BUY142" s="633"/>
      <c r="BUZ142" s="633"/>
      <c r="BVA142" s="633"/>
      <c r="BVB142" s="633"/>
      <c r="BVC142" s="633"/>
      <c r="BVD142" s="633"/>
      <c r="BVE142" s="633"/>
      <c r="BVF142" s="633"/>
      <c r="BVG142" s="633"/>
      <c r="BVH142" s="633"/>
      <c r="BVI142" s="633"/>
      <c r="BVJ142" s="633"/>
      <c r="BVK142" s="633"/>
      <c r="BVL142" s="633"/>
      <c r="BVM142" s="633"/>
      <c r="BVN142" s="633"/>
      <c r="BVO142" s="633"/>
      <c r="BVP142" s="633"/>
      <c r="BVQ142" s="633"/>
      <c r="BVR142" s="633"/>
      <c r="BVS142" s="633"/>
      <c r="BVT142" s="633"/>
      <c r="BVU142" s="633"/>
      <c r="BVV142" s="633"/>
      <c r="BVW142" s="633"/>
      <c r="BVX142" s="633"/>
      <c r="BVY142" s="633"/>
      <c r="BVZ142" s="633"/>
      <c r="BWA142" s="633"/>
      <c r="BWB142" s="633"/>
      <c r="BWC142" s="633"/>
      <c r="BWD142" s="633"/>
      <c r="BWE142" s="633"/>
      <c r="BWF142" s="633"/>
      <c r="BWG142" s="633"/>
      <c r="BWH142" s="633"/>
      <c r="BWI142" s="633"/>
      <c r="BWJ142" s="633"/>
      <c r="BWK142" s="633"/>
      <c r="BWL142" s="633"/>
      <c r="BWM142" s="633"/>
      <c r="BWN142" s="633"/>
      <c r="BWO142" s="633"/>
      <c r="BWP142" s="633"/>
      <c r="BWQ142" s="633"/>
      <c r="BWR142" s="633"/>
      <c r="BWS142" s="633"/>
      <c r="BWT142" s="633"/>
      <c r="BWU142" s="633"/>
      <c r="BWV142" s="633"/>
      <c r="BWW142" s="633"/>
      <c r="BWX142" s="633"/>
      <c r="BWY142" s="633"/>
      <c r="BWZ142" s="633"/>
      <c r="BXA142" s="633"/>
      <c r="BXB142" s="633"/>
      <c r="BXC142" s="633"/>
      <c r="BXD142" s="633"/>
      <c r="BXE142" s="633"/>
      <c r="BXF142" s="633"/>
      <c r="BXG142" s="633"/>
      <c r="BXH142" s="633"/>
      <c r="BXI142" s="633"/>
      <c r="BXJ142" s="633"/>
      <c r="BXK142" s="633"/>
      <c r="BXL142" s="633"/>
      <c r="BXM142" s="633"/>
      <c r="BXN142" s="633"/>
      <c r="BXO142" s="633"/>
      <c r="BXP142" s="633"/>
      <c r="BXQ142" s="633"/>
      <c r="BXR142" s="633"/>
      <c r="BXS142" s="633"/>
      <c r="BXT142" s="633"/>
      <c r="BXU142" s="633"/>
      <c r="BXV142" s="633"/>
      <c r="BXW142" s="633"/>
      <c r="BXX142" s="633"/>
      <c r="BXY142" s="633"/>
      <c r="BXZ142" s="633"/>
      <c r="BYA142" s="633"/>
      <c r="BYB142" s="633"/>
      <c r="BYC142" s="633"/>
      <c r="BYD142" s="633"/>
      <c r="BYE142" s="633"/>
      <c r="BYF142" s="633"/>
      <c r="BYG142" s="633"/>
      <c r="BYH142" s="633"/>
      <c r="BYI142" s="633"/>
      <c r="BYJ142" s="633"/>
      <c r="BYK142" s="633"/>
      <c r="BYL142" s="633"/>
      <c r="BYM142" s="633"/>
      <c r="BYN142" s="633"/>
      <c r="BYO142" s="633"/>
      <c r="BYP142" s="633"/>
      <c r="BYQ142" s="633"/>
      <c r="BYR142" s="633"/>
      <c r="BYS142" s="633"/>
      <c r="BYT142" s="633"/>
      <c r="BYU142" s="633"/>
      <c r="BYV142" s="633"/>
      <c r="BYW142" s="633"/>
      <c r="BYX142" s="633"/>
      <c r="BYY142" s="633"/>
      <c r="BYZ142" s="633"/>
      <c r="BZA142" s="633"/>
      <c r="BZB142" s="633"/>
      <c r="BZC142" s="633"/>
      <c r="BZD142" s="633"/>
      <c r="BZE142" s="633"/>
      <c r="BZF142" s="633"/>
      <c r="BZG142" s="633"/>
      <c r="BZH142" s="633"/>
      <c r="BZI142" s="633"/>
      <c r="BZJ142" s="633"/>
      <c r="BZK142" s="633"/>
      <c r="BZL142" s="633"/>
      <c r="BZM142" s="633"/>
      <c r="BZN142" s="633"/>
      <c r="BZO142" s="633"/>
      <c r="BZP142" s="633"/>
      <c r="BZQ142" s="633"/>
      <c r="BZR142" s="633"/>
      <c r="BZS142" s="633"/>
      <c r="BZT142" s="633"/>
      <c r="BZU142" s="633"/>
      <c r="BZV142" s="633"/>
      <c r="BZW142" s="633"/>
      <c r="BZX142" s="633"/>
      <c r="BZY142" s="633"/>
      <c r="BZZ142" s="633"/>
      <c r="CAA142" s="633"/>
      <c r="CAB142" s="633"/>
      <c r="CAC142" s="633"/>
      <c r="CAD142" s="633"/>
      <c r="CAE142" s="633"/>
      <c r="CAF142" s="633"/>
      <c r="CAG142" s="633"/>
      <c r="CAH142" s="633"/>
      <c r="CAI142" s="633"/>
      <c r="CAJ142" s="633"/>
      <c r="CAK142" s="633"/>
      <c r="CAL142" s="633"/>
      <c r="CAM142" s="633"/>
      <c r="CAN142" s="633"/>
      <c r="CAO142" s="633"/>
      <c r="CAP142" s="633"/>
      <c r="CAQ142" s="633"/>
      <c r="CAR142" s="633"/>
      <c r="CAS142" s="633"/>
      <c r="CAT142" s="633"/>
      <c r="CAU142" s="633"/>
      <c r="CAV142" s="633"/>
      <c r="CAW142" s="633"/>
      <c r="CAX142" s="633"/>
      <c r="CAY142" s="633"/>
      <c r="CAZ142" s="633"/>
      <c r="CBA142" s="633"/>
      <c r="CBB142" s="633"/>
      <c r="CBC142" s="633"/>
      <c r="CBD142" s="633"/>
      <c r="CBE142" s="633"/>
      <c r="CBF142" s="633"/>
      <c r="CBG142" s="633"/>
      <c r="CBH142" s="633"/>
      <c r="CBI142" s="633"/>
      <c r="CBJ142" s="633"/>
      <c r="CBK142" s="633"/>
      <c r="CBL142" s="633"/>
      <c r="CBM142" s="633"/>
      <c r="CBN142" s="633"/>
      <c r="CBO142" s="633"/>
      <c r="CBP142" s="633"/>
      <c r="CBQ142" s="633"/>
      <c r="CBR142" s="633"/>
      <c r="CBS142" s="633"/>
      <c r="CBT142" s="633"/>
      <c r="CBU142" s="633"/>
      <c r="CBV142" s="633"/>
      <c r="CBW142" s="633"/>
      <c r="CBX142" s="633"/>
      <c r="CBY142" s="633"/>
      <c r="CBZ142" s="633"/>
      <c r="CCA142" s="633"/>
      <c r="CCB142" s="633"/>
      <c r="CCC142" s="633"/>
      <c r="CCD142" s="633"/>
      <c r="CCE142" s="633"/>
      <c r="CCF142" s="633"/>
      <c r="CCG142" s="633"/>
      <c r="CCH142" s="633"/>
      <c r="CCI142" s="633"/>
      <c r="CCJ142" s="633"/>
      <c r="CCK142" s="633"/>
      <c r="CCL142" s="633"/>
      <c r="CCM142" s="633"/>
      <c r="CCN142" s="633"/>
      <c r="CCO142" s="633"/>
      <c r="CCP142" s="633"/>
      <c r="CCQ142" s="633"/>
      <c r="CCR142" s="633"/>
      <c r="CCS142" s="633"/>
      <c r="CCT142" s="633"/>
      <c r="CCU142" s="633"/>
      <c r="CCV142" s="633"/>
      <c r="CCW142" s="633"/>
      <c r="CCX142" s="633"/>
      <c r="CCY142" s="633"/>
      <c r="CCZ142" s="633"/>
      <c r="CDA142" s="633"/>
      <c r="CDB142" s="633"/>
      <c r="CDC142" s="633"/>
      <c r="CDD142" s="633"/>
      <c r="CDE142" s="633"/>
      <c r="CDF142" s="633"/>
      <c r="CDG142" s="633"/>
      <c r="CDH142" s="633"/>
      <c r="CDI142" s="633"/>
      <c r="CDJ142" s="633"/>
      <c r="CDK142" s="633"/>
      <c r="CDL142" s="633"/>
      <c r="CDM142" s="633"/>
      <c r="CDN142" s="633"/>
      <c r="CDO142" s="633"/>
      <c r="CDP142" s="633"/>
      <c r="CDQ142" s="633"/>
      <c r="CDR142" s="633"/>
      <c r="CDS142" s="633"/>
      <c r="CDT142" s="633"/>
      <c r="CDU142" s="633"/>
      <c r="CDV142" s="633"/>
      <c r="CDW142" s="633"/>
      <c r="CDX142" s="633"/>
      <c r="CDY142" s="633"/>
      <c r="CDZ142" s="633"/>
      <c r="CEA142" s="633"/>
      <c r="CEB142" s="633"/>
      <c r="CEC142" s="633"/>
      <c r="CED142" s="633"/>
      <c r="CEE142" s="633"/>
      <c r="CEF142" s="633"/>
      <c r="CEG142" s="633"/>
      <c r="CEH142" s="633"/>
      <c r="CEI142" s="633"/>
      <c r="CEJ142" s="633"/>
      <c r="CEK142" s="633"/>
      <c r="CEL142" s="633"/>
      <c r="CEM142" s="633"/>
      <c r="CEN142" s="633"/>
      <c r="CEO142" s="633"/>
      <c r="CEP142" s="633"/>
      <c r="CEQ142" s="633"/>
      <c r="CER142" s="633"/>
      <c r="CES142" s="633"/>
      <c r="CET142" s="633"/>
      <c r="CEU142" s="633"/>
      <c r="CEV142" s="633"/>
      <c r="CEW142" s="633"/>
      <c r="CEX142" s="633"/>
      <c r="CEY142" s="633"/>
      <c r="CEZ142" s="633"/>
      <c r="CFA142" s="633"/>
      <c r="CFB142" s="633"/>
      <c r="CFC142" s="633"/>
      <c r="CFD142" s="633"/>
      <c r="CFE142" s="633"/>
      <c r="CFF142" s="633"/>
      <c r="CFG142" s="633"/>
      <c r="CFH142" s="633"/>
      <c r="CFI142" s="633"/>
      <c r="CFJ142" s="633"/>
      <c r="CFK142" s="633"/>
      <c r="CFL142" s="633"/>
      <c r="CFM142" s="633"/>
      <c r="CFN142" s="633"/>
      <c r="CFO142" s="633"/>
      <c r="CFP142" s="633"/>
      <c r="CFQ142" s="633"/>
      <c r="CFR142" s="633"/>
      <c r="CFS142" s="633"/>
      <c r="CFT142" s="633"/>
      <c r="CFU142" s="633"/>
      <c r="CFV142" s="633"/>
      <c r="CFW142" s="633"/>
      <c r="CFX142" s="633"/>
      <c r="CFY142" s="633"/>
      <c r="CFZ142" s="633"/>
      <c r="CGA142" s="633"/>
      <c r="CGB142" s="633"/>
      <c r="CGC142" s="633"/>
      <c r="CGD142" s="633"/>
      <c r="CGE142" s="633"/>
      <c r="CGF142" s="633"/>
      <c r="CGG142" s="633"/>
      <c r="CGH142" s="633"/>
      <c r="CGI142" s="633"/>
      <c r="CGJ142" s="633"/>
      <c r="CGK142" s="633"/>
      <c r="CGL142" s="633"/>
      <c r="CGM142" s="633"/>
      <c r="CGN142" s="633"/>
      <c r="CGO142" s="633"/>
      <c r="CGP142" s="633"/>
      <c r="CGQ142" s="633"/>
      <c r="CGR142" s="633"/>
      <c r="CGS142" s="633"/>
      <c r="CGT142" s="633"/>
      <c r="CGU142" s="633"/>
      <c r="CGV142" s="633"/>
      <c r="CGW142" s="633"/>
      <c r="CGX142" s="633"/>
      <c r="CGY142" s="633"/>
      <c r="CGZ142" s="633"/>
      <c r="CHA142" s="633"/>
      <c r="CHB142" s="633"/>
      <c r="CHC142" s="633"/>
      <c r="CHD142" s="633"/>
      <c r="CHE142" s="633"/>
      <c r="CHF142" s="633"/>
      <c r="CHG142" s="633"/>
      <c r="CHH142" s="633"/>
      <c r="CHI142" s="633"/>
      <c r="CHJ142" s="633"/>
      <c r="CHK142" s="633"/>
      <c r="CHL142" s="633"/>
      <c r="CHM142" s="633"/>
      <c r="CHN142" s="633"/>
      <c r="CHO142" s="633"/>
      <c r="CHP142" s="633"/>
      <c r="CHQ142" s="633"/>
      <c r="CHR142" s="633"/>
      <c r="CHS142" s="633"/>
      <c r="CHT142" s="633"/>
      <c r="CHU142" s="633"/>
      <c r="CHV142" s="633"/>
      <c r="CHW142" s="633"/>
      <c r="CHX142" s="633"/>
      <c r="CHY142" s="633"/>
      <c r="CHZ142" s="633"/>
      <c r="CIA142" s="633"/>
      <c r="CIB142" s="633"/>
      <c r="CIC142" s="633"/>
      <c r="CID142" s="633"/>
      <c r="CIE142" s="633"/>
      <c r="CIF142" s="633"/>
      <c r="CIG142" s="633"/>
      <c r="CIH142" s="633"/>
      <c r="CII142" s="633"/>
      <c r="CIJ142" s="633"/>
      <c r="CIK142" s="633"/>
      <c r="CIL142" s="633"/>
      <c r="CIM142" s="633"/>
      <c r="CIN142" s="633"/>
      <c r="CIO142" s="633"/>
      <c r="CIP142" s="633"/>
      <c r="CIQ142" s="633"/>
      <c r="CIR142" s="633"/>
      <c r="CIS142" s="633"/>
      <c r="CIT142" s="633"/>
      <c r="CIU142" s="633"/>
      <c r="CIV142" s="633"/>
      <c r="CIW142" s="633"/>
      <c r="CIX142" s="633"/>
      <c r="CIY142" s="633"/>
      <c r="CIZ142" s="633"/>
      <c r="CJA142" s="633"/>
      <c r="CJB142" s="633"/>
      <c r="CJC142" s="633"/>
      <c r="CJD142" s="633"/>
      <c r="CJE142" s="633"/>
      <c r="CJF142" s="633"/>
      <c r="CJG142" s="633"/>
      <c r="CJH142" s="633"/>
      <c r="CJI142" s="633"/>
      <c r="CJJ142" s="633"/>
      <c r="CJK142" s="633"/>
      <c r="CJL142" s="633"/>
      <c r="CJM142" s="633"/>
      <c r="CJN142" s="633"/>
      <c r="CJO142" s="633"/>
      <c r="CJP142" s="633"/>
      <c r="CJQ142" s="633"/>
      <c r="CJR142" s="633"/>
      <c r="CJS142" s="633"/>
      <c r="CJT142" s="633"/>
      <c r="CJU142" s="633"/>
      <c r="CJV142" s="633"/>
      <c r="CJW142" s="633"/>
      <c r="CJX142" s="633"/>
      <c r="CJY142" s="633"/>
      <c r="CJZ142" s="633"/>
      <c r="CKA142" s="633"/>
      <c r="CKB142" s="633"/>
      <c r="CKC142" s="633"/>
      <c r="CKD142" s="633"/>
      <c r="CKE142" s="633"/>
      <c r="CKF142" s="633"/>
      <c r="CKG142" s="633"/>
      <c r="CKH142" s="633"/>
      <c r="CKI142" s="633"/>
      <c r="CKJ142" s="633"/>
      <c r="CKK142" s="633"/>
      <c r="CKL142" s="633"/>
      <c r="CKM142" s="633"/>
      <c r="CKN142" s="633"/>
      <c r="CKO142" s="633"/>
      <c r="CKP142" s="633"/>
      <c r="CKQ142" s="633"/>
      <c r="CKR142" s="633"/>
      <c r="CKS142" s="633"/>
      <c r="CKT142" s="633"/>
      <c r="CKU142" s="633"/>
      <c r="CKV142" s="633"/>
      <c r="CKW142" s="633"/>
      <c r="CKX142" s="633"/>
      <c r="CKY142" s="633"/>
      <c r="CKZ142" s="633"/>
      <c r="CLA142" s="633"/>
      <c r="CLB142" s="633"/>
      <c r="CLC142" s="633"/>
      <c r="CLD142" s="633"/>
      <c r="CLE142" s="633"/>
      <c r="CLF142" s="633"/>
      <c r="CLG142" s="633"/>
      <c r="CLH142" s="633"/>
      <c r="CLI142" s="633"/>
      <c r="CLJ142" s="633"/>
      <c r="CLK142" s="633"/>
      <c r="CLL142" s="633"/>
      <c r="CLM142" s="633"/>
      <c r="CLN142" s="633"/>
      <c r="CLO142" s="633"/>
      <c r="CLP142" s="633"/>
      <c r="CLQ142" s="633"/>
      <c r="CLR142" s="633"/>
      <c r="CLS142" s="633"/>
      <c r="CLT142" s="633"/>
      <c r="CLU142" s="633"/>
      <c r="CLV142" s="633"/>
      <c r="CLW142" s="633"/>
      <c r="CLX142" s="633"/>
      <c r="CLY142" s="633"/>
      <c r="CLZ142" s="633"/>
      <c r="CMA142" s="633"/>
      <c r="CMB142" s="633"/>
      <c r="CMC142" s="633"/>
      <c r="CMD142" s="633"/>
      <c r="CME142" s="633"/>
      <c r="CMF142" s="633"/>
      <c r="CMG142" s="633"/>
      <c r="CMH142" s="633"/>
      <c r="CMI142" s="633"/>
      <c r="CMJ142" s="633"/>
      <c r="CMK142" s="633"/>
      <c r="CML142" s="633"/>
      <c r="CMM142" s="633"/>
      <c r="CMN142" s="633"/>
      <c r="CMO142" s="633"/>
      <c r="CMP142" s="633"/>
      <c r="CMQ142" s="633"/>
      <c r="CMR142" s="633"/>
      <c r="CMS142" s="633"/>
      <c r="CMT142" s="633"/>
      <c r="CMU142" s="633"/>
      <c r="CMV142" s="633"/>
      <c r="CMW142" s="633"/>
      <c r="CMX142" s="633"/>
      <c r="CMY142" s="633"/>
      <c r="CMZ142" s="633"/>
      <c r="CNA142" s="633"/>
      <c r="CNB142" s="633"/>
      <c r="CNC142" s="633"/>
      <c r="CND142" s="633"/>
      <c r="CNE142" s="633"/>
      <c r="CNF142" s="633"/>
      <c r="CNG142" s="633"/>
      <c r="CNH142" s="633"/>
      <c r="CNI142" s="633"/>
      <c r="CNJ142" s="633"/>
      <c r="CNK142" s="633"/>
      <c r="CNL142" s="633"/>
      <c r="CNM142" s="633"/>
      <c r="CNN142" s="633"/>
      <c r="CNO142" s="633"/>
      <c r="CNP142" s="633"/>
      <c r="CNQ142" s="633"/>
      <c r="CNR142" s="633"/>
      <c r="CNS142" s="633"/>
      <c r="CNT142" s="633"/>
      <c r="CNU142" s="633"/>
      <c r="CNV142" s="633"/>
      <c r="CNW142" s="633"/>
    </row>
    <row r="143" spans="1:2415" s="634" customFormat="1" ht="45.75" customHeight="1" thickTop="1" thickBot="1" x14ac:dyDescent="0.3">
      <c r="A143" s="413"/>
      <c r="B143" s="668" t="s">
        <v>1046</v>
      </c>
      <c r="C143" s="684" t="s">
        <v>1005</v>
      </c>
      <c r="D143" s="1015" t="s">
        <v>1119</v>
      </c>
      <c r="E143" s="1015"/>
      <c r="F143" s="1015"/>
      <c r="G143" s="1015"/>
      <c r="H143" s="1015"/>
      <c r="I143" s="1015"/>
      <c r="J143" s="1015"/>
      <c r="K143" s="1015"/>
      <c r="L143" s="1015"/>
      <c r="M143" s="1033"/>
      <c r="N143" s="1033"/>
      <c r="O143" s="1033"/>
      <c r="P143" s="1033"/>
      <c r="Q143" s="1033"/>
      <c r="R143" s="1033"/>
      <c r="S143" s="1033"/>
      <c r="T143" s="1033"/>
      <c r="U143" s="1033"/>
      <c r="V143" s="717"/>
      <c r="W143" s="386"/>
      <c r="X143" s="386"/>
      <c r="Y143" s="386"/>
      <c r="Z143" s="386"/>
      <c r="AA143" s="386"/>
      <c r="AB143" s="386"/>
      <c r="AC143" s="386"/>
      <c r="AD143" s="386"/>
      <c r="AE143" s="386"/>
      <c r="AF143" s="386"/>
      <c r="AG143" s="386"/>
      <c r="AH143" s="386"/>
      <c r="AI143" s="386"/>
      <c r="AJ143" s="386"/>
      <c r="AK143" s="386"/>
      <c r="AL143" s="386"/>
      <c r="AM143" s="386"/>
      <c r="AN143" s="386"/>
      <c r="AO143" s="386"/>
      <c r="AP143" s="386"/>
      <c r="AQ143" s="386"/>
      <c r="AR143" s="386"/>
      <c r="AS143" s="632"/>
      <c r="AT143" s="632"/>
      <c r="AU143" s="632"/>
      <c r="AV143" s="632"/>
      <c r="AW143" s="632"/>
      <c r="AX143" s="632"/>
      <c r="AY143" s="632"/>
      <c r="AZ143" s="632"/>
      <c r="BA143" s="632"/>
      <c r="BB143" s="632"/>
      <c r="BC143" s="632"/>
      <c r="BD143" s="632"/>
      <c r="BE143" s="632"/>
      <c r="BF143" s="632"/>
      <c r="BG143" s="632"/>
      <c r="BH143" s="632"/>
      <c r="BI143" s="632"/>
      <c r="BJ143" s="632"/>
      <c r="BK143" s="632"/>
      <c r="BL143" s="632"/>
      <c r="BM143" s="632"/>
      <c r="BN143" s="632"/>
      <c r="BO143" s="632"/>
      <c r="BP143" s="632"/>
      <c r="BQ143" s="632"/>
      <c r="BR143" s="632"/>
      <c r="BS143" s="632"/>
      <c r="BT143" s="632"/>
      <c r="BU143" s="632"/>
      <c r="BV143" s="632"/>
      <c r="BW143" s="632"/>
      <c r="BX143" s="632"/>
      <c r="BY143" s="632"/>
      <c r="BZ143" s="632"/>
      <c r="CA143" s="632"/>
      <c r="CB143" s="632"/>
      <c r="CC143" s="632"/>
      <c r="CD143" s="632"/>
      <c r="CE143" s="632"/>
      <c r="CF143" s="632"/>
      <c r="CG143" s="632"/>
      <c r="CH143" s="633"/>
      <c r="CI143" s="633"/>
      <c r="CJ143" s="633"/>
      <c r="CK143" s="633"/>
      <c r="CL143" s="633"/>
      <c r="CM143" s="633"/>
      <c r="CN143" s="633"/>
      <c r="CO143" s="633"/>
      <c r="CP143" s="633"/>
      <c r="CQ143" s="633"/>
      <c r="CR143" s="633"/>
      <c r="CS143" s="633"/>
      <c r="CT143" s="633"/>
      <c r="CU143" s="633"/>
      <c r="CV143" s="633"/>
      <c r="CW143" s="633"/>
      <c r="CX143" s="633"/>
      <c r="CY143" s="633"/>
      <c r="CZ143" s="633"/>
      <c r="DA143" s="633"/>
      <c r="DB143" s="633"/>
      <c r="DC143" s="633"/>
      <c r="DD143" s="633"/>
      <c r="DE143" s="633"/>
      <c r="DF143" s="633"/>
      <c r="DG143" s="633"/>
      <c r="DH143" s="633"/>
      <c r="DI143" s="633"/>
      <c r="DJ143" s="633"/>
      <c r="DK143" s="633"/>
      <c r="DL143" s="633"/>
      <c r="DM143" s="633"/>
      <c r="DN143" s="633"/>
      <c r="DO143" s="633"/>
      <c r="DP143" s="633"/>
      <c r="DQ143" s="633"/>
      <c r="DR143" s="633"/>
      <c r="DS143" s="633"/>
      <c r="DT143" s="633"/>
      <c r="DU143" s="633"/>
      <c r="DV143" s="633"/>
      <c r="DW143" s="633"/>
      <c r="DX143" s="633"/>
      <c r="DY143" s="633"/>
      <c r="DZ143" s="633"/>
      <c r="EA143" s="633"/>
      <c r="EB143" s="633"/>
      <c r="EC143" s="633"/>
      <c r="ED143" s="633"/>
      <c r="EE143" s="633"/>
      <c r="EF143" s="633"/>
      <c r="EG143" s="633"/>
      <c r="EH143" s="633"/>
      <c r="EI143" s="633"/>
      <c r="EJ143" s="633"/>
      <c r="EK143" s="633"/>
      <c r="EL143" s="633"/>
      <c r="EM143" s="633"/>
      <c r="EN143" s="633"/>
      <c r="EO143" s="633"/>
      <c r="EP143" s="633"/>
      <c r="EQ143" s="633"/>
      <c r="ER143" s="633"/>
      <c r="ES143" s="633"/>
      <c r="ET143" s="633"/>
      <c r="EU143" s="633"/>
      <c r="EV143" s="633"/>
      <c r="EW143" s="633"/>
      <c r="EX143" s="633"/>
      <c r="EY143" s="633"/>
      <c r="EZ143" s="633"/>
      <c r="FA143" s="633"/>
      <c r="FB143" s="633"/>
      <c r="FC143" s="633"/>
      <c r="FD143" s="633"/>
      <c r="FE143" s="633"/>
      <c r="FF143" s="633"/>
      <c r="FG143" s="633"/>
      <c r="FH143" s="633"/>
      <c r="FI143" s="633"/>
      <c r="FJ143" s="633"/>
      <c r="FK143" s="633"/>
      <c r="FL143" s="633"/>
      <c r="FM143" s="633"/>
      <c r="FN143" s="633"/>
      <c r="FO143" s="633"/>
      <c r="FP143" s="633"/>
      <c r="FQ143" s="633"/>
      <c r="FR143" s="633"/>
      <c r="FS143" s="633"/>
      <c r="FT143" s="633"/>
      <c r="FU143" s="633"/>
      <c r="FV143" s="633"/>
      <c r="FW143" s="633"/>
      <c r="FX143" s="633"/>
      <c r="FY143" s="633"/>
      <c r="FZ143" s="633"/>
      <c r="GA143" s="633"/>
      <c r="GB143" s="633"/>
      <c r="GC143" s="633"/>
      <c r="GD143" s="633"/>
      <c r="GE143" s="633"/>
      <c r="GF143" s="633"/>
      <c r="GG143" s="633"/>
      <c r="GH143" s="633"/>
      <c r="GI143" s="633"/>
      <c r="GJ143" s="633"/>
      <c r="GK143" s="633"/>
      <c r="GL143" s="633"/>
      <c r="GM143" s="633"/>
      <c r="GN143" s="633"/>
      <c r="GO143" s="633"/>
      <c r="GP143" s="633"/>
      <c r="GQ143" s="633"/>
      <c r="GR143" s="633"/>
      <c r="GS143" s="633"/>
      <c r="GT143" s="633"/>
      <c r="GU143" s="633"/>
      <c r="GV143" s="633"/>
      <c r="GW143" s="633"/>
      <c r="GX143" s="633"/>
      <c r="GY143" s="633"/>
      <c r="GZ143" s="633"/>
      <c r="HA143" s="633"/>
      <c r="HB143" s="633"/>
      <c r="HC143" s="633"/>
      <c r="HD143" s="633"/>
      <c r="HE143" s="633"/>
      <c r="HF143" s="633"/>
      <c r="HG143" s="633"/>
      <c r="HH143" s="633"/>
      <c r="HI143" s="633"/>
      <c r="HJ143" s="633"/>
      <c r="HK143" s="633"/>
      <c r="HL143" s="633"/>
      <c r="HM143" s="633"/>
      <c r="HN143" s="633"/>
      <c r="HO143" s="633"/>
      <c r="HP143" s="633"/>
      <c r="HQ143" s="633"/>
      <c r="HR143" s="633"/>
      <c r="HS143" s="633"/>
      <c r="HT143" s="633"/>
      <c r="HU143" s="633"/>
      <c r="HV143" s="633"/>
      <c r="HW143" s="633"/>
      <c r="HX143" s="633"/>
      <c r="HY143" s="633"/>
      <c r="HZ143" s="633"/>
      <c r="IA143" s="633"/>
      <c r="IB143" s="633"/>
      <c r="IC143" s="633"/>
      <c r="ID143" s="633"/>
      <c r="IE143" s="633"/>
      <c r="IF143" s="633"/>
      <c r="IG143" s="633"/>
      <c r="IH143" s="633"/>
      <c r="II143" s="633"/>
      <c r="IJ143" s="633"/>
      <c r="IK143" s="633"/>
      <c r="IL143" s="633"/>
      <c r="IM143" s="633"/>
      <c r="IN143" s="633"/>
      <c r="IO143" s="633"/>
      <c r="IP143" s="633"/>
      <c r="IQ143" s="633"/>
      <c r="IR143" s="633"/>
      <c r="IS143" s="633"/>
      <c r="IT143" s="633"/>
      <c r="IU143" s="633"/>
      <c r="IV143" s="633"/>
      <c r="IW143" s="633"/>
      <c r="IX143" s="633"/>
      <c r="IY143" s="633"/>
      <c r="IZ143" s="633"/>
      <c r="JA143" s="633"/>
      <c r="JB143" s="633"/>
      <c r="JC143" s="633"/>
      <c r="JD143" s="633"/>
      <c r="JE143" s="633"/>
      <c r="JF143" s="633"/>
      <c r="JG143" s="633"/>
      <c r="JH143" s="633"/>
      <c r="JI143" s="633"/>
      <c r="JJ143" s="633"/>
      <c r="JK143" s="633"/>
      <c r="JL143" s="633"/>
      <c r="JM143" s="633"/>
      <c r="JN143" s="633"/>
      <c r="JO143" s="633"/>
      <c r="JP143" s="633"/>
      <c r="JQ143" s="633"/>
      <c r="JR143" s="633"/>
      <c r="JS143" s="633"/>
      <c r="JT143" s="633"/>
      <c r="JU143" s="633"/>
      <c r="JV143" s="633"/>
      <c r="JW143" s="633"/>
      <c r="JX143" s="633"/>
      <c r="JY143" s="633"/>
      <c r="JZ143" s="633"/>
      <c r="KA143" s="633"/>
      <c r="KB143" s="633"/>
      <c r="KC143" s="633"/>
      <c r="KD143" s="633"/>
      <c r="KE143" s="633"/>
      <c r="KF143" s="633"/>
      <c r="KG143" s="633"/>
      <c r="KH143" s="633"/>
      <c r="KI143" s="633"/>
      <c r="KJ143" s="633"/>
      <c r="KK143" s="633"/>
      <c r="KL143" s="633"/>
      <c r="KM143" s="633"/>
      <c r="KN143" s="633"/>
      <c r="KO143" s="633"/>
      <c r="KP143" s="633"/>
      <c r="KQ143" s="633"/>
      <c r="KR143" s="633"/>
      <c r="KS143" s="633"/>
      <c r="KT143" s="633"/>
      <c r="KU143" s="633"/>
      <c r="KV143" s="633"/>
      <c r="KW143" s="633"/>
      <c r="KX143" s="633"/>
      <c r="KY143" s="633"/>
      <c r="KZ143" s="633"/>
      <c r="LA143" s="633"/>
      <c r="LB143" s="633"/>
      <c r="LC143" s="633"/>
      <c r="LD143" s="633"/>
      <c r="LE143" s="633"/>
      <c r="LF143" s="633"/>
      <c r="LG143" s="633"/>
      <c r="LH143" s="633"/>
      <c r="LI143" s="633"/>
      <c r="LJ143" s="633"/>
      <c r="LK143" s="633"/>
      <c r="LL143" s="633"/>
      <c r="LM143" s="633"/>
      <c r="LN143" s="633"/>
      <c r="LO143" s="633"/>
      <c r="LP143" s="633"/>
      <c r="LQ143" s="633"/>
      <c r="LR143" s="633"/>
      <c r="LS143" s="633"/>
      <c r="LT143" s="633"/>
      <c r="LU143" s="633"/>
      <c r="LV143" s="633"/>
      <c r="LW143" s="633"/>
      <c r="LX143" s="633"/>
      <c r="LY143" s="633"/>
      <c r="LZ143" s="633"/>
      <c r="MA143" s="633"/>
      <c r="MB143" s="633"/>
      <c r="MC143" s="633"/>
      <c r="MD143" s="633"/>
      <c r="ME143" s="633"/>
      <c r="MF143" s="633"/>
      <c r="MG143" s="633"/>
      <c r="MH143" s="633"/>
      <c r="MI143" s="633"/>
      <c r="MJ143" s="633"/>
      <c r="MK143" s="633"/>
      <c r="ML143" s="633"/>
      <c r="MM143" s="633"/>
      <c r="MN143" s="633"/>
      <c r="MO143" s="633"/>
      <c r="MP143" s="633"/>
      <c r="MQ143" s="633"/>
      <c r="MR143" s="633"/>
      <c r="MS143" s="633"/>
      <c r="MT143" s="633"/>
      <c r="MU143" s="633"/>
      <c r="MV143" s="633"/>
      <c r="MW143" s="633"/>
      <c r="MX143" s="633"/>
      <c r="MY143" s="633"/>
      <c r="MZ143" s="633"/>
      <c r="NA143" s="633"/>
      <c r="NB143" s="633"/>
      <c r="NC143" s="633"/>
      <c r="ND143" s="633"/>
      <c r="NE143" s="633"/>
      <c r="NF143" s="633"/>
      <c r="NG143" s="633"/>
      <c r="NH143" s="633"/>
      <c r="NI143" s="633"/>
      <c r="NJ143" s="633"/>
      <c r="NK143" s="633"/>
      <c r="NL143" s="633"/>
      <c r="NM143" s="633"/>
      <c r="NN143" s="633"/>
      <c r="NO143" s="633"/>
      <c r="NP143" s="633"/>
      <c r="NQ143" s="633"/>
      <c r="NR143" s="633"/>
      <c r="NS143" s="633"/>
      <c r="NT143" s="633"/>
      <c r="NU143" s="633"/>
      <c r="NV143" s="633"/>
      <c r="NW143" s="633"/>
      <c r="NX143" s="633"/>
      <c r="NY143" s="633"/>
      <c r="NZ143" s="633"/>
      <c r="OA143" s="633"/>
      <c r="OB143" s="633"/>
      <c r="OC143" s="633"/>
      <c r="OD143" s="633"/>
      <c r="OE143" s="633"/>
      <c r="OF143" s="633"/>
      <c r="OG143" s="633"/>
      <c r="OH143" s="633"/>
      <c r="OI143" s="633"/>
      <c r="OJ143" s="633"/>
      <c r="OK143" s="633"/>
      <c r="OL143" s="633"/>
      <c r="OM143" s="633"/>
      <c r="ON143" s="633"/>
      <c r="OO143" s="633"/>
      <c r="OP143" s="633"/>
      <c r="OQ143" s="633"/>
      <c r="OR143" s="633"/>
      <c r="OS143" s="633"/>
      <c r="OT143" s="633"/>
      <c r="OU143" s="633"/>
      <c r="OV143" s="633"/>
      <c r="OW143" s="633"/>
      <c r="OX143" s="633"/>
      <c r="OY143" s="633"/>
      <c r="OZ143" s="633"/>
      <c r="PA143" s="633"/>
      <c r="PB143" s="633"/>
      <c r="PC143" s="633"/>
      <c r="PD143" s="633"/>
      <c r="PE143" s="633"/>
      <c r="PF143" s="633"/>
      <c r="PG143" s="633"/>
      <c r="PH143" s="633"/>
      <c r="PI143" s="633"/>
      <c r="PJ143" s="633"/>
      <c r="PK143" s="633"/>
      <c r="PL143" s="633"/>
      <c r="PM143" s="633"/>
      <c r="PN143" s="633"/>
      <c r="PO143" s="633"/>
      <c r="PP143" s="633"/>
      <c r="PQ143" s="633"/>
      <c r="PR143" s="633"/>
      <c r="PS143" s="633"/>
      <c r="PT143" s="633"/>
      <c r="PU143" s="633"/>
      <c r="PV143" s="633"/>
      <c r="PW143" s="633"/>
      <c r="PX143" s="633"/>
      <c r="PY143" s="633"/>
      <c r="PZ143" s="633"/>
      <c r="QA143" s="633"/>
      <c r="QB143" s="633"/>
      <c r="QC143" s="633"/>
      <c r="QD143" s="633"/>
      <c r="QE143" s="633"/>
      <c r="QF143" s="633"/>
      <c r="QG143" s="633"/>
      <c r="QH143" s="633"/>
      <c r="QI143" s="633"/>
      <c r="QJ143" s="633"/>
      <c r="QK143" s="633"/>
      <c r="QL143" s="633"/>
      <c r="QM143" s="633"/>
      <c r="QN143" s="633"/>
      <c r="QO143" s="633"/>
      <c r="QP143" s="633"/>
      <c r="QQ143" s="633"/>
      <c r="QR143" s="633"/>
      <c r="QS143" s="633"/>
      <c r="QT143" s="633"/>
      <c r="QU143" s="633"/>
      <c r="QV143" s="633"/>
      <c r="QW143" s="633"/>
      <c r="QX143" s="633"/>
      <c r="QY143" s="633"/>
      <c r="QZ143" s="633"/>
      <c r="RA143" s="633"/>
      <c r="RB143" s="633"/>
      <c r="RC143" s="633"/>
      <c r="RD143" s="633"/>
      <c r="RE143" s="633"/>
      <c r="RF143" s="633"/>
      <c r="RG143" s="633"/>
      <c r="RH143" s="633"/>
      <c r="RI143" s="633"/>
      <c r="RJ143" s="633"/>
      <c r="RK143" s="633"/>
      <c r="RL143" s="633"/>
      <c r="RM143" s="633"/>
      <c r="RN143" s="633"/>
      <c r="RO143" s="633"/>
      <c r="RP143" s="633"/>
      <c r="RQ143" s="633"/>
      <c r="RR143" s="633"/>
      <c r="RS143" s="633"/>
      <c r="RT143" s="633"/>
      <c r="RU143" s="633"/>
      <c r="RV143" s="633"/>
      <c r="RW143" s="633"/>
      <c r="RX143" s="633"/>
      <c r="RY143" s="633"/>
      <c r="RZ143" s="633"/>
      <c r="SA143" s="633"/>
      <c r="SB143" s="633"/>
      <c r="SC143" s="633"/>
      <c r="SD143" s="633"/>
      <c r="SE143" s="633"/>
      <c r="SF143" s="633"/>
      <c r="SG143" s="633"/>
      <c r="SH143" s="633"/>
      <c r="SI143" s="633"/>
      <c r="SJ143" s="633"/>
      <c r="SK143" s="633"/>
      <c r="SL143" s="633"/>
      <c r="SM143" s="633"/>
      <c r="SN143" s="633"/>
      <c r="SO143" s="633"/>
      <c r="SP143" s="633"/>
      <c r="SQ143" s="633"/>
      <c r="SR143" s="633"/>
      <c r="SS143" s="633"/>
      <c r="ST143" s="633"/>
      <c r="SU143" s="633"/>
      <c r="SV143" s="633"/>
      <c r="SW143" s="633"/>
      <c r="SX143" s="633"/>
      <c r="SY143" s="633"/>
      <c r="SZ143" s="633"/>
      <c r="TA143" s="633"/>
      <c r="TB143" s="633"/>
      <c r="TC143" s="633"/>
      <c r="TD143" s="633"/>
      <c r="TE143" s="633"/>
      <c r="TF143" s="633"/>
      <c r="TG143" s="633"/>
      <c r="TH143" s="633"/>
      <c r="TI143" s="633"/>
      <c r="TJ143" s="633"/>
      <c r="TK143" s="633"/>
      <c r="TL143" s="633"/>
      <c r="TM143" s="633"/>
      <c r="TN143" s="633"/>
      <c r="TO143" s="633"/>
      <c r="TP143" s="633"/>
      <c r="TQ143" s="633"/>
      <c r="TR143" s="633"/>
      <c r="TS143" s="633"/>
      <c r="TT143" s="633"/>
      <c r="TU143" s="633"/>
      <c r="TV143" s="633"/>
      <c r="TW143" s="633"/>
      <c r="TX143" s="633"/>
      <c r="TY143" s="633"/>
      <c r="TZ143" s="633"/>
      <c r="UA143" s="633"/>
      <c r="UB143" s="633"/>
      <c r="UC143" s="633"/>
      <c r="UD143" s="633"/>
      <c r="UE143" s="633"/>
      <c r="UF143" s="633"/>
      <c r="UG143" s="633"/>
      <c r="UH143" s="633"/>
      <c r="UI143" s="633"/>
      <c r="UJ143" s="633"/>
      <c r="UK143" s="633"/>
      <c r="UL143" s="633"/>
      <c r="UM143" s="633"/>
      <c r="UN143" s="633"/>
      <c r="UO143" s="633"/>
      <c r="UP143" s="633"/>
      <c r="UQ143" s="633"/>
      <c r="UR143" s="633"/>
      <c r="US143" s="633"/>
      <c r="UT143" s="633"/>
      <c r="UU143" s="633"/>
      <c r="UV143" s="633"/>
      <c r="UW143" s="633"/>
      <c r="UX143" s="633"/>
      <c r="UY143" s="633"/>
      <c r="UZ143" s="633"/>
      <c r="VA143" s="633"/>
      <c r="VB143" s="633"/>
      <c r="VC143" s="633"/>
      <c r="VD143" s="633"/>
      <c r="VE143" s="633"/>
      <c r="VF143" s="633"/>
      <c r="VG143" s="633"/>
      <c r="VH143" s="633"/>
      <c r="VI143" s="633"/>
      <c r="VJ143" s="633"/>
      <c r="VK143" s="633"/>
      <c r="VL143" s="633"/>
      <c r="VM143" s="633"/>
      <c r="VN143" s="633"/>
      <c r="VO143" s="633"/>
      <c r="VP143" s="633"/>
      <c r="VQ143" s="633"/>
      <c r="VR143" s="633"/>
      <c r="VS143" s="633"/>
      <c r="VT143" s="633"/>
      <c r="VU143" s="633"/>
      <c r="VV143" s="633"/>
      <c r="VW143" s="633"/>
      <c r="VX143" s="633"/>
      <c r="VY143" s="633"/>
      <c r="VZ143" s="633"/>
      <c r="WA143" s="633"/>
      <c r="WB143" s="633"/>
      <c r="WC143" s="633"/>
      <c r="WD143" s="633"/>
      <c r="WE143" s="633"/>
      <c r="WF143" s="633"/>
      <c r="WG143" s="633"/>
      <c r="WH143" s="633"/>
      <c r="WI143" s="633"/>
      <c r="WJ143" s="633"/>
      <c r="WK143" s="633"/>
      <c r="WL143" s="633"/>
      <c r="WM143" s="633"/>
      <c r="WN143" s="633"/>
      <c r="WO143" s="633"/>
      <c r="WP143" s="633"/>
      <c r="WQ143" s="633"/>
      <c r="WR143" s="633"/>
      <c r="WS143" s="633"/>
      <c r="WT143" s="633"/>
      <c r="WU143" s="633"/>
      <c r="WV143" s="633"/>
      <c r="WW143" s="633"/>
      <c r="WX143" s="633"/>
      <c r="WY143" s="633"/>
      <c r="WZ143" s="633"/>
      <c r="XA143" s="633"/>
      <c r="XB143" s="633"/>
      <c r="XC143" s="633"/>
      <c r="XD143" s="633"/>
      <c r="XE143" s="633"/>
      <c r="XF143" s="633"/>
      <c r="XG143" s="633"/>
      <c r="XH143" s="633"/>
      <c r="XI143" s="633"/>
      <c r="XJ143" s="633"/>
      <c r="XK143" s="633"/>
      <c r="XL143" s="633"/>
      <c r="XM143" s="633"/>
      <c r="XN143" s="633"/>
      <c r="XO143" s="633"/>
      <c r="XP143" s="633"/>
      <c r="XQ143" s="633"/>
      <c r="XR143" s="633"/>
      <c r="XS143" s="633"/>
      <c r="XT143" s="633"/>
      <c r="XU143" s="633"/>
      <c r="XV143" s="633"/>
      <c r="XW143" s="633"/>
      <c r="XX143" s="633"/>
      <c r="XY143" s="633"/>
      <c r="XZ143" s="633"/>
      <c r="YA143" s="633"/>
      <c r="YB143" s="633"/>
      <c r="YC143" s="633"/>
      <c r="YD143" s="633"/>
      <c r="YE143" s="633"/>
      <c r="YF143" s="633"/>
      <c r="YG143" s="633"/>
      <c r="YH143" s="633"/>
      <c r="YI143" s="633"/>
      <c r="YJ143" s="633"/>
      <c r="YK143" s="633"/>
      <c r="YL143" s="633"/>
      <c r="YM143" s="633"/>
      <c r="YN143" s="633"/>
      <c r="YO143" s="633"/>
      <c r="YP143" s="633"/>
      <c r="YQ143" s="633"/>
      <c r="YR143" s="633"/>
      <c r="YS143" s="633"/>
      <c r="YT143" s="633"/>
      <c r="YU143" s="633"/>
      <c r="YV143" s="633"/>
      <c r="YW143" s="633"/>
      <c r="YX143" s="633"/>
      <c r="YY143" s="633"/>
      <c r="YZ143" s="633"/>
      <c r="ZA143" s="633"/>
      <c r="ZB143" s="633"/>
      <c r="ZC143" s="633"/>
      <c r="ZD143" s="633"/>
      <c r="ZE143" s="633"/>
      <c r="ZF143" s="633"/>
      <c r="ZG143" s="633"/>
      <c r="ZH143" s="633"/>
      <c r="ZI143" s="633"/>
      <c r="ZJ143" s="633"/>
      <c r="ZK143" s="633"/>
      <c r="ZL143" s="633"/>
      <c r="ZM143" s="633"/>
      <c r="ZN143" s="633"/>
      <c r="ZO143" s="633"/>
      <c r="ZP143" s="633"/>
      <c r="ZQ143" s="633"/>
      <c r="ZR143" s="633"/>
      <c r="ZS143" s="633"/>
      <c r="ZT143" s="633"/>
      <c r="ZU143" s="633"/>
      <c r="ZV143" s="633"/>
      <c r="ZW143" s="633"/>
      <c r="ZX143" s="633"/>
      <c r="ZY143" s="633"/>
      <c r="ZZ143" s="633"/>
      <c r="AAA143" s="633"/>
      <c r="AAB143" s="633"/>
      <c r="AAC143" s="633"/>
      <c r="AAD143" s="633"/>
      <c r="AAE143" s="633"/>
      <c r="AAF143" s="633"/>
      <c r="AAG143" s="633"/>
      <c r="AAH143" s="633"/>
      <c r="AAI143" s="633"/>
      <c r="AAJ143" s="633"/>
      <c r="AAK143" s="633"/>
      <c r="AAL143" s="633"/>
      <c r="AAM143" s="633"/>
      <c r="AAN143" s="633"/>
      <c r="AAO143" s="633"/>
      <c r="AAP143" s="633"/>
      <c r="AAQ143" s="633"/>
      <c r="AAR143" s="633"/>
      <c r="AAS143" s="633"/>
      <c r="AAT143" s="633"/>
      <c r="AAU143" s="633"/>
      <c r="AAV143" s="633"/>
      <c r="AAW143" s="633"/>
      <c r="AAX143" s="633"/>
      <c r="AAY143" s="633"/>
      <c r="AAZ143" s="633"/>
      <c r="ABA143" s="633"/>
      <c r="ABB143" s="633"/>
      <c r="ABC143" s="633"/>
      <c r="ABD143" s="633"/>
      <c r="ABE143" s="633"/>
      <c r="ABF143" s="633"/>
      <c r="ABG143" s="633"/>
      <c r="ABH143" s="633"/>
      <c r="ABI143" s="633"/>
      <c r="ABJ143" s="633"/>
      <c r="ABK143" s="633"/>
      <c r="ABL143" s="633"/>
      <c r="ABM143" s="633"/>
      <c r="ABN143" s="633"/>
      <c r="ABO143" s="633"/>
      <c r="ABP143" s="633"/>
      <c r="ABQ143" s="633"/>
      <c r="ABR143" s="633"/>
      <c r="ABS143" s="633"/>
      <c r="ABT143" s="633"/>
      <c r="ABU143" s="633"/>
      <c r="ABV143" s="633"/>
      <c r="ABW143" s="633"/>
      <c r="ABX143" s="633"/>
      <c r="ABY143" s="633"/>
      <c r="ABZ143" s="633"/>
      <c r="ACA143" s="633"/>
      <c r="ACB143" s="633"/>
      <c r="ACC143" s="633"/>
      <c r="ACD143" s="633"/>
      <c r="ACE143" s="633"/>
      <c r="ACF143" s="633"/>
      <c r="ACG143" s="633"/>
      <c r="ACH143" s="633"/>
      <c r="ACI143" s="633"/>
      <c r="ACJ143" s="633"/>
      <c r="ACK143" s="633"/>
      <c r="ACL143" s="633"/>
      <c r="ACM143" s="633"/>
      <c r="ACN143" s="633"/>
      <c r="ACO143" s="633"/>
      <c r="ACP143" s="633"/>
      <c r="ACQ143" s="633"/>
      <c r="ACR143" s="633"/>
      <c r="ACS143" s="633"/>
      <c r="ACT143" s="633"/>
      <c r="ACU143" s="633"/>
      <c r="ACV143" s="633"/>
      <c r="ACW143" s="633"/>
      <c r="ACX143" s="633"/>
      <c r="ACY143" s="633"/>
      <c r="ACZ143" s="633"/>
      <c r="ADA143" s="633"/>
      <c r="ADB143" s="633"/>
      <c r="ADC143" s="633"/>
      <c r="ADD143" s="633"/>
      <c r="ADE143" s="633"/>
      <c r="ADF143" s="633"/>
      <c r="ADG143" s="633"/>
      <c r="ADH143" s="633"/>
      <c r="ADI143" s="633"/>
      <c r="ADJ143" s="633"/>
      <c r="ADK143" s="633"/>
      <c r="ADL143" s="633"/>
      <c r="ADM143" s="633"/>
      <c r="ADN143" s="633"/>
      <c r="ADO143" s="633"/>
      <c r="ADP143" s="633"/>
      <c r="ADQ143" s="633"/>
      <c r="ADR143" s="633"/>
      <c r="ADS143" s="633"/>
      <c r="ADT143" s="633"/>
      <c r="ADU143" s="633"/>
      <c r="ADV143" s="633"/>
      <c r="ADW143" s="633"/>
      <c r="ADX143" s="633"/>
      <c r="ADY143" s="633"/>
      <c r="ADZ143" s="633"/>
      <c r="AEA143" s="633"/>
      <c r="AEB143" s="633"/>
      <c r="AEC143" s="633"/>
      <c r="AED143" s="633"/>
      <c r="AEE143" s="633"/>
      <c r="AEF143" s="633"/>
      <c r="AEG143" s="633"/>
      <c r="AEH143" s="633"/>
      <c r="AEI143" s="633"/>
      <c r="AEJ143" s="633"/>
      <c r="AEK143" s="633"/>
      <c r="AEL143" s="633"/>
      <c r="AEM143" s="633"/>
      <c r="AEN143" s="633"/>
      <c r="AEO143" s="633"/>
      <c r="AEP143" s="633"/>
      <c r="AEQ143" s="633"/>
      <c r="AER143" s="633"/>
      <c r="AES143" s="633"/>
      <c r="AET143" s="633"/>
      <c r="AEU143" s="633"/>
      <c r="AEV143" s="633"/>
      <c r="AEW143" s="633"/>
      <c r="AEX143" s="633"/>
      <c r="AEY143" s="633"/>
      <c r="AEZ143" s="633"/>
      <c r="AFA143" s="633"/>
      <c r="AFB143" s="633"/>
      <c r="AFC143" s="633"/>
      <c r="AFD143" s="633"/>
      <c r="AFE143" s="633"/>
      <c r="AFF143" s="633"/>
      <c r="AFG143" s="633"/>
      <c r="AFH143" s="633"/>
      <c r="AFI143" s="633"/>
      <c r="AFJ143" s="633"/>
      <c r="AFK143" s="633"/>
      <c r="AFL143" s="633"/>
      <c r="AFM143" s="633"/>
      <c r="AFN143" s="633"/>
      <c r="AFO143" s="633"/>
      <c r="AFP143" s="633"/>
      <c r="AFQ143" s="633"/>
      <c r="AFR143" s="633"/>
      <c r="AFS143" s="633"/>
      <c r="AFT143" s="633"/>
      <c r="AFU143" s="633"/>
      <c r="AFV143" s="633"/>
      <c r="AFW143" s="633"/>
      <c r="AFX143" s="633"/>
      <c r="AFY143" s="633"/>
      <c r="AFZ143" s="633"/>
      <c r="AGA143" s="633"/>
      <c r="AGB143" s="633"/>
      <c r="AGC143" s="633"/>
      <c r="AGD143" s="633"/>
      <c r="AGE143" s="633"/>
      <c r="AGF143" s="633"/>
      <c r="AGG143" s="633"/>
      <c r="AGH143" s="633"/>
      <c r="AGI143" s="633"/>
      <c r="AGJ143" s="633"/>
      <c r="AGK143" s="633"/>
      <c r="AGL143" s="633"/>
      <c r="AGM143" s="633"/>
      <c r="AGN143" s="633"/>
      <c r="AGO143" s="633"/>
      <c r="AGP143" s="633"/>
      <c r="AGQ143" s="633"/>
      <c r="AGR143" s="633"/>
      <c r="AGS143" s="633"/>
      <c r="AGT143" s="633"/>
      <c r="AGU143" s="633"/>
      <c r="AGV143" s="633"/>
      <c r="AGW143" s="633"/>
      <c r="AGX143" s="633"/>
      <c r="AGY143" s="633"/>
      <c r="AGZ143" s="633"/>
      <c r="AHA143" s="633"/>
      <c r="AHB143" s="633"/>
      <c r="AHC143" s="633"/>
      <c r="AHD143" s="633"/>
      <c r="AHE143" s="633"/>
      <c r="AHF143" s="633"/>
      <c r="AHG143" s="633"/>
      <c r="AHH143" s="633"/>
      <c r="AHI143" s="633"/>
      <c r="AHJ143" s="633"/>
      <c r="AHK143" s="633"/>
      <c r="AHL143" s="633"/>
      <c r="AHM143" s="633"/>
      <c r="AHN143" s="633"/>
      <c r="AHO143" s="633"/>
      <c r="AHP143" s="633"/>
      <c r="AHQ143" s="633"/>
      <c r="AHR143" s="633"/>
      <c r="AHS143" s="633"/>
      <c r="AHT143" s="633"/>
      <c r="AHU143" s="633"/>
      <c r="AHV143" s="633"/>
      <c r="AHW143" s="633"/>
      <c r="AHX143" s="633"/>
      <c r="AHY143" s="633"/>
      <c r="AHZ143" s="633"/>
      <c r="AIA143" s="633"/>
      <c r="AIB143" s="633"/>
      <c r="AIC143" s="633"/>
      <c r="AID143" s="633"/>
      <c r="AIE143" s="633"/>
      <c r="AIF143" s="633"/>
      <c r="AIG143" s="633"/>
      <c r="AIH143" s="633"/>
      <c r="AII143" s="633"/>
      <c r="AIJ143" s="633"/>
      <c r="AIK143" s="633"/>
      <c r="AIL143" s="633"/>
      <c r="AIM143" s="633"/>
      <c r="AIN143" s="633"/>
      <c r="AIO143" s="633"/>
      <c r="AIP143" s="633"/>
      <c r="AIQ143" s="633"/>
      <c r="AIR143" s="633"/>
      <c r="AIS143" s="633"/>
      <c r="AIT143" s="633"/>
      <c r="AIU143" s="633"/>
      <c r="AIV143" s="633"/>
      <c r="AIW143" s="633"/>
      <c r="AIX143" s="633"/>
      <c r="AIY143" s="633"/>
      <c r="AIZ143" s="633"/>
      <c r="AJA143" s="633"/>
      <c r="AJB143" s="633"/>
      <c r="AJC143" s="633"/>
      <c r="AJD143" s="633"/>
      <c r="AJE143" s="633"/>
      <c r="AJF143" s="633"/>
      <c r="AJG143" s="633"/>
      <c r="AJH143" s="633"/>
      <c r="AJI143" s="633"/>
      <c r="AJJ143" s="633"/>
      <c r="AJK143" s="633"/>
      <c r="AJL143" s="633"/>
      <c r="AJM143" s="633"/>
      <c r="AJN143" s="633"/>
      <c r="AJO143" s="633"/>
      <c r="AJP143" s="633"/>
      <c r="AJQ143" s="633"/>
      <c r="AJR143" s="633"/>
      <c r="AJS143" s="633"/>
      <c r="AJT143" s="633"/>
      <c r="AJU143" s="633"/>
      <c r="AJV143" s="633"/>
      <c r="AJW143" s="633"/>
      <c r="AJX143" s="633"/>
      <c r="AJY143" s="633"/>
      <c r="AJZ143" s="633"/>
      <c r="AKA143" s="633"/>
      <c r="AKB143" s="633"/>
      <c r="AKC143" s="633"/>
      <c r="AKD143" s="633"/>
      <c r="AKE143" s="633"/>
      <c r="AKF143" s="633"/>
      <c r="AKG143" s="633"/>
      <c r="AKH143" s="633"/>
      <c r="AKI143" s="633"/>
      <c r="AKJ143" s="633"/>
      <c r="AKK143" s="633"/>
      <c r="AKL143" s="633"/>
      <c r="AKM143" s="633"/>
      <c r="AKN143" s="633"/>
      <c r="AKO143" s="633"/>
      <c r="AKP143" s="633"/>
      <c r="AKQ143" s="633"/>
      <c r="AKR143" s="633"/>
      <c r="AKS143" s="633"/>
      <c r="AKT143" s="633"/>
      <c r="AKU143" s="633"/>
      <c r="AKV143" s="633"/>
      <c r="AKW143" s="633"/>
      <c r="AKX143" s="633"/>
      <c r="AKY143" s="633"/>
      <c r="AKZ143" s="633"/>
      <c r="ALA143" s="633"/>
      <c r="ALB143" s="633"/>
      <c r="ALC143" s="633"/>
      <c r="ALD143" s="633"/>
      <c r="ALE143" s="633"/>
      <c r="ALF143" s="633"/>
      <c r="ALG143" s="633"/>
      <c r="ALH143" s="633"/>
      <c r="ALI143" s="633"/>
      <c r="ALJ143" s="633"/>
      <c r="ALK143" s="633"/>
      <c r="ALL143" s="633"/>
      <c r="ALM143" s="633"/>
      <c r="ALN143" s="633"/>
      <c r="ALO143" s="633"/>
      <c r="ALP143" s="633"/>
      <c r="ALQ143" s="633"/>
      <c r="ALR143" s="633"/>
      <c r="ALS143" s="633"/>
      <c r="ALT143" s="633"/>
      <c r="ALU143" s="633"/>
      <c r="ALV143" s="633"/>
      <c r="ALW143" s="633"/>
      <c r="ALX143" s="633"/>
      <c r="ALY143" s="633"/>
      <c r="ALZ143" s="633"/>
      <c r="AMA143" s="633"/>
      <c r="AMB143" s="633"/>
      <c r="AMC143" s="633"/>
      <c r="AMD143" s="633"/>
      <c r="AME143" s="633"/>
      <c r="AMF143" s="633"/>
      <c r="AMG143" s="633"/>
      <c r="AMH143" s="633"/>
      <c r="AMI143" s="633"/>
      <c r="AMJ143" s="633"/>
      <c r="AMK143" s="633"/>
      <c r="AML143" s="633"/>
      <c r="AMM143" s="633"/>
      <c r="AMN143" s="633"/>
      <c r="AMO143" s="633"/>
      <c r="AMP143" s="633"/>
      <c r="AMQ143" s="633"/>
      <c r="AMR143" s="633"/>
      <c r="AMS143" s="633"/>
      <c r="AMT143" s="633"/>
      <c r="AMU143" s="633"/>
      <c r="AMV143" s="633"/>
      <c r="AMW143" s="633"/>
      <c r="AMX143" s="633"/>
      <c r="AMY143" s="633"/>
      <c r="AMZ143" s="633"/>
      <c r="ANA143" s="633"/>
      <c r="ANB143" s="633"/>
      <c r="ANC143" s="633"/>
      <c r="AND143" s="633"/>
      <c r="ANE143" s="633"/>
      <c r="ANF143" s="633"/>
      <c r="ANG143" s="633"/>
      <c r="ANH143" s="633"/>
      <c r="ANI143" s="633"/>
      <c r="ANJ143" s="633"/>
      <c r="ANK143" s="633"/>
      <c r="ANL143" s="633"/>
      <c r="ANM143" s="633"/>
      <c r="ANN143" s="633"/>
      <c r="ANO143" s="633"/>
      <c r="ANP143" s="633"/>
      <c r="ANQ143" s="633"/>
      <c r="ANR143" s="633"/>
      <c r="ANS143" s="633"/>
      <c r="ANT143" s="633"/>
      <c r="ANU143" s="633"/>
      <c r="ANV143" s="633"/>
      <c r="ANW143" s="633"/>
      <c r="ANX143" s="633"/>
      <c r="ANY143" s="633"/>
      <c r="ANZ143" s="633"/>
      <c r="AOA143" s="633"/>
      <c r="AOB143" s="633"/>
      <c r="AOC143" s="633"/>
      <c r="AOD143" s="633"/>
      <c r="AOE143" s="633"/>
      <c r="AOF143" s="633"/>
      <c r="AOG143" s="633"/>
      <c r="AOH143" s="633"/>
      <c r="AOI143" s="633"/>
      <c r="AOJ143" s="633"/>
      <c r="AOK143" s="633"/>
      <c r="AOL143" s="633"/>
      <c r="AOM143" s="633"/>
      <c r="AON143" s="633"/>
      <c r="AOO143" s="633"/>
      <c r="AOP143" s="633"/>
      <c r="AOQ143" s="633"/>
      <c r="AOR143" s="633"/>
      <c r="AOS143" s="633"/>
      <c r="AOT143" s="633"/>
      <c r="AOU143" s="633"/>
      <c r="AOV143" s="633"/>
      <c r="AOW143" s="633"/>
      <c r="AOX143" s="633"/>
      <c r="AOY143" s="633"/>
      <c r="AOZ143" s="633"/>
      <c r="APA143" s="633"/>
      <c r="APB143" s="633"/>
      <c r="APC143" s="633"/>
      <c r="APD143" s="633"/>
      <c r="APE143" s="633"/>
      <c r="APF143" s="633"/>
      <c r="APG143" s="633"/>
      <c r="APH143" s="633"/>
      <c r="API143" s="633"/>
      <c r="APJ143" s="633"/>
      <c r="APK143" s="633"/>
      <c r="APL143" s="633"/>
      <c r="APM143" s="633"/>
      <c r="APN143" s="633"/>
      <c r="APO143" s="633"/>
      <c r="APP143" s="633"/>
      <c r="APQ143" s="633"/>
      <c r="APR143" s="633"/>
      <c r="APS143" s="633"/>
      <c r="APT143" s="633"/>
      <c r="APU143" s="633"/>
      <c r="APV143" s="633"/>
      <c r="APW143" s="633"/>
      <c r="APX143" s="633"/>
      <c r="APY143" s="633"/>
      <c r="APZ143" s="633"/>
      <c r="AQA143" s="633"/>
      <c r="AQB143" s="633"/>
      <c r="AQC143" s="633"/>
      <c r="AQD143" s="633"/>
      <c r="AQE143" s="633"/>
      <c r="AQF143" s="633"/>
      <c r="AQG143" s="633"/>
      <c r="AQH143" s="633"/>
      <c r="AQI143" s="633"/>
      <c r="AQJ143" s="633"/>
      <c r="AQK143" s="633"/>
      <c r="AQL143" s="633"/>
      <c r="AQM143" s="633"/>
      <c r="AQN143" s="633"/>
      <c r="AQO143" s="633"/>
      <c r="AQP143" s="633"/>
      <c r="AQQ143" s="633"/>
      <c r="AQR143" s="633"/>
      <c r="AQS143" s="633"/>
      <c r="AQT143" s="633"/>
      <c r="AQU143" s="633"/>
      <c r="AQV143" s="633"/>
      <c r="AQW143" s="633"/>
      <c r="AQX143" s="633"/>
      <c r="AQY143" s="633"/>
      <c r="AQZ143" s="633"/>
      <c r="ARA143" s="633"/>
      <c r="ARB143" s="633"/>
      <c r="ARC143" s="633"/>
      <c r="ARD143" s="633"/>
      <c r="ARE143" s="633"/>
      <c r="ARF143" s="633"/>
      <c r="ARG143" s="633"/>
      <c r="ARH143" s="633"/>
      <c r="ARI143" s="633"/>
      <c r="ARJ143" s="633"/>
      <c r="ARK143" s="633"/>
      <c r="ARL143" s="633"/>
      <c r="ARM143" s="633"/>
      <c r="ARN143" s="633"/>
      <c r="ARO143" s="633"/>
      <c r="ARP143" s="633"/>
      <c r="ARQ143" s="633"/>
      <c r="ARR143" s="633"/>
      <c r="ARS143" s="633"/>
      <c r="ART143" s="633"/>
      <c r="ARU143" s="633"/>
      <c r="ARV143" s="633"/>
      <c r="ARW143" s="633"/>
      <c r="ARX143" s="633"/>
      <c r="ARY143" s="633"/>
      <c r="ARZ143" s="633"/>
      <c r="ASA143" s="633"/>
      <c r="ASB143" s="633"/>
      <c r="ASC143" s="633"/>
      <c r="ASD143" s="633"/>
      <c r="ASE143" s="633"/>
      <c r="ASF143" s="633"/>
      <c r="ASG143" s="633"/>
      <c r="ASH143" s="633"/>
      <c r="ASI143" s="633"/>
      <c r="ASJ143" s="633"/>
      <c r="ASK143" s="633"/>
      <c r="ASL143" s="633"/>
      <c r="ASM143" s="633"/>
      <c r="ASN143" s="633"/>
      <c r="ASO143" s="633"/>
      <c r="ASP143" s="633"/>
      <c r="ASQ143" s="633"/>
      <c r="ASR143" s="633"/>
      <c r="ASS143" s="633"/>
      <c r="AST143" s="633"/>
      <c r="ASU143" s="633"/>
      <c r="ASV143" s="633"/>
      <c r="ASW143" s="633"/>
      <c r="ASX143" s="633"/>
      <c r="ASY143" s="633"/>
      <c r="ASZ143" s="633"/>
      <c r="ATA143" s="633"/>
      <c r="ATB143" s="633"/>
      <c r="ATC143" s="633"/>
      <c r="ATD143" s="633"/>
      <c r="ATE143" s="633"/>
      <c r="ATF143" s="633"/>
      <c r="ATG143" s="633"/>
      <c r="ATH143" s="633"/>
      <c r="ATI143" s="633"/>
      <c r="ATJ143" s="633"/>
      <c r="ATK143" s="633"/>
      <c r="ATL143" s="633"/>
      <c r="ATM143" s="633"/>
      <c r="ATN143" s="633"/>
      <c r="ATO143" s="633"/>
      <c r="ATP143" s="633"/>
      <c r="ATQ143" s="633"/>
      <c r="ATR143" s="633"/>
      <c r="ATS143" s="633"/>
      <c r="ATT143" s="633"/>
      <c r="ATU143" s="633"/>
      <c r="ATV143" s="633"/>
      <c r="ATW143" s="633"/>
      <c r="ATX143" s="633"/>
      <c r="ATY143" s="633"/>
      <c r="ATZ143" s="633"/>
      <c r="AUA143" s="633"/>
      <c r="AUB143" s="633"/>
      <c r="AUC143" s="633"/>
      <c r="AUD143" s="633"/>
      <c r="AUE143" s="633"/>
      <c r="AUF143" s="633"/>
      <c r="AUG143" s="633"/>
      <c r="AUH143" s="633"/>
      <c r="AUI143" s="633"/>
      <c r="AUJ143" s="633"/>
      <c r="AUK143" s="633"/>
      <c r="AUL143" s="633"/>
      <c r="AUM143" s="633"/>
      <c r="AUN143" s="633"/>
      <c r="AUO143" s="633"/>
      <c r="AUP143" s="633"/>
      <c r="AUQ143" s="633"/>
      <c r="AUR143" s="633"/>
      <c r="AUS143" s="633"/>
      <c r="AUT143" s="633"/>
      <c r="AUU143" s="633"/>
      <c r="AUV143" s="633"/>
      <c r="AUW143" s="633"/>
      <c r="AUX143" s="633"/>
      <c r="AUY143" s="633"/>
      <c r="AUZ143" s="633"/>
      <c r="AVA143" s="633"/>
      <c r="AVB143" s="633"/>
      <c r="AVC143" s="633"/>
      <c r="AVD143" s="633"/>
      <c r="AVE143" s="633"/>
      <c r="AVF143" s="633"/>
      <c r="AVG143" s="633"/>
      <c r="AVH143" s="633"/>
      <c r="AVI143" s="633"/>
      <c r="AVJ143" s="633"/>
      <c r="AVK143" s="633"/>
      <c r="AVL143" s="633"/>
      <c r="AVM143" s="633"/>
      <c r="AVN143" s="633"/>
      <c r="AVO143" s="633"/>
      <c r="AVP143" s="633"/>
      <c r="AVQ143" s="633"/>
      <c r="AVR143" s="633"/>
      <c r="AVS143" s="633"/>
      <c r="AVT143" s="633"/>
      <c r="AVU143" s="633"/>
      <c r="AVV143" s="633"/>
      <c r="AVW143" s="633"/>
      <c r="AVX143" s="633"/>
      <c r="AVY143" s="633"/>
      <c r="AVZ143" s="633"/>
      <c r="AWA143" s="633"/>
      <c r="AWB143" s="633"/>
      <c r="AWC143" s="633"/>
      <c r="AWD143" s="633"/>
      <c r="AWE143" s="633"/>
      <c r="AWF143" s="633"/>
      <c r="AWG143" s="633"/>
      <c r="AWH143" s="633"/>
      <c r="AWI143" s="633"/>
      <c r="AWJ143" s="633"/>
      <c r="AWK143" s="633"/>
      <c r="AWL143" s="633"/>
      <c r="AWM143" s="633"/>
      <c r="AWN143" s="633"/>
      <c r="AWO143" s="633"/>
      <c r="AWP143" s="633"/>
      <c r="AWQ143" s="633"/>
      <c r="AWR143" s="633"/>
      <c r="AWS143" s="633"/>
      <c r="AWT143" s="633"/>
      <c r="AWU143" s="633"/>
      <c r="AWV143" s="633"/>
      <c r="AWW143" s="633"/>
      <c r="AWX143" s="633"/>
      <c r="AWY143" s="633"/>
      <c r="AWZ143" s="633"/>
      <c r="AXA143" s="633"/>
      <c r="AXB143" s="633"/>
      <c r="AXC143" s="633"/>
      <c r="AXD143" s="633"/>
      <c r="AXE143" s="633"/>
      <c r="AXF143" s="633"/>
      <c r="AXG143" s="633"/>
      <c r="AXH143" s="633"/>
      <c r="AXI143" s="633"/>
      <c r="AXJ143" s="633"/>
      <c r="AXK143" s="633"/>
      <c r="AXL143" s="633"/>
      <c r="AXM143" s="633"/>
      <c r="AXN143" s="633"/>
      <c r="AXO143" s="633"/>
      <c r="AXP143" s="633"/>
      <c r="AXQ143" s="633"/>
      <c r="AXR143" s="633"/>
      <c r="AXS143" s="633"/>
      <c r="AXT143" s="633"/>
      <c r="AXU143" s="633"/>
      <c r="AXV143" s="633"/>
      <c r="AXW143" s="633"/>
      <c r="AXX143" s="633"/>
      <c r="AXY143" s="633"/>
      <c r="AXZ143" s="633"/>
      <c r="AYA143" s="633"/>
      <c r="AYB143" s="633"/>
      <c r="AYC143" s="633"/>
      <c r="AYD143" s="633"/>
      <c r="AYE143" s="633"/>
      <c r="AYF143" s="633"/>
      <c r="AYG143" s="633"/>
      <c r="AYH143" s="633"/>
      <c r="AYI143" s="633"/>
      <c r="AYJ143" s="633"/>
      <c r="AYK143" s="633"/>
      <c r="AYL143" s="633"/>
      <c r="AYM143" s="633"/>
      <c r="AYN143" s="633"/>
      <c r="AYO143" s="633"/>
      <c r="AYP143" s="633"/>
      <c r="AYQ143" s="633"/>
      <c r="AYR143" s="633"/>
      <c r="AYS143" s="633"/>
      <c r="AYT143" s="633"/>
      <c r="AYU143" s="633"/>
      <c r="AYV143" s="633"/>
      <c r="AYW143" s="633"/>
      <c r="AYX143" s="633"/>
      <c r="AYY143" s="633"/>
      <c r="AYZ143" s="633"/>
      <c r="AZA143" s="633"/>
      <c r="AZB143" s="633"/>
      <c r="AZC143" s="633"/>
      <c r="AZD143" s="633"/>
      <c r="AZE143" s="633"/>
      <c r="AZF143" s="633"/>
      <c r="AZG143" s="633"/>
      <c r="AZH143" s="633"/>
      <c r="AZI143" s="633"/>
      <c r="AZJ143" s="633"/>
      <c r="AZK143" s="633"/>
      <c r="AZL143" s="633"/>
      <c r="AZM143" s="633"/>
      <c r="AZN143" s="633"/>
      <c r="AZO143" s="633"/>
      <c r="AZP143" s="633"/>
      <c r="AZQ143" s="633"/>
      <c r="AZR143" s="633"/>
      <c r="AZS143" s="633"/>
      <c r="AZT143" s="633"/>
      <c r="AZU143" s="633"/>
      <c r="AZV143" s="633"/>
      <c r="AZW143" s="633"/>
      <c r="AZX143" s="633"/>
      <c r="AZY143" s="633"/>
      <c r="AZZ143" s="633"/>
      <c r="BAA143" s="633"/>
      <c r="BAB143" s="633"/>
      <c r="BAC143" s="633"/>
      <c r="BAD143" s="633"/>
      <c r="BAE143" s="633"/>
      <c r="BAF143" s="633"/>
      <c r="BAG143" s="633"/>
      <c r="BAH143" s="633"/>
      <c r="BAI143" s="633"/>
      <c r="BAJ143" s="633"/>
      <c r="BAK143" s="633"/>
      <c r="BAL143" s="633"/>
      <c r="BAM143" s="633"/>
      <c r="BAN143" s="633"/>
      <c r="BAO143" s="633"/>
      <c r="BAP143" s="633"/>
      <c r="BAQ143" s="633"/>
      <c r="BAR143" s="633"/>
      <c r="BAS143" s="633"/>
      <c r="BAT143" s="633"/>
      <c r="BAU143" s="633"/>
      <c r="BAV143" s="633"/>
      <c r="BAW143" s="633"/>
      <c r="BAX143" s="633"/>
      <c r="BAY143" s="633"/>
      <c r="BAZ143" s="633"/>
      <c r="BBA143" s="633"/>
      <c r="BBB143" s="633"/>
      <c r="BBC143" s="633"/>
      <c r="BBD143" s="633"/>
      <c r="BBE143" s="633"/>
      <c r="BBF143" s="633"/>
      <c r="BBG143" s="633"/>
      <c r="BBH143" s="633"/>
      <c r="BBI143" s="633"/>
      <c r="BBJ143" s="633"/>
      <c r="BBK143" s="633"/>
      <c r="BBL143" s="633"/>
      <c r="BBM143" s="633"/>
      <c r="BBN143" s="633"/>
      <c r="BBO143" s="633"/>
      <c r="BBP143" s="633"/>
      <c r="BBQ143" s="633"/>
      <c r="BBR143" s="633"/>
      <c r="BBS143" s="633"/>
      <c r="BBT143" s="633"/>
      <c r="BBU143" s="633"/>
      <c r="BBV143" s="633"/>
      <c r="BBW143" s="633"/>
      <c r="BBX143" s="633"/>
      <c r="BBY143" s="633"/>
      <c r="BBZ143" s="633"/>
      <c r="BCA143" s="633"/>
      <c r="BCB143" s="633"/>
      <c r="BCC143" s="633"/>
      <c r="BCD143" s="633"/>
      <c r="BCE143" s="633"/>
      <c r="BCF143" s="633"/>
      <c r="BCG143" s="633"/>
      <c r="BCH143" s="633"/>
      <c r="BCI143" s="633"/>
      <c r="BCJ143" s="633"/>
      <c r="BCK143" s="633"/>
      <c r="BCL143" s="633"/>
      <c r="BCM143" s="633"/>
      <c r="BCN143" s="633"/>
      <c r="BCO143" s="633"/>
      <c r="BCP143" s="633"/>
      <c r="BCQ143" s="633"/>
      <c r="BCR143" s="633"/>
      <c r="BCS143" s="633"/>
      <c r="BCT143" s="633"/>
      <c r="BCU143" s="633"/>
      <c r="BCV143" s="633"/>
      <c r="BCW143" s="633"/>
      <c r="BCX143" s="633"/>
      <c r="BCY143" s="633"/>
      <c r="BCZ143" s="633"/>
      <c r="BDA143" s="633"/>
      <c r="BDB143" s="633"/>
      <c r="BDC143" s="633"/>
      <c r="BDD143" s="633"/>
      <c r="BDE143" s="633"/>
      <c r="BDF143" s="633"/>
      <c r="BDG143" s="633"/>
      <c r="BDH143" s="633"/>
      <c r="BDI143" s="633"/>
      <c r="BDJ143" s="633"/>
      <c r="BDK143" s="633"/>
      <c r="BDL143" s="633"/>
      <c r="BDM143" s="633"/>
      <c r="BDN143" s="633"/>
      <c r="BDO143" s="633"/>
      <c r="BDP143" s="633"/>
      <c r="BDQ143" s="633"/>
      <c r="BDR143" s="633"/>
      <c r="BDS143" s="633"/>
      <c r="BDT143" s="633"/>
      <c r="BDU143" s="633"/>
      <c r="BDV143" s="633"/>
      <c r="BDW143" s="633"/>
      <c r="BDX143" s="633"/>
      <c r="BDY143" s="633"/>
      <c r="BDZ143" s="633"/>
      <c r="BEA143" s="633"/>
      <c r="BEB143" s="633"/>
      <c r="BEC143" s="633"/>
      <c r="BED143" s="633"/>
      <c r="BEE143" s="633"/>
      <c r="BEF143" s="633"/>
      <c r="BEG143" s="633"/>
      <c r="BEH143" s="633"/>
      <c r="BEI143" s="633"/>
      <c r="BEJ143" s="633"/>
      <c r="BEK143" s="633"/>
      <c r="BEL143" s="633"/>
      <c r="BEM143" s="633"/>
      <c r="BEN143" s="633"/>
      <c r="BEO143" s="633"/>
      <c r="BEP143" s="633"/>
      <c r="BEQ143" s="633"/>
      <c r="BER143" s="633"/>
      <c r="BES143" s="633"/>
      <c r="BET143" s="633"/>
      <c r="BEU143" s="633"/>
      <c r="BEV143" s="633"/>
      <c r="BEW143" s="633"/>
      <c r="BEX143" s="633"/>
      <c r="BEY143" s="633"/>
      <c r="BEZ143" s="633"/>
      <c r="BFA143" s="633"/>
      <c r="BFB143" s="633"/>
      <c r="BFC143" s="633"/>
      <c r="BFD143" s="633"/>
      <c r="BFE143" s="633"/>
      <c r="BFF143" s="633"/>
      <c r="BFG143" s="633"/>
      <c r="BFH143" s="633"/>
      <c r="BFI143" s="633"/>
      <c r="BFJ143" s="633"/>
      <c r="BFK143" s="633"/>
      <c r="BFL143" s="633"/>
      <c r="BFM143" s="633"/>
      <c r="BFN143" s="633"/>
      <c r="BFO143" s="633"/>
      <c r="BFP143" s="633"/>
      <c r="BFQ143" s="633"/>
      <c r="BFR143" s="633"/>
      <c r="BFS143" s="633"/>
      <c r="BFT143" s="633"/>
      <c r="BFU143" s="633"/>
      <c r="BFV143" s="633"/>
      <c r="BFW143" s="633"/>
      <c r="BFX143" s="633"/>
      <c r="BFY143" s="633"/>
      <c r="BFZ143" s="633"/>
      <c r="BGA143" s="633"/>
      <c r="BGB143" s="633"/>
      <c r="BGC143" s="633"/>
      <c r="BGD143" s="633"/>
      <c r="BGE143" s="633"/>
      <c r="BGF143" s="633"/>
      <c r="BGG143" s="633"/>
      <c r="BGH143" s="633"/>
      <c r="BGI143" s="633"/>
      <c r="BGJ143" s="633"/>
      <c r="BGK143" s="633"/>
      <c r="BGL143" s="633"/>
      <c r="BGM143" s="633"/>
      <c r="BGN143" s="633"/>
      <c r="BGO143" s="633"/>
      <c r="BGP143" s="633"/>
      <c r="BGQ143" s="633"/>
      <c r="BGR143" s="633"/>
      <c r="BGS143" s="633"/>
      <c r="BGT143" s="633"/>
      <c r="BGU143" s="633"/>
      <c r="BGV143" s="633"/>
      <c r="BGW143" s="633"/>
      <c r="BGX143" s="633"/>
      <c r="BGY143" s="633"/>
      <c r="BGZ143" s="633"/>
      <c r="BHA143" s="633"/>
      <c r="BHB143" s="633"/>
      <c r="BHC143" s="633"/>
      <c r="BHD143" s="633"/>
      <c r="BHE143" s="633"/>
      <c r="BHF143" s="633"/>
      <c r="BHG143" s="633"/>
      <c r="BHH143" s="633"/>
      <c r="BHI143" s="633"/>
      <c r="BHJ143" s="633"/>
      <c r="BHK143" s="633"/>
      <c r="BHL143" s="633"/>
      <c r="BHM143" s="633"/>
      <c r="BHN143" s="633"/>
      <c r="BHO143" s="633"/>
      <c r="BHP143" s="633"/>
      <c r="BHQ143" s="633"/>
      <c r="BHR143" s="633"/>
      <c r="BHS143" s="633"/>
      <c r="BHT143" s="633"/>
      <c r="BHU143" s="633"/>
      <c r="BHV143" s="633"/>
      <c r="BHW143" s="633"/>
      <c r="BHX143" s="633"/>
      <c r="BHY143" s="633"/>
      <c r="BHZ143" s="633"/>
      <c r="BIA143" s="633"/>
      <c r="BIB143" s="633"/>
      <c r="BIC143" s="633"/>
      <c r="BID143" s="633"/>
      <c r="BIE143" s="633"/>
      <c r="BIF143" s="633"/>
      <c r="BIG143" s="633"/>
      <c r="BIH143" s="633"/>
      <c r="BII143" s="633"/>
      <c r="BIJ143" s="633"/>
      <c r="BIK143" s="633"/>
      <c r="BIL143" s="633"/>
      <c r="BIM143" s="633"/>
      <c r="BIN143" s="633"/>
      <c r="BIO143" s="633"/>
      <c r="BIP143" s="633"/>
      <c r="BIQ143" s="633"/>
      <c r="BIR143" s="633"/>
      <c r="BIS143" s="633"/>
      <c r="BIT143" s="633"/>
      <c r="BIU143" s="633"/>
      <c r="BIV143" s="633"/>
      <c r="BIW143" s="633"/>
      <c r="BIX143" s="633"/>
      <c r="BIY143" s="633"/>
      <c r="BIZ143" s="633"/>
      <c r="BJA143" s="633"/>
      <c r="BJB143" s="633"/>
      <c r="BJC143" s="633"/>
      <c r="BJD143" s="633"/>
      <c r="BJE143" s="633"/>
      <c r="BJF143" s="633"/>
      <c r="BJG143" s="633"/>
      <c r="BJH143" s="633"/>
      <c r="BJI143" s="633"/>
      <c r="BJJ143" s="633"/>
      <c r="BJK143" s="633"/>
      <c r="BJL143" s="633"/>
      <c r="BJM143" s="633"/>
      <c r="BJN143" s="633"/>
      <c r="BJO143" s="633"/>
      <c r="BJP143" s="633"/>
      <c r="BJQ143" s="633"/>
      <c r="BJR143" s="633"/>
      <c r="BJS143" s="633"/>
      <c r="BJT143" s="633"/>
      <c r="BJU143" s="633"/>
      <c r="BJV143" s="633"/>
      <c r="BJW143" s="633"/>
      <c r="BJX143" s="633"/>
      <c r="BJY143" s="633"/>
      <c r="BJZ143" s="633"/>
      <c r="BKA143" s="633"/>
      <c r="BKB143" s="633"/>
      <c r="BKC143" s="633"/>
      <c r="BKD143" s="633"/>
      <c r="BKE143" s="633"/>
      <c r="BKF143" s="633"/>
      <c r="BKG143" s="633"/>
      <c r="BKH143" s="633"/>
      <c r="BKI143" s="633"/>
      <c r="BKJ143" s="633"/>
      <c r="BKK143" s="633"/>
      <c r="BKL143" s="633"/>
      <c r="BKM143" s="633"/>
      <c r="BKN143" s="633"/>
      <c r="BKO143" s="633"/>
      <c r="BKP143" s="633"/>
      <c r="BKQ143" s="633"/>
      <c r="BKR143" s="633"/>
      <c r="BKS143" s="633"/>
      <c r="BKT143" s="633"/>
      <c r="BKU143" s="633"/>
      <c r="BKV143" s="633"/>
      <c r="BKW143" s="633"/>
      <c r="BKX143" s="633"/>
      <c r="BKY143" s="633"/>
      <c r="BKZ143" s="633"/>
      <c r="BLA143" s="633"/>
      <c r="BLB143" s="633"/>
      <c r="BLC143" s="633"/>
      <c r="BLD143" s="633"/>
      <c r="BLE143" s="633"/>
      <c r="BLF143" s="633"/>
      <c r="BLG143" s="633"/>
      <c r="BLH143" s="633"/>
      <c r="BLI143" s="633"/>
      <c r="BLJ143" s="633"/>
      <c r="BLK143" s="633"/>
      <c r="BLL143" s="633"/>
      <c r="BLM143" s="633"/>
      <c r="BLN143" s="633"/>
      <c r="BLO143" s="633"/>
      <c r="BLP143" s="633"/>
      <c r="BLQ143" s="633"/>
      <c r="BLR143" s="633"/>
      <c r="BLS143" s="633"/>
      <c r="BLT143" s="633"/>
      <c r="BLU143" s="633"/>
      <c r="BLV143" s="633"/>
      <c r="BLW143" s="633"/>
      <c r="BLX143" s="633"/>
      <c r="BLY143" s="633"/>
      <c r="BLZ143" s="633"/>
      <c r="BMA143" s="633"/>
      <c r="BMB143" s="633"/>
      <c r="BMC143" s="633"/>
      <c r="BMD143" s="633"/>
      <c r="BME143" s="633"/>
      <c r="BMF143" s="633"/>
      <c r="BMG143" s="633"/>
      <c r="BMH143" s="633"/>
      <c r="BMI143" s="633"/>
      <c r="BMJ143" s="633"/>
      <c r="BMK143" s="633"/>
      <c r="BML143" s="633"/>
      <c r="BMM143" s="633"/>
      <c r="BMN143" s="633"/>
      <c r="BMO143" s="633"/>
      <c r="BMP143" s="633"/>
      <c r="BMQ143" s="633"/>
      <c r="BMR143" s="633"/>
      <c r="BMS143" s="633"/>
      <c r="BMT143" s="633"/>
      <c r="BMU143" s="633"/>
      <c r="BMV143" s="633"/>
      <c r="BMW143" s="633"/>
      <c r="BMX143" s="633"/>
      <c r="BMY143" s="633"/>
      <c r="BMZ143" s="633"/>
      <c r="BNA143" s="633"/>
      <c r="BNB143" s="633"/>
      <c r="BNC143" s="633"/>
      <c r="BND143" s="633"/>
      <c r="BNE143" s="633"/>
      <c r="BNF143" s="633"/>
      <c r="BNG143" s="633"/>
      <c r="BNH143" s="633"/>
      <c r="BNI143" s="633"/>
      <c r="BNJ143" s="633"/>
      <c r="BNK143" s="633"/>
      <c r="BNL143" s="633"/>
      <c r="BNM143" s="633"/>
      <c r="BNN143" s="633"/>
      <c r="BNO143" s="633"/>
      <c r="BNP143" s="633"/>
      <c r="BNQ143" s="633"/>
      <c r="BNR143" s="633"/>
      <c r="BNS143" s="633"/>
      <c r="BNT143" s="633"/>
      <c r="BNU143" s="633"/>
      <c r="BNV143" s="633"/>
      <c r="BNW143" s="633"/>
      <c r="BNX143" s="633"/>
      <c r="BNY143" s="633"/>
      <c r="BNZ143" s="633"/>
      <c r="BOA143" s="633"/>
      <c r="BOB143" s="633"/>
      <c r="BOC143" s="633"/>
      <c r="BOD143" s="633"/>
      <c r="BOE143" s="633"/>
      <c r="BOF143" s="633"/>
      <c r="BOG143" s="633"/>
      <c r="BOH143" s="633"/>
      <c r="BOI143" s="633"/>
      <c r="BOJ143" s="633"/>
      <c r="BOK143" s="633"/>
      <c r="BOL143" s="633"/>
      <c r="BOM143" s="633"/>
      <c r="BON143" s="633"/>
      <c r="BOO143" s="633"/>
      <c r="BOP143" s="633"/>
      <c r="BOQ143" s="633"/>
      <c r="BOR143" s="633"/>
      <c r="BOS143" s="633"/>
      <c r="BOT143" s="633"/>
      <c r="BOU143" s="633"/>
      <c r="BOV143" s="633"/>
      <c r="BOW143" s="633"/>
      <c r="BOX143" s="633"/>
      <c r="BOY143" s="633"/>
      <c r="BOZ143" s="633"/>
      <c r="BPA143" s="633"/>
      <c r="BPB143" s="633"/>
      <c r="BPC143" s="633"/>
      <c r="BPD143" s="633"/>
      <c r="BPE143" s="633"/>
      <c r="BPF143" s="633"/>
      <c r="BPG143" s="633"/>
      <c r="BPH143" s="633"/>
      <c r="BPI143" s="633"/>
      <c r="BPJ143" s="633"/>
      <c r="BPK143" s="633"/>
      <c r="BPL143" s="633"/>
      <c r="BPM143" s="633"/>
      <c r="BPN143" s="633"/>
      <c r="BPO143" s="633"/>
      <c r="BPP143" s="633"/>
      <c r="BPQ143" s="633"/>
      <c r="BPR143" s="633"/>
      <c r="BPS143" s="633"/>
      <c r="BPT143" s="633"/>
      <c r="BPU143" s="633"/>
      <c r="BPV143" s="633"/>
      <c r="BPW143" s="633"/>
      <c r="BPX143" s="633"/>
      <c r="BPY143" s="633"/>
      <c r="BPZ143" s="633"/>
      <c r="BQA143" s="633"/>
      <c r="BQB143" s="633"/>
      <c r="BQC143" s="633"/>
      <c r="BQD143" s="633"/>
      <c r="BQE143" s="633"/>
      <c r="BQF143" s="633"/>
      <c r="BQG143" s="633"/>
      <c r="BQH143" s="633"/>
      <c r="BQI143" s="633"/>
      <c r="BQJ143" s="633"/>
      <c r="BQK143" s="633"/>
      <c r="BQL143" s="633"/>
      <c r="BQM143" s="633"/>
      <c r="BQN143" s="633"/>
      <c r="BQO143" s="633"/>
      <c r="BQP143" s="633"/>
      <c r="BQQ143" s="633"/>
      <c r="BQR143" s="633"/>
      <c r="BQS143" s="633"/>
      <c r="BQT143" s="633"/>
      <c r="BQU143" s="633"/>
      <c r="BQV143" s="633"/>
      <c r="BQW143" s="633"/>
      <c r="BQX143" s="633"/>
      <c r="BQY143" s="633"/>
      <c r="BQZ143" s="633"/>
      <c r="BRA143" s="633"/>
      <c r="BRB143" s="633"/>
      <c r="BRC143" s="633"/>
      <c r="BRD143" s="633"/>
      <c r="BRE143" s="633"/>
      <c r="BRF143" s="633"/>
      <c r="BRG143" s="633"/>
      <c r="BRH143" s="633"/>
      <c r="BRI143" s="633"/>
      <c r="BRJ143" s="633"/>
      <c r="BRK143" s="633"/>
      <c r="BRL143" s="633"/>
      <c r="BRM143" s="633"/>
      <c r="BRN143" s="633"/>
      <c r="BRO143" s="633"/>
      <c r="BRP143" s="633"/>
      <c r="BRQ143" s="633"/>
      <c r="BRR143" s="633"/>
      <c r="BRS143" s="633"/>
      <c r="BRT143" s="633"/>
      <c r="BRU143" s="633"/>
      <c r="BRV143" s="633"/>
      <c r="BRW143" s="633"/>
      <c r="BRX143" s="633"/>
      <c r="BRY143" s="633"/>
      <c r="BRZ143" s="633"/>
      <c r="BSA143" s="633"/>
      <c r="BSB143" s="633"/>
      <c r="BSC143" s="633"/>
      <c r="BSD143" s="633"/>
      <c r="BSE143" s="633"/>
      <c r="BSF143" s="633"/>
      <c r="BSG143" s="633"/>
      <c r="BSH143" s="633"/>
      <c r="BSI143" s="633"/>
      <c r="BSJ143" s="633"/>
      <c r="BSK143" s="633"/>
      <c r="BSL143" s="633"/>
      <c r="BSM143" s="633"/>
      <c r="BSN143" s="633"/>
      <c r="BSO143" s="633"/>
      <c r="BSP143" s="633"/>
      <c r="BSQ143" s="633"/>
      <c r="BSR143" s="633"/>
      <c r="BSS143" s="633"/>
      <c r="BST143" s="633"/>
      <c r="BSU143" s="633"/>
      <c r="BSV143" s="633"/>
      <c r="BSW143" s="633"/>
      <c r="BSX143" s="633"/>
      <c r="BSY143" s="633"/>
      <c r="BSZ143" s="633"/>
      <c r="BTA143" s="633"/>
      <c r="BTB143" s="633"/>
      <c r="BTC143" s="633"/>
      <c r="BTD143" s="633"/>
      <c r="BTE143" s="633"/>
      <c r="BTF143" s="633"/>
      <c r="BTG143" s="633"/>
      <c r="BTH143" s="633"/>
      <c r="BTI143" s="633"/>
      <c r="BTJ143" s="633"/>
      <c r="BTK143" s="633"/>
      <c r="BTL143" s="633"/>
      <c r="BTM143" s="633"/>
      <c r="BTN143" s="633"/>
      <c r="BTO143" s="633"/>
      <c r="BTP143" s="633"/>
      <c r="BTQ143" s="633"/>
      <c r="BTR143" s="633"/>
      <c r="BTS143" s="633"/>
      <c r="BTT143" s="633"/>
      <c r="BTU143" s="633"/>
      <c r="BTV143" s="633"/>
      <c r="BTW143" s="633"/>
      <c r="BTX143" s="633"/>
      <c r="BTY143" s="633"/>
      <c r="BTZ143" s="633"/>
      <c r="BUA143" s="633"/>
      <c r="BUB143" s="633"/>
      <c r="BUC143" s="633"/>
      <c r="BUD143" s="633"/>
      <c r="BUE143" s="633"/>
      <c r="BUF143" s="633"/>
      <c r="BUG143" s="633"/>
      <c r="BUH143" s="633"/>
      <c r="BUI143" s="633"/>
      <c r="BUJ143" s="633"/>
      <c r="BUK143" s="633"/>
      <c r="BUL143" s="633"/>
      <c r="BUM143" s="633"/>
      <c r="BUN143" s="633"/>
      <c r="BUO143" s="633"/>
      <c r="BUP143" s="633"/>
      <c r="BUQ143" s="633"/>
      <c r="BUR143" s="633"/>
      <c r="BUS143" s="633"/>
      <c r="BUT143" s="633"/>
      <c r="BUU143" s="633"/>
      <c r="BUV143" s="633"/>
      <c r="BUW143" s="633"/>
      <c r="BUX143" s="633"/>
      <c r="BUY143" s="633"/>
      <c r="BUZ143" s="633"/>
      <c r="BVA143" s="633"/>
      <c r="BVB143" s="633"/>
      <c r="BVC143" s="633"/>
      <c r="BVD143" s="633"/>
      <c r="BVE143" s="633"/>
      <c r="BVF143" s="633"/>
      <c r="BVG143" s="633"/>
      <c r="BVH143" s="633"/>
      <c r="BVI143" s="633"/>
      <c r="BVJ143" s="633"/>
      <c r="BVK143" s="633"/>
      <c r="BVL143" s="633"/>
      <c r="BVM143" s="633"/>
      <c r="BVN143" s="633"/>
      <c r="BVO143" s="633"/>
      <c r="BVP143" s="633"/>
      <c r="BVQ143" s="633"/>
      <c r="BVR143" s="633"/>
      <c r="BVS143" s="633"/>
      <c r="BVT143" s="633"/>
      <c r="BVU143" s="633"/>
      <c r="BVV143" s="633"/>
      <c r="BVW143" s="633"/>
      <c r="BVX143" s="633"/>
      <c r="BVY143" s="633"/>
      <c r="BVZ143" s="633"/>
      <c r="BWA143" s="633"/>
      <c r="BWB143" s="633"/>
      <c r="BWC143" s="633"/>
      <c r="BWD143" s="633"/>
      <c r="BWE143" s="633"/>
      <c r="BWF143" s="633"/>
      <c r="BWG143" s="633"/>
      <c r="BWH143" s="633"/>
      <c r="BWI143" s="633"/>
      <c r="BWJ143" s="633"/>
      <c r="BWK143" s="633"/>
      <c r="BWL143" s="633"/>
      <c r="BWM143" s="633"/>
      <c r="BWN143" s="633"/>
      <c r="BWO143" s="633"/>
      <c r="BWP143" s="633"/>
      <c r="BWQ143" s="633"/>
      <c r="BWR143" s="633"/>
      <c r="BWS143" s="633"/>
      <c r="BWT143" s="633"/>
      <c r="BWU143" s="633"/>
      <c r="BWV143" s="633"/>
      <c r="BWW143" s="633"/>
      <c r="BWX143" s="633"/>
      <c r="BWY143" s="633"/>
      <c r="BWZ143" s="633"/>
      <c r="BXA143" s="633"/>
      <c r="BXB143" s="633"/>
      <c r="BXC143" s="633"/>
      <c r="BXD143" s="633"/>
      <c r="BXE143" s="633"/>
      <c r="BXF143" s="633"/>
      <c r="BXG143" s="633"/>
      <c r="BXH143" s="633"/>
      <c r="BXI143" s="633"/>
      <c r="BXJ143" s="633"/>
      <c r="BXK143" s="633"/>
      <c r="BXL143" s="633"/>
      <c r="BXM143" s="633"/>
      <c r="BXN143" s="633"/>
      <c r="BXO143" s="633"/>
      <c r="BXP143" s="633"/>
      <c r="BXQ143" s="633"/>
      <c r="BXR143" s="633"/>
      <c r="BXS143" s="633"/>
      <c r="BXT143" s="633"/>
      <c r="BXU143" s="633"/>
      <c r="BXV143" s="633"/>
      <c r="BXW143" s="633"/>
      <c r="BXX143" s="633"/>
      <c r="BXY143" s="633"/>
      <c r="BXZ143" s="633"/>
      <c r="BYA143" s="633"/>
      <c r="BYB143" s="633"/>
      <c r="BYC143" s="633"/>
      <c r="BYD143" s="633"/>
      <c r="BYE143" s="633"/>
      <c r="BYF143" s="633"/>
      <c r="BYG143" s="633"/>
      <c r="BYH143" s="633"/>
      <c r="BYI143" s="633"/>
      <c r="BYJ143" s="633"/>
      <c r="BYK143" s="633"/>
      <c r="BYL143" s="633"/>
      <c r="BYM143" s="633"/>
      <c r="BYN143" s="633"/>
      <c r="BYO143" s="633"/>
      <c r="BYP143" s="633"/>
      <c r="BYQ143" s="633"/>
      <c r="BYR143" s="633"/>
      <c r="BYS143" s="633"/>
      <c r="BYT143" s="633"/>
      <c r="BYU143" s="633"/>
      <c r="BYV143" s="633"/>
      <c r="BYW143" s="633"/>
      <c r="BYX143" s="633"/>
      <c r="BYY143" s="633"/>
      <c r="BYZ143" s="633"/>
      <c r="BZA143" s="633"/>
      <c r="BZB143" s="633"/>
      <c r="BZC143" s="633"/>
      <c r="BZD143" s="633"/>
      <c r="BZE143" s="633"/>
      <c r="BZF143" s="633"/>
      <c r="BZG143" s="633"/>
      <c r="BZH143" s="633"/>
      <c r="BZI143" s="633"/>
      <c r="BZJ143" s="633"/>
      <c r="BZK143" s="633"/>
      <c r="BZL143" s="633"/>
      <c r="BZM143" s="633"/>
      <c r="BZN143" s="633"/>
      <c r="BZO143" s="633"/>
      <c r="BZP143" s="633"/>
      <c r="BZQ143" s="633"/>
      <c r="BZR143" s="633"/>
      <c r="BZS143" s="633"/>
      <c r="BZT143" s="633"/>
      <c r="BZU143" s="633"/>
      <c r="BZV143" s="633"/>
      <c r="BZW143" s="633"/>
      <c r="BZX143" s="633"/>
      <c r="BZY143" s="633"/>
      <c r="BZZ143" s="633"/>
      <c r="CAA143" s="633"/>
      <c r="CAB143" s="633"/>
      <c r="CAC143" s="633"/>
      <c r="CAD143" s="633"/>
      <c r="CAE143" s="633"/>
      <c r="CAF143" s="633"/>
      <c r="CAG143" s="633"/>
      <c r="CAH143" s="633"/>
      <c r="CAI143" s="633"/>
      <c r="CAJ143" s="633"/>
      <c r="CAK143" s="633"/>
      <c r="CAL143" s="633"/>
      <c r="CAM143" s="633"/>
      <c r="CAN143" s="633"/>
      <c r="CAO143" s="633"/>
      <c r="CAP143" s="633"/>
      <c r="CAQ143" s="633"/>
      <c r="CAR143" s="633"/>
      <c r="CAS143" s="633"/>
      <c r="CAT143" s="633"/>
      <c r="CAU143" s="633"/>
      <c r="CAV143" s="633"/>
      <c r="CAW143" s="633"/>
      <c r="CAX143" s="633"/>
      <c r="CAY143" s="633"/>
      <c r="CAZ143" s="633"/>
      <c r="CBA143" s="633"/>
      <c r="CBB143" s="633"/>
      <c r="CBC143" s="633"/>
      <c r="CBD143" s="633"/>
      <c r="CBE143" s="633"/>
      <c r="CBF143" s="633"/>
      <c r="CBG143" s="633"/>
      <c r="CBH143" s="633"/>
      <c r="CBI143" s="633"/>
      <c r="CBJ143" s="633"/>
      <c r="CBK143" s="633"/>
      <c r="CBL143" s="633"/>
      <c r="CBM143" s="633"/>
      <c r="CBN143" s="633"/>
      <c r="CBO143" s="633"/>
      <c r="CBP143" s="633"/>
      <c r="CBQ143" s="633"/>
      <c r="CBR143" s="633"/>
      <c r="CBS143" s="633"/>
      <c r="CBT143" s="633"/>
      <c r="CBU143" s="633"/>
      <c r="CBV143" s="633"/>
      <c r="CBW143" s="633"/>
      <c r="CBX143" s="633"/>
      <c r="CBY143" s="633"/>
      <c r="CBZ143" s="633"/>
      <c r="CCA143" s="633"/>
      <c r="CCB143" s="633"/>
      <c r="CCC143" s="633"/>
      <c r="CCD143" s="633"/>
      <c r="CCE143" s="633"/>
      <c r="CCF143" s="633"/>
      <c r="CCG143" s="633"/>
      <c r="CCH143" s="633"/>
      <c r="CCI143" s="633"/>
      <c r="CCJ143" s="633"/>
      <c r="CCK143" s="633"/>
      <c r="CCL143" s="633"/>
      <c r="CCM143" s="633"/>
      <c r="CCN143" s="633"/>
      <c r="CCO143" s="633"/>
      <c r="CCP143" s="633"/>
      <c r="CCQ143" s="633"/>
      <c r="CCR143" s="633"/>
      <c r="CCS143" s="633"/>
      <c r="CCT143" s="633"/>
      <c r="CCU143" s="633"/>
      <c r="CCV143" s="633"/>
      <c r="CCW143" s="633"/>
      <c r="CCX143" s="633"/>
      <c r="CCY143" s="633"/>
      <c r="CCZ143" s="633"/>
      <c r="CDA143" s="633"/>
      <c r="CDB143" s="633"/>
      <c r="CDC143" s="633"/>
      <c r="CDD143" s="633"/>
      <c r="CDE143" s="633"/>
      <c r="CDF143" s="633"/>
      <c r="CDG143" s="633"/>
      <c r="CDH143" s="633"/>
      <c r="CDI143" s="633"/>
      <c r="CDJ143" s="633"/>
      <c r="CDK143" s="633"/>
      <c r="CDL143" s="633"/>
      <c r="CDM143" s="633"/>
      <c r="CDN143" s="633"/>
      <c r="CDO143" s="633"/>
      <c r="CDP143" s="633"/>
      <c r="CDQ143" s="633"/>
      <c r="CDR143" s="633"/>
      <c r="CDS143" s="633"/>
      <c r="CDT143" s="633"/>
      <c r="CDU143" s="633"/>
      <c r="CDV143" s="633"/>
      <c r="CDW143" s="633"/>
      <c r="CDX143" s="633"/>
      <c r="CDY143" s="633"/>
      <c r="CDZ143" s="633"/>
      <c r="CEA143" s="633"/>
      <c r="CEB143" s="633"/>
      <c r="CEC143" s="633"/>
      <c r="CED143" s="633"/>
      <c r="CEE143" s="633"/>
      <c r="CEF143" s="633"/>
      <c r="CEG143" s="633"/>
      <c r="CEH143" s="633"/>
      <c r="CEI143" s="633"/>
      <c r="CEJ143" s="633"/>
      <c r="CEK143" s="633"/>
      <c r="CEL143" s="633"/>
      <c r="CEM143" s="633"/>
      <c r="CEN143" s="633"/>
      <c r="CEO143" s="633"/>
      <c r="CEP143" s="633"/>
      <c r="CEQ143" s="633"/>
      <c r="CER143" s="633"/>
      <c r="CES143" s="633"/>
      <c r="CET143" s="633"/>
      <c r="CEU143" s="633"/>
      <c r="CEV143" s="633"/>
      <c r="CEW143" s="633"/>
      <c r="CEX143" s="633"/>
      <c r="CEY143" s="633"/>
      <c r="CEZ143" s="633"/>
      <c r="CFA143" s="633"/>
      <c r="CFB143" s="633"/>
      <c r="CFC143" s="633"/>
      <c r="CFD143" s="633"/>
      <c r="CFE143" s="633"/>
      <c r="CFF143" s="633"/>
      <c r="CFG143" s="633"/>
      <c r="CFH143" s="633"/>
      <c r="CFI143" s="633"/>
      <c r="CFJ143" s="633"/>
      <c r="CFK143" s="633"/>
      <c r="CFL143" s="633"/>
      <c r="CFM143" s="633"/>
      <c r="CFN143" s="633"/>
      <c r="CFO143" s="633"/>
      <c r="CFP143" s="633"/>
      <c r="CFQ143" s="633"/>
      <c r="CFR143" s="633"/>
      <c r="CFS143" s="633"/>
      <c r="CFT143" s="633"/>
      <c r="CFU143" s="633"/>
      <c r="CFV143" s="633"/>
      <c r="CFW143" s="633"/>
      <c r="CFX143" s="633"/>
      <c r="CFY143" s="633"/>
      <c r="CFZ143" s="633"/>
      <c r="CGA143" s="633"/>
      <c r="CGB143" s="633"/>
      <c r="CGC143" s="633"/>
      <c r="CGD143" s="633"/>
      <c r="CGE143" s="633"/>
      <c r="CGF143" s="633"/>
      <c r="CGG143" s="633"/>
      <c r="CGH143" s="633"/>
      <c r="CGI143" s="633"/>
      <c r="CGJ143" s="633"/>
      <c r="CGK143" s="633"/>
      <c r="CGL143" s="633"/>
      <c r="CGM143" s="633"/>
      <c r="CGN143" s="633"/>
      <c r="CGO143" s="633"/>
      <c r="CGP143" s="633"/>
      <c r="CGQ143" s="633"/>
      <c r="CGR143" s="633"/>
      <c r="CGS143" s="633"/>
      <c r="CGT143" s="633"/>
      <c r="CGU143" s="633"/>
      <c r="CGV143" s="633"/>
      <c r="CGW143" s="633"/>
      <c r="CGX143" s="633"/>
      <c r="CGY143" s="633"/>
      <c r="CGZ143" s="633"/>
      <c r="CHA143" s="633"/>
      <c r="CHB143" s="633"/>
      <c r="CHC143" s="633"/>
      <c r="CHD143" s="633"/>
      <c r="CHE143" s="633"/>
      <c r="CHF143" s="633"/>
      <c r="CHG143" s="633"/>
      <c r="CHH143" s="633"/>
      <c r="CHI143" s="633"/>
      <c r="CHJ143" s="633"/>
      <c r="CHK143" s="633"/>
      <c r="CHL143" s="633"/>
      <c r="CHM143" s="633"/>
      <c r="CHN143" s="633"/>
      <c r="CHO143" s="633"/>
      <c r="CHP143" s="633"/>
      <c r="CHQ143" s="633"/>
      <c r="CHR143" s="633"/>
      <c r="CHS143" s="633"/>
      <c r="CHT143" s="633"/>
      <c r="CHU143" s="633"/>
      <c r="CHV143" s="633"/>
      <c r="CHW143" s="633"/>
      <c r="CHX143" s="633"/>
      <c r="CHY143" s="633"/>
      <c r="CHZ143" s="633"/>
      <c r="CIA143" s="633"/>
      <c r="CIB143" s="633"/>
      <c r="CIC143" s="633"/>
      <c r="CID143" s="633"/>
      <c r="CIE143" s="633"/>
      <c r="CIF143" s="633"/>
      <c r="CIG143" s="633"/>
      <c r="CIH143" s="633"/>
      <c r="CII143" s="633"/>
      <c r="CIJ143" s="633"/>
      <c r="CIK143" s="633"/>
      <c r="CIL143" s="633"/>
      <c r="CIM143" s="633"/>
      <c r="CIN143" s="633"/>
      <c r="CIO143" s="633"/>
      <c r="CIP143" s="633"/>
      <c r="CIQ143" s="633"/>
      <c r="CIR143" s="633"/>
      <c r="CIS143" s="633"/>
      <c r="CIT143" s="633"/>
      <c r="CIU143" s="633"/>
      <c r="CIV143" s="633"/>
      <c r="CIW143" s="633"/>
      <c r="CIX143" s="633"/>
      <c r="CIY143" s="633"/>
      <c r="CIZ143" s="633"/>
      <c r="CJA143" s="633"/>
      <c r="CJB143" s="633"/>
      <c r="CJC143" s="633"/>
      <c r="CJD143" s="633"/>
      <c r="CJE143" s="633"/>
      <c r="CJF143" s="633"/>
      <c r="CJG143" s="633"/>
      <c r="CJH143" s="633"/>
      <c r="CJI143" s="633"/>
      <c r="CJJ143" s="633"/>
      <c r="CJK143" s="633"/>
      <c r="CJL143" s="633"/>
      <c r="CJM143" s="633"/>
      <c r="CJN143" s="633"/>
      <c r="CJO143" s="633"/>
      <c r="CJP143" s="633"/>
      <c r="CJQ143" s="633"/>
      <c r="CJR143" s="633"/>
      <c r="CJS143" s="633"/>
      <c r="CJT143" s="633"/>
      <c r="CJU143" s="633"/>
      <c r="CJV143" s="633"/>
      <c r="CJW143" s="633"/>
      <c r="CJX143" s="633"/>
      <c r="CJY143" s="633"/>
      <c r="CJZ143" s="633"/>
      <c r="CKA143" s="633"/>
      <c r="CKB143" s="633"/>
      <c r="CKC143" s="633"/>
      <c r="CKD143" s="633"/>
      <c r="CKE143" s="633"/>
      <c r="CKF143" s="633"/>
      <c r="CKG143" s="633"/>
      <c r="CKH143" s="633"/>
      <c r="CKI143" s="633"/>
      <c r="CKJ143" s="633"/>
      <c r="CKK143" s="633"/>
      <c r="CKL143" s="633"/>
      <c r="CKM143" s="633"/>
      <c r="CKN143" s="633"/>
      <c r="CKO143" s="633"/>
      <c r="CKP143" s="633"/>
      <c r="CKQ143" s="633"/>
      <c r="CKR143" s="633"/>
      <c r="CKS143" s="633"/>
      <c r="CKT143" s="633"/>
      <c r="CKU143" s="633"/>
      <c r="CKV143" s="633"/>
      <c r="CKW143" s="633"/>
      <c r="CKX143" s="633"/>
      <c r="CKY143" s="633"/>
      <c r="CKZ143" s="633"/>
      <c r="CLA143" s="633"/>
      <c r="CLB143" s="633"/>
      <c r="CLC143" s="633"/>
      <c r="CLD143" s="633"/>
      <c r="CLE143" s="633"/>
      <c r="CLF143" s="633"/>
      <c r="CLG143" s="633"/>
      <c r="CLH143" s="633"/>
      <c r="CLI143" s="633"/>
      <c r="CLJ143" s="633"/>
      <c r="CLK143" s="633"/>
      <c r="CLL143" s="633"/>
      <c r="CLM143" s="633"/>
      <c r="CLN143" s="633"/>
      <c r="CLO143" s="633"/>
      <c r="CLP143" s="633"/>
      <c r="CLQ143" s="633"/>
      <c r="CLR143" s="633"/>
      <c r="CLS143" s="633"/>
      <c r="CLT143" s="633"/>
      <c r="CLU143" s="633"/>
      <c r="CLV143" s="633"/>
      <c r="CLW143" s="633"/>
      <c r="CLX143" s="633"/>
      <c r="CLY143" s="633"/>
      <c r="CLZ143" s="633"/>
      <c r="CMA143" s="633"/>
      <c r="CMB143" s="633"/>
      <c r="CMC143" s="633"/>
      <c r="CMD143" s="633"/>
      <c r="CME143" s="633"/>
      <c r="CMF143" s="633"/>
      <c r="CMG143" s="633"/>
      <c r="CMH143" s="633"/>
      <c r="CMI143" s="633"/>
      <c r="CMJ143" s="633"/>
      <c r="CMK143" s="633"/>
      <c r="CML143" s="633"/>
      <c r="CMM143" s="633"/>
      <c r="CMN143" s="633"/>
      <c r="CMO143" s="633"/>
      <c r="CMP143" s="633"/>
      <c r="CMQ143" s="633"/>
      <c r="CMR143" s="633"/>
      <c r="CMS143" s="633"/>
      <c r="CMT143" s="633"/>
      <c r="CMU143" s="633"/>
      <c r="CMV143" s="633"/>
      <c r="CMW143" s="633"/>
      <c r="CMX143" s="633"/>
      <c r="CMY143" s="633"/>
      <c r="CMZ143" s="633"/>
      <c r="CNA143" s="633"/>
      <c r="CNB143" s="633"/>
      <c r="CNC143" s="633"/>
      <c r="CND143" s="633"/>
      <c r="CNE143" s="633"/>
      <c r="CNF143" s="633"/>
      <c r="CNG143" s="633"/>
      <c r="CNH143" s="633"/>
      <c r="CNI143" s="633"/>
      <c r="CNJ143" s="633"/>
      <c r="CNK143" s="633"/>
      <c r="CNL143" s="633"/>
      <c r="CNM143" s="633"/>
      <c r="CNN143" s="633"/>
      <c r="CNO143" s="633"/>
      <c r="CNP143" s="633"/>
      <c r="CNQ143" s="633"/>
      <c r="CNR143" s="633"/>
      <c r="CNS143" s="633"/>
      <c r="CNT143" s="633"/>
      <c r="CNU143" s="633"/>
      <c r="CNV143" s="633"/>
      <c r="CNW143" s="633"/>
    </row>
    <row r="144" spans="1:2415" s="635" customFormat="1" ht="54" customHeight="1" outlineLevel="1" thickTop="1" thickBot="1" x14ac:dyDescent="0.3">
      <c r="A144" s="413"/>
      <c r="B144" s="636" t="s">
        <v>1087</v>
      </c>
      <c r="C144" s="618" t="s">
        <v>600</v>
      </c>
      <c r="D144" s="1081" t="s">
        <v>1096</v>
      </c>
      <c r="E144" s="1081"/>
      <c r="F144" s="1081"/>
      <c r="G144" s="1081"/>
      <c r="H144" s="1081"/>
      <c r="I144" s="1081"/>
      <c r="J144" s="1081"/>
      <c r="K144" s="1081"/>
      <c r="L144" s="1081"/>
      <c r="M144" s="700"/>
      <c r="N144" s="724"/>
      <c r="O144" s="724"/>
      <c r="P144" s="724"/>
      <c r="Q144" s="724"/>
      <c r="R144" s="802"/>
      <c r="S144" s="726"/>
      <c r="T144" s="727"/>
      <c r="U144" s="705"/>
      <c r="V144" s="706"/>
      <c r="W144" s="386"/>
      <c r="X144" s="386"/>
      <c r="Y144" s="386"/>
      <c r="Z144" s="386"/>
      <c r="AA144" s="386"/>
      <c r="AB144" s="386"/>
      <c r="AC144" s="386"/>
      <c r="AD144" s="386"/>
      <c r="AE144" s="386"/>
      <c r="AF144" s="386"/>
      <c r="AG144" s="386"/>
      <c r="AH144" s="386"/>
      <c r="AI144" s="386"/>
      <c r="AJ144" s="386"/>
      <c r="AK144" s="386"/>
      <c r="AL144" s="386"/>
      <c r="AM144" s="386"/>
      <c r="AN144" s="386"/>
      <c r="AO144" s="386"/>
      <c r="AP144" s="386"/>
      <c r="AQ144" s="386"/>
    </row>
    <row r="145" spans="1:44" s="635" customFormat="1" ht="87.75" customHeight="1" outlineLevel="1" thickTop="1" thickBot="1" x14ac:dyDescent="0.3">
      <c r="A145" s="413"/>
      <c r="B145" s="636" t="s">
        <v>967</v>
      </c>
      <c r="C145" s="618" t="s">
        <v>1028</v>
      </c>
      <c r="D145" s="1084" t="s">
        <v>1109</v>
      </c>
      <c r="E145" s="1085"/>
      <c r="F145" s="1085"/>
      <c r="G145" s="1086"/>
      <c r="H145" s="1086"/>
      <c r="I145" s="1085"/>
      <c r="J145" s="698" t="s">
        <v>1232</v>
      </c>
      <c r="K145" s="780" t="s">
        <v>996</v>
      </c>
      <c r="L145" s="699" t="s">
        <v>1110</v>
      </c>
      <c r="M145" s="728">
        <v>88</v>
      </c>
      <c r="N145" s="729">
        <v>89</v>
      </c>
      <c r="O145" s="729">
        <v>90</v>
      </c>
      <c r="P145" s="729">
        <v>91</v>
      </c>
      <c r="Q145" s="729">
        <v>92</v>
      </c>
      <c r="R145" s="728">
        <v>92</v>
      </c>
      <c r="S145" s="730" t="s">
        <v>1070</v>
      </c>
      <c r="T145" s="731"/>
      <c r="U145" s="732"/>
      <c r="V145" s="715"/>
      <c r="W145" s="386"/>
      <c r="X145" s="386"/>
      <c r="Y145" s="386"/>
      <c r="Z145" s="386"/>
      <c r="AA145" s="386"/>
      <c r="AB145" s="386"/>
      <c r="AC145" s="386"/>
      <c r="AD145" s="386"/>
      <c r="AE145" s="386"/>
      <c r="AF145" s="386"/>
      <c r="AG145" s="386"/>
      <c r="AH145" s="386"/>
      <c r="AI145" s="386"/>
      <c r="AJ145" s="386"/>
      <c r="AK145" s="386"/>
      <c r="AL145" s="386"/>
      <c r="AM145" s="386"/>
      <c r="AN145" s="386"/>
      <c r="AO145" s="386"/>
      <c r="AP145" s="386"/>
      <c r="AQ145" s="386"/>
    </row>
    <row r="146" spans="1:44" s="638" customFormat="1" ht="74.25" customHeight="1" outlineLevel="2" thickTop="1" thickBot="1" x14ac:dyDescent="0.3">
      <c r="A146" s="413"/>
      <c r="B146" s="1060" t="s">
        <v>1009</v>
      </c>
      <c r="C146" s="1049" t="s">
        <v>766</v>
      </c>
      <c r="D146" s="1041" t="s">
        <v>1682</v>
      </c>
      <c r="E146" s="1042"/>
      <c r="F146" s="1054" t="s">
        <v>995</v>
      </c>
      <c r="G146" s="1090" t="s">
        <v>1160</v>
      </c>
      <c r="H146" s="1091"/>
      <c r="I146" s="1021" t="s">
        <v>1348</v>
      </c>
      <c r="J146" s="1022"/>
      <c r="K146" s="1022"/>
      <c r="L146" s="685" t="s">
        <v>465</v>
      </c>
      <c r="M146" s="718">
        <v>100</v>
      </c>
      <c r="N146" s="719">
        <v>100</v>
      </c>
      <c r="O146" s="719">
        <v>100</v>
      </c>
      <c r="P146" s="719">
        <v>100</v>
      </c>
      <c r="Q146" s="719">
        <v>100</v>
      </c>
      <c r="R146" s="718">
        <v>100</v>
      </c>
      <c r="S146" s="720" t="s">
        <v>1070</v>
      </c>
      <c r="T146" s="734"/>
      <c r="U146" s="723"/>
      <c r="V146" s="723"/>
      <c r="W146" s="386"/>
      <c r="X146" s="386"/>
      <c r="Y146" s="386"/>
      <c r="Z146" s="386"/>
      <c r="AA146" s="386"/>
      <c r="AB146" s="386"/>
      <c r="AC146" s="386"/>
      <c r="AD146" s="386"/>
      <c r="AE146" s="386"/>
      <c r="AF146" s="386"/>
      <c r="AG146" s="386"/>
      <c r="AH146" s="386"/>
      <c r="AI146" s="386"/>
      <c r="AJ146" s="386"/>
      <c r="AK146" s="386"/>
      <c r="AL146" s="641"/>
      <c r="AN146" s="639"/>
      <c r="AO146" s="639"/>
      <c r="AP146" s="639"/>
      <c r="AQ146" s="639"/>
      <c r="AR146" s="639"/>
    </row>
    <row r="147" spans="1:44" s="638" customFormat="1" ht="54" customHeight="1" outlineLevel="2" thickTop="1" thickBot="1" x14ac:dyDescent="0.3">
      <c r="A147" s="413"/>
      <c r="B147" s="1104"/>
      <c r="C147" s="1105"/>
      <c r="D147" s="1039"/>
      <c r="E147" s="1040"/>
      <c r="F147" s="1169"/>
      <c r="G147" s="1019" t="s">
        <v>1161</v>
      </c>
      <c r="H147" s="1020"/>
      <c r="I147" s="1021" t="s">
        <v>1740</v>
      </c>
      <c r="J147" s="1022"/>
      <c r="K147" s="1022"/>
      <c r="L147" s="685" t="s">
        <v>1238</v>
      </c>
      <c r="M147" s="718">
        <v>100</v>
      </c>
      <c r="N147" s="719">
        <v>100</v>
      </c>
      <c r="O147" s="719">
        <v>100</v>
      </c>
      <c r="P147" s="719">
        <v>100</v>
      </c>
      <c r="Q147" s="719">
        <v>100</v>
      </c>
      <c r="R147" s="718">
        <v>100</v>
      </c>
      <c r="S147" s="720" t="s">
        <v>1070</v>
      </c>
      <c r="T147" s="734"/>
      <c r="U147" s="723"/>
      <c r="V147" s="723"/>
      <c r="W147" s="386"/>
      <c r="X147" s="386"/>
      <c r="Y147" s="386"/>
      <c r="Z147" s="386"/>
      <c r="AA147" s="386"/>
      <c r="AB147" s="386"/>
      <c r="AC147" s="386"/>
      <c r="AD147" s="386"/>
      <c r="AE147" s="386"/>
      <c r="AF147" s="386"/>
      <c r="AG147" s="386"/>
      <c r="AH147" s="386"/>
      <c r="AI147" s="386"/>
      <c r="AJ147" s="386"/>
      <c r="AK147" s="386"/>
      <c r="AL147" s="641"/>
      <c r="AN147" s="639"/>
      <c r="AO147" s="639"/>
      <c r="AP147" s="639"/>
      <c r="AQ147" s="639"/>
      <c r="AR147" s="639"/>
    </row>
    <row r="148" spans="1:44" s="638" customFormat="1" ht="46.5" customHeight="1" outlineLevel="3" thickTop="1" thickBot="1" x14ac:dyDescent="0.3">
      <c r="A148" s="413"/>
      <c r="B148" s="460" t="s">
        <v>981</v>
      </c>
      <c r="C148" s="625" t="s">
        <v>1259</v>
      </c>
      <c r="D148" s="1155" t="s">
        <v>1499</v>
      </c>
      <c r="E148" s="1018"/>
      <c r="F148" s="1018"/>
      <c r="G148" s="1018"/>
      <c r="H148" s="1018"/>
      <c r="I148" s="1018"/>
      <c r="J148" s="1018"/>
      <c r="K148" s="1018"/>
      <c r="L148" s="494" t="s">
        <v>465</v>
      </c>
      <c r="M148" s="628" t="s">
        <v>128</v>
      </c>
      <c r="N148" s="657">
        <v>100</v>
      </c>
      <c r="O148" s="657">
        <v>100</v>
      </c>
      <c r="P148" s="657">
        <v>100</v>
      </c>
      <c r="Q148" s="657">
        <v>100</v>
      </c>
      <c r="R148" s="629">
        <v>100</v>
      </c>
      <c r="S148" s="657" t="s">
        <v>1070</v>
      </c>
      <c r="T148" s="691"/>
      <c r="U148" s="692"/>
      <c r="V148" s="692"/>
      <c r="W148" s="386"/>
      <c r="X148" s="386"/>
      <c r="Y148" s="386"/>
      <c r="Z148" s="386"/>
      <c r="AA148" s="386"/>
      <c r="AB148" s="386"/>
      <c r="AC148" s="386"/>
      <c r="AD148" s="386"/>
      <c r="AE148" s="386"/>
      <c r="AF148" s="386"/>
      <c r="AG148" s="386"/>
      <c r="AH148" s="386"/>
      <c r="AI148" s="639"/>
      <c r="AJ148" s="639"/>
      <c r="AK148" s="639"/>
      <c r="AL148" s="640"/>
      <c r="AN148" s="642"/>
      <c r="AO148" s="643"/>
      <c r="AP148" s="643"/>
      <c r="AQ148" s="643"/>
      <c r="AR148" s="643"/>
    </row>
    <row r="149" spans="1:44" s="638" customFormat="1" ht="35.25" customHeight="1" outlineLevel="3" thickTop="1" thickBot="1" x14ac:dyDescent="0.3">
      <c r="A149" s="413"/>
      <c r="B149" s="460" t="s">
        <v>981</v>
      </c>
      <c r="C149" s="625" t="s">
        <v>573</v>
      </c>
      <c r="D149" s="1155" t="s">
        <v>1500</v>
      </c>
      <c r="E149" s="1018"/>
      <c r="F149" s="1018"/>
      <c r="G149" s="1018"/>
      <c r="H149" s="1018"/>
      <c r="I149" s="1018"/>
      <c r="J149" s="1018"/>
      <c r="K149" s="1018"/>
      <c r="L149" s="494" t="s">
        <v>465</v>
      </c>
      <c r="M149" s="628" t="s">
        <v>128</v>
      </c>
      <c r="N149" s="657">
        <v>2</v>
      </c>
      <c r="O149" s="657">
        <v>2</v>
      </c>
      <c r="P149" s="657">
        <v>2</v>
      </c>
      <c r="Q149" s="657">
        <v>2</v>
      </c>
      <c r="R149" s="629">
        <v>8</v>
      </c>
      <c r="S149" s="657" t="s">
        <v>32</v>
      </c>
      <c r="T149" s="691"/>
      <c r="U149" s="692"/>
      <c r="V149" s="692"/>
      <c r="W149" s="386"/>
      <c r="X149" s="386"/>
      <c r="Y149" s="386"/>
      <c r="Z149" s="386"/>
      <c r="AA149" s="386"/>
      <c r="AB149" s="386"/>
      <c r="AC149" s="386"/>
      <c r="AD149" s="386"/>
      <c r="AE149" s="386"/>
      <c r="AF149" s="386"/>
      <c r="AG149" s="386"/>
      <c r="AH149" s="386"/>
      <c r="AI149" s="639"/>
      <c r="AJ149" s="639"/>
      <c r="AK149" s="639"/>
      <c r="AL149" s="640"/>
      <c r="AN149" s="642"/>
      <c r="AO149" s="643"/>
      <c r="AP149" s="643"/>
      <c r="AQ149" s="643"/>
      <c r="AR149" s="643"/>
    </row>
    <row r="150" spans="1:44" s="638" customFormat="1" ht="35.25" customHeight="1" outlineLevel="3" thickTop="1" thickBot="1" x14ac:dyDescent="0.3">
      <c r="A150" s="413"/>
      <c r="B150" s="460" t="s">
        <v>981</v>
      </c>
      <c r="C150" s="625" t="s">
        <v>63</v>
      </c>
      <c r="D150" s="1155" t="s">
        <v>1728</v>
      </c>
      <c r="E150" s="1018"/>
      <c r="F150" s="1018"/>
      <c r="G150" s="1018"/>
      <c r="H150" s="1018"/>
      <c r="I150" s="1018"/>
      <c r="J150" s="1018"/>
      <c r="K150" s="1018"/>
      <c r="L150" s="494" t="s">
        <v>465</v>
      </c>
      <c r="M150" s="628" t="s">
        <v>128</v>
      </c>
      <c r="N150" s="657">
        <v>2</v>
      </c>
      <c r="O150" s="657">
        <v>2</v>
      </c>
      <c r="P150" s="657">
        <v>2</v>
      </c>
      <c r="Q150" s="657">
        <v>2</v>
      </c>
      <c r="R150" s="629">
        <v>8</v>
      </c>
      <c r="S150" s="657" t="s">
        <v>32</v>
      </c>
      <c r="T150" s="691"/>
      <c r="U150" s="692"/>
      <c r="V150" s="692"/>
      <c r="W150" s="386"/>
      <c r="X150" s="386"/>
      <c r="Y150" s="386"/>
      <c r="Z150" s="386"/>
      <c r="AA150" s="386"/>
      <c r="AB150" s="386"/>
      <c r="AC150" s="386"/>
      <c r="AD150" s="386"/>
      <c r="AE150" s="386"/>
      <c r="AF150" s="386"/>
      <c r="AG150" s="386"/>
      <c r="AH150" s="386"/>
      <c r="AI150" s="639"/>
      <c r="AJ150" s="639"/>
      <c r="AK150" s="639"/>
      <c r="AL150" s="640"/>
      <c r="AN150" s="642"/>
      <c r="AO150" s="643"/>
      <c r="AP150" s="643"/>
      <c r="AQ150" s="643"/>
      <c r="AR150" s="643"/>
    </row>
    <row r="151" spans="1:44" s="638" customFormat="1" ht="35.25" customHeight="1" outlineLevel="3" thickTop="1" thickBot="1" x14ac:dyDescent="0.3">
      <c r="A151" s="413"/>
      <c r="B151" s="460" t="s">
        <v>981</v>
      </c>
      <c r="C151" s="625" t="s">
        <v>79</v>
      </c>
      <c r="D151" s="1155" t="s">
        <v>1630</v>
      </c>
      <c r="E151" s="1018"/>
      <c r="F151" s="1018"/>
      <c r="G151" s="1018"/>
      <c r="H151" s="1018"/>
      <c r="I151" s="1018"/>
      <c r="J151" s="1018"/>
      <c r="K151" s="1018"/>
      <c r="L151" s="494" t="s">
        <v>465</v>
      </c>
      <c r="M151" s="628" t="s">
        <v>128</v>
      </c>
      <c r="N151" s="657">
        <v>1</v>
      </c>
      <c r="O151" s="657">
        <v>1</v>
      </c>
      <c r="P151" s="657">
        <v>1</v>
      </c>
      <c r="Q151" s="657">
        <v>1</v>
      </c>
      <c r="R151" s="629">
        <v>4</v>
      </c>
      <c r="S151" s="657" t="s">
        <v>1423</v>
      </c>
      <c r="T151" s="691"/>
      <c r="U151" s="692"/>
      <c r="V151" s="692"/>
      <c r="W151" s="386"/>
      <c r="X151" s="386"/>
      <c r="Y151" s="386"/>
      <c r="Z151" s="386"/>
      <c r="AA151" s="386"/>
      <c r="AB151" s="386"/>
      <c r="AC151" s="386"/>
      <c r="AD151" s="386"/>
      <c r="AE151" s="386"/>
      <c r="AF151" s="386"/>
      <c r="AG151" s="386"/>
      <c r="AH151" s="386"/>
      <c r="AI151" s="639"/>
      <c r="AJ151" s="639"/>
      <c r="AK151" s="639"/>
      <c r="AL151" s="640"/>
      <c r="AN151" s="642"/>
      <c r="AO151" s="643"/>
      <c r="AP151" s="643"/>
      <c r="AQ151" s="643"/>
      <c r="AR151" s="643"/>
    </row>
    <row r="152" spans="1:44" s="638" customFormat="1" ht="52.5" customHeight="1" outlineLevel="3" thickTop="1" thickBot="1" x14ac:dyDescent="0.3">
      <c r="A152" s="413"/>
      <c r="B152" s="460" t="s">
        <v>981</v>
      </c>
      <c r="C152" s="625" t="s">
        <v>108</v>
      </c>
      <c r="D152" s="995" t="s">
        <v>1631</v>
      </c>
      <c r="E152" s="996"/>
      <c r="F152" s="996"/>
      <c r="G152" s="996"/>
      <c r="H152" s="996"/>
      <c r="I152" s="996"/>
      <c r="J152" s="996"/>
      <c r="K152" s="996"/>
      <c r="L152" s="494" t="s">
        <v>465</v>
      </c>
      <c r="M152" s="628" t="s">
        <v>128</v>
      </c>
      <c r="N152" s="657">
        <v>100</v>
      </c>
      <c r="O152" s="657">
        <v>100</v>
      </c>
      <c r="P152" s="657">
        <v>100</v>
      </c>
      <c r="Q152" s="657">
        <v>100</v>
      </c>
      <c r="R152" s="629">
        <v>4</v>
      </c>
      <c r="S152" s="657" t="s">
        <v>1070</v>
      </c>
      <c r="T152" s="691"/>
      <c r="U152" s="692"/>
      <c r="V152" s="692"/>
      <c r="W152" s="386"/>
      <c r="X152" s="386"/>
      <c r="Y152" s="386"/>
      <c r="Z152" s="386"/>
      <c r="AA152" s="386"/>
      <c r="AB152" s="386"/>
      <c r="AC152" s="386"/>
      <c r="AD152" s="386"/>
      <c r="AE152" s="386"/>
      <c r="AF152" s="386"/>
      <c r="AG152" s="386"/>
      <c r="AH152" s="386"/>
      <c r="AI152" s="639"/>
      <c r="AJ152" s="639"/>
      <c r="AK152" s="639"/>
      <c r="AL152" s="640"/>
      <c r="AN152" s="642"/>
      <c r="AO152" s="643"/>
      <c r="AP152" s="643"/>
      <c r="AQ152" s="643"/>
      <c r="AR152" s="643"/>
    </row>
    <row r="153" spans="1:44" s="638" customFormat="1" ht="51.75" customHeight="1" outlineLevel="3" thickTop="1" thickBot="1" x14ac:dyDescent="0.3">
      <c r="A153" s="413"/>
      <c r="B153" s="460" t="s">
        <v>981</v>
      </c>
      <c r="C153" s="625" t="s">
        <v>153</v>
      </c>
      <c r="D153" s="1044" t="s">
        <v>1536</v>
      </c>
      <c r="E153" s="1014"/>
      <c r="F153" s="1014"/>
      <c r="G153" s="1014"/>
      <c r="H153" s="1014"/>
      <c r="I153" s="1014"/>
      <c r="J153" s="1014"/>
      <c r="K153" s="1014"/>
      <c r="L153" s="494" t="s">
        <v>465</v>
      </c>
      <c r="M153" s="628" t="s">
        <v>128</v>
      </c>
      <c r="N153" s="657">
        <v>1</v>
      </c>
      <c r="O153" s="657">
        <v>1</v>
      </c>
      <c r="P153" s="657">
        <v>1</v>
      </c>
      <c r="Q153" s="657">
        <v>1</v>
      </c>
      <c r="R153" s="629">
        <v>4</v>
      </c>
      <c r="S153" s="657" t="s">
        <v>1423</v>
      </c>
      <c r="T153" s="691"/>
      <c r="U153" s="692"/>
      <c r="V153" s="692"/>
      <c r="W153" s="386"/>
      <c r="X153" s="386"/>
      <c r="Y153" s="386"/>
      <c r="Z153" s="386"/>
      <c r="AA153" s="386"/>
      <c r="AB153" s="386"/>
      <c r="AC153" s="386"/>
      <c r="AD153" s="386"/>
      <c r="AE153" s="386"/>
      <c r="AF153" s="386"/>
      <c r="AG153" s="386"/>
      <c r="AH153" s="386"/>
      <c r="AI153" s="639"/>
      <c r="AJ153" s="639"/>
      <c r="AK153" s="639"/>
      <c r="AL153" s="640"/>
      <c r="AN153" s="642"/>
      <c r="AO153" s="643"/>
      <c r="AP153" s="643"/>
      <c r="AQ153" s="643"/>
      <c r="AR153" s="643"/>
    </row>
    <row r="154" spans="1:44" s="638" customFormat="1" ht="35.25" customHeight="1" outlineLevel="3" thickTop="1" thickBot="1" x14ac:dyDescent="0.3">
      <c r="A154" s="413"/>
      <c r="B154" s="460" t="s">
        <v>981</v>
      </c>
      <c r="C154" s="625" t="s">
        <v>155</v>
      </c>
      <c r="D154" s="991" t="s">
        <v>1632</v>
      </c>
      <c r="E154" s="992"/>
      <c r="F154" s="992"/>
      <c r="G154" s="992"/>
      <c r="H154" s="992"/>
      <c r="I154" s="992"/>
      <c r="J154" s="992"/>
      <c r="K154" s="992"/>
      <c r="L154" s="494" t="s">
        <v>465</v>
      </c>
      <c r="M154" s="628" t="s">
        <v>128</v>
      </c>
      <c r="N154" s="657">
        <v>1</v>
      </c>
      <c r="O154" s="657">
        <v>1</v>
      </c>
      <c r="P154" s="657">
        <v>1</v>
      </c>
      <c r="Q154" s="657">
        <v>1</v>
      </c>
      <c r="R154" s="629">
        <v>4</v>
      </c>
      <c r="S154" s="657" t="s">
        <v>1423</v>
      </c>
      <c r="T154" s="691"/>
      <c r="U154" s="692"/>
      <c r="V154" s="692"/>
      <c r="W154" s="386"/>
      <c r="X154" s="386"/>
      <c r="Y154" s="386"/>
      <c r="Z154" s="386"/>
      <c r="AA154" s="386"/>
      <c r="AB154" s="386"/>
      <c r="AC154" s="386"/>
      <c r="AD154" s="386"/>
      <c r="AE154" s="386"/>
      <c r="AF154" s="386"/>
      <c r="AG154" s="386"/>
      <c r="AH154" s="386"/>
      <c r="AI154" s="639"/>
      <c r="AJ154" s="639"/>
      <c r="AK154" s="639"/>
      <c r="AL154" s="640"/>
      <c r="AN154" s="642"/>
      <c r="AO154" s="643"/>
      <c r="AP154" s="643"/>
      <c r="AQ154" s="643"/>
      <c r="AR154" s="643"/>
    </row>
    <row r="155" spans="1:44" s="638" customFormat="1" ht="38.25" customHeight="1" outlineLevel="3" thickTop="1" thickBot="1" x14ac:dyDescent="0.3">
      <c r="A155" s="413"/>
      <c r="B155" s="460" t="s">
        <v>981</v>
      </c>
      <c r="C155" s="625" t="s">
        <v>89</v>
      </c>
      <c r="D155" s="997" t="s">
        <v>1501</v>
      </c>
      <c r="E155" s="998"/>
      <c r="F155" s="998"/>
      <c r="G155" s="998"/>
      <c r="H155" s="998"/>
      <c r="I155" s="998"/>
      <c r="J155" s="998"/>
      <c r="K155" s="998"/>
      <c r="L155" s="494" t="s">
        <v>1238</v>
      </c>
      <c r="M155" s="766">
        <v>100</v>
      </c>
      <c r="N155" s="657">
        <v>100</v>
      </c>
      <c r="O155" s="657">
        <v>100</v>
      </c>
      <c r="P155" s="657">
        <v>100</v>
      </c>
      <c r="Q155" s="657">
        <v>100</v>
      </c>
      <c r="R155" s="629">
        <v>100</v>
      </c>
      <c r="S155" s="657" t="s">
        <v>1070</v>
      </c>
      <c r="T155" s="691"/>
      <c r="U155" s="692"/>
      <c r="V155" s="692"/>
      <c r="W155" s="386"/>
      <c r="X155" s="386"/>
      <c r="Y155" s="386"/>
      <c r="Z155" s="386"/>
      <c r="AA155" s="386"/>
      <c r="AB155" s="386"/>
      <c r="AC155" s="386"/>
      <c r="AD155" s="386"/>
      <c r="AE155" s="386"/>
      <c r="AF155" s="386"/>
      <c r="AG155" s="386"/>
      <c r="AH155" s="386"/>
      <c r="AI155" s="639"/>
      <c r="AJ155" s="639"/>
      <c r="AK155" s="639"/>
      <c r="AL155" s="640"/>
      <c r="AN155" s="642"/>
      <c r="AO155" s="643"/>
      <c r="AP155" s="643"/>
      <c r="AQ155" s="643"/>
      <c r="AR155" s="643"/>
    </row>
    <row r="156" spans="1:44" s="638" customFormat="1" ht="35.25" customHeight="1" outlineLevel="3" thickTop="1" thickBot="1" x14ac:dyDescent="0.3">
      <c r="A156" s="413"/>
      <c r="B156" s="460" t="s">
        <v>981</v>
      </c>
      <c r="C156" s="625" t="s">
        <v>91</v>
      </c>
      <c r="D156" s="997" t="s">
        <v>1502</v>
      </c>
      <c r="E156" s="998"/>
      <c r="F156" s="998"/>
      <c r="G156" s="998"/>
      <c r="H156" s="998"/>
      <c r="I156" s="998"/>
      <c r="J156" s="998"/>
      <c r="K156" s="998"/>
      <c r="L156" s="494" t="s">
        <v>1238</v>
      </c>
      <c r="M156" s="766">
        <v>100</v>
      </c>
      <c r="N156" s="657">
        <v>100</v>
      </c>
      <c r="O156" s="657">
        <v>100</v>
      </c>
      <c r="P156" s="657">
        <v>100</v>
      </c>
      <c r="Q156" s="657">
        <v>100</v>
      </c>
      <c r="R156" s="629">
        <v>100</v>
      </c>
      <c r="S156" s="657" t="s">
        <v>1070</v>
      </c>
      <c r="T156" s="691"/>
      <c r="U156" s="692"/>
      <c r="V156" s="692"/>
      <c r="W156" s="386"/>
      <c r="X156" s="386"/>
      <c r="Y156" s="386"/>
      <c r="Z156" s="386"/>
      <c r="AA156" s="386"/>
      <c r="AB156" s="386"/>
      <c r="AC156" s="386"/>
      <c r="AD156" s="386"/>
      <c r="AE156" s="386"/>
      <c r="AF156" s="386"/>
      <c r="AG156" s="386"/>
      <c r="AH156" s="386"/>
      <c r="AI156" s="639"/>
      <c r="AJ156" s="639"/>
      <c r="AK156" s="639"/>
      <c r="AL156" s="640"/>
      <c r="AN156" s="642"/>
      <c r="AO156" s="643"/>
      <c r="AP156" s="643"/>
      <c r="AQ156" s="643"/>
      <c r="AR156" s="643"/>
    </row>
    <row r="157" spans="1:44" s="638" customFormat="1" ht="73.5" customHeight="1" outlineLevel="3" thickTop="1" thickBot="1" x14ac:dyDescent="0.3">
      <c r="A157" s="413"/>
      <c r="B157" s="460" t="s">
        <v>981</v>
      </c>
      <c r="C157" s="625" t="s">
        <v>93</v>
      </c>
      <c r="D157" s="991" t="s">
        <v>1633</v>
      </c>
      <c r="E157" s="992"/>
      <c r="F157" s="992"/>
      <c r="G157" s="992"/>
      <c r="H157" s="992"/>
      <c r="I157" s="992"/>
      <c r="J157" s="992"/>
      <c r="K157" s="992"/>
      <c r="L157" s="494" t="s">
        <v>1238</v>
      </c>
      <c r="M157" s="766">
        <v>100</v>
      </c>
      <c r="N157" s="657">
        <v>100</v>
      </c>
      <c r="O157" s="657">
        <v>100</v>
      </c>
      <c r="P157" s="657">
        <v>100</v>
      </c>
      <c r="Q157" s="657">
        <v>100</v>
      </c>
      <c r="R157" s="629">
        <v>100</v>
      </c>
      <c r="S157" s="657" t="s">
        <v>1070</v>
      </c>
      <c r="T157" s="691"/>
      <c r="U157" s="692"/>
      <c r="V157" s="692"/>
      <c r="W157" s="386"/>
      <c r="X157" s="386"/>
      <c r="Y157" s="386"/>
      <c r="Z157" s="386"/>
      <c r="AA157" s="386"/>
      <c r="AB157" s="386"/>
      <c r="AC157" s="386"/>
      <c r="AD157" s="386"/>
      <c r="AE157" s="386"/>
      <c r="AF157" s="386"/>
      <c r="AG157" s="386"/>
      <c r="AH157" s="386"/>
      <c r="AI157" s="639"/>
      <c r="AJ157" s="639"/>
      <c r="AK157" s="639"/>
      <c r="AL157" s="640"/>
      <c r="AN157" s="642"/>
      <c r="AO157" s="643"/>
      <c r="AP157" s="643"/>
      <c r="AQ157" s="643"/>
      <c r="AR157" s="643"/>
    </row>
    <row r="158" spans="1:44" s="638" customFormat="1" ht="54" customHeight="1" outlineLevel="2" thickTop="1" thickBot="1" x14ac:dyDescent="0.3">
      <c r="A158" s="413"/>
      <c r="B158" s="1060" t="s">
        <v>1010</v>
      </c>
      <c r="C158" s="1049" t="s">
        <v>808</v>
      </c>
      <c r="D158" s="1100" t="s">
        <v>1741</v>
      </c>
      <c r="E158" s="1101"/>
      <c r="F158" s="1055" t="s">
        <v>995</v>
      </c>
      <c r="G158" s="1090" t="s">
        <v>1162</v>
      </c>
      <c r="H158" s="1091"/>
      <c r="I158" s="1096" t="s">
        <v>1339</v>
      </c>
      <c r="J158" s="1097"/>
      <c r="K158" s="1097"/>
      <c r="L158" s="685" t="s">
        <v>465</v>
      </c>
      <c r="M158" s="718">
        <v>77</v>
      </c>
      <c r="N158" s="719">
        <v>78</v>
      </c>
      <c r="O158" s="719">
        <v>79</v>
      </c>
      <c r="P158" s="719">
        <v>80</v>
      </c>
      <c r="Q158" s="719">
        <v>81</v>
      </c>
      <c r="R158" s="754">
        <v>81</v>
      </c>
      <c r="S158" s="720" t="s">
        <v>1070</v>
      </c>
      <c r="T158" s="734"/>
      <c r="U158" s="723"/>
      <c r="V158" s="723"/>
      <c r="W158" s="386"/>
      <c r="X158" s="386"/>
      <c r="Y158" s="386"/>
      <c r="Z158" s="386"/>
      <c r="AA158" s="386"/>
      <c r="AB158" s="386"/>
      <c r="AC158" s="386"/>
      <c r="AD158" s="386"/>
      <c r="AE158" s="386"/>
      <c r="AF158" s="386"/>
      <c r="AG158" s="386"/>
      <c r="AH158" s="386"/>
      <c r="AI158" s="386"/>
      <c r="AJ158" s="386"/>
      <c r="AK158" s="386"/>
      <c r="AL158" s="641"/>
      <c r="AN158" s="639"/>
      <c r="AO158" s="639"/>
      <c r="AP158" s="639"/>
      <c r="AQ158" s="639"/>
      <c r="AR158" s="639"/>
    </row>
    <row r="159" spans="1:44" s="638" customFormat="1" ht="45" customHeight="1" outlineLevel="2" thickTop="1" thickBot="1" x14ac:dyDescent="0.3">
      <c r="A159" s="413"/>
      <c r="B159" s="1061"/>
      <c r="C159" s="1050"/>
      <c r="D159" s="1100"/>
      <c r="E159" s="1101"/>
      <c r="F159" s="1055"/>
      <c r="G159" s="1090" t="s">
        <v>1163</v>
      </c>
      <c r="H159" s="1091"/>
      <c r="I159" s="1021" t="s">
        <v>1313</v>
      </c>
      <c r="J159" s="1022"/>
      <c r="K159" s="1022"/>
      <c r="L159" s="685" t="s">
        <v>1236</v>
      </c>
      <c r="M159" s="718">
        <v>100</v>
      </c>
      <c r="N159" s="719">
        <v>100</v>
      </c>
      <c r="O159" s="719">
        <v>100</v>
      </c>
      <c r="P159" s="719">
        <v>100</v>
      </c>
      <c r="Q159" s="719">
        <v>100</v>
      </c>
      <c r="R159" s="754">
        <v>100</v>
      </c>
      <c r="S159" s="720" t="s">
        <v>1070</v>
      </c>
      <c r="T159" s="734"/>
      <c r="U159" s="723"/>
      <c r="V159" s="723"/>
      <c r="W159" s="386"/>
      <c r="X159" s="386"/>
      <c r="Y159" s="386"/>
      <c r="Z159" s="386"/>
      <c r="AA159" s="386"/>
      <c r="AB159" s="386"/>
      <c r="AC159" s="386"/>
      <c r="AD159" s="386"/>
      <c r="AE159" s="386"/>
      <c r="AF159" s="386"/>
      <c r="AG159" s="386"/>
      <c r="AH159" s="386"/>
      <c r="AI159" s="386"/>
      <c r="AJ159" s="386"/>
      <c r="AK159" s="386"/>
      <c r="AL159" s="641"/>
      <c r="AN159" s="639"/>
      <c r="AO159" s="639"/>
      <c r="AP159" s="639"/>
      <c r="AQ159" s="639"/>
      <c r="AR159" s="639"/>
    </row>
    <row r="160" spans="1:44" s="638" customFormat="1" ht="41.25" customHeight="1" outlineLevel="2" thickTop="1" thickBot="1" x14ac:dyDescent="0.3">
      <c r="A160" s="413"/>
      <c r="B160" s="1104"/>
      <c r="C160" s="1105"/>
      <c r="D160" s="1102"/>
      <c r="E160" s="1103"/>
      <c r="F160" s="1169"/>
      <c r="G160" s="1019" t="s">
        <v>1164</v>
      </c>
      <c r="H160" s="1020"/>
      <c r="I160" s="1021" t="s">
        <v>1492</v>
      </c>
      <c r="J160" s="1022"/>
      <c r="K160" s="1022"/>
      <c r="L160" s="685" t="s">
        <v>1236</v>
      </c>
      <c r="M160" s="718">
        <v>100</v>
      </c>
      <c r="N160" s="719">
        <v>100</v>
      </c>
      <c r="O160" s="719">
        <v>100</v>
      </c>
      <c r="P160" s="719">
        <v>100</v>
      </c>
      <c r="Q160" s="719">
        <v>100</v>
      </c>
      <c r="R160" s="754">
        <v>100</v>
      </c>
      <c r="S160" s="720" t="s">
        <v>1070</v>
      </c>
      <c r="T160" s="734"/>
      <c r="U160" s="723"/>
      <c r="V160" s="723"/>
      <c r="W160" s="386"/>
      <c r="X160" s="386"/>
      <c r="Y160" s="386"/>
      <c r="Z160" s="386"/>
      <c r="AA160" s="386"/>
      <c r="AB160" s="386"/>
      <c r="AC160" s="386"/>
      <c r="AD160" s="386"/>
      <c r="AE160" s="386"/>
      <c r="AF160" s="386"/>
      <c r="AG160" s="386"/>
      <c r="AH160" s="386"/>
      <c r="AI160" s="386"/>
      <c r="AJ160" s="386"/>
      <c r="AK160" s="386"/>
      <c r="AL160" s="641"/>
      <c r="AN160" s="639"/>
      <c r="AO160" s="639"/>
      <c r="AP160" s="639"/>
      <c r="AQ160" s="639"/>
      <c r="AR160" s="639"/>
    </row>
    <row r="161" spans="1:44" s="638" customFormat="1" ht="49.5" customHeight="1" outlineLevel="2" thickTop="1" thickBot="1" x14ac:dyDescent="0.3">
      <c r="A161" s="413"/>
      <c r="B161" s="460" t="s">
        <v>981</v>
      </c>
      <c r="C161" s="625" t="s">
        <v>95</v>
      </c>
      <c r="D161" s="995" t="s">
        <v>1634</v>
      </c>
      <c r="E161" s="996"/>
      <c r="F161" s="996"/>
      <c r="G161" s="996"/>
      <c r="H161" s="996"/>
      <c r="I161" s="996"/>
      <c r="J161" s="996"/>
      <c r="K161" s="996"/>
      <c r="L161" s="494" t="s">
        <v>465</v>
      </c>
      <c r="M161" s="628" t="s">
        <v>128</v>
      </c>
      <c r="N161" s="657">
        <v>100</v>
      </c>
      <c r="O161" s="657">
        <v>100</v>
      </c>
      <c r="P161" s="657">
        <v>100</v>
      </c>
      <c r="Q161" s="657">
        <v>100</v>
      </c>
      <c r="R161" s="629">
        <v>100</v>
      </c>
      <c r="S161" s="657" t="s">
        <v>1070</v>
      </c>
      <c r="T161" s="691"/>
      <c r="U161" s="692"/>
      <c r="V161" s="692"/>
      <c r="W161" s="386"/>
      <c r="X161" s="386"/>
      <c r="Y161" s="386"/>
      <c r="Z161" s="386"/>
      <c r="AA161" s="386"/>
      <c r="AB161" s="386"/>
      <c r="AC161" s="386"/>
      <c r="AD161" s="386"/>
      <c r="AE161" s="386"/>
      <c r="AF161" s="386"/>
      <c r="AG161" s="386"/>
      <c r="AH161" s="386"/>
      <c r="AI161" s="386"/>
      <c r="AJ161" s="386"/>
      <c r="AK161" s="386"/>
      <c r="AL161" s="641"/>
      <c r="AN161" s="639"/>
      <c r="AO161" s="639"/>
      <c r="AP161" s="639"/>
      <c r="AQ161" s="639"/>
      <c r="AR161" s="639"/>
    </row>
    <row r="162" spans="1:44" s="638" customFormat="1" ht="58.5" customHeight="1" outlineLevel="2" thickTop="1" thickBot="1" x14ac:dyDescent="0.3">
      <c r="A162" s="413"/>
      <c r="B162" s="460" t="s">
        <v>981</v>
      </c>
      <c r="C162" s="625" t="s">
        <v>97</v>
      </c>
      <c r="D162" s="997" t="s">
        <v>1508</v>
      </c>
      <c r="E162" s="998"/>
      <c r="F162" s="998"/>
      <c r="G162" s="998"/>
      <c r="H162" s="998"/>
      <c r="I162" s="998"/>
      <c r="J162" s="998"/>
      <c r="K162" s="998"/>
      <c r="L162" s="494" t="s">
        <v>465</v>
      </c>
      <c r="M162" s="628" t="s">
        <v>128</v>
      </c>
      <c r="N162" s="657">
        <v>6</v>
      </c>
      <c r="O162" s="657">
        <v>6</v>
      </c>
      <c r="P162" s="657">
        <v>6</v>
      </c>
      <c r="Q162" s="657">
        <v>6</v>
      </c>
      <c r="R162" s="629">
        <v>24</v>
      </c>
      <c r="S162" s="657" t="s">
        <v>1423</v>
      </c>
      <c r="T162" s="691"/>
      <c r="U162" s="692"/>
      <c r="V162" s="692"/>
      <c r="W162" s="386"/>
      <c r="X162" s="386"/>
      <c r="Y162" s="386"/>
      <c r="Z162" s="386"/>
      <c r="AA162" s="386"/>
      <c r="AB162" s="386"/>
      <c r="AC162" s="386"/>
      <c r="AD162" s="386"/>
      <c r="AE162" s="386"/>
      <c r="AF162" s="386"/>
      <c r="AG162" s="386"/>
      <c r="AH162" s="386"/>
      <c r="AI162" s="386"/>
      <c r="AJ162" s="386"/>
      <c r="AK162" s="386"/>
      <c r="AL162" s="641"/>
      <c r="AN162" s="639"/>
      <c r="AO162" s="639"/>
      <c r="AP162" s="639"/>
      <c r="AQ162" s="639"/>
      <c r="AR162" s="639"/>
    </row>
    <row r="163" spans="1:44" s="638" customFormat="1" ht="41.25" customHeight="1" outlineLevel="2" thickTop="1" thickBot="1" x14ac:dyDescent="0.3">
      <c r="A163" s="413"/>
      <c r="B163" s="460" t="s">
        <v>981</v>
      </c>
      <c r="C163" s="625" t="s">
        <v>100</v>
      </c>
      <c r="D163" s="997" t="s">
        <v>1635</v>
      </c>
      <c r="E163" s="998"/>
      <c r="F163" s="998"/>
      <c r="G163" s="998"/>
      <c r="H163" s="998"/>
      <c r="I163" s="998"/>
      <c r="J163" s="998"/>
      <c r="K163" s="998"/>
      <c r="L163" s="494" t="s">
        <v>465</v>
      </c>
      <c r="M163" s="628" t="s">
        <v>128</v>
      </c>
      <c r="N163" s="657">
        <v>100</v>
      </c>
      <c r="O163" s="657">
        <v>100</v>
      </c>
      <c r="P163" s="657">
        <v>100</v>
      </c>
      <c r="Q163" s="657">
        <v>100</v>
      </c>
      <c r="R163" s="629">
        <v>100</v>
      </c>
      <c r="S163" s="657" t="s">
        <v>1070</v>
      </c>
      <c r="T163" s="691"/>
      <c r="U163" s="692"/>
      <c r="V163" s="692"/>
      <c r="W163" s="386"/>
      <c r="X163" s="386"/>
      <c r="Y163" s="386"/>
      <c r="Z163" s="386"/>
      <c r="AA163" s="386"/>
      <c r="AB163" s="386"/>
      <c r="AC163" s="386"/>
      <c r="AD163" s="386"/>
      <c r="AE163" s="386"/>
      <c r="AF163" s="386"/>
      <c r="AG163" s="386"/>
      <c r="AH163" s="386"/>
      <c r="AI163" s="386"/>
      <c r="AJ163" s="386"/>
      <c r="AK163" s="386"/>
      <c r="AL163" s="641"/>
      <c r="AN163" s="639"/>
      <c r="AO163" s="639"/>
      <c r="AP163" s="639"/>
      <c r="AQ163" s="639"/>
      <c r="AR163" s="639"/>
    </row>
    <row r="164" spans="1:44" s="638" customFormat="1" ht="41.25" customHeight="1" outlineLevel="2" thickTop="1" thickBot="1" x14ac:dyDescent="0.3">
      <c r="A164" s="413"/>
      <c r="B164" s="460" t="s">
        <v>981</v>
      </c>
      <c r="C164" s="625" t="s">
        <v>102</v>
      </c>
      <c r="D164" s="999" t="s">
        <v>1509</v>
      </c>
      <c r="E164" s="1000"/>
      <c r="F164" s="1000"/>
      <c r="G164" s="1000"/>
      <c r="H164" s="1000"/>
      <c r="I164" s="1000"/>
      <c r="J164" s="1000"/>
      <c r="K164" s="1000"/>
      <c r="L164" s="494" t="s">
        <v>465</v>
      </c>
      <c r="M164" s="628" t="s">
        <v>128</v>
      </c>
      <c r="N164" s="657">
        <v>100</v>
      </c>
      <c r="O164" s="657">
        <v>100</v>
      </c>
      <c r="P164" s="657">
        <v>100</v>
      </c>
      <c r="Q164" s="657">
        <v>100</v>
      </c>
      <c r="R164" s="629">
        <v>100</v>
      </c>
      <c r="S164" s="657" t="s">
        <v>1070</v>
      </c>
      <c r="T164" s="691"/>
      <c r="U164" s="692"/>
      <c r="V164" s="692"/>
      <c r="W164" s="386"/>
      <c r="X164" s="386"/>
      <c r="Y164" s="386"/>
      <c r="Z164" s="386"/>
      <c r="AA164" s="386"/>
      <c r="AB164" s="386"/>
      <c r="AC164" s="386"/>
      <c r="AD164" s="386"/>
      <c r="AE164" s="386"/>
      <c r="AF164" s="386"/>
      <c r="AG164" s="386"/>
      <c r="AH164" s="386"/>
      <c r="AI164" s="386"/>
      <c r="AJ164" s="386"/>
      <c r="AK164" s="386"/>
      <c r="AL164" s="641"/>
      <c r="AN164" s="639"/>
      <c r="AO164" s="639"/>
      <c r="AP164" s="639"/>
      <c r="AQ164" s="639"/>
      <c r="AR164" s="639"/>
    </row>
    <row r="165" spans="1:44" s="638" customFormat="1" ht="41.25" customHeight="1" outlineLevel="2" thickTop="1" thickBot="1" x14ac:dyDescent="0.3">
      <c r="A165" s="413"/>
      <c r="B165" s="460" t="s">
        <v>981</v>
      </c>
      <c r="C165" s="625" t="s">
        <v>119</v>
      </c>
      <c r="D165" s="1001" t="s">
        <v>1510</v>
      </c>
      <c r="E165" s="1002"/>
      <c r="F165" s="1002"/>
      <c r="G165" s="1002"/>
      <c r="H165" s="1002"/>
      <c r="I165" s="1002"/>
      <c r="J165" s="1002"/>
      <c r="K165" s="1002"/>
      <c r="L165" s="494" t="s">
        <v>465</v>
      </c>
      <c r="M165" s="628" t="s">
        <v>128</v>
      </c>
      <c r="N165" s="657">
        <v>1</v>
      </c>
      <c r="O165" s="657">
        <v>1</v>
      </c>
      <c r="P165" s="657">
        <v>1</v>
      </c>
      <c r="Q165" s="657">
        <v>1</v>
      </c>
      <c r="R165" s="629">
        <v>4</v>
      </c>
      <c r="S165" s="657" t="s">
        <v>1423</v>
      </c>
      <c r="T165" s="691"/>
      <c r="U165" s="692"/>
      <c r="V165" s="692"/>
      <c r="W165" s="386"/>
      <c r="X165" s="386"/>
      <c r="Y165" s="386"/>
      <c r="Z165" s="386"/>
      <c r="AA165" s="386"/>
      <c r="AB165" s="386"/>
      <c r="AC165" s="386"/>
      <c r="AD165" s="386"/>
      <c r="AE165" s="386"/>
      <c r="AF165" s="386"/>
      <c r="AG165" s="386"/>
      <c r="AH165" s="386"/>
      <c r="AI165" s="386"/>
      <c r="AJ165" s="386"/>
      <c r="AK165" s="386"/>
      <c r="AL165" s="641"/>
      <c r="AN165" s="639"/>
      <c r="AO165" s="639"/>
      <c r="AP165" s="639"/>
      <c r="AQ165" s="639"/>
      <c r="AR165" s="639"/>
    </row>
    <row r="166" spans="1:44" s="638" customFormat="1" ht="41.25" customHeight="1" outlineLevel="2" thickTop="1" thickBot="1" x14ac:dyDescent="0.3">
      <c r="A166" s="413"/>
      <c r="B166" s="460" t="s">
        <v>981</v>
      </c>
      <c r="C166" s="625" t="s">
        <v>1260</v>
      </c>
      <c r="D166" s="997" t="s">
        <v>1636</v>
      </c>
      <c r="E166" s="998"/>
      <c r="F166" s="998"/>
      <c r="G166" s="998"/>
      <c r="H166" s="998"/>
      <c r="I166" s="998"/>
      <c r="J166" s="998"/>
      <c r="K166" s="998"/>
      <c r="L166" s="494" t="s">
        <v>465</v>
      </c>
      <c r="M166" s="628" t="s">
        <v>128</v>
      </c>
      <c r="N166" s="657">
        <v>1</v>
      </c>
      <c r="O166" s="657">
        <v>1</v>
      </c>
      <c r="P166" s="657">
        <v>1</v>
      </c>
      <c r="Q166" s="657">
        <v>1</v>
      </c>
      <c r="R166" s="629">
        <v>4</v>
      </c>
      <c r="S166" s="657" t="s">
        <v>1423</v>
      </c>
      <c r="T166" s="691"/>
      <c r="U166" s="692"/>
      <c r="V166" s="692"/>
      <c r="W166" s="386"/>
      <c r="X166" s="386"/>
      <c r="Y166" s="386"/>
      <c r="Z166" s="386"/>
      <c r="AA166" s="386"/>
      <c r="AB166" s="386"/>
      <c r="AC166" s="386"/>
      <c r="AD166" s="386"/>
      <c r="AE166" s="386"/>
      <c r="AF166" s="386"/>
      <c r="AG166" s="386"/>
      <c r="AH166" s="386"/>
      <c r="AI166" s="386"/>
      <c r="AJ166" s="386"/>
      <c r="AK166" s="386"/>
      <c r="AL166" s="641"/>
      <c r="AN166" s="639"/>
      <c r="AO166" s="639"/>
      <c r="AP166" s="639"/>
      <c r="AQ166" s="639"/>
      <c r="AR166" s="639"/>
    </row>
    <row r="167" spans="1:44" s="638" customFormat="1" ht="41.25" customHeight="1" outlineLevel="3" thickTop="1" thickBot="1" x14ac:dyDescent="0.3">
      <c r="A167" s="413"/>
      <c r="B167" s="460" t="s">
        <v>981</v>
      </c>
      <c r="C167" s="625" t="s">
        <v>134</v>
      </c>
      <c r="D167" s="997" t="s">
        <v>1493</v>
      </c>
      <c r="E167" s="998"/>
      <c r="F167" s="998"/>
      <c r="G167" s="998"/>
      <c r="H167" s="998"/>
      <c r="I167" s="998"/>
      <c r="J167" s="998"/>
      <c r="K167" s="998"/>
      <c r="L167" s="494" t="s">
        <v>1236</v>
      </c>
      <c r="M167" s="628">
        <v>100</v>
      </c>
      <c r="N167" s="657">
        <v>100</v>
      </c>
      <c r="O167" s="657">
        <v>100</v>
      </c>
      <c r="P167" s="657">
        <v>100</v>
      </c>
      <c r="Q167" s="657">
        <v>100</v>
      </c>
      <c r="R167" s="629">
        <v>100</v>
      </c>
      <c r="S167" s="657" t="s">
        <v>1070</v>
      </c>
      <c r="T167" s="691"/>
      <c r="U167" s="692"/>
      <c r="V167" s="692"/>
      <c r="W167" s="386"/>
      <c r="X167" s="386"/>
      <c r="Y167" s="386"/>
      <c r="Z167" s="386"/>
      <c r="AA167" s="386"/>
      <c r="AB167" s="386"/>
      <c r="AC167" s="386"/>
      <c r="AD167" s="386"/>
      <c r="AE167" s="386"/>
      <c r="AF167" s="386"/>
      <c r="AG167" s="386"/>
      <c r="AH167" s="386"/>
      <c r="AI167" s="639"/>
      <c r="AJ167" s="639"/>
      <c r="AK167" s="639"/>
      <c r="AL167" s="640"/>
      <c r="AN167" s="642"/>
      <c r="AO167" s="643"/>
      <c r="AP167" s="643"/>
      <c r="AQ167" s="643"/>
      <c r="AR167" s="643"/>
    </row>
    <row r="168" spans="1:44" s="638" customFormat="1" ht="41.25" customHeight="1" outlineLevel="3" thickTop="1" thickBot="1" x14ac:dyDescent="0.3">
      <c r="A168" s="413"/>
      <c r="B168" s="460" t="s">
        <v>981</v>
      </c>
      <c r="C168" s="625" t="s">
        <v>147</v>
      </c>
      <c r="D168" s="997" t="s">
        <v>1494</v>
      </c>
      <c r="E168" s="998"/>
      <c r="F168" s="998"/>
      <c r="G168" s="998"/>
      <c r="H168" s="998"/>
      <c r="I168" s="998"/>
      <c r="J168" s="998"/>
      <c r="K168" s="998"/>
      <c r="L168" s="494" t="s">
        <v>1236</v>
      </c>
      <c r="M168" s="628">
        <v>100</v>
      </c>
      <c r="N168" s="657">
        <v>100</v>
      </c>
      <c r="O168" s="657">
        <v>100</v>
      </c>
      <c r="P168" s="657">
        <v>100</v>
      </c>
      <c r="Q168" s="657">
        <v>100</v>
      </c>
      <c r="R168" s="629">
        <v>100</v>
      </c>
      <c r="S168" s="657" t="s">
        <v>1070</v>
      </c>
      <c r="T168" s="691"/>
      <c r="U168" s="692"/>
      <c r="V168" s="692"/>
      <c r="W168" s="386"/>
      <c r="X168" s="386"/>
      <c r="Y168" s="386"/>
      <c r="Z168" s="386"/>
      <c r="AA168" s="386"/>
      <c r="AB168" s="386"/>
      <c r="AC168" s="386"/>
      <c r="AD168" s="386"/>
      <c r="AE168" s="386"/>
      <c r="AF168" s="386"/>
      <c r="AG168" s="386"/>
      <c r="AH168" s="386"/>
      <c r="AI168" s="639"/>
      <c r="AJ168" s="639"/>
      <c r="AK168" s="639"/>
      <c r="AL168" s="640"/>
      <c r="AN168" s="642"/>
      <c r="AO168" s="643"/>
      <c r="AP168" s="643"/>
      <c r="AQ168" s="643"/>
      <c r="AR168" s="643"/>
    </row>
    <row r="169" spans="1:44" s="638" customFormat="1" ht="49.5" customHeight="1" outlineLevel="3" thickTop="1" thickBot="1" x14ac:dyDescent="0.3">
      <c r="A169" s="413"/>
      <c r="B169" s="460" t="s">
        <v>981</v>
      </c>
      <c r="C169" s="625" t="s">
        <v>151</v>
      </c>
      <c r="D169" s="997" t="s">
        <v>1495</v>
      </c>
      <c r="E169" s="998"/>
      <c r="F169" s="998"/>
      <c r="G169" s="998"/>
      <c r="H169" s="998"/>
      <c r="I169" s="998"/>
      <c r="J169" s="998"/>
      <c r="K169" s="998"/>
      <c r="L169" s="494" t="s">
        <v>1236</v>
      </c>
      <c r="M169" s="628">
        <v>100</v>
      </c>
      <c r="N169" s="657">
        <v>100</v>
      </c>
      <c r="O169" s="657">
        <v>100</v>
      </c>
      <c r="P169" s="657">
        <v>100</v>
      </c>
      <c r="Q169" s="657">
        <v>100</v>
      </c>
      <c r="R169" s="629">
        <v>100</v>
      </c>
      <c r="S169" s="657" t="s">
        <v>1070</v>
      </c>
      <c r="T169" s="691"/>
      <c r="U169" s="692"/>
      <c r="V169" s="692"/>
      <c r="W169" s="386"/>
      <c r="X169" s="386"/>
      <c r="Y169" s="386"/>
      <c r="Z169" s="386"/>
      <c r="AA169" s="386"/>
      <c r="AB169" s="386"/>
      <c r="AC169" s="386"/>
      <c r="AD169" s="386"/>
      <c r="AE169" s="386"/>
      <c r="AF169" s="386"/>
      <c r="AG169" s="386"/>
      <c r="AH169" s="386"/>
      <c r="AI169" s="639"/>
      <c r="AJ169" s="639"/>
      <c r="AK169" s="639"/>
      <c r="AL169" s="640"/>
      <c r="AN169" s="642"/>
      <c r="AO169" s="643"/>
      <c r="AP169" s="643"/>
      <c r="AQ169" s="643"/>
      <c r="AR169" s="643"/>
    </row>
    <row r="170" spans="1:44" s="638" customFormat="1" ht="49.5" customHeight="1" outlineLevel="3" thickTop="1" thickBot="1" x14ac:dyDescent="0.3">
      <c r="A170" s="413"/>
      <c r="B170" s="460" t="s">
        <v>981</v>
      </c>
      <c r="C170" s="625" t="s">
        <v>166</v>
      </c>
      <c r="D170" s="997" t="s">
        <v>1496</v>
      </c>
      <c r="E170" s="998"/>
      <c r="F170" s="998"/>
      <c r="G170" s="998"/>
      <c r="H170" s="998"/>
      <c r="I170" s="998"/>
      <c r="J170" s="998"/>
      <c r="K170" s="998"/>
      <c r="L170" s="494" t="s">
        <v>1236</v>
      </c>
      <c r="M170" s="628">
        <v>100</v>
      </c>
      <c r="N170" s="657">
        <v>100</v>
      </c>
      <c r="O170" s="657">
        <v>100</v>
      </c>
      <c r="P170" s="657">
        <v>100</v>
      </c>
      <c r="Q170" s="657">
        <v>100</v>
      </c>
      <c r="R170" s="629">
        <v>100</v>
      </c>
      <c r="S170" s="657" t="s">
        <v>1070</v>
      </c>
      <c r="T170" s="691"/>
      <c r="U170" s="692"/>
      <c r="V170" s="692"/>
      <c r="W170" s="386"/>
      <c r="X170" s="386"/>
      <c r="Y170" s="386"/>
      <c r="Z170" s="386"/>
      <c r="AA170" s="386"/>
      <c r="AB170" s="386"/>
      <c r="AC170" s="386"/>
      <c r="AD170" s="386"/>
      <c r="AE170" s="386"/>
      <c r="AF170" s="386"/>
      <c r="AG170" s="386"/>
      <c r="AH170" s="386"/>
      <c r="AI170" s="639"/>
      <c r="AJ170" s="639"/>
      <c r="AK170" s="639"/>
      <c r="AL170" s="640"/>
      <c r="AN170" s="642"/>
      <c r="AO170" s="643"/>
      <c r="AP170" s="643"/>
      <c r="AQ170" s="643"/>
      <c r="AR170" s="643"/>
    </row>
    <row r="171" spans="1:44" s="638" customFormat="1" ht="35.25" customHeight="1" outlineLevel="3" thickTop="1" thickBot="1" x14ac:dyDescent="0.3">
      <c r="A171" s="413"/>
      <c r="B171" s="460" t="s">
        <v>981</v>
      </c>
      <c r="C171" s="625" t="s">
        <v>168</v>
      </c>
      <c r="D171" s="997" t="s">
        <v>1497</v>
      </c>
      <c r="E171" s="998"/>
      <c r="F171" s="998"/>
      <c r="G171" s="998"/>
      <c r="H171" s="998"/>
      <c r="I171" s="998"/>
      <c r="J171" s="998"/>
      <c r="K171" s="998"/>
      <c r="L171" s="494" t="s">
        <v>1236</v>
      </c>
      <c r="M171" s="628">
        <v>100</v>
      </c>
      <c r="N171" s="657">
        <v>100</v>
      </c>
      <c r="O171" s="657">
        <v>100</v>
      </c>
      <c r="P171" s="657">
        <v>100</v>
      </c>
      <c r="Q171" s="657">
        <v>100</v>
      </c>
      <c r="R171" s="629">
        <v>100</v>
      </c>
      <c r="S171" s="657" t="s">
        <v>1070</v>
      </c>
      <c r="T171" s="691"/>
      <c r="U171" s="692"/>
      <c r="V171" s="692"/>
      <c r="W171" s="386"/>
      <c r="X171" s="386"/>
      <c r="Y171" s="386"/>
      <c r="Z171" s="386"/>
      <c r="AA171" s="386"/>
      <c r="AB171" s="386"/>
      <c r="AC171" s="386"/>
      <c r="AD171" s="386"/>
      <c r="AE171" s="386"/>
      <c r="AF171" s="386"/>
      <c r="AG171" s="386"/>
      <c r="AH171" s="386"/>
      <c r="AI171" s="639"/>
      <c r="AJ171" s="639"/>
      <c r="AK171" s="639"/>
      <c r="AL171" s="640"/>
      <c r="AN171" s="642"/>
      <c r="AO171" s="643"/>
      <c r="AP171" s="643"/>
      <c r="AQ171" s="643"/>
      <c r="AR171" s="643"/>
    </row>
    <row r="172" spans="1:44" s="638" customFormat="1" ht="35.25" customHeight="1" outlineLevel="3" thickTop="1" thickBot="1" x14ac:dyDescent="0.3">
      <c r="A172" s="413"/>
      <c r="B172" s="460" t="s">
        <v>981</v>
      </c>
      <c r="C172" s="625" t="s">
        <v>170</v>
      </c>
      <c r="D172" s="991" t="s">
        <v>1498</v>
      </c>
      <c r="E172" s="992"/>
      <c r="F172" s="992"/>
      <c r="G172" s="992"/>
      <c r="H172" s="992"/>
      <c r="I172" s="992"/>
      <c r="J172" s="992"/>
      <c r="K172" s="992"/>
      <c r="L172" s="494" t="s">
        <v>1236</v>
      </c>
      <c r="M172" s="628">
        <v>100</v>
      </c>
      <c r="N172" s="657">
        <v>100</v>
      </c>
      <c r="O172" s="657">
        <v>100</v>
      </c>
      <c r="P172" s="657">
        <v>100</v>
      </c>
      <c r="Q172" s="657">
        <v>100</v>
      </c>
      <c r="R172" s="629">
        <v>100</v>
      </c>
      <c r="S172" s="657" t="s">
        <v>1070</v>
      </c>
      <c r="T172" s="691"/>
      <c r="U172" s="692"/>
      <c r="V172" s="692"/>
      <c r="W172" s="386"/>
      <c r="X172" s="386"/>
      <c r="Y172" s="386"/>
      <c r="Z172" s="386"/>
      <c r="AA172" s="386"/>
      <c r="AB172" s="386"/>
      <c r="AC172" s="386"/>
      <c r="AD172" s="386"/>
      <c r="AE172" s="386"/>
      <c r="AF172" s="386"/>
      <c r="AG172" s="386"/>
      <c r="AH172" s="386"/>
      <c r="AI172" s="639"/>
      <c r="AJ172" s="639"/>
      <c r="AK172" s="639"/>
      <c r="AL172" s="640"/>
      <c r="AN172" s="642"/>
      <c r="AO172" s="643"/>
      <c r="AP172" s="643"/>
      <c r="AQ172" s="643"/>
      <c r="AR172" s="643"/>
    </row>
    <row r="173" spans="1:44" s="638" customFormat="1" ht="54" customHeight="1" outlineLevel="2" thickTop="1" thickBot="1" x14ac:dyDescent="0.3">
      <c r="A173" s="413"/>
      <c r="B173" s="696" t="s">
        <v>1068</v>
      </c>
      <c r="C173" s="697" t="s">
        <v>812</v>
      </c>
      <c r="D173" s="1039" t="s">
        <v>1094</v>
      </c>
      <c r="E173" s="1040"/>
      <c r="F173" s="644" t="s">
        <v>995</v>
      </c>
      <c r="G173" s="1019" t="s">
        <v>1165</v>
      </c>
      <c r="H173" s="1020"/>
      <c r="I173" s="1096" t="s">
        <v>1317</v>
      </c>
      <c r="J173" s="1097"/>
      <c r="K173" s="1097"/>
      <c r="L173" s="685" t="s">
        <v>427</v>
      </c>
      <c r="M173" s="754">
        <v>100</v>
      </c>
      <c r="N173" s="720">
        <v>100</v>
      </c>
      <c r="O173" s="720">
        <v>100</v>
      </c>
      <c r="P173" s="720">
        <v>100</v>
      </c>
      <c r="Q173" s="720">
        <v>100</v>
      </c>
      <c r="R173" s="771">
        <v>100</v>
      </c>
      <c r="S173" s="733" t="s">
        <v>1070</v>
      </c>
      <c r="T173" s="734"/>
      <c r="U173" s="723"/>
      <c r="V173" s="723"/>
      <c r="W173" s="386"/>
      <c r="X173" s="386"/>
      <c r="Y173" s="386"/>
      <c r="Z173" s="386"/>
      <c r="AA173" s="386"/>
      <c r="AB173" s="386"/>
      <c r="AC173" s="386"/>
      <c r="AD173" s="386"/>
      <c r="AE173" s="386"/>
      <c r="AF173" s="386"/>
      <c r="AG173" s="386"/>
      <c r="AH173" s="386"/>
      <c r="AI173" s="386"/>
      <c r="AJ173" s="386"/>
      <c r="AK173" s="386"/>
      <c r="AL173" s="641"/>
      <c r="AN173" s="639"/>
      <c r="AO173" s="639"/>
      <c r="AP173" s="639"/>
      <c r="AQ173" s="639"/>
      <c r="AR173" s="639"/>
    </row>
    <row r="174" spans="1:44" s="638" customFormat="1" ht="35.25" customHeight="1" outlineLevel="3" thickTop="1" thickBot="1" x14ac:dyDescent="0.3">
      <c r="A174" s="413"/>
      <c r="B174" s="460" t="s">
        <v>981</v>
      </c>
      <c r="C174" s="625" t="s">
        <v>1262</v>
      </c>
      <c r="D174" s="995" t="s">
        <v>1543</v>
      </c>
      <c r="E174" s="996"/>
      <c r="F174" s="996"/>
      <c r="G174" s="996"/>
      <c r="H174" s="996"/>
      <c r="I174" s="996"/>
      <c r="J174" s="996"/>
      <c r="K174" s="1170"/>
      <c r="L174" s="602" t="s">
        <v>427</v>
      </c>
      <c r="M174" s="628">
        <v>100</v>
      </c>
      <c r="N174" s="657">
        <v>100</v>
      </c>
      <c r="O174" s="657">
        <v>100</v>
      </c>
      <c r="P174" s="657">
        <v>100</v>
      </c>
      <c r="Q174" s="657">
        <v>100</v>
      </c>
      <c r="R174" s="629">
        <v>100</v>
      </c>
      <c r="S174" s="657" t="s">
        <v>1070</v>
      </c>
      <c r="T174" s="658"/>
      <c r="U174" s="630"/>
      <c r="V174" s="692"/>
      <c r="W174" s="386"/>
      <c r="X174" s="386"/>
      <c r="Y174" s="386"/>
      <c r="Z174" s="386"/>
      <c r="AA174" s="386"/>
      <c r="AB174" s="386"/>
      <c r="AC174" s="386"/>
      <c r="AD174" s="386"/>
      <c r="AE174" s="386"/>
      <c r="AF174" s="386"/>
      <c r="AG174" s="386"/>
      <c r="AH174" s="386"/>
      <c r="AI174" s="639"/>
      <c r="AJ174" s="639"/>
      <c r="AK174" s="639"/>
      <c r="AL174" s="640"/>
      <c r="AN174" s="642"/>
      <c r="AO174" s="643"/>
      <c r="AP174" s="643"/>
      <c r="AQ174" s="643"/>
      <c r="AR174" s="643"/>
    </row>
    <row r="175" spans="1:44" s="638" customFormat="1" ht="35.25" customHeight="1" outlineLevel="3" thickTop="1" thickBot="1" x14ac:dyDescent="0.3">
      <c r="A175" s="413"/>
      <c r="B175" s="460" t="s">
        <v>981</v>
      </c>
      <c r="C175" s="625" t="s">
        <v>174</v>
      </c>
      <c r="D175" s="995" t="s">
        <v>1544</v>
      </c>
      <c r="E175" s="996"/>
      <c r="F175" s="996"/>
      <c r="G175" s="996"/>
      <c r="H175" s="996"/>
      <c r="I175" s="996"/>
      <c r="J175" s="996"/>
      <c r="K175" s="1170"/>
      <c r="L175" s="602" t="s">
        <v>427</v>
      </c>
      <c r="M175" s="628">
        <v>100</v>
      </c>
      <c r="N175" s="657">
        <v>100</v>
      </c>
      <c r="O175" s="657">
        <v>100</v>
      </c>
      <c r="P175" s="657">
        <v>100</v>
      </c>
      <c r="Q175" s="657">
        <v>100</v>
      </c>
      <c r="R175" s="629">
        <v>100</v>
      </c>
      <c r="S175" s="657" t="s">
        <v>1070</v>
      </c>
      <c r="T175" s="658"/>
      <c r="U175" s="630"/>
      <c r="V175" s="692"/>
      <c r="W175" s="386"/>
      <c r="X175" s="386"/>
      <c r="Y175" s="386"/>
      <c r="Z175" s="386"/>
      <c r="AA175" s="386"/>
      <c r="AB175" s="386"/>
      <c r="AC175" s="386"/>
      <c r="AD175" s="386"/>
      <c r="AE175" s="386"/>
      <c r="AF175" s="386"/>
      <c r="AG175" s="386"/>
      <c r="AH175" s="386"/>
      <c r="AI175" s="639"/>
      <c r="AJ175" s="639"/>
      <c r="AK175" s="639"/>
      <c r="AL175" s="640"/>
      <c r="AN175" s="642"/>
      <c r="AO175" s="643"/>
      <c r="AP175" s="643"/>
      <c r="AQ175" s="643"/>
      <c r="AR175" s="643"/>
    </row>
    <row r="176" spans="1:44" s="638" customFormat="1" ht="35.25" customHeight="1" outlineLevel="3" thickTop="1" thickBot="1" x14ac:dyDescent="0.3">
      <c r="A176" s="413"/>
      <c r="B176" s="460" t="s">
        <v>981</v>
      </c>
      <c r="C176" s="625" t="s">
        <v>176</v>
      </c>
      <c r="D176" s="1171" t="s">
        <v>1545</v>
      </c>
      <c r="E176" s="1172"/>
      <c r="F176" s="1172"/>
      <c r="G176" s="1172"/>
      <c r="H176" s="1172"/>
      <c r="I176" s="1172"/>
      <c r="J176" s="1172"/>
      <c r="K176" s="1173"/>
      <c r="L176" s="602" t="s">
        <v>427</v>
      </c>
      <c r="M176" s="628">
        <v>100</v>
      </c>
      <c r="N176" s="657">
        <v>100</v>
      </c>
      <c r="O176" s="657">
        <v>100</v>
      </c>
      <c r="P176" s="657">
        <v>100</v>
      </c>
      <c r="Q176" s="657">
        <v>100</v>
      </c>
      <c r="R176" s="629">
        <v>100</v>
      </c>
      <c r="S176" s="657" t="s">
        <v>1070</v>
      </c>
      <c r="T176" s="658"/>
      <c r="U176" s="630"/>
      <c r="V176" s="692"/>
      <c r="W176" s="386"/>
      <c r="X176" s="386"/>
      <c r="Y176" s="386"/>
      <c r="Z176" s="386"/>
      <c r="AA176" s="386"/>
      <c r="AB176" s="386"/>
      <c r="AC176" s="386"/>
      <c r="AD176" s="386"/>
      <c r="AE176" s="386"/>
      <c r="AF176" s="386"/>
      <c r="AG176" s="386"/>
      <c r="AH176" s="386"/>
      <c r="AI176" s="639"/>
      <c r="AJ176" s="639"/>
      <c r="AK176" s="639"/>
      <c r="AL176" s="640"/>
      <c r="AN176" s="642"/>
      <c r="AO176" s="643"/>
      <c r="AP176" s="643"/>
      <c r="AQ176" s="643"/>
      <c r="AR176" s="643"/>
    </row>
    <row r="177" spans="1:44" s="638" customFormat="1" ht="54" customHeight="1" outlineLevel="2" collapsed="1" thickTop="1" thickBot="1" x14ac:dyDescent="0.3">
      <c r="A177" s="413"/>
      <c r="B177" s="1060" t="s">
        <v>1098</v>
      </c>
      <c r="C177" s="1049" t="s">
        <v>801</v>
      </c>
      <c r="D177" s="1052" t="s">
        <v>1681</v>
      </c>
      <c r="E177" s="1098"/>
      <c r="F177" s="1055" t="s">
        <v>995</v>
      </c>
      <c r="G177" s="1090" t="s">
        <v>1166</v>
      </c>
      <c r="H177" s="1091"/>
      <c r="I177" s="1174" t="s">
        <v>1564</v>
      </c>
      <c r="J177" s="1175"/>
      <c r="K177" s="1175"/>
      <c r="L177" s="799" t="s">
        <v>427</v>
      </c>
      <c r="M177" s="718">
        <v>4000</v>
      </c>
      <c r="N177" s="719">
        <v>4400</v>
      </c>
      <c r="O177" s="719">
        <v>4840</v>
      </c>
      <c r="P177" s="719">
        <v>5324</v>
      </c>
      <c r="Q177" s="719">
        <v>5856</v>
      </c>
      <c r="R177" s="718">
        <v>5856</v>
      </c>
      <c r="S177" s="720" t="s">
        <v>32</v>
      </c>
      <c r="T177" s="746"/>
      <c r="U177" s="747"/>
      <c r="V177" s="747"/>
      <c r="W177" s="386"/>
      <c r="X177" s="386"/>
      <c r="Y177" s="386"/>
      <c r="Z177" s="386"/>
      <c r="AA177" s="386"/>
      <c r="AB177" s="386"/>
      <c r="AC177" s="386"/>
      <c r="AD177" s="386"/>
      <c r="AE177" s="386"/>
      <c r="AF177" s="386"/>
      <c r="AG177" s="386"/>
      <c r="AH177" s="386"/>
      <c r="AI177" s="386"/>
      <c r="AJ177" s="386"/>
      <c r="AK177" s="386"/>
      <c r="AL177" s="641"/>
      <c r="AN177" s="639"/>
      <c r="AO177" s="639"/>
      <c r="AP177" s="639"/>
      <c r="AQ177" s="639"/>
      <c r="AR177" s="639"/>
    </row>
    <row r="178" spans="1:44" s="638" customFormat="1" ht="71.25" customHeight="1" outlineLevel="2" thickTop="1" thickBot="1" x14ac:dyDescent="0.3">
      <c r="A178" s="413"/>
      <c r="B178" s="1104"/>
      <c r="C178" s="1105"/>
      <c r="D178" s="1039"/>
      <c r="E178" s="1040"/>
      <c r="F178" s="1169"/>
      <c r="G178" s="1019" t="s">
        <v>1261</v>
      </c>
      <c r="H178" s="1020"/>
      <c r="I178" s="1176" t="s">
        <v>1637</v>
      </c>
      <c r="J178" s="1177"/>
      <c r="K178" s="1177"/>
      <c r="L178" s="800" t="s">
        <v>427</v>
      </c>
      <c r="M178" s="788">
        <v>70</v>
      </c>
      <c r="N178" s="789">
        <v>80</v>
      </c>
      <c r="O178" s="789">
        <v>80</v>
      </c>
      <c r="P178" s="789">
        <v>80</v>
      </c>
      <c r="Q178" s="789">
        <v>80</v>
      </c>
      <c r="R178" s="788">
        <v>80</v>
      </c>
      <c r="S178" s="720" t="s">
        <v>1070</v>
      </c>
      <c r="T178" s="746"/>
      <c r="U178" s="747"/>
      <c r="V178" s="747"/>
      <c r="W178" s="386"/>
      <c r="X178" s="386"/>
      <c r="Y178" s="386"/>
      <c r="Z178" s="386"/>
      <c r="AA178" s="386"/>
      <c r="AB178" s="386"/>
      <c r="AC178" s="386"/>
      <c r="AD178" s="386"/>
      <c r="AE178" s="386"/>
      <c r="AF178" s="386"/>
      <c r="AG178" s="386"/>
      <c r="AH178" s="386"/>
      <c r="AI178" s="386"/>
      <c r="AJ178" s="386"/>
      <c r="AK178" s="386"/>
      <c r="AL178" s="641"/>
      <c r="AN178" s="639"/>
      <c r="AO178" s="639"/>
      <c r="AP178" s="639"/>
      <c r="AQ178" s="639"/>
      <c r="AR178" s="639"/>
    </row>
    <row r="179" spans="1:44" s="638" customFormat="1" ht="35.25" customHeight="1" outlineLevel="3" thickTop="1" thickBot="1" x14ac:dyDescent="0.3">
      <c r="A179" s="413"/>
      <c r="B179" s="460" t="s">
        <v>981</v>
      </c>
      <c r="C179" s="625" t="s">
        <v>1263</v>
      </c>
      <c r="D179" s="993" t="s">
        <v>1511</v>
      </c>
      <c r="E179" s="994"/>
      <c r="F179" s="994"/>
      <c r="G179" s="994"/>
      <c r="H179" s="994"/>
      <c r="I179" s="994"/>
      <c r="J179" s="994"/>
      <c r="K179" s="994"/>
      <c r="L179" s="494" t="s">
        <v>465</v>
      </c>
      <c r="M179" s="628" t="s">
        <v>128</v>
      </c>
      <c r="N179" s="657">
        <v>100</v>
      </c>
      <c r="O179" s="657">
        <v>100</v>
      </c>
      <c r="P179" s="657">
        <v>100</v>
      </c>
      <c r="Q179" s="657">
        <v>100</v>
      </c>
      <c r="R179" s="629">
        <v>100</v>
      </c>
      <c r="S179" s="657" t="s">
        <v>1070</v>
      </c>
      <c r="T179" s="691"/>
      <c r="U179" s="692"/>
      <c r="V179" s="692"/>
      <c r="W179" s="386"/>
      <c r="X179" s="386"/>
      <c r="Y179" s="386"/>
      <c r="Z179" s="386"/>
      <c r="AA179" s="386"/>
      <c r="AB179" s="386"/>
      <c r="AC179" s="386"/>
      <c r="AD179" s="386"/>
      <c r="AE179" s="386"/>
      <c r="AF179" s="386"/>
      <c r="AG179" s="386"/>
      <c r="AH179" s="386"/>
      <c r="AI179" s="639"/>
      <c r="AJ179" s="639"/>
      <c r="AK179" s="639"/>
      <c r="AL179" s="640"/>
      <c r="AN179" s="642"/>
      <c r="AO179" s="643"/>
      <c r="AP179" s="643"/>
      <c r="AQ179" s="643"/>
      <c r="AR179" s="643"/>
    </row>
    <row r="180" spans="1:44" s="638" customFormat="1" ht="35.25" customHeight="1" outlineLevel="3" thickTop="1" thickBot="1" x14ac:dyDescent="0.3">
      <c r="A180" s="413"/>
      <c r="B180" s="460" t="s">
        <v>981</v>
      </c>
      <c r="C180" s="625" t="s">
        <v>1264</v>
      </c>
      <c r="D180" s="993" t="s">
        <v>1512</v>
      </c>
      <c r="E180" s="994"/>
      <c r="F180" s="994"/>
      <c r="G180" s="994"/>
      <c r="H180" s="994"/>
      <c r="I180" s="994"/>
      <c r="J180" s="994"/>
      <c r="K180" s="994"/>
      <c r="L180" s="494" t="s">
        <v>465</v>
      </c>
      <c r="M180" s="628" t="s">
        <v>128</v>
      </c>
      <c r="N180" s="657">
        <v>1</v>
      </c>
      <c r="O180" s="657">
        <v>1</v>
      </c>
      <c r="P180" s="657">
        <v>1</v>
      </c>
      <c r="Q180" s="657">
        <v>1</v>
      </c>
      <c r="R180" s="629">
        <v>4</v>
      </c>
      <c r="S180" s="657" t="s">
        <v>1423</v>
      </c>
      <c r="T180" s="691"/>
      <c r="U180" s="692"/>
      <c r="V180" s="692"/>
      <c r="W180" s="386"/>
      <c r="X180" s="386"/>
      <c r="Y180" s="386"/>
      <c r="Z180" s="386"/>
      <c r="AA180" s="386"/>
      <c r="AB180" s="386"/>
      <c r="AC180" s="386"/>
      <c r="AD180" s="386"/>
      <c r="AE180" s="386"/>
      <c r="AF180" s="386"/>
      <c r="AG180" s="386"/>
      <c r="AH180" s="386"/>
      <c r="AI180" s="639"/>
      <c r="AJ180" s="639"/>
      <c r="AK180" s="639"/>
      <c r="AL180" s="640"/>
      <c r="AN180" s="642"/>
      <c r="AO180" s="643"/>
      <c r="AP180" s="643"/>
      <c r="AQ180" s="643"/>
      <c r="AR180" s="643"/>
    </row>
    <row r="181" spans="1:44" s="638" customFormat="1" ht="35.25" customHeight="1" outlineLevel="3" thickTop="1" thickBot="1" x14ac:dyDescent="0.3">
      <c r="A181" s="413"/>
      <c r="B181" s="460" t="s">
        <v>981</v>
      </c>
      <c r="C181" s="625" t="s">
        <v>1265</v>
      </c>
      <c r="D181" s="993" t="s">
        <v>1638</v>
      </c>
      <c r="E181" s="994"/>
      <c r="F181" s="994"/>
      <c r="G181" s="994"/>
      <c r="H181" s="994"/>
      <c r="I181" s="994"/>
      <c r="J181" s="994"/>
      <c r="K181" s="994"/>
      <c r="L181" s="494" t="s">
        <v>465</v>
      </c>
      <c r="M181" s="628" t="s">
        <v>128</v>
      </c>
      <c r="N181" s="657">
        <v>1</v>
      </c>
      <c r="O181" s="657">
        <v>3</v>
      </c>
      <c r="P181" s="657">
        <v>1</v>
      </c>
      <c r="Q181" s="657">
        <v>1</v>
      </c>
      <c r="R181" s="629">
        <v>6</v>
      </c>
      <c r="S181" s="657" t="s">
        <v>1423</v>
      </c>
      <c r="T181" s="691"/>
      <c r="U181" s="692"/>
      <c r="V181" s="692"/>
      <c r="W181" s="386"/>
      <c r="X181" s="386"/>
      <c r="Y181" s="386"/>
      <c r="Z181" s="386"/>
      <c r="AA181" s="386"/>
      <c r="AB181" s="386"/>
      <c r="AC181" s="386"/>
      <c r="AD181" s="386"/>
      <c r="AE181" s="386"/>
      <c r="AF181" s="386"/>
      <c r="AG181" s="386"/>
      <c r="AH181" s="386"/>
      <c r="AI181" s="639"/>
      <c r="AJ181" s="639"/>
      <c r="AK181" s="639"/>
      <c r="AL181" s="640"/>
      <c r="AN181" s="642"/>
      <c r="AO181" s="643"/>
      <c r="AP181" s="643"/>
      <c r="AQ181" s="643"/>
      <c r="AR181" s="643"/>
    </row>
    <row r="182" spans="1:44" s="638" customFormat="1" ht="35.25" customHeight="1" outlineLevel="3" thickTop="1" thickBot="1" x14ac:dyDescent="0.3">
      <c r="A182" s="413"/>
      <c r="B182" s="460" t="s">
        <v>981</v>
      </c>
      <c r="C182" s="625" t="s">
        <v>192</v>
      </c>
      <c r="D182" s="993" t="s">
        <v>1639</v>
      </c>
      <c r="E182" s="994"/>
      <c r="F182" s="994"/>
      <c r="G182" s="994"/>
      <c r="H182" s="994"/>
      <c r="I182" s="994"/>
      <c r="J182" s="994"/>
      <c r="K182" s="994"/>
      <c r="L182" s="494" t="s">
        <v>465</v>
      </c>
      <c r="M182" s="628" t="s">
        <v>128</v>
      </c>
      <c r="N182" s="657">
        <v>100</v>
      </c>
      <c r="O182" s="657">
        <v>100</v>
      </c>
      <c r="P182" s="657">
        <v>100</v>
      </c>
      <c r="Q182" s="657">
        <v>100</v>
      </c>
      <c r="R182" s="629">
        <v>100</v>
      </c>
      <c r="S182" s="657" t="s">
        <v>1070</v>
      </c>
      <c r="T182" s="691"/>
      <c r="U182" s="692"/>
      <c r="V182" s="692"/>
      <c r="W182" s="386"/>
      <c r="X182" s="386"/>
      <c r="Y182" s="386"/>
      <c r="Z182" s="386"/>
      <c r="AA182" s="386"/>
      <c r="AB182" s="386"/>
      <c r="AC182" s="386"/>
      <c r="AD182" s="386"/>
      <c r="AE182" s="386"/>
      <c r="AF182" s="386"/>
      <c r="AG182" s="386"/>
      <c r="AH182" s="386"/>
      <c r="AI182" s="639"/>
      <c r="AJ182" s="639"/>
      <c r="AK182" s="639"/>
      <c r="AL182" s="640"/>
      <c r="AN182" s="642"/>
      <c r="AO182" s="643"/>
      <c r="AP182" s="643"/>
      <c r="AQ182" s="643"/>
      <c r="AR182" s="643"/>
    </row>
    <row r="183" spans="1:44" s="638" customFormat="1" ht="35.25" customHeight="1" outlineLevel="3" thickTop="1" thickBot="1" x14ac:dyDescent="0.3">
      <c r="A183" s="413"/>
      <c r="B183" s="460" t="s">
        <v>981</v>
      </c>
      <c r="C183" s="625" t="s">
        <v>198</v>
      </c>
      <c r="D183" s="991" t="s">
        <v>1640</v>
      </c>
      <c r="E183" s="992"/>
      <c r="F183" s="992"/>
      <c r="G183" s="992"/>
      <c r="H183" s="992"/>
      <c r="I183" s="992"/>
      <c r="J183" s="992"/>
      <c r="K183" s="992"/>
      <c r="L183" s="494" t="s">
        <v>465</v>
      </c>
      <c r="M183" s="628" t="s">
        <v>128</v>
      </c>
      <c r="N183" s="657">
        <v>1</v>
      </c>
      <c r="O183" s="657">
        <v>1</v>
      </c>
      <c r="P183" s="657">
        <v>1</v>
      </c>
      <c r="Q183" s="657">
        <v>1</v>
      </c>
      <c r="R183" s="629">
        <v>4</v>
      </c>
      <c r="S183" s="657" t="s">
        <v>1070</v>
      </c>
      <c r="T183" s="691"/>
      <c r="U183" s="692"/>
      <c r="V183" s="692"/>
      <c r="W183" s="386"/>
      <c r="X183" s="386"/>
      <c r="Y183" s="386"/>
      <c r="Z183" s="386"/>
      <c r="AA183" s="386"/>
      <c r="AB183" s="386"/>
      <c r="AC183" s="386"/>
      <c r="AD183" s="386"/>
      <c r="AE183" s="386"/>
      <c r="AF183" s="386"/>
      <c r="AG183" s="386"/>
      <c r="AH183" s="386"/>
      <c r="AI183" s="639"/>
      <c r="AJ183" s="639"/>
      <c r="AK183" s="639"/>
      <c r="AL183" s="640"/>
      <c r="AN183" s="642"/>
      <c r="AO183" s="643"/>
      <c r="AP183" s="643"/>
      <c r="AQ183" s="643"/>
      <c r="AR183" s="643"/>
    </row>
    <row r="184" spans="1:44" s="638" customFormat="1" ht="35.25" customHeight="1" outlineLevel="3" thickTop="1" thickBot="1" x14ac:dyDescent="0.3">
      <c r="A184" s="413"/>
      <c r="B184" s="460" t="s">
        <v>981</v>
      </c>
      <c r="C184" s="625" t="s">
        <v>200</v>
      </c>
      <c r="D184" s="1016" t="s">
        <v>1559</v>
      </c>
      <c r="E184" s="998"/>
      <c r="F184" s="998"/>
      <c r="G184" s="998"/>
      <c r="H184" s="998"/>
      <c r="I184" s="998"/>
      <c r="J184" s="998"/>
      <c r="K184" s="998"/>
      <c r="L184" s="602" t="s">
        <v>690</v>
      </c>
      <c r="M184" s="628">
        <v>100</v>
      </c>
      <c r="N184" s="657">
        <v>100</v>
      </c>
      <c r="O184" s="657">
        <v>100</v>
      </c>
      <c r="P184" s="657">
        <v>100</v>
      </c>
      <c r="Q184" s="657">
        <v>100</v>
      </c>
      <c r="R184" s="629">
        <v>100</v>
      </c>
      <c r="S184" s="657" t="s">
        <v>1070</v>
      </c>
      <c r="T184" s="691"/>
      <c r="U184" s="692"/>
      <c r="V184" s="692"/>
      <c r="W184" s="386"/>
      <c r="X184" s="386"/>
      <c r="Y184" s="386"/>
      <c r="Z184" s="386"/>
      <c r="AA184" s="386"/>
      <c r="AB184" s="386"/>
      <c r="AC184" s="386"/>
      <c r="AD184" s="386"/>
      <c r="AE184" s="386"/>
      <c r="AF184" s="386"/>
      <c r="AG184" s="386"/>
      <c r="AH184" s="386"/>
      <c r="AI184" s="639"/>
      <c r="AJ184" s="639"/>
      <c r="AK184" s="639"/>
      <c r="AL184" s="640"/>
      <c r="AN184" s="642"/>
      <c r="AO184" s="643"/>
      <c r="AP184" s="643"/>
      <c r="AQ184" s="643"/>
      <c r="AR184" s="643"/>
    </row>
    <row r="185" spans="1:44" s="638" customFormat="1" ht="46.5" customHeight="1" outlineLevel="3" thickTop="1" thickBot="1" x14ac:dyDescent="0.3">
      <c r="A185" s="413"/>
      <c r="B185" s="460" t="s">
        <v>981</v>
      </c>
      <c r="C185" s="625" t="s">
        <v>202</v>
      </c>
      <c r="D185" s="1016" t="s">
        <v>1725</v>
      </c>
      <c r="E185" s="998"/>
      <c r="F185" s="998"/>
      <c r="G185" s="998"/>
      <c r="H185" s="998"/>
      <c r="I185" s="998"/>
      <c r="J185" s="998"/>
      <c r="K185" s="998"/>
      <c r="L185" s="602" t="s">
        <v>690</v>
      </c>
      <c r="M185" s="628">
        <v>100</v>
      </c>
      <c r="N185" s="657">
        <v>100</v>
      </c>
      <c r="O185" s="657">
        <v>100</v>
      </c>
      <c r="P185" s="657">
        <v>100</v>
      </c>
      <c r="Q185" s="657">
        <v>100</v>
      </c>
      <c r="R185" s="629">
        <v>100</v>
      </c>
      <c r="S185" s="657" t="s">
        <v>1070</v>
      </c>
      <c r="T185" s="691"/>
      <c r="U185" s="692"/>
      <c r="V185" s="692"/>
      <c r="W185" s="386"/>
      <c r="X185" s="386"/>
      <c r="Y185" s="386"/>
      <c r="Z185" s="386"/>
      <c r="AA185" s="386"/>
      <c r="AB185" s="386"/>
      <c r="AC185" s="386"/>
      <c r="AD185" s="386"/>
      <c r="AE185" s="386"/>
      <c r="AF185" s="386"/>
      <c r="AG185" s="386"/>
      <c r="AH185" s="386"/>
      <c r="AI185" s="639"/>
      <c r="AJ185" s="639"/>
      <c r="AK185" s="639"/>
      <c r="AL185" s="640"/>
      <c r="AN185" s="642"/>
      <c r="AO185" s="643"/>
      <c r="AP185" s="643"/>
      <c r="AQ185" s="643"/>
      <c r="AR185" s="643"/>
    </row>
    <row r="186" spans="1:44" s="638" customFormat="1" ht="35.25" customHeight="1" outlineLevel="3" thickTop="1" thickBot="1" x14ac:dyDescent="0.3">
      <c r="A186" s="413"/>
      <c r="B186" s="460" t="s">
        <v>981</v>
      </c>
      <c r="C186" s="625" t="s">
        <v>204</v>
      </c>
      <c r="D186" s="1013" t="s">
        <v>1672</v>
      </c>
      <c r="E186" s="996"/>
      <c r="F186" s="996"/>
      <c r="G186" s="996"/>
      <c r="H186" s="996"/>
      <c r="I186" s="996"/>
      <c r="J186" s="996"/>
      <c r="K186" s="996"/>
      <c r="L186" s="494" t="s">
        <v>427</v>
      </c>
      <c r="M186" s="628" t="s">
        <v>128</v>
      </c>
      <c r="N186" s="657">
        <v>100</v>
      </c>
      <c r="O186" s="657">
        <v>100</v>
      </c>
      <c r="P186" s="657">
        <v>100</v>
      </c>
      <c r="Q186" s="657">
        <v>100</v>
      </c>
      <c r="R186" s="629">
        <v>100</v>
      </c>
      <c r="S186" s="657" t="s">
        <v>1070</v>
      </c>
      <c r="T186" s="691"/>
      <c r="U186" s="692"/>
      <c r="V186" s="692"/>
      <c r="W186" s="386"/>
      <c r="X186" s="386"/>
      <c r="Y186" s="386"/>
      <c r="Z186" s="386"/>
      <c r="AA186" s="386"/>
      <c r="AB186" s="386"/>
      <c r="AC186" s="386"/>
      <c r="AD186" s="386"/>
      <c r="AE186" s="386"/>
      <c r="AF186" s="386"/>
      <c r="AG186" s="386"/>
      <c r="AH186" s="386"/>
      <c r="AI186" s="639"/>
      <c r="AJ186" s="639"/>
      <c r="AK186" s="639"/>
      <c r="AL186" s="640"/>
      <c r="AN186" s="642"/>
      <c r="AO186" s="643"/>
      <c r="AP186" s="643"/>
      <c r="AQ186" s="643"/>
      <c r="AR186" s="643"/>
    </row>
    <row r="187" spans="1:44" s="638" customFormat="1" ht="35.25" customHeight="1" outlineLevel="3" thickTop="1" thickBot="1" x14ac:dyDescent="0.3">
      <c r="A187" s="413"/>
      <c r="B187" s="460" t="s">
        <v>981</v>
      </c>
      <c r="C187" s="625" t="s">
        <v>206</v>
      </c>
      <c r="D187" s="1044" t="s">
        <v>1662</v>
      </c>
      <c r="E187" s="1014"/>
      <c r="F187" s="1014"/>
      <c r="G187" s="1014"/>
      <c r="H187" s="1014"/>
      <c r="I187" s="1014"/>
      <c r="J187" s="1014"/>
      <c r="K187" s="1014"/>
      <c r="L187" s="494" t="s">
        <v>427</v>
      </c>
      <c r="M187" s="628" t="s">
        <v>128</v>
      </c>
      <c r="N187" s="657">
        <v>100</v>
      </c>
      <c r="O187" s="657">
        <v>100</v>
      </c>
      <c r="P187" s="657">
        <v>100</v>
      </c>
      <c r="Q187" s="657">
        <v>100</v>
      </c>
      <c r="R187" s="629">
        <v>100</v>
      </c>
      <c r="S187" s="657" t="s">
        <v>1070</v>
      </c>
      <c r="T187" s="691"/>
      <c r="U187" s="692"/>
      <c r="V187" s="692"/>
      <c r="W187" s="386"/>
      <c r="X187" s="386"/>
      <c r="Y187" s="386"/>
      <c r="Z187" s="386"/>
      <c r="AA187" s="386"/>
      <c r="AB187" s="386"/>
      <c r="AC187" s="386"/>
      <c r="AD187" s="386"/>
      <c r="AE187" s="386"/>
      <c r="AF187" s="386"/>
      <c r="AG187" s="386"/>
      <c r="AH187" s="386"/>
      <c r="AI187" s="639"/>
      <c r="AJ187" s="639"/>
      <c r="AK187" s="639"/>
      <c r="AL187" s="640"/>
      <c r="AN187" s="642"/>
      <c r="AO187" s="643"/>
      <c r="AP187" s="643"/>
      <c r="AQ187" s="643"/>
      <c r="AR187" s="643"/>
    </row>
    <row r="188" spans="1:44" s="638" customFormat="1" ht="35.25" customHeight="1" outlineLevel="3" thickTop="1" thickBot="1" x14ac:dyDescent="0.3">
      <c r="A188" s="413"/>
      <c r="B188" s="460" t="s">
        <v>981</v>
      </c>
      <c r="C188" s="625" t="s">
        <v>219</v>
      </c>
      <c r="D188" s="1013" t="s">
        <v>1560</v>
      </c>
      <c r="E188" s="996"/>
      <c r="F188" s="996"/>
      <c r="G188" s="996"/>
      <c r="H188" s="996"/>
      <c r="I188" s="996"/>
      <c r="J188" s="996"/>
      <c r="K188" s="996"/>
      <c r="L188" s="494" t="s">
        <v>427</v>
      </c>
      <c r="M188" s="628" t="s">
        <v>128</v>
      </c>
      <c r="N188" s="657">
        <v>100</v>
      </c>
      <c r="O188" s="657">
        <v>100</v>
      </c>
      <c r="P188" s="657">
        <v>100</v>
      </c>
      <c r="Q188" s="657">
        <v>100</v>
      </c>
      <c r="R188" s="629">
        <v>100</v>
      </c>
      <c r="S188" s="657" t="s">
        <v>1070</v>
      </c>
      <c r="T188" s="691"/>
      <c r="U188" s="692"/>
      <c r="V188" s="692"/>
      <c r="W188" s="386"/>
      <c r="X188" s="386"/>
      <c r="Y188" s="386"/>
      <c r="Z188" s="386"/>
      <c r="AA188" s="386"/>
      <c r="AB188" s="386"/>
      <c r="AC188" s="386"/>
      <c r="AD188" s="386"/>
      <c r="AE188" s="386"/>
      <c r="AF188" s="386"/>
      <c r="AG188" s="386"/>
      <c r="AH188" s="386"/>
      <c r="AI188" s="639"/>
      <c r="AJ188" s="639"/>
      <c r="AK188" s="639"/>
      <c r="AL188" s="640"/>
      <c r="AN188" s="642"/>
      <c r="AO188" s="643"/>
      <c r="AP188" s="643"/>
      <c r="AQ188" s="643"/>
      <c r="AR188" s="643"/>
    </row>
    <row r="189" spans="1:44" s="638" customFormat="1" ht="35.25" customHeight="1" outlineLevel="3" thickTop="1" thickBot="1" x14ac:dyDescent="0.3">
      <c r="A189" s="413"/>
      <c r="B189" s="460" t="s">
        <v>981</v>
      </c>
      <c r="C189" s="625" t="s">
        <v>258</v>
      </c>
      <c r="D189" s="1013" t="s">
        <v>1546</v>
      </c>
      <c r="E189" s="996"/>
      <c r="F189" s="996"/>
      <c r="G189" s="996"/>
      <c r="H189" s="996"/>
      <c r="I189" s="996"/>
      <c r="J189" s="996"/>
      <c r="K189" s="996"/>
      <c r="L189" s="494" t="s">
        <v>427</v>
      </c>
      <c r="M189" s="628" t="s">
        <v>128</v>
      </c>
      <c r="N189" s="657">
        <v>100</v>
      </c>
      <c r="O189" s="657">
        <v>100</v>
      </c>
      <c r="P189" s="657">
        <v>100</v>
      </c>
      <c r="Q189" s="657">
        <v>100</v>
      </c>
      <c r="R189" s="629">
        <v>100</v>
      </c>
      <c r="S189" s="657" t="s">
        <v>1070</v>
      </c>
      <c r="T189" s="691"/>
      <c r="U189" s="692"/>
      <c r="V189" s="692"/>
      <c r="W189" s="386"/>
      <c r="X189" s="386"/>
      <c r="Y189" s="386"/>
      <c r="Z189" s="386"/>
      <c r="AA189" s="386"/>
      <c r="AB189" s="386"/>
      <c r="AC189" s="386"/>
      <c r="AD189" s="386"/>
      <c r="AE189" s="386"/>
      <c r="AF189" s="386"/>
      <c r="AG189" s="386"/>
      <c r="AH189" s="386"/>
      <c r="AI189" s="639"/>
      <c r="AJ189" s="639"/>
      <c r="AK189" s="639"/>
      <c r="AL189" s="640"/>
      <c r="AN189" s="642"/>
      <c r="AO189" s="643"/>
      <c r="AP189" s="643"/>
      <c r="AQ189" s="643"/>
      <c r="AR189" s="643"/>
    </row>
    <row r="190" spans="1:44" s="638" customFormat="1" ht="35.25" customHeight="1" outlineLevel="3" thickTop="1" thickBot="1" x14ac:dyDescent="0.3">
      <c r="A190" s="413"/>
      <c r="B190" s="460" t="s">
        <v>981</v>
      </c>
      <c r="C190" s="625" t="s">
        <v>260</v>
      </c>
      <c r="D190" s="1183" t="s">
        <v>1561</v>
      </c>
      <c r="E190" s="1184"/>
      <c r="F190" s="1184"/>
      <c r="G190" s="1184"/>
      <c r="H190" s="1184"/>
      <c r="I190" s="1184"/>
      <c r="J190" s="1184"/>
      <c r="K190" s="1185"/>
      <c r="L190" s="494" t="s">
        <v>427</v>
      </c>
      <c r="M190" s="628" t="s">
        <v>128</v>
      </c>
      <c r="N190" s="657">
        <v>100</v>
      </c>
      <c r="O190" s="657">
        <v>100</v>
      </c>
      <c r="P190" s="657">
        <v>100</v>
      </c>
      <c r="Q190" s="657">
        <v>100</v>
      </c>
      <c r="R190" s="629">
        <v>100</v>
      </c>
      <c r="S190" s="657" t="s">
        <v>1070</v>
      </c>
      <c r="T190" s="691"/>
      <c r="U190" s="692"/>
      <c r="V190" s="692"/>
      <c r="W190" s="386"/>
      <c r="X190" s="386"/>
      <c r="Y190" s="386"/>
      <c r="Z190" s="386"/>
      <c r="AA190" s="386"/>
      <c r="AB190" s="386"/>
      <c r="AC190" s="386"/>
      <c r="AD190" s="386"/>
      <c r="AE190" s="386"/>
      <c r="AF190" s="386"/>
      <c r="AG190" s="386"/>
      <c r="AH190" s="386"/>
      <c r="AI190" s="639"/>
      <c r="AJ190" s="639"/>
      <c r="AK190" s="639"/>
      <c r="AL190" s="640"/>
      <c r="AN190" s="642"/>
      <c r="AO190" s="643"/>
      <c r="AP190" s="643"/>
      <c r="AQ190" s="643"/>
      <c r="AR190" s="643"/>
    </row>
    <row r="191" spans="1:44" s="638" customFormat="1" ht="54" customHeight="1" outlineLevel="2" thickTop="1" thickBot="1" x14ac:dyDescent="0.3">
      <c r="A191" s="413"/>
      <c r="B191" s="1060" t="s">
        <v>1099</v>
      </c>
      <c r="C191" s="1049" t="s">
        <v>803</v>
      </c>
      <c r="D191" s="1052" t="s">
        <v>1683</v>
      </c>
      <c r="E191" s="1098"/>
      <c r="F191" s="1055" t="s">
        <v>995</v>
      </c>
      <c r="G191" s="1192" t="s">
        <v>1167</v>
      </c>
      <c r="H191" s="1193"/>
      <c r="I191" s="1158" t="s">
        <v>1752</v>
      </c>
      <c r="J191" s="1159"/>
      <c r="K191" s="1160"/>
      <c r="L191" s="753" t="s">
        <v>1006</v>
      </c>
      <c r="M191" s="718" t="s">
        <v>128</v>
      </c>
      <c r="N191" s="719">
        <v>100</v>
      </c>
      <c r="O191" s="719">
        <v>100</v>
      </c>
      <c r="P191" s="719">
        <v>100</v>
      </c>
      <c r="Q191" s="719">
        <v>100</v>
      </c>
      <c r="R191" s="718">
        <v>100</v>
      </c>
      <c r="S191" s="720" t="s">
        <v>1070</v>
      </c>
      <c r="T191" s="734"/>
      <c r="U191" s="723"/>
      <c r="V191" s="723"/>
      <c r="W191" s="386"/>
      <c r="X191" s="386"/>
      <c r="Y191" s="386"/>
      <c r="Z191" s="386"/>
      <c r="AA191" s="386"/>
      <c r="AB191" s="386"/>
      <c r="AC191" s="386"/>
      <c r="AD191" s="386"/>
      <c r="AE191" s="386"/>
      <c r="AF191" s="386"/>
      <c r="AG191" s="386"/>
      <c r="AH191" s="386"/>
      <c r="AI191" s="386"/>
      <c r="AJ191" s="386"/>
      <c r="AK191" s="386"/>
      <c r="AL191" s="641"/>
      <c r="AN191" s="639"/>
      <c r="AO191" s="639"/>
      <c r="AP191" s="639"/>
      <c r="AQ191" s="639"/>
      <c r="AR191" s="639"/>
    </row>
    <row r="192" spans="1:44" s="638" customFormat="1" ht="54" customHeight="1" outlineLevel="2" thickTop="1" thickBot="1" x14ac:dyDescent="0.3">
      <c r="A192" s="413"/>
      <c r="B192" s="1061"/>
      <c r="C192" s="1050"/>
      <c r="D192" s="1052"/>
      <c r="E192" s="1098"/>
      <c r="F192" s="1055"/>
      <c r="G192" s="1019" t="s">
        <v>1168</v>
      </c>
      <c r="H192" s="1020"/>
      <c r="I192" s="1021" t="s">
        <v>1569</v>
      </c>
      <c r="J192" s="1022"/>
      <c r="K192" s="1191"/>
      <c r="L192" s="753" t="s">
        <v>1006</v>
      </c>
      <c r="M192" s="718" t="s">
        <v>128</v>
      </c>
      <c r="N192" s="719">
        <v>100</v>
      </c>
      <c r="O192" s="719">
        <v>100</v>
      </c>
      <c r="P192" s="719">
        <v>100</v>
      </c>
      <c r="Q192" s="719">
        <v>100</v>
      </c>
      <c r="R192" s="718">
        <v>100</v>
      </c>
      <c r="S192" s="720" t="s">
        <v>1070</v>
      </c>
      <c r="T192" s="734"/>
      <c r="U192" s="723"/>
      <c r="V192" s="723"/>
      <c r="W192" s="386"/>
      <c r="X192" s="386"/>
      <c r="Y192" s="386"/>
      <c r="Z192" s="386"/>
      <c r="AA192" s="386"/>
      <c r="AB192" s="386"/>
      <c r="AC192" s="386"/>
      <c r="AD192" s="386"/>
      <c r="AE192" s="386"/>
      <c r="AF192" s="386"/>
      <c r="AG192" s="386"/>
      <c r="AH192" s="386"/>
      <c r="AI192" s="386"/>
      <c r="AJ192" s="386"/>
      <c r="AK192" s="386"/>
      <c r="AL192" s="641"/>
      <c r="AN192" s="639"/>
      <c r="AO192" s="639"/>
      <c r="AP192" s="639"/>
      <c r="AQ192" s="639"/>
      <c r="AR192" s="639"/>
    </row>
    <row r="193" spans="1:44" s="638" customFormat="1" ht="54" customHeight="1" outlineLevel="2" thickTop="1" thickBot="1" x14ac:dyDescent="0.3">
      <c r="A193" s="413"/>
      <c r="B193" s="1104"/>
      <c r="C193" s="1105"/>
      <c r="D193" s="1039"/>
      <c r="E193" s="1040"/>
      <c r="F193" s="1169"/>
      <c r="G193" s="1144" t="s">
        <v>1354</v>
      </c>
      <c r="H193" s="1145"/>
      <c r="I193" s="1021" t="s">
        <v>1570</v>
      </c>
      <c r="J193" s="1022"/>
      <c r="K193" s="1191"/>
      <c r="L193" s="753" t="s">
        <v>1006</v>
      </c>
      <c r="M193" s="718" t="s">
        <v>128</v>
      </c>
      <c r="N193" s="719">
        <v>100</v>
      </c>
      <c r="O193" s="719">
        <v>100</v>
      </c>
      <c r="P193" s="719">
        <v>100</v>
      </c>
      <c r="Q193" s="719">
        <v>100</v>
      </c>
      <c r="R193" s="718">
        <v>100</v>
      </c>
      <c r="S193" s="720" t="s">
        <v>1070</v>
      </c>
      <c r="T193" s="734"/>
      <c r="U193" s="723"/>
      <c r="V193" s="723"/>
      <c r="W193" s="386"/>
      <c r="X193" s="386"/>
      <c r="Y193" s="386"/>
      <c r="Z193" s="386"/>
      <c r="AA193" s="386"/>
      <c r="AB193" s="386"/>
      <c r="AC193" s="386"/>
      <c r="AD193" s="386"/>
      <c r="AE193" s="386"/>
      <c r="AF193" s="386"/>
      <c r="AG193" s="386"/>
      <c r="AH193" s="386"/>
      <c r="AI193" s="386"/>
      <c r="AJ193" s="386"/>
      <c r="AK193" s="386"/>
      <c r="AL193" s="641"/>
      <c r="AN193" s="639"/>
      <c r="AO193" s="639"/>
      <c r="AP193" s="639"/>
      <c r="AQ193" s="639"/>
      <c r="AR193" s="639"/>
    </row>
    <row r="194" spans="1:44" s="638" customFormat="1" ht="35.25" customHeight="1" outlineLevel="3" thickTop="1" thickBot="1" x14ac:dyDescent="0.3">
      <c r="A194" s="413"/>
      <c r="B194" s="460" t="s">
        <v>981</v>
      </c>
      <c r="C194" s="625" t="s">
        <v>1266</v>
      </c>
      <c r="D194" s="1187" t="s">
        <v>1571</v>
      </c>
      <c r="E194" s="1188"/>
      <c r="F194" s="1188"/>
      <c r="G194" s="1188"/>
      <c r="H194" s="1188"/>
      <c r="I194" s="1188"/>
      <c r="J194" s="1188"/>
      <c r="K194" s="1188"/>
      <c r="L194" s="494" t="s">
        <v>1006</v>
      </c>
      <c r="M194" s="766" t="s">
        <v>128</v>
      </c>
      <c r="N194" s="657">
        <v>25</v>
      </c>
      <c r="O194" s="657">
        <v>25</v>
      </c>
      <c r="P194" s="657">
        <v>25</v>
      </c>
      <c r="Q194" s="657">
        <v>25</v>
      </c>
      <c r="R194" s="629">
        <v>100</v>
      </c>
      <c r="S194" s="657" t="s">
        <v>1070</v>
      </c>
      <c r="T194" s="691"/>
      <c r="U194" s="692"/>
      <c r="V194" s="692"/>
      <c r="W194" s="386"/>
      <c r="X194" s="386"/>
      <c r="Y194" s="386"/>
      <c r="Z194" s="386"/>
      <c r="AA194" s="386"/>
      <c r="AB194" s="386"/>
      <c r="AC194" s="386"/>
      <c r="AD194" s="386"/>
      <c r="AE194" s="386"/>
      <c r="AF194" s="386"/>
      <c r="AG194" s="386"/>
      <c r="AH194" s="386"/>
      <c r="AI194" s="639"/>
      <c r="AJ194" s="639"/>
      <c r="AK194" s="639"/>
      <c r="AL194" s="640"/>
      <c r="AN194" s="642"/>
      <c r="AO194" s="643"/>
      <c r="AP194" s="643"/>
      <c r="AQ194" s="643"/>
      <c r="AR194" s="643"/>
    </row>
    <row r="195" spans="1:44" s="638" customFormat="1" ht="35.25" customHeight="1" outlineLevel="3" thickTop="1" thickBot="1" x14ac:dyDescent="0.3">
      <c r="A195" s="413"/>
      <c r="B195" s="460" t="s">
        <v>981</v>
      </c>
      <c r="C195" s="625" t="s">
        <v>281</v>
      </c>
      <c r="D195" s="1187" t="s">
        <v>1572</v>
      </c>
      <c r="E195" s="1188"/>
      <c r="F195" s="1188"/>
      <c r="G195" s="1188"/>
      <c r="H195" s="1188"/>
      <c r="I195" s="1188"/>
      <c r="J195" s="1188"/>
      <c r="K195" s="1188"/>
      <c r="L195" s="494" t="s">
        <v>1006</v>
      </c>
      <c r="M195" s="766" t="s">
        <v>128</v>
      </c>
      <c r="N195" s="657">
        <v>25</v>
      </c>
      <c r="O195" s="657">
        <v>25</v>
      </c>
      <c r="P195" s="657">
        <v>25</v>
      </c>
      <c r="Q195" s="657">
        <v>25</v>
      </c>
      <c r="R195" s="629">
        <v>100</v>
      </c>
      <c r="S195" s="657" t="s">
        <v>1070</v>
      </c>
      <c r="T195" s="691"/>
      <c r="U195" s="692"/>
      <c r="V195" s="692"/>
      <c r="W195" s="386"/>
      <c r="X195" s="386"/>
      <c r="Y195" s="386"/>
      <c r="Z195" s="386"/>
      <c r="AA195" s="386"/>
      <c r="AB195" s="386"/>
      <c r="AC195" s="386"/>
      <c r="AD195" s="386"/>
      <c r="AE195" s="386"/>
      <c r="AF195" s="386"/>
      <c r="AG195" s="386"/>
      <c r="AH195" s="386"/>
      <c r="AI195" s="639"/>
      <c r="AJ195" s="639"/>
      <c r="AK195" s="639"/>
      <c r="AL195" s="640"/>
      <c r="AN195" s="642"/>
      <c r="AO195" s="643"/>
      <c r="AP195" s="643"/>
      <c r="AQ195" s="643"/>
      <c r="AR195" s="643"/>
    </row>
    <row r="196" spans="1:44" s="638" customFormat="1" ht="35.25" customHeight="1" outlineLevel="3" thickTop="1" thickBot="1" x14ac:dyDescent="0.3">
      <c r="A196" s="413"/>
      <c r="B196" s="460" t="s">
        <v>981</v>
      </c>
      <c r="C196" s="625" t="s">
        <v>283</v>
      </c>
      <c r="D196" s="1189" t="s">
        <v>1729</v>
      </c>
      <c r="E196" s="1190"/>
      <c r="F196" s="1190"/>
      <c r="G196" s="1190"/>
      <c r="H196" s="1190"/>
      <c r="I196" s="1190"/>
      <c r="J196" s="1190"/>
      <c r="K196" s="1190"/>
      <c r="L196" s="801" t="s">
        <v>1006</v>
      </c>
      <c r="M196" s="766" t="s">
        <v>128</v>
      </c>
      <c r="N196" s="657">
        <v>25</v>
      </c>
      <c r="O196" s="657">
        <v>25</v>
      </c>
      <c r="P196" s="657">
        <v>25</v>
      </c>
      <c r="Q196" s="657">
        <v>25</v>
      </c>
      <c r="R196" s="629">
        <v>100</v>
      </c>
      <c r="S196" s="657" t="s">
        <v>1070</v>
      </c>
      <c r="T196" s="691"/>
      <c r="U196" s="692"/>
      <c r="V196" s="692"/>
      <c r="W196" s="386"/>
      <c r="X196" s="386"/>
      <c r="Y196" s="386"/>
      <c r="Z196" s="386"/>
      <c r="AA196" s="386"/>
      <c r="AB196" s="386"/>
      <c r="AC196" s="386"/>
      <c r="AD196" s="386"/>
      <c r="AE196" s="386"/>
      <c r="AF196" s="386"/>
      <c r="AG196" s="386"/>
      <c r="AH196" s="386"/>
      <c r="AI196" s="639"/>
      <c r="AJ196" s="639"/>
      <c r="AK196" s="639"/>
      <c r="AL196" s="640"/>
      <c r="AN196" s="642"/>
      <c r="AO196" s="643"/>
      <c r="AP196" s="643"/>
      <c r="AQ196" s="643"/>
      <c r="AR196" s="643"/>
    </row>
    <row r="197" spans="1:44" s="635" customFormat="1" ht="54" customHeight="1" outlineLevel="1" thickTop="1" thickBot="1" x14ac:dyDescent="0.3">
      <c r="A197" s="413"/>
      <c r="B197" s="636" t="s">
        <v>1088</v>
      </c>
      <c r="C197" s="618" t="s">
        <v>644</v>
      </c>
      <c r="D197" s="1081" t="s">
        <v>1097</v>
      </c>
      <c r="E197" s="1081"/>
      <c r="F197" s="1081"/>
      <c r="G197" s="1081"/>
      <c r="H197" s="1081"/>
      <c r="I197" s="1081"/>
      <c r="J197" s="1081"/>
      <c r="K197" s="1081"/>
      <c r="L197" s="1186"/>
      <c r="M197" s="700"/>
      <c r="N197" s="724"/>
      <c r="O197" s="724"/>
      <c r="P197" s="724"/>
      <c r="Q197" s="724"/>
      <c r="R197" s="802"/>
      <c r="S197" s="726"/>
      <c r="T197" s="727"/>
      <c r="U197" s="705"/>
      <c r="V197" s="706"/>
      <c r="W197" s="386"/>
      <c r="X197" s="386"/>
      <c r="Y197" s="386"/>
      <c r="Z197" s="386"/>
      <c r="AA197" s="386"/>
      <c r="AB197" s="386"/>
      <c r="AC197" s="386"/>
      <c r="AD197" s="386"/>
      <c r="AE197" s="386"/>
      <c r="AF197" s="386"/>
      <c r="AG197" s="386"/>
      <c r="AH197" s="386"/>
      <c r="AI197" s="386"/>
      <c r="AJ197" s="386"/>
      <c r="AK197" s="386"/>
      <c r="AL197" s="386"/>
      <c r="AM197" s="386"/>
      <c r="AN197" s="386"/>
      <c r="AO197" s="386"/>
      <c r="AP197" s="386"/>
      <c r="AQ197" s="386"/>
    </row>
    <row r="198" spans="1:44" s="386" customFormat="1" ht="91.5" customHeight="1" outlineLevel="1" thickTop="1" thickBot="1" x14ac:dyDescent="0.3">
      <c r="A198" s="413"/>
      <c r="B198" s="624" t="s">
        <v>967</v>
      </c>
      <c r="C198" s="618" t="s">
        <v>1029</v>
      </c>
      <c r="D198" s="1180" t="s">
        <v>1111</v>
      </c>
      <c r="E198" s="1181"/>
      <c r="F198" s="1181"/>
      <c r="G198" s="1182"/>
      <c r="H198" s="1182"/>
      <c r="I198" s="1181"/>
      <c r="J198" s="824" t="s">
        <v>1130</v>
      </c>
      <c r="K198" s="826" t="s">
        <v>996</v>
      </c>
      <c r="L198" s="825" t="s">
        <v>1112</v>
      </c>
      <c r="M198" s="822">
        <v>87</v>
      </c>
      <c r="N198" s="829">
        <v>88</v>
      </c>
      <c r="O198" s="829">
        <v>89</v>
      </c>
      <c r="P198" s="829">
        <v>90</v>
      </c>
      <c r="Q198" s="829">
        <v>91</v>
      </c>
      <c r="R198" s="830">
        <v>91</v>
      </c>
      <c r="S198" s="831" t="s">
        <v>1070</v>
      </c>
      <c r="T198" s="821"/>
      <c r="U198" s="820"/>
      <c r="V198" s="823"/>
    </row>
    <row r="199" spans="1:44" s="638" customFormat="1" ht="54" customHeight="1" outlineLevel="2" thickTop="1" thickBot="1" x14ac:dyDescent="0.3">
      <c r="A199" s="413"/>
      <c r="B199" s="696" t="s">
        <v>1011</v>
      </c>
      <c r="C199" s="697" t="s">
        <v>813</v>
      </c>
      <c r="D199" s="1039" t="s">
        <v>1742</v>
      </c>
      <c r="E199" s="1040"/>
      <c r="F199" s="637" t="s">
        <v>995</v>
      </c>
      <c r="G199" s="1019" t="s">
        <v>1169</v>
      </c>
      <c r="H199" s="1020"/>
      <c r="I199" s="1096" t="s">
        <v>1641</v>
      </c>
      <c r="J199" s="1097"/>
      <c r="K199" s="1097"/>
      <c r="L199" s="740" t="s">
        <v>427</v>
      </c>
      <c r="M199" s="718" t="s">
        <v>128</v>
      </c>
      <c r="N199" s="719">
        <v>25</v>
      </c>
      <c r="O199" s="719">
        <v>25</v>
      </c>
      <c r="P199" s="719">
        <v>25</v>
      </c>
      <c r="Q199" s="719">
        <v>25</v>
      </c>
      <c r="R199" s="718">
        <v>100</v>
      </c>
      <c r="S199" s="720" t="s">
        <v>1070</v>
      </c>
      <c r="T199" s="734"/>
      <c r="U199" s="723"/>
      <c r="V199" s="723"/>
      <c r="W199" s="386"/>
      <c r="X199" s="386"/>
      <c r="Y199" s="386"/>
      <c r="Z199" s="386"/>
      <c r="AA199" s="386"/>
      <c r="AB199" s="386"/>
      <c r="AC199" s="386"/>
      <c r="AD199" s="386"/>
      <c r="AE199" s="386"/>
      <c r="AF199" s="386"/>
      <c r="AG199" s="386"/>
      <c r="AH199" s="386"/>
      <c r="AI199" s="386"/>
      <c r="AJ199" s="386"/>
      <c r="AK199" s="386"/>
      <c r="AL199" s="641"/>
      <c r="AN199" s="639"/>
      <c r="AO199" s="639"/>
      <c r="AP199" s="639"/>
      <c r="AQ199" s="639"/>
      <c r="AR199" s="639"/>
    </row>
    <row r="200" spans="1:44" s="638" customFormat="1" ht="46.5" customHeight="1" outlineLevel="3" thickTop="1" thickBot="1" x14ac:dyDescent="0.3">
      <c r="A200" s="413"/>
      <c r="B200" s="460" t="s">
        <v>981</v>
      </c>
      <c r="C200" s="625" t="s">
        <v>285</v>
      </c>
      <c r="D200" s="1013" t="s">
        <v>1520</v>
      </c>
      <c r="E200" s="996"/>
      <c r="F200" s="996"/>
      <c r="G200" s="996"/>
      <c r="H200" s="996"/>
      <c r="I200" s="996"/>
      <c r="J200" s="996"/>
      <c r="K200" s="996"/>
      <c r="L200" s="494" t="s">
        <v>427</v>
      </c>
      <c r="M200" s="628" t="s">
        <v>128</v>
      </c>
      <c r="N200" s="657"/>
      <c r="O200" s="657">
        <v>100</v>
      </c>
      <c r="P200" s="657">
        <v>100</v>
      </c>
      <c r="Q200" s="657">
        <v>100</v>
      </c>
      <c r="R200" s="629">
        <v>100</v>
      </c>
      <c r="S200" s="657" t="s">
        <v>1070</v>
      </c>
      <c r="T200" s="691"/>
      <c r="U200" s="692"/>
      <c r="V200" s="692"/>
      <c r="W200" s="386"/>
      <c r="X200" s="386"/>
      <c r="Y200" s="386"/>
      <c r="Z200" s="386"/>
      <c r="AA200" s="386"/>
      <c r="AB200" s="386"/>
      <c r="AC200" s="386"/>
      <c r="AD200" s="386"/>
      <c r="AE200" s="386"/>
      <c r="AF200" s="386"/>
      <c r="AG200" s="386"/>
      <c r="AH200" s="386"/>
      <c r="AI200" s="639"/>
      <c r="AJ200" s="639"/>
      <c r="AK200" s="639"/>
      <c r="AL200" s="640"/>
      <c r="AN200" s="642"/>
      <c r="AO200" s="643"/>
      <c r="AP200" s="643"/>
      <c r="AQ200" s="643"/>
      <c r="AR200" s="643"/>
    </row>
    <row r="201" spans="1:44" s="638" customFormat="1" ht="35.25" customHeight="1" outlineLevel="3" thickTop="1" thickBot="1" x14ac:dyDescent="0.3">
      <c r="A201" s="413"/>
      <c r="B201" s="460" t="s">
        <v>981</v>
      </c>
      <c r="C201" s="625" t="s">
        <v>287</v>
      </c>
      <c r="D201" s="1013" t="s">
        <v>1521</v>
      </c>
      <c r="E201" s="996"/>
      <c r="F201" s="996"/>
      <c r="G201" s="996"/>
      <c r="H201" s="996"/>
      <c r="I201" s="996"/>
      <c r="J201" s="996"/>
      <c r="K201" s="996"/>
      <c r="L201" s="494" t="s">
        <v>427</v>
      </c>
      <c r="M201" s="628">
        <v>12</v>
      </c>
      <c r="N201" s="657">
        <v>25</v>
      </c>
      <c r="O201" s="657">
        <v>25</v>
      </c>
      <c r="P201" s="657">
        <v>25</v>
      </c>
      <c r="Q201" s="657">
        <v>25</v>
      </c>
      <c r="R201" s="629">
        <v>100</v>
      </c>
      <c r="S201" s="657" t="s">
        <v>1070</v>
      </c>
      <c r="T201" s="691"/>
      <c r="U201" s="692"/>
      <c r="V201" s="692"/>
      <c r="W201" s="386"/>
      <c r="X201" s="386"/>
      <c r="Y201" s="386"/>
      <c r="Z201" s="386"/>
      <c r="AA201" s="386"/>
      <c r="AB201" s="386"/>
      <c r="AC201" s="386"/>
      <c r="AD201" s="386"/>
      <c r="AE201" s="386"/>
      <c r="AF201" s="386"/>
      <c r="AG201" s="386"/>
      <c r="AH201" s="386"/>
      <c r="AI201" s="639"/>
      <c r="AJ201" s="639"/>
      <c r="AK201" s="639"/>
      <c r="AL201" s="640"/>
      <c r="AN201" s="642"/>
      <c r="AO201" s="643"/>
      <c r="AP201" s="643"/>
      <c r="AQ201" s="643"/>
      <c r="AR201" s="643"/>
    </row>
    <row r="202" spans="1:44" s="638" customFormat="1" ht="35.25" customHeight="1" outlineLevel="3" thickTop="1" thickBot="1" x14ac:dyDescent="0.3">
      <c r="A202" s="413"/>
      <c r="B202" s="460" t="s">
        <v>981</v>
      </c>
      <c r="C202" s="625" t="s">
        <v>289</v>
      </c>
      <c r="D202" s="1013" t="s">
        <v>1522</v>
      </c>
      <c r="E202" s="996"/>
      <c r="F202" s="996"/>
      <c r="G202" s="996"/>
      <c r="H202" s="996"/>
      <c r="I202" s="996"/>
      <c r="J202" s="996"/>
      <c r="K202" s="996"/>
      <c r="L202" s="494" t="s">
        <v>427</v>
      </c>
      <c r="M202" s="628">
        <v>1</v>
      </c>
      <c r="N202" s="657">
        <v>50</v>
      </c>
      <c r="O202" s="657">
        <v>50</v>
      </c>
      <c r="P202" s="657"/>
      <c r="Q202" s="657"/>
      <c r="R202" s="629">
        <v>100</v>
      </c>
      <c r="S202" s="657" t="s">
        <v>1070</v>
      </c>
      <c r="T202" s="691"/>
      <c r="U202" s="692"/>
      <c r="V202" s="692"/>
      <c r="W202" s="386"/>
      <c r="X202" s="386"/>
      <c r="Y202" s="386"/>
      <c r="Z202" s="386"/>
      <c r="AA202" s="386"/>
      <c r="AB202" s="386"/>
      <c r="AC202" s="386"/>
      <c r="AD202" s="386"/>
      <c r="AE202" s="386"/>
      <c r="AF202" s="386"/>
      <c r="AG202" s="386"/>
      <c r="AH202" s="386"/>
      <c r="AI202" s="639"/>
      <c r="AJ202" s="639"/>
      <c r="AK202" s="639"/>
      <c r="AL202" s="640"/>
      <c r="AN202" s="642"/>
      <c r="AO202" s="643"/>
      <c r="AP202" s="643"/>
      <c r="AQ202" s="643"/>
      <c r="AR202" s="643"/>
    </row>
    <row r="203" spans="1:44" s="638" customFormat="1" ht="35.25" customHeight="1" outlineLevel="3" thickTop="1" thickBot="1" x14ac:dyDescent="0.3">
      <c r="A203" s="413"/>
      <c r="B203" s="460" t="s">
        <v>981</v>
      </c>
      <c r="C203" s="625" t="s">
        <v>1267</v>
      </c>
      <c r="D203" s="1013" t="s">
        <v>1523</v>
      </c>
      <c r="E203" s="996"/>
      <c r="F203" s="996"/>
      <c r="G203" s="996"/>
      <c r="H203" s="996"/>
      <c r="I203" s="996"/>
      <c r="J203" s="996"/>
      <c r="K203" s="996"/>
      <c r="L203" s="494" t="s">
        <v>427</v>
      </c>
      <c r="M203" s="628">
        <v>1</v>
      </c>
      <c r="N203" s="657">
        <v>25</v>
      </c>
      <c r="O203" s="657">
        <v>25</v>
      </c>
      <c r="P203" s="657">
        <v>25</v>
      </c>
      <c r="Q203" s="657">
        <v>25</v>
      </c>
      <c r="R203" s="629">
        <v>100</v>
      </c>
      <c r="S203" s="657" t="s">
        <v>1070</v>
      </c>
      <c r="T203" s="691"/>
      <c r="U203" s="692"/>
      <c r="V203" s="692"/>
      <c r="W203" s="386"/>
      <c r="X203" s="386"/>
      <c r="Y203" s="386"/>
      <c r="Z203" s="386"/>
      <c r="AA203" s="386"/>
      <c r="AB203" s="386"/>
      <c r="AC203" s="386"/>
      <c r="AD203" s="386"/>
      <c r="AE203" s="386"/>
      <c r="AF203" s="386"/>
      <c r="AG203" s="386"/>
      <c r="AH203" s="386"/>
      <c r="AI203" s="639"/>
      <c r="AJ203" s="639"/>
      <c r="AK203" s="639"/>
      <c r="AL203" s="640"/>
      <c r="AN203" s="642"/>
      <c r="AO203" s="643"/>
      <c r="AP203" s="643"/>
      <c r="AQ203" s="643"/>
      <c r="AR203" s="643"/>
    </row>
    <row r="204" spans="1:44" s="638" customFormat="1" ht="51.75" customHeight="1" outlineLevel="3" thickTop="1" thickBot="1" x14ac:dyDescent="0.3">
      <c r="A204" s="413"/>
      <c r="B204" s="460" t="s">
        <v>981</v>
      </c>
      <c r="C204" s="625" t="s">
        <v>1268</v>
      </c>
      <c r="D204" s="1013" t="s">
        <v>1642</v>
      </c>
      <c r="E204" s="996"/>
      <c r="F204" s="996"/>
      <c r="G204" s="996"/>
      <c r="H204" s="996"/>
      <c r="I204" s="996"/>
      <c r="J204" s="996"/>
      <c r="K204" s="996"/>
      <c r="L204" s="494" t="s">
        <v>427</v>
      </c>
      <c r="M204" s="628">
        <v>12</v>
      </c>
      <c r="N204" s="657">
        <v>100</v>
      </c>
      <c r="O204" s="657">
        <v>100</v>
      </c>
      <c r="P204" s="657">
        <v>100</v>
      </c>
      <c r="Q204" s="657">
        <v>100</v>
      </c>
      <c r="R204" s="629">
        <v>100</v>
      </c>
      <c r="S204" s="657" t="s">
        <v>1070</v>
      </c>
      <c r="T204" s="691"/>
      <c r="U204" s="692"/>
      <c r="V204" s="692"/>
      <c r="W204" s="386"/>
      <c r="X204" s="386"/>
      <c r="Y204" s="386"/>
      <c r="Z204" s="386"/>
      <c r="AA204" s="386"/>
      <c r="AB204" s="386"/>
      <c r="AC204" s="386"/>
      <c r="AD204" s="386"/>
      <c r="AE204" s="386"/>
      <c r="AF204" s="386"/>
      <c r="AG204" s="386"/>
      <c r="AH204" s="386"/>
      <c r="AI204" s="639"/>
      <c r="AJ204" s="639"/>
      <c r="AK204" s="639"/>
      <c r="AL204" s="640"/>
      <c r="AN204" s="642"/>
      <c r="AO204" s="643"/>
      <c r="AP204" s="643"/>
      <c r="AQ204" s="643"/>
      <c r="AR204" s="643"/>
    </row>
    <row r="205" spans="1:44" s="638" customFormat="1" ht="35.25" customHeight="1" outlineLevel="3" thickTop="1" thickBot="1" x14ac:dyDescent="0.3">
      <c r="A205" s="413"/>
      <c r="B205" s="460" t="s">
        <v>981</v>
      </c>
      <c r="C205" s="625" t="s">
        <v>1269</v>
      </c>
      <c r="D205" s="1094" t="s">
        <v>1643</v>
      </c>
      <c r="E205" s="1095"/>
      <c r="F205" s="1095"/>
      <c r="G205" s="1095"/>
      <c r="H205" s="1095"/>
      <c r="I205" s="1095"/>
      <c r="J205" s="1095"/>
      <c r="K205" s="1095"/>
      <c r="L205" s="494" t="s">
        <v>427</v>
      </c>
      <c r="M205" s="628">
        <v>200</v>
      </c>
      <c r="N205" s="657"/>
      <c r="O205" s="657">
        <v>30</v>
      </c>
      <c r="P205" s="657">
        <v>30</v>
      </c>
      <c r="Q205" s="657"/>
      <c r="R205" s="629">
        <v>260</v>
      </c>
      <c r="S205" s="657" t="s">
        <v>32</v>
      </c>
      <c r="T205" s="691"/>
      <c r="U205" s="692"/>
      <c r="V205" s="692"/>
      <c r="W205" s="386"/>
      <c r="X205" s="386"/>
      <c r="Y205" s="386"/>
      <c r="Z205" s="386"/>
      <c r="AA205" s="386"/>
      <c r="AB205" s="386"/>
      <c r="AC205" s="386"/>
      <c r="AD205" s="386"/>
      <c r="AE205" s="386"/>
      <c r="AF205" s="386"/>
      <c r="AG205" s="386"/>
      <c r="AH205" s="386"/>
      <c r="AI205" s="639"/>
      <c r="AJ205" s="639"/>
      <c r="AK205" s="639"/>
      <c r="AL205" s="640"/>
      <c r="AN205" s="642"/>
      <c r="AO205" s="643"/>
      <c r="AP205" s="643"/>
      <c r="AQ205" s="643"/>
      <c r="AR205" s="643"/>
    </row>
    <row r="206" spans="1:44" s="638" customFormat="1" ht="53.25" customHeight="1" outlineLevel="3" thickTop="1" thickBot="1" x14ac:dyDescent="0.3">
      <c r="A206" s="413"/>
      <c r="B206" s="460" t="s">
        <v>981</v>
      </c>
      <c r="C206" s="625" t="s">
        <v>314</v>
      </c>
      <c r="D206" s="1013" t="s">
        <v>1644</v>
      </c>
      <c r="E206" s="996"/>
      <c r="F206" s="996"/>
      <c r="G206" s="996"/>
      <c r="H206" s="996"/>
      <c r="I206" s="996"/>
      <c r="J206" s="996"/>
      <c r="K206" s="996"/>
      <c r="L206" s="494" t="s">
        <v>427</v>
      </c>
      <c r="M206" s="628">
        <v>27</v>
      </c>
      <c r="N206" s="657">
        <v>100</v>
      </c>
      <c r="O206" s="657">
        <v>100</v>
      </c>
      <c r="P206" s="657">
        <v>100</v>
      </c>
      <c r="Q206" s="657">
        <v>100</v>
      </c>
      <c r="R206" s="629">
        <v>100</v>
      </c>
      <c r="S206" s="657" t="s">
        <v>1070</v>
      </c>
      <c r="T206" s="691"/>
      <c r="U206" s="692"/>
      <c r="V206" s="692"/>
      <c r="W206" s="386"/>
      <c r="X206" s="386"/>
      <c r="Y206" s="386"/>
      <c r="Z206" s="386"/>
      <c r="AA206" s="386"/>
      <c r="AB206" s="386"/>
      <c r="AC206" s="386"/>
      <c r="AD206" s="386"/>
      <c r="AE206" s="386"/>
      <c r="AF206" s="386"/>
      <c r="AG206" s="386"/>
      <c r="AH206" s="386"/>
      <c r="AI206" s="639"/>
      <c r="AJ206" s="639"/>
      <c r="AK206" s="639"/>
      <c r="AL206" s="640"/>
      <c r="AN206" s="642"/>
      <c r="AO206" s="643"/>
      <c r="AP206" s="643"/>
      <c r="AQ206" s="643"/>
      <c r="AR206" s="643"/>
    </row>
    <row r="207" spans="1:44" s="638" customFormat="1" ht="35.25" customHeight="1" outlineLevel="3" thickTop="1" thickBot="1" x14ac:dyDescent="0.3">
      <c r="A207" s="413"/>
      <c r="B207" s="460" t="s">
        <v>981</v>
      </c>
      <c r="C207" s="625" t="s">
        <v>567</v>
      </c>
      <c r="D207" s="1013" t="s">
        <v>1524</v>
      </c>
      <c r="E207" s="996"/>
      <c r="F207" s="996"/>
      <c r="G207" s="996"/>
      <c r="H207" s="996"/>
      <c r="I207" s="996"/>
      <c r="J207" s="996"/>
      <c r="K207" s="996"/>
      <c r="L207" s="494" t="s">
        <v>427</v>
      </c>
      <c r="M207" s="628" t="s">
        <v>128</v>
      </c>
      <c r="N207" s="657">
        <v>100</v>
      </c>
      <c r="O207" s="657">
        <v>100</v>
      </c>
      <c r="P207" s="657">
        <v>100</v>
      </c>
      <c r="Q207" s="657">
        <v>100</v>
      </c>
      <c r="R207" s="629">
        <v>100</v>
      </c>
      <c r="S207" s="657" t="s">
        <v>1070</v>
      </c>
      <c r="T207" s="691"/>
      <c r="U207" s="692"/>
      <c r="V207" s="692"/>
      <c r="W207" s="386"/>
      <c r="X207" s="386"/>
      <c r="Y207" s="386"/>
      <c r="Z207" s="386"/>
      <c r="AA207" s="386"/>
      <c r="AB207" s="386"/>
      <c r="AC207" s="386"/>
      <c r="AD207" s="386"/>
      <c r="AE207" s="386"/>
      <c r="AF207" s="386"/>
      <c r="AG207" s="386"/>
      <c r="AH207" s="386"/>
      <c r="AI207" s="639"/>
      <c r="AJ207" s="639"/>
      <c r="AK207" s="639"/>
      <c r="AL207" s="640"/>
      <c r="AN207" s="642"/>
      <c r="AO207" s="643"/>
      <c r="AP207" s="643"/>
      <c r="AQ207" s="643"/>
      <c r="AR207" s="643"/>
    </row>
    <row r="208" spans="1:44" s="638" customFormat="1" ht="35.25" customHeight="1" outlineLevel="3" thickTop="1" thickBot="1" x14ac:dyDescent="0.3">
      <c r="A208" s="413"/>
      <c r="B208" s="460" t="s">
        <v>981</v>
      </c>
      <c r="C208" s="625" t="s">
        <v>344</v>
      </c>
      <c r="D208" s="1011" t="s">
        <v>1674</v>
      </c>
      <c r="E208" s="1012"/>
      <c r="F208" s="1012"/>
      <c r="G208" s="1012"/>
      <c r="H208" s="1012"/>
      <c r="I208" s="1012"/>
      <c r="J208" s="1012"/>
      <c r="K208" s="1012"/>
      <c r="L208" s="494" t="s">
        <v>427</v>
      </c>
      <c r="M208" s="628" t="s">
        <v>128</v>
      </c>
      <c r="N208" s="657">
        <v>100</v>
      </c>
      <c r="O208" s="657">
        <v>100</v>
      </c>
      <c r="P208" s="657">
        <v>100</v>
      </c>
      <c r="Q208" s="657">
        <v>100</v>
      </c>
      <c r="R208" s="629">
        <v>100</v>
      </c>
      <c r="S208" s="657" t="s">
        <v>1070</v>
      </c>
      <c r="T208" s="691"/>
      <c r="U208" s="692"/>
      <c r="V208" s="692"/>
      <c r="W208" s="386"/>
      <c r="X208" s="386"/>
      <c r="Y208" s="386"/>
      <c r="Z208" s="386"/>
      <c r="AA208" s="386"/>
      <c r="AB208" s="386"/>
      <c r="AC208" s="386"/>
      <c r="AD208" s="386"/>
      <c r="AE208" s="386"/>
      <c r="AF208" s="386"/>
      <c r="AG208" s="386"/>
      <c r="AH208" s="386"/>
      <c r="AI208" s="639"/>
      <c r="AJ208" s="639"/>
      <c r="AK208" s="639"/>
      <c r="AL208" s="640"/>
      <c r="AN208" s="642"/>
      <c r="AO208" s="643"/>
      <c r="AP208" s="643"/>
      <c r="AQ208" s="643"/>
      <c r="AR208" s="643"/>
    </row>
    <row r="209" spans="1:44" s="638" customFormat="1" ht="35.25" customHeight="1" outlineLevel="3" thickTop="1" thickBot="1" x14ac:dyDescent="0.3">
      <c r="A209" s="413"/>
      <c r="B209" s="460" t="s">
        <v>981</v>
      </c>
      <c r="C209" s="625" t="s">
        <v>352</v>
      </c>
      <c r="D209" s="1013" t="s">
        <v>1645</v>
      </c>
      <c r="E209" s="996"/>
      <c r="F209" s="996"/>
      <c r="G209" s="1014"/>
      <c r="H209" s="1014"/>
      <c r="I209" s="996"/>
      <c r="J209" s="996"/>
      <c r="K209" s="996"/>
      <c r="L209" s="494" t="s">
        <v>427</v>
      </c>
      <c r="M209" s="628" t="s">
        <v>128</v>
      </c>
      <c r="N209" s="657">
        <v>25</v>
      </c>
      <c r="O209" s="657">
        <v>25</v>
      </c>
      <c r="P209" s="657">
        <v>25</v>
      </c>
      <c r="Q209" s="657">
        <v>25</v>
      </c>
      <c r="R209" s="629">
        <v>100</v>
      </c>
      <c r="S209" s="657" t="s">
        <v>1070</v>
      </c>
      <c r="T209" s="691"/>
      <c r="U209" s="692"/>
      <c r="V209" s="692"/>
      <c r="W209" s="386"/>
      <c r="X209" s="386"/>
      <c r="Y209" s="386"/>
      <c r="Z209" s="386"/>
      <c r="AA209" s="386"/>
      <c r="AB209" s="386"/>
      <c r="AC209" s="386"/>
      <c r="AD209" s="386"/>
      <c r="AE209" s="386"/>
      <c r="AF209" s="386"/>
      <c r="AG209" s="386"/>
      <c r="AH209" s="386"/>
      <c r="AI209" s="639"/>
      <c r="AJ209" s="639"/>
      <c r="AK209" s="639"/>
      <c r="AL209" s="640"/>
      <c r="AN209" s="642"/>
      <c r="AO209" s="643"/>
      <c r="AP209" s="643"/>
      <c r="AQ209" s="643"/>
      <c r="AR209" s="643"/>
    </row>
    <row r="210" spans="1:44" s="638" customFormat="1" ht="35.25" customHeight="1" outlineLevel="3" thickTop="1" thickBot="1" x14ac:dyDescent="0.3">
      <c r="A210" s="413"/>
      <c r="B210" s="460" t="s">
        <v>981</v>
      </c>
      <c r="C210" s="625" t="s">
        <v>362</v>
      </c>
      <c r="D210" s="1013" t="s">
        <v>1657</v>
      </c>
      <c r="E210" s="996"/>
      <c r="F210" s="996"/>
      <c r="G210" s="1014"/>
      <c r="H210" s="1014"/>
      <c r="I210" s="996"/>
      <c r="J210" s="996"/>
      <c r="K210" s="996"/>
      <c r="L210" s="494" t="s">
        <v>427</v>
      </c>
      <c r="M210" s="628" t="s">
        <v>128</v>
      </c>
      <c r="N210" s="657">
        <v>15</v>
      </c>
      <c r="O210" s="657">
        <v>25</v>
      </c>
      <c r="P210" s="657">
        <v>25</v>
      </c>
      <c r="Q210" s="657">
        <v>35</v>
      </c>
      <c r="R210" s="629">
        <v>100</v>
      </c>
      <c r="S210" s="657" t="s">
        <v>1070</v>
      </c>
      <c r="T210" s="691"/>
      <c r="U210" s="692"/>
      <c r="V210" s="692"/>
      <c r="W210" s="386"/>
      <c r="X210" s="386"/>
      <c r="Y210" s="386"/>
      <c r="Z210" s="386"/>
      <c r="AA210" s="386"/>
      <c r="AB210" s="386"/>
      <c r="AC210" s="386"/>
      <c r="AD210" s="386"/>
      <c r="AE210" s="386"/>
      <c r="AF210" s="386"/>
      <c r="AG210" s="386"/>
      <c r="AH210" s="386"/>
      <c r="AI210" s="639"/>
      <c r="AJ210" s="639"/>
      <c r="AK210" s="639"/>
      <c r="AL210" s="640"/>
      <c r="AN210" s="642"/>
      <c r="AO210" s="643"/>
      <c r="AP210" s="643"/>
      <c r="AQ210" s="643"/>
      <c r="AR210" s="643"/>
    </row>
    <row r="211" spans="1:44" s="638" customFormat="1" ht="70.5" customHeight="1" outlineLevel="2" thickTop="1" thickBot="1" x14ac:dyDescent="0.3">
      <c r="A211" s="413"/>
      <c r="B211" s="792" t="s">
        <v>1767</v>
      </c>
      <c r="C211" s="793" t="s">
        <v>818</v>
      </c>
      <c r="D211" s="1052" t="s">
        <v>1685</v>
      </c>
      <c r="E211" s="1098"/>
      <c r="F211" s="794" t="s">
        <v>995</v>
      </c>
      <c r="G211" s="1090" t="s">
        <v>1170</v>
      </c>
      <c r="H211" s="1091"/>
      <c r="I211" s="1096" t="s">
        <v>1573</v>
      </c>
      <c r="J211" s="1097"/>
      <c r="K211" s="1097"/>
      <c r="L211" s="685" t="s">
        <v>1006</v>
      </c>
      <c r="M211" s="718" t="s">
        <v>128</v>
      </c>
      <c r="N211" s="719">
        <v>25</v>
      </c>
      <c r="O211" s="719">
        <v>25</v>
      </c>
      <c r="P211" s="719">
        <v>25</v>
      </c>
      <c r="Q211" s="719">
        <v>25</v>
      </c>
      <c r="R211" s="718">
        <v>100</v>
      </c>
      <c r="S211" s="720" t="s">
        <v>1070</v>
      </c>
      <c r="T211" s="734"/>
      <c r="U211" s="723"/>
      <c r="V211" s="723"/>
      <c r="W211" s="386"/>
      <c r="X211" s="386"/>
      <c r="Y211" s="386"/>
      <c r="Z211" s="386"/>
      <c r="AA211" s="386"/>
      <c r="AB211" s="386"/>
      <c r="AC211" s="386"/>
      <c r="AD211" s="386"/>
      <c r="AE211" s="386"/>
      <c r="AF211" s="386"/>
      <c r="AG211" s="386"/>
      <c r="AH211" s="386"/>
      <c r="AI211" s="386"/>
      <c r="AJ211" s="386"/>
      <c r="AK211" s="386"/>
      <c r="AL211" s="641"/>
      <c r="AN211" s="639"/>
      <c r="AO211" s="639"/>
      <c r="AP211" s="639"/>
      <c r="AQ211" s="639"/>
      <c r="AR211" s="639"/>
    </row>
    <row r="212" spans="1:44" s="638" customFormat="1" ht="35.25" customHeight="1" outlineLevel="3" thickTop="1" thickBot="1" x14ac:dyDescent="0.3">
      <c r="A212" s="413"/>
      <c r="B212" s="460" t="s">
        <v>981</v>
      </c>
      <c r="C212" s="625" t="s">
        <v>664</v>
      </c>
      <c r="D212" s="993" t="s">
        <v>1574</v>
      </c>
      <c r="E212" s="994"/>
      <c r="F212" s="994"/>
      <c r="G212" s="994"/>
      <c r="H212" s="994"/>
      <c r="I212" s="994"/>
      <c r="J212" s="994"/>
      <c r="K212" s="994"/>
      <c r="L212" s="494" t="s">
        <v>1006</v>
      </c>
      <c r="M212" s="766" t="s">
        <v>128</v>
      </c>
      <c r="N212" s="657">
        <v>25</v>
      </c>
      <c r="O212" s="657">
        <v>25</v>
      </c>
      <c r="P212" s="657">
        <v>25</v>
      </c>
      <c r="Q212" s="657">
        <v>25</v>
      </c>
      <c r="R212" s="629">
        <v>100</v>
      </c>
      <c r="S212" s="657" t="s">
        <v>1070</v>
      </c>
      <c r="T212" s="691"/>
      <c r="U212" s="692"/>
      <c r="V212" s="692"/>
      <c r="W212" s="386"/>
      <c r="X212" s="386"/>
      <c r="Y212" s="386"/>
      <c r="Z212" s="386"/>
      <c r="AA212" s="386"/>
      <c r="AB212" s="386"/>
      <c r="AC212" s="386"/>
      <c r="AD212" s="386"/>
      <c r="AE212" s="386"/>
      <c r="AF212" s="386"/>
      <c r="AG212" s="386"/>
      <c r="AH212" s="386"/>
      <c r="AI212" s="639"/>
      <c r="AJ212" s="639"/>
      <c r="AK212" s="639"/>
      <c r="AL212" s="640"/>
      <c r="AN212" s="642"/>
      <c r="AO212" s="643"/>
      <c r="AP212" s="643"/>
      <c r="AQ212" s="643"/>
      <c r="AR212" s="643"/>
    </row>
    <row r="213" spans="1:44" s="638" customFormat="1" ht="35.25" customHeight="1" outlineLevel="3" thickTop="1" thickBot="1" x14ac:dyDescent="0.3">
      <c r="A213" s="413"/>
      <c r="B213" s="460" t="s">
        <v>981</v>
      </c>
      <c r="C213" s="625" t="s">
        <v>374</v>
      </c>
      <c r="D213" s="991" t="s">
        <v>1575</v>
      </c>
      <c r="E213" s="992"/>
      <c r="F213" s="992"/>
      <c r="G213" s="992"/>
      <c r="H213" s="992"/>
      <c r="I213" s="992"/>
      <c r="J213" s="992"/>
      <c r="K213" s="1099"/>
      <c r="L213" s="494" t="s">
        <v>1006</v>
      </c>
      <c r="M213" s="766" t="s">
        <v>128</v>
      </c>
      <c r="N213" s="657">
        <v>25</v>
      </c>
      <c r="O213" s="657">
        <v>25</v>
      </c>
      <c r="P213" s="657">
        <v>25</v>
      </c>
      <c r="Q213" s="657">
        <v>25</v>
      </c>
      <c r="R213" s="629">
        <v>100</v>
      </c>
      <c r="S213" s="657" t="s">
        <v>1070</v>
      </c>
      <c r="T213" s="691"/>
      <c r="U213" s="692"/>
      <c r="V213" s="692"/>
      <c r="W213" s="386"/>
      <c r="X213" s="386"/>
      <c r="Y213" s="386"/>
      <c r="Z213" s="386"/>
      <c r="AA213" s="386"/>
      <c r="AB213" s="386"/>
      <c r="AC213" s="386"/>
      <c r="AD213" s="386"/>
      <c r="AE213" s="386"/>
      <c r="AF213" s="386"/>
      <c r="AG213" s="386"/>
      <c r="AH213" s="386"/>
      <c r="AI213" s="639"/>
      <c r="AJ213" s="639"/>
      <c r="AK213" s="639"/>
      <c r="AL213" s="640"/>
      <c r="AN213" s="642"/>
      <c r="AO213" s="643"/>
      <c r="AP213" s="643"/>
      <c r="AQ213" s="643"/>
      <c r="AR213" s="643"/>
    </row>
    <row r="214" spans="1:44" s="638" customFormat="1" ht="54" customHeight="1" outlineLevel="2" thickTop="1" thickBot="1" x14ac:dyDescent="0.3">
      <c r="A214" s="413"/>
      <c r="B214" s="1060" t="s">
        <v>1012</v>
      </c>
      <c r="C214" s="1049" t="s">
        <v>815</v>
      </c>
      <c r="D214" s="1052" t="s">
        <v>1100</v>
      </c>
      <c r="E214" s="1098"/>
      <c r="F214" s="1055" t="s">
        <v>995</v>
      </c>
      <c r="G214" s="1192" t="s">
        <v>1171</v>
      </c>
      <c r="H214" s="1193"/>
      <c r="I214" s="1158" t="s">
        <v>1316</v>
      </c>
      <c r="J214" s="1159"/>
      <c r="K214" s="1160"/>
      <c r="L214" s="753" t="s">
        <v>1006</v>
      </c>
      <c r="M214" s="718" t="s">
        <v>128</v>
      </c>
      <c r="N214" s="719">
        <v>25</v>
      </c>
      <c r="O214" s="719">
        <v>25</v>
      </c>
      <c r="P214" s="719">
        <v>25</v>
      </c>
      <c r="Q214" s="719">
        <v>25</v>
      </c>
      <c r="R214" s="718">
        <v>100</v>
      </c>
      <c r="S214" s="720" t="s">
        <v>1070</v>
      </c>
      <c r="T214" s="734"/>
      <c r="U214" s="723"/>
      <c r="V214" s="723"/>
      <c r="W214" s="386"/>
      <c r="X214" s="386"/>
      <c r="Y214" s="386"/>
      <c r="Z214" s="386"/>
      <c r="AA214" s="386"/>
      <c r="AB214" s="386"/>
      <c r="AC214" s="386"/>
      <c r="AD214" s="386"/>
      <c r="AE214" s="386"/>
      <c r="AF214" s="386"/>
      <c r="AG214" s="386"/>
      <c r="AH214" s="386"/>
      <c r="AI214" s="386"/>
      <c r="AJ214" s="386"/>
      <c r="AK214" s="386"/>
      <c r="AL214" s="641"/>
      <c r="AN214" s="639"/>
      <c r="AO214" s="639"/>
      <c r="AP214" s="639"/>
      <c r="AQ214" s="639"/>
      <c r="AR214" s="639"/>
    </row>
    <row r="215" spans="1:44" s="638" customFormat="1" ht="54" customHeight="1" outlineLevel="2" thickTop="1" thickBot="1" x14ac:dyDescent="0.3">
      <c r="A215" s="413"/>
      <c r="B215" s="1061"/>
      <c r="C215" s="1050"/>
      <c r="D215" s="1052"/>
      <c r="E215" s="1098"/>
      <c r="F215" s="1055"/>
      <c r="G215" s="1019" t="s">
        <v>1172</v>
      </c>
      <c r="H215" s="1020"/>
      <c r="I215" s="1021" t="s">
        <v>1594</v>
      </c>
      <c r="J215" s="1022"/>
      <c r="K215" s="1022"/>
      <c r="L215" s="753" t="s">
        <v>1006</v>
      </c>
      <c r="M215" s="718" t="s">
        <v>128</v>
      </c>
      <c r="N215" s="719">
        <v>25</v>
      </c>
      <c r="O215" s="719">
        <v>25</v>
      </c>
      <c r="P215" s="719">
        <v>25</v>
      </c>
      <c r="Q215" s="719">
        <v>25</v>
      </c>
      <c r="R215" s="718">
        <v>100</v>
      </c>
      <c r="S215" s="720" t="s">
        <v>1070</v>
      </c>
      <c r="T215" s="734"/>
      <c r="U215" s="723"/>
      <c r="V215" s="723"/>
      <c r="W215" s="386"/>
      <c r="X215" s="386"/>
      <c r="Y215" s="386"/>
      <c r="Z215" s="386"/>
      <c r="AA215" s="386"/>
      <c r="AB215" s="386"/>
      <c r="AC215" s="386"/>
      <c r="AD215" s="386"/>
      <c r="AE215" s="386"/>
      <c r="AF215" s="386"/>
      <c r="AG215" s="386"/>
      <c r="AH215" s="386"/>
      <c r="AI215" s="386"/>
      <c r="AJ215" s="386"/>
      <c r="AK215" s="386"/>
      <c r="AL215" s="641"/>
      <c r="AN215" s="639"/>
      <c r="AO215" s="639"/>
      <c r="AP215" s="639"/>
      <c r="AQ215" s="639"/>
      <c r="AR215" s="639"/>
    </row>
    <row r="216" spans="1:44" s="638" customFormat="1" ht="35.25" customHeight="1" outlineLevel="3" thickTop="1" thickBot="1" x14ac:dyDescent="0.3">
      <c r="A216" s="413"/>
      <c r="B216" s="460" t="s">
        <v>981</v>
      </c>
      <c r="C216" s="625" t="s">
        <v>376</v>
      </c>
      <c r="D216" s="993" t="s">
        <v>1576</v>
      </c>
      <c r="E216" s="994"/>
      <c r="F216" s="994"/>
      <c r="G216" s="994"/>
      <c r="H216" s="994"/>
      <c r="I216" s="994"/>
      <c r="J216" s="994"/>
      <c r="K216" s="994"/>
      <c r="L216" s="494" t="s">
        <v>1006</v>
      </c>
      <c r="M216" s="766" t="s">
        <v>128</v>
      </c>
      <c r="N216" s="657">
        <v>25</v>
      </c>
      <c r="O216" s="657">
        <v>25</v>
      </c>
      <c r="P216" s="657">
        <v>25</v>
      </c>
      <c r="Q216" s="657">
        <v>25</v>
      </c>
      <c r="R216" s="629">
        <v>100</v>
      </c>
      <c r="S216" s="837" t="s">
        <v>1070</v>
      </c>
      <c r="T216" s="691"/>
      <c r="U216" s="692"/>
      <c r="V216" s="692"/>
      <c r="W216" s="386"/>
      <c r="X216" s="386"/>
      <c r="Y216" s="386"/>
      <c r="Z216" s="386"/>
      <c r="AA216" s="386"/>
      <c r="AB216" s="386"/>
      <c r="AC216" s="386"/>
      <c r="AD216" s="386"/>
      <c r="AE216" s="386"/>
      <c r="AF216" s="386"/>
      <c r="AG216" s="386"/>
      <c r="AH216" s="386"/>
      <c r="AI216" s="639"/>
      <c r="AJ216" s="639"/>
      <c r="AK216" s="639"/>
      <c r="AL216" s="640"/>
      <c r="AN216" s="642"/>
      <c r="AO216" s="643"/>
      <c r="AP216" s="643"/>
      <c r="AQ216" s="643"/>
      <c r="AR216" s="643"/>
    </row>
    <row r="217" spans="1:44" s="638" customFormat="1" ht="35.25" customHeight="1" outlineLevel="3" thickTop="1" thickBot="1" x14ac:dyDescent="0.3">
      <c r="A217" s="413"/>
      <c r="B217" s="460" t="s">
        <v>981</v>
      </c>
      <c r="C217" s="625" t="s">
        <v>378</v>
      </c>
      <c r="D217" s="993" t="s">
        <v>1577</v>
      </c>
      <c r="E217" s="994"/>
      <c r="F217" s="994"/>
      <c r="G217" s="994"/>
      <c r="H217" s="994"/>
      <c r="I217" s="994"/>
      <c r="J217" s="994"/>
      <c r="K217" s="994"/>
      <c r="L217" s="494" t="s">
        <v>1006</v>
      </c>
      <c r="M217" s="766" t="s">
        <v>128</v>
      </c>
      <c r="N217" s="657">
        <v>25</v>
      </c>
      <c r="O217" s="657">
        <v>25</v>
      </c>
      <c r="P217" s="657">
        <v>25</v>
      </c>
      <c r="Q217" s="657">
        <v>25</v>
      </c>
      <c r="R217" s="629">
        <v>100</v>
      </c>
      <c r="S217" s="837" t="s">
        <v>1070</v>
      </c>
      <c r="T217" s="691"/>
      <c r="U217" s="692"/>
      <c r="V217" s="692"/>
      <c r="W217" s="386"/>
      <c r="X217" s="386"/>
      <c r="Y217" s="386"/>
      <c r="Z217" s="386"/>
      <c r="AA217" s="386"/>
      <c r="AB217" s="386"/>
      <c r="AC217" s="386"/>
      <c r="AD217" s="386"/>
      <c r="AE217" s="386"/>
      <c r="AF217" s="386"/>
      <c r="AG217" s="386"/>
      <c r="AH217" s="386"/>
      <c r="AI217" s="639"/>
      <c r="AJ217" s="639"/>
      <c r="AK217" s="639"/>
      <c r="AL217" s="640"/>
      <c r="AN217" s="642"/>
      <c r="AO217" s="643"/>
      <c r="AP217" s="643"/>
      <c r="AQ217" s="643"/>
      <c r="AR217" s="643"/>
    </row>
    <row r="218" spans="1:44" s="638" customFormat="1" ht="35.25" customHeight="1" outlineLevel="3" thickTop="1" thickBot="1" x14ac:dyDescent="0.3">
      <c r="A218" s="413"/>
      <c r="B218" s="460" t="s">
        <v>981</v>
      </c>
      <c r="C218" s="625" t="s">
        <v>392</v>
      </c>
      <c r="D218" s="991" t="s">
        <v>1578</v>
      </c>
      <c r="E218" s="992"/>
      <c r="F218" s="992"/>
      <c r="G218" s="992"/>
      <c r="H218" s="992"/>
      <c r="I218" s="992"/>
      <c r="J218" s="992"/>
      <c r="K218" s="992"/>
      <c r="L218" s="494" t="s">
        <v>1006</v>
      </c>
      <c r="M218" s="766" t="s">
        <v>128</v>
      </c>
      <c r="N218" s="657">
        <v>25</v>
      </c>
      <c r="O218" s="657">
        <v>25</v>
      </c>
      <c r="P218" s="657">
        <v>25</v>
      </c>
      <c r="Q218" s="657">
        <v>25</v>
      </c>
      <c r="R218" s="629">
        <v>100</v>
      </c>
      <c r="S218" s="837" t="s">
        <v>1070</v>
      </c>
      <c r="T218" s="691"/>
      <c r="U218" s="692"/>
      <c r="V218" s="692"/>
      <c r="W218" s="386"/>
      <c r="X218" s="386"/>
      <c r="Y218" s="386"/>
      <c r="Z218" s="386"/>
      <c r="AA218" s="386"/>
      <c r="AB218" s="386"/>
      <c r="AC218" s="386"/>
      <c r="AD218" s="386"/>
      <c r="AE218" s="386"/>
      <c r="AF218" s="386"/>
      <c r="AG218" s="386"/>
      <c r="AH218" s="386"/>
      <c r="AI218" s="639"/>
      <c r="AJ218" s="639"/>
      <c r="AK218" s="639"/>
      <c r="AL218" s="640"/>
      <c r="AN218" s="642"/>
      <c r="AO218" s="643"/>
      <c r="AP218" s="643"/>
      <c r="AQ218" s="643"/>
      <c r="AR218" s="643"/>
    </row>
    <row r="219" spans="1:44" s="638" customFormat="1" ht="54" customHeight="1" outlineLevel="2" thickTop="1" thickBot="1" x14ac:dyDescent="0.3">
      <c r="A219" s="413"/>
      <c r="B219" s="1060" t="s">
        <v>1013</v>
      </c>
      <c r="C219" s="1049" t="s">
        <v>817</v>
      </c>
      <c r="D219" s="1260" t="s">
        <v>958</v>
      </c>
      <c r="E219" s="1261"/>
      <c r="F219" s="1257" t="s">
        <v>995</v>
      </c>
      <c r="G219" s="1090" t="s">
        <v>1173</v>
      </c>
      <c r="H219" s="1091"/>
      <c r="I219" s="1096" t="s">
        <v>1718</v>
      </c>
      <c r="J219" s="1097"/>
      <c r="K219" s="1097"/>
      <c r="L219" s="685" t="s">
        <v>1118</v>
      </c>
      <c r="M219" s="718" t="s">
        <v>128</v>
      </c>
      <c r="N219" s="720">
        <v>100</v>
      </c>
      <c r="O219" s="720">
        <v>100</v>
      </c>
      <c r="P219" s="720">
        <v>100</v>
      </c>
      <c r="Q219" s="719">
        <v>100</v>
      </c>
      <c r="R219" s="718">
        <v>100</v>
      </c>
      <c r="S219" s="720" t="s">
        <v>1070</v>
      </c>
      <c r="T219" s="734"/>
      <c r="U219" s="723"/>
      <c r="V219" s="723"/>
      <c r="W219" s="386"/>
      <c r="X219" s="386"/>
      <c r="Y219" s="386"/>
      <c r="Z219" s="386"/>
      <c r="AA219" s="386"/>
      <c r="AB219" s="386"/>
      <c r="AC219" s="386"/>
      <c r="AD219" s="386"/>
      <c r="AE219" s="386"/>
      <c r="AF219" s="386"/>
      <c r="AG219" s="386"/>
      <c r="AH219" s="386"/>
      <c r="AI219" s="386"/>
      <c r="AJ219" s="386"/>
      <c r="AK219" s="386"/>
      <c r="AL219" s="641"/>
      <c r="AN219" s="639"/>
      <c r="AO219" s="639"/>
      <c r="AP219" s="639"/>
      <c r="AQ219" s="639"/>
      <c r="AR219" s="639"/>
    </row>
    <row r="220" spans="1:44" s="638" customFormat="1" ht="44.25" customHeight="1" outlineLevel="2" thickTop="1" thickBot="1" x14ac:dyDescent="0.3">
      <c r="A220" s="413"/>
      <c r="B220" s="1061"/>
      <c r="C220" s="1050"/>
      <c r="D220" s="1052"/>
      <c r="E220" s="1053"/>
      <c r="F220" s="1258"/>
      <c r="G220" s="1019" t="s">
        <v>1174</v>
      </c>
      <c r="H220" s="1020"/>
      <c r="I220" s="1021" t="s">
        <v>1318</v>
      </c>
      <c r="J220" s="1022"/>
      <c r="K220" s="1022"/>
      <c r="L220" s="685" t="s">
        <v>1123</v>
      </c>
      <c r="M220" s="718">
        <v>100</v>
      </c>
      <c r="N220" s="719">
        <v>100</v>
      </c>
      <c r="O220" s="719">
        <v>100</v>
      </c>
      <c r="P220" s="719">
        <v>100</v>
      </c>
      <c r="Q220" s="719">
        <v>100</v>
      </c>
      <c r="R220" s="718">
        <v>100</v>
      </c>
      <c r="S220" s="720" t="s">
        <v>1070</v>
      </c>
      <c r="T220" s="734"/>
      <c r="U220" s="723"/>
      <c r="V220" s="723"/>
      <c r="W220" s="386"/>
      <c r="X220" s="386"/>
      <c r="Y220" s="386"/>
      <c r="Z220" s="386"/>
      <c r="AA220" s="386"/>
      <c r="AB220" s="386"/>
      <c r="AC220" s="386"/>
      <c r="AD220" s="386"/>
      <c r="AE220" s="386"/>
      <c r="AF220" s="386"/>
      <c r="AG220" s="386"/>
      <c r="AH220" s="386"/>
      <c r="AI220" s="386"/>
      <c r="AJ220" s="386"/>
      <c r="AK220" s="386"/>
      <c r="AL220" s="641"/>
      <c r="AN220" s="639"/>
      <c r="AO220" s="639"/>
      <c r="AP220" s="639"/>
      <c r="AQ220" s="639"/>
      <c r="AR220" s="639"/>
    </row>
    <row r="221" spans="1:44" s="638" customFormat="1" ht="46.5" customHeight="1" outlineLevel="2" thickTop="1" thickBot="1" x14ac:dyDescent="0.3">
      <c r="A221" s="413"/>
      <c r="B221" s="1061"/>
      <c r="C221" s="1050"/>
      <c r="D221" s="1052"/>
      <c r="E221" s="1053"/>
      <c r="F221" s="1258"/>
      <c r="G221" s="1090" t="s">
        <v>1175</v>
      </c>
      <c r="H221" s="1091"/>
      <c r="I221" s="1021" t="s">
        <v>1340</v>
      </c>
      <c r="J221" s="1022"/>
      <c r="K221" s="1022"/>
      <c r="L221" s="685" t="s">
        <v>1123</v>
      </c>
      <c r="M221" s="718">
        <v>100</v>
      </c>
      <c r="N221" s="719">
        <v>100</v>
      </c>
      <c r="O221" s="719">
        <v>100</v>
      </c>
      <c r="P221" s="719">
        <v>100</v>
      </c>
      <c r="Q221" s="719">
        <v>100</v>
      </c>
      <c r="R221" s="718">
        <v>100</v>
      </c>
      <c r="S221" s="720" t="s">
        <v>1070</v>
      </c>
      <c r="T221" s="734"/>
      <c r="U221" s="723"/>
      <c r="V221" s="723"/>
      <c r="W221" s="386"/>
      <c r="X221" s="386"/>
      <c r="Y221" s="386"/>
      <c r="Z221" s="386"/>
      <c r="AA221" s="386"/>
      <c r="AB221" s="386"/>
      <c r="AC221" s="386"/>
      <c r="AD221" s="386"/>
      <c r="AE221" s="386"/>
      <c r="AF221" s="386"/>
      <c r="AG221" s="386"/>
      <c r="AH221" s="386"/>
      <c r="AI221" s="386"/>
      <c r="AJ221" s="386"/>
      <c r="AK221" s="386"/>
      <c r="AL221" s="641"/>
      <c r="AN221" s="639"/>
      <c r="AO221" s="639"/>
      <c r="AP221" s="639"/>
      <c r="AQ221" s="639"/>
      <c r="AR221" s="639"/>
    </row>
    <row r="222" spans="1:44" s="638" customFormat="1" ht="54" customHeight="1" outlineLevel="2" thickTop="1" thickBot="1" x14ac:dyDescent="0.3">
      <c r="A222" s="413"/>
      <c r="B222" s="1061"/>
      <c r="C222" s="1050"/>
      <c r="D222" s="1052"/>
      <c r="E222" s="1053"/>
      <c r="F222" s="1258"/>
      <c r="G222" s="1019" t="s">
        <v>1176</v>
      </c>
      <c r="H222" s="1020"/>
      <c r="I222" s="1021" t="s">
        <v>1341</v>
      </c>
      <c r="J222" s="1022"/>
      <c r="K222" s="1022"/>
      <c r="L222" s="685" t="s">
        <v>1123</v>
      </c>
      <c r="M222" s="718">
        <v>100</v>
      </c>
      <c r="N222" s="719">
        <v>100</v>
      </c>
      <c r="O222" s="719">
        <v>100</v>
      </c>
      <c r="P222" s="719">
        <v>100</v>
      </c>
      <c r="Q222" s="719">
        <v>100</v>
      </c>
      <c r="R222" s="718">
        <v>100</v>
      </c>
      <c r="S222" s="720" t="s">
        <v>1070</v>
      </c>
      <c r="T222" s="734"/>
      <c r="U222" s="723"/>
      <c r="V222" s="723"/>
      <c r="W222" s="386"/>
      <c r="X222" s="386"/>
      <c r="Y222" s="386"/>
      <c r="Z222" s="386"/>
      <c r="AA222" s="386"/>
      <c r="AB222" s="386"/>
      <c r="AC222" s="386"/>
      <c r="AD222" s="386"/>
      <c r="AE222" s="386"/>
      <c r="AF222" s="386"/>
      <c r="AG222" s="386"/>
      <c r="AH222" s="386"/>
      <c r="AI222" s="386"/>
      <c r="AJ222" s="386"/>
      <c r="AK222" s="386"/>
      <c r="AL222" s="641"/>
      <c r="AN222" s="639"/>
      <c r="AO222" s="639"/>
      <c r="AP222" s="639"/>
      <c r="AQ222" s="639"/>
      <c r="AR222" s="639"/>
    </row>
    <row r="223" spans="1:44" s="638" customFormat="1" ht="54" customHeight="1" outlineLevel="2" thickTop="1" thickBot="1" x14ac:dyDescent="0.3">
      <c r="A223" s="413"/>
      <c r="B223" s="1061"/>
      <c r="C223" s="1050"/>
      <c r="D223" s="1052"/>
      <c r="E223" s="1053"/>
      <c r="F223" s="1258"/>
      <c r="G223" s="1019" t="s">
        <v>1714</v>
      </c>
      <c r="H223" s="1020"/>
      <c r="I223" s="1021" t="s">
        <v>1719</v>
      </c>
      <c r="J223" s="1022"/>
      <c r="K223" s="1022"/>
      <c r="L223" s="685" t="s">
        <v>1118</v>
      </c>
      <c r="M223" s="718" t="s">
        <v>128</v>
      </c>
      <c r="N223" s="719">
        <v>100</v>
      </c>
      <c r="O223" s="719">
        <v>100</v>
      </c>
      <c r="P223" s="719">
        <v>100</v>
      </c>
      <c r="Q223" s="719">
        <v>100</v>
      </c>
      <c r="R223" s="718">
        <v>100</v>
      </c>
      <c r="S223" s="720" t="s">
        <v>1070</v>
      </c>
      <c r="T223" s="734"/>
      <c r="U223" s="723"/>
      <c r="V223" s="723"/>
      <c r="W223" s="386"/>
      <c r="X223" s="386"/>
      <c r="Y223" s="386"/>
      <c r="Z223" s="386"/>
      <c r="AA223" s="386"/>
      <c r="AB223" s="386"/>
      <c r="AC223" s="386"/>
      <c r="AD223" s="386"/>
      <c r="AE223" s="386"/>
      <c r="AF223" s="386"/>
      <c r="AG223" s="386"/>
      <c r="AH223" s="386"/>
      <c r="AI223" s="386"/>
      <c r="AJ223" s="386"/>
      <c r="AK223" s="386"/>
      <c r="AL223" s="641"/>
      <c r="AN223" s="639"/>
      <c r="AO223" s="639"/>
      <c r="AP223" s="639"/>
      <c r="AQ223" s="639"/>
      <c r="AR223" s="639"/>
    </row>
    <row r="224" spans="1:44" s="638" customFormat="1" ht="54" customHeight="1" outlineLevel="2" thickTop="1" thickBot="1" x14ac:dyDescent="0.3">
      <c r="A224" s="413"/>
      <c r="B224" s="1061"/>
      <c r="C224" s="1050"/>
      <c r="D224" s="1052"/>
      <c r="E224" s="1053"/>
      <c r="F224" s="1258"/>
      <c r="G224" s="1019" t="s">
        <v>1715</v>
      </c>
      <c r="H224" s="1020"/>
      <c r="I224" s="1021" t="s">
        <v>1757</v>
      </c>
      <c r="J224" s="1022"/>
      <c r="K224" s="1022"/>
      <c r="L224" s="685" t="s">
        <v>1118</v>
      </c>
      <c r="M224" s="718" t="s">
        <v>128</v>
      </c>
      <c r="N224" s="719">
        <v>100</v>
      </c>
      <c r="O224" s="719">
        <v>100</v>
      </c>
      <c r="P224" s="719">
        <v>100</v>
      </c>
      <c r="Q224" s="719">
        <v>100</v>
      </c>
      <c r="R224" s="718">
        <v>100</v>
      </c>
      <c r="S224" s="720" t="s">
        <v>1070</v>
      </c>
      <c r="T224" s="734"/>
      <c r="U224" s="723"/>
      <c r="V224" s="723"/>
      <c r="W224" s="386"/>
      <c r="X224" s="386"/>
      <c r="Y224" s="386"/>
      <c r="Z224" s="386"/>
      <c r="AA224" s="386"/>
      <c r="AB224" s="386"/>
      <c r="AC224" s="386"/>
      <c r="AD224" s="386"/>
      <c r="AE224" s="386"/>
      <c r="AF224" s="386"/>
      <c r="AG224" s="386"/>
      <c r="AH224" s="386"/>
      <c r="AI224" s="386"/>
      <c r="AJ224" s="386"/>
      <c r="AK224" s="386"/>
      <c r="AL224" s="641"/>
      <c r="AN224" s="639"/>
      <c r="AO224" s="639"/>
      <c r="AP224" s="639"/>
      <c r="AQ224" s="639"/>
      <c r="AR224" s="639"/>
    </row>
    <row r="225" spans="1:44" s="638" customFormat="1" ht="54" customHeight="1" outlineLevel="2" thickTop="1" thickBot="1" x14ac:dyDescent="0.3">
      <c r="A225" s="413"/>
      <c r="B225" s="1061"/>
      <c r="C225" s="1050"/>
      <c r="D225" s="1052"/>
      <c r="E225" s="1053"/>
      <c r="F225" s="1258"/>
      <c r="G225" s="1019" t="s">
        <v>1716</v>
      </c>
      <c r="H225" s="1020"/>
      <c r="I225" s="1021" t="s">
        <v>1758</v>
      </c>
      <c r="J225" s="1022"/>
      <c r="K225" s="1022"/>
      <c r="L225" s="685" t="s">
        <v>1118</v>
      </c>
      <c r="M225" s="718" t="s">
        <v>128</v>
      </c>
      <c r="N225" s="719">
        <v>13</v>
      </c>
      <c r="O225" s="719">
        <v>13</v>
      </c>
      <c r="P225" s="719">
        <v>13</v>
      </c>
      <c r="Q225" s="719">
        <v>13</v>
      </c>
      <c r="R225" s="718">
        <v>52</v>
      </c>
      <c r="S225" s="720" t="s">
        <v>1070</v>
      </c>
      <c r="T225" s="734"/>
      <c r="U225" s="723"/>
      <c r="V225" s="723"/>
      <c r="W225" s="386"/>
      <c r="X225" s="386"/>
      <c r="Y225" s="386"/>
      <c r="Z225" s="386"/>
      <c r="AA225" s="386"/>
      <c r="AB225" s="386"/>
      <c r="AC225" s="386"/>
      <c r="AD225" s="386"/>
      <c r="AE225" s="386"/>
      <c r="AF225" s="386"/>
      <c r="AG225" s="386"/>
      <c r="AH225" s="386"/>
      <c r="AI225" s="386"/>
      <c r="AJ225" s="386"/>
      <c r="AK225" s="386"/>
      <c r="AL225" s="641"/>
      <c r="AN225" s="639"/>
      <c r="AO225" s="639"/>
      <c r="AP225" s="639"/>
      <c r="AQ225" s="639"/>
      <c r="AR225" s="639"/>
    </row>
    <row r="226" spans="1:44" s="638" customFormat="1" ht="54" customHeight="1" outlineLevel="2" thickTop="1" thickBot="1" x14ac:dyDescent="0.3">
      <c r="A226" s="413"/>
      <c r="B226" s="1104"/>
      <c r="C226" s="1105"/>
      <c r="D226" s="1039"/>
      <c r="E226" s="1106"/>
      <c r="F226" s="1259"/>
      <c r="G226" s="1019" t="s">
        <v>1717</v>
      </c>
      <c r="H226" s="1020"/>
      <c r="I226" s="1021" t="s">
        <v>1720</v>
      </c>
      <c r="J226" s="1022"/>
      <c r="K226" s="1022"/>
      <c r="L226" s="685" t="s">
        <v>1118</v>
      </c>
      <c r="M226" s="718" t="s">
        <v>128</v>
      </c>
      <c r="N226" s="719">
        <v>100</v>
      </c>
      <c r="O226" s="719">
        <v>100</v>
      </c>
      <c r="P226" s="719">
        <v>0</v>
      </c>
      <c r="Q226" s="719">
        <v>0</v>
      </c>
      <c r="R226" s="718">
        <v>100</v>
      </c>
      <c r="S226" s="720" t="s">
        <v>1070</v>
      </c>
      <c r="T226" s="734"/>
      <c r="U226" s="723"/>
      <c r="V226" s="723"/>
      <c r="W226" s="386"/>
      <c r="X226" s="386"/>
      <c r="Y226" s="386"/>
      <c r="Z226" s="386"/>
      <c r="AA226" s="386"/>
      <c r="AB226" s="386"/>
      <c r="AC226" s="386"/>
      <c r="AD226" s="386"/>
      <c r="AE226" s="386"/>
      <c r="AF226" s="386"/>
      <c r="AG226" s="386"/>
      <c r="AH226" s="386"/>
      <c r="AI226" s="386"/>
      <c r="AJ226" s="386"/>
      <c r="AK226" s="386"/>
      <c r="AL226" s="641"/>
      <c r="AN226" s="639"/>
      <c r="AO226" s="639"/>
      <c r="AP226" s="639"/>
      <c r="AQ226" s="639"/>
      <c r="AR226" s="639"/>
    </row>
    <row r="227" spans="1:44" s="638" customFormat="1" ht="34.5" customHeight="1" outlineLevel="3" thickTop="1" thickBot="1" x14ac:dyDescent="0.3">
      <c r="A227" s="413"/>
      <c r="B227" s="460" t="s">
        <v>981</v>
      </c>
      <c r="C227" s="625" t="s">
        <v>394</v>
      </c>
      <c r="D227" s="991" t="s">
        <v>1426</v>
      </c>
      <c r="E227" s="992"/>
      <c r="F227" s="992"/>
      <c r="G227" s="992"/>
      <c r="H227" s="992"/>
      <c r="I227" s="992"/>
      <c r="J227" s="992"/>
      <c r="K227" s="992"/>
      <c r="L227" s="494" t="s">
        <v>1118</v>
      </c>
      <c r="M227" s="628" t="s">
        <v>128</v>
      </c>
      <c r="N227" s="657">
        <v>100</v>
      </c>
      <c r="O227" s="657">
        <v>100</v>
      </c>
      <c r="P227" s="657">
        <v>100</v>
      </c>
      <c r="Q227" s="657">
        <v>100</v>
      </c>
      <c r="R227" s="629">
        <v>100</v>
      </c>
      <c r="S227" s="657" t="s">
        <v>1070</v>
      </c>
      <c r="T227" s="691"/>
      <c r="U227" s="692"/>
      <c r="V227" s="692"/>
      <c r="W227" s="386"/>
      <c r="X227" s="386"/>
      <c r="Y227" s="386"/>
      <c r="Z227" s="386"/>
      <c r="AA227" s="386"/>
      <c r="AB227" s="386"/>
      <c r="AC227" s="386"/>
      <c r="AD227" s="386"/>
      <c r="AE227" s="386"/>
      <c r="AF227" s="386"/>
      <c r="AG227" s="386"/>
      <c r="AH227" s="386"/>
      <c r="AI227" s="639"/>
      <c r="AJ227" s="639"/>
      <c r="AK227" s="639"/>
      <c r="AL227" s="640"/>
      <c r="AN227" s="642"/>
      <c r="AO227" s="643"/>
      <c r="AP227" s="643"/>
      <c r="AQ227" s="643"/>
      <c r="AR227" s="643"/>
    </row>
    <row r="228" spans="1:44" s="638" customFormat="1" ht="47.25" customHeight="1" outlineLevel="3" thickTop="1" thickBot="1" x14ac:dyDescent="0.3">
      <c r="A228" s="413"/>
      <c r="B228" s="460" t="s">
        <v>981</v>
      </c>
      <c r="C228" s="625" t="s">
        <v>396</v>
      </c>
      <c r="D228" s="1142" t="s">
        <v>1730</v>
      </c>
      <c r="E228" s="1143"/>
      <c r="F228" s="1143"/>
      <c r="G228" s="1143"/>
      <c r="H228" s="1143"/>
      <c r="I228" s="1143"/>
      <c r="J228" s="1143"/>
      <c r="K228" s="1143"/>
      <c r="L228" s="494" t="s">
        <v>1118</v>
      </c>
      <c r="M228" s="628" t="s">
        <v>128</v>
      </c>
      <c r="N228" s="657">
        <v>100</v>
      </c>
      <c r="O228" s="657">
        <v>100</v>
      </c>
      <c r="P228" s="657">
        <v>100</v>
      </c>
      <c r="Q228" s="657">
        <v>100</v>
      </c>
      <c r="R228" s="629">
        <v>100</v>
      </c>
      <c r="S228" s="657" t="s">
        <v>1070</v>
      </c>
      <c r="T228" s="691"/>
      <c r="U228" s="692"/>
      <c r="V228" s="692"/>
      <c r="W228" s="386"/>
      <c r="X228" s="386"/>
      <c r="Y228" s="386"/>
      <c r="Z228" s="386"/>
      <c r="AA228" s="386"/>
      <c r="AB228" s="386"/>
      <c r="AC228" s="386"/>
      <c r="AD228" s="386"/>
      <c r="AE228" s="386"/>
      <c r="AF228" s="386"/>
      <c r="AG228" s="386"/>
      <c r="AH228" s="386"/>
      <c r="AI228" s="639"/>
      <c r="AJ228" s="639"/>
      <c r="AK228" s="639"/>
      <c r="AL228" s="640"/>
      <c r="AN228" s="642"/>
      <c r="AO228" s="643"/>
      <c r="AP228" s="643"/>
      <c r="AQ228" s="643"/>
      <c r="AR228" s="643"/>
    </row>
    <row r="229" spans="1:44" s="638" customFormat="1" ht="37.5" customHeight="1" outlineLevel="3" thickTop="1" thickBot="1" x14ac:dyDescent="0.3">
      <c r="A229" s="413"/>
      <c r="B229" s="460" t="s">
        <v>981</v>
      </c>
      <c r="C229" s="625" t="s">
        <v>398</v>
      </c>
      <c r="D229" s="993" t="s">
        <v>1427</v>
      </c>
      <c r="E229" s="994"/>
      <c r="F229" s="994"/>
      <c r="G229" s="994"/>
      <c r="H229" s="994"/>
      <c r="I229" s="994"/>
      <c r="J229" s="994"/>
      <c r="K229" s="994"/>
      <c r="L229" s="494" t="s">
        <v>1118</v>
      </c>
      <c r="M229" s="628" t="s">
        <v>128</v>
      </c>
      <c r="N229" s="657">
        <v>100</v>
      </c>
      <c r="O229" s="657">
        <v>100</v>
      </c>
      <c r="P229" s="657">
        <v>100</v>
      </c>
      <c r="Q229" s="657">
        <v>100</v>
      </c>
      <c r="R229" s="629">
        <v>100</v>
      </c>
      <c r="S229" s="657" t="s">
        <v>1070</v>
      </c>
      <c r="T229" s="691"/>
      <c r="U229" s="692"/>
      <c r="V229" s="692"/>
      <c r="W229" s="386"/>
      <c r="X229" s="386"/>
      <c r="Y229" s="386"/>
      <c r="Z229" s="386"/>
      <c r="AA229" s="386"/>
      <c r="AB229" s="386"/>
      <c r="AC229" s="386"/>
      <c r="AD229" s="386"/>
      <c r="AE229" s="386"/>
      <c r="AF229" s="386"/>
      <c r="AG229" s="386"/>
      <c r="AH229" s="386"/>
      <c r="AI229" s="639"/>
      <c r="AJ229" s="639"/>
      <c r="AK229" s="639"/>
      <c r="AL229" s="640"/>
      <c r="AN229" s="642"/>
      <c r="AO229" s="643"/>
      <c r="AP229" s="643"/>
      <c r="AQ229" s="643"/>
      <c r="AR229" s="643"/>
    </row>
    <row r="230" spans="1:44" s="638" customFormat="1" ht="35.25" customHeight="1" outlineLevel="3" thickTop="1" thickBot="1" x14ac:dyDescent="0.3">
      <c r="A230" s="413"/>
      <c r="B230" s="460" t="s">
        <v>981</v>
      </c>
      <c r="C230" s="625" t="s">
        <v>400</v>
      </c>
      <c r="D230" s="993" t="s">
        <v>1428</v>
      </c>
      <c r="E230" s="994"/>
      <c r="F230" s="994"/>
      <c r="G230" s="994"/>
      <c r="H230" s="994"/>
      <c r="I230" s="994"/>
      <c r="J230" s="994"/>
      <c r="K230" s="994"/>
      <c r="L230" s="494" t="s">
        <v>1118</v>
      </c>
      <c r="M230" s="628" t="s">
        <v>128</v>
      </c>
      <c r="N230" s="657">
        <v>100</v>
      </c>
      <c r="O230" s="657">
        <v>100</v>
      </c>
      <c r="P230" s="657">
        <v>100</v>
      </c>
      <c r="Q230" s="657">
        <v>100</v>
      </c>
      <c r="R230" s="629">
        <v>100</v>
      </c>
      <c r="S230" s="657" t="s">
        <v>1070</v>
      </c>
      <c r="T230" s="691"/>
      <c r="U230" s="692"/>
      <c r="V230" s="692"/>
      <c r="W230" s="386"/>
      <c r="X230" s="386"/>
      <c r="Y230" s="386"/>
      <c r="Z230" s="386"/>
      <c r="AA230" s="386"/>
      <c r="AB230" s="386"/>
      <c r="AC230" s="386"/>
      <c r="AD230" s="386"/>
      <c r="AE230" s="386"/>
      <c r="AF230" s="386"/>
      <c r="AG230" s="386"/>
      <c r="AH230" s="386"/>
      <c r="AI230" s="639"/>
      <c r="AJ230" s="639"/>
      <c r="AK230" s="639"/>
      <c r="AL230" s="640"/>
      <c r="AN230" s="642"/>
      <c r="AO230" s="643"/>
      <c r="AP230" s="643"/>
      <c r="AQ230" s="643"/>
      <c r="AR230" s="643"/>
    </row>
    <row r="231" spans="1:44" s="638" customFormat="1" ht="38.25" customHeight="1" outlineLevel="3" thickTop="1" thickBot="1" x14ac:dyDescent="0.3">
      <c r="A231" s="413"/>
      <c r="B231" s="460" t="s">
        <v>981</v>
      </c>
      <c r="C231" s="625" t="s">
        <v>402</v>
      </c>
      <c r="D231" s="993" t="s">
        <v>1595</v>
      </c>
      <c r="E231" s="994"/>
      <c r="F231" s="994"/>
      <c r="G231" s="994"/>
      <c r="H231" s="994"/>
      <c r="I231" s="994"/>
      <c r="J231" s="994"/>
      <c r="K231" s="994"/>
      <c r="L231" s="494" t="s">
        <v>1118</v>
      </c>
      <c r="M231" s="628" t="s">
        <v>128</v>
      </c>
      <c r="N231" s="657">
        <v>100</v>
      </c>
      <c r="O231" s="657">
        <v>100</v>
      </c>
      <c r="P231" s="657">
        <v>100</v>
      </c>
      <c r="Q231" s="657">
        <v>100</v>
      </c>
      <c r="R231" s="629">
        <v>100</v>
      </c>
      <c r="S231" s="657" t="s">
        <v>1070</v>
      </c>
      <c r="T231" s="691"/>
      <c r="U231" s="692"/>
      <c r="V231" s="692"/>
      <c r="W231" s="386"/>
      <c r="X231" s="386"/>
      <c r="Y231" s="386"/>
      <c r="Z231" s="386"/>
      <c r="AA231" s="386"/>
      <c r="AB231" s="386"/>
      <c r="AC231" s="386"/>
      <c r="AD231" s="386"/>
      <c r="AE231" s="386"/>
      <c r="AF231" s="386"/>
      <c r="AG231" s="386"/>
      <c r="AH231" s="386"/>
      <c r="AI231" s="639"/>
      <c r="AJ231" s="639"/>
      <c r="AK231" s="639"/>
      <c r="AL231" s="640"/>
      <c r="AN231" s="642"/>
      <c r="AO231" s="643"/>
      <c r="AP231" s="643"/>
      <c r="AQ231" s="643"/>
      <c r="AR231" s="643"/>
    </row>
    <row r="232" spans="1:44" s="638" customFormat="1" ht="35.25" customHeight="1" outlineLevel="3" thickTop="1" thickBot="1" x14ac:dyDescent="0.3">
      <c r="A232" s="413"/>
      <c r="B232" s="460" t="s">
        <v>981</v>
      </c>
      <c r="C232" s="625" t="s">
        <v>436</v>
      </c>
      <c r="D232" s="993" t="s">
        <v>1429</v>
      </c>
      <c r="E232" s="994"/>
      <c r="F232" s="994"/>
      <c r="G232" s="994"/>
      <c r="H232" s="994"/>
      <c r="I232" s="994"/>
      <c r="J232" s="994"/>
      <c r="K232" s="994"/>
      <c r="L232" s="494" t="s">
        <v>1118</v>
      </c>
      <c r="M232" s="628" t="s">
        <v>128</v>
      </c>
      <c r="N232" s="657">
        <v>100</v>
      </c>
      <c r="O232" s="657">
        <v>100</v>
      </c>
      <c r="P232" s="657">
        <v>100</v>
      </c>
      <c r="Q232" s="657">
        <v>100</v>
      </c>
      <c r="R232" s="629">
        <v>100</v>
      </c>
      <c r="S232" s="657" t="s">
        <v>1070</v>
      </c>
      <c r="T232" s="691"/>
      <c r="U232" s="692"/>
      <c r="V232" s="692"/>
      <c r="W232" s="386"/>
      <c r="X232" s="386"/>
      <c r="Y232" s="386"/>
      <c r="Z232" s="386"/>
      <c r="AA232" s="386"/>
      <c r="AB232" s="386"/>
      <c r="AC232" s="386"/>
      <c r="AD232" s="386"/>
      <c r="AE232" s="386"/>
      <c r="AF232" s="386"/>
      <c r="AG232" s="386"/>
      <c r="AH232" s="386"/>
      <c r="AI232" s="639"/>
      <c r="AJ232" s="639"/>
      <c r="AK232" s="639"/>
      <c r="AL232" s="640"/>
      <c r="AN232" s="642"/>
      <c r="AO232" s="643"/>
      <c r="AP232" s="643"/>
      <c r="AQ232" s="643"/>
      <c r="AR232" s="643"/>
    </row>
    <row r="233" spans="1:44" s="638" customFormat="1" ht="35.25" customHeight="1" outlineLevel="3" thickTop="1" thickBot="1" x14ac:dyDescent="0.3">
      <c r="A233" s="413"/>
      <c r="B233" s="460" t="s">
        <v>981</v>
      </c>
      <c r="C233" s="625" t="s">
        <v>437</v>
      </c>
      <c r="D233" s="991" t="s">
        <v>1596</v>
      </c>
      <c r="E233" s="992"/>
      <c r="F233" s="992"/>
      <c r="G233" s="992"/>
      <c r="H233" s="992"/>
      <c r="I233" s="992"/>
      <c r="J233" s="992"/>
      <c r="K233" s="992"/>
      <c r="L233" s="494" t="s">
        <v>1118</v>
      </c>
      <c r="M233" s="628" t="s">
        <v>128</v>
      </c>
      <c r="N233" s="657">
        <v>100</v>
      </c>
      <c r="O233" s="657">
        <v>100</v>
      </c>
      <c r="P233" s="657">
        <v>100</v>
      </c>
      <c r="Q233" s="657">
        <v>100</v>
      </c>
      <c r="R233" s="629">
        <v>100</v>
      </c>
      <c r="S233" s="657" t="s">
        <v>1070</v>
      </c>
      <c r="T233" s="691"/>
      <c r="U233" s="692"/>
      <c r="V233" s="692"/>
      <c r="W233" s="386"/>
      <c r="X233" s="386"/>
      <c r="Y233" s="386"/>
      <c r="Z233" s="386"/>
      <c r="AA233" s="386"/>
      <c r="AB233" s="386"/>
      <c r="AC233" s="386"/>
      <c r="AD233" s="386"/>
      <c r="AE233" s="386"/>
      <c r="AF233" s="386"/>
      <c r="AG233" s="386"/>
      <c r="AH233" s="386"/>
      <c r="AI233" s="639"/>
      <c r="AJ233" s="639"/>
      <c r="AK233" s="639"/>
      <c r="AL233" s="640"/>
      <c r="AN233" s="642"/>
      <c r="AO233" s="643"/>
      <c r="AP233" s="643"/>
      <c r="AQ233" s="643"/>
      <c r="AR233" s="643"/>
    </row>
    <row r="234" spans="1:44" s="638" customFormat="1" ht="35.25" customHeight="1" outlineLevel="3" thickTop="1" thickBot="1" x14ac:dyDescent="0.3">
      <c r="A234" s="413"/>
      <c r="B234" s="460" t="s">
        <v>981</v>
      </c>
      <c r="C234" s="625" t="s">
        <v>439</v>
      </c>
      <c r="D234" s="991" t="s">
        <v>1430</v>
      </c>
      <c r="E234" s="992"/>
      <c r="F234" s="992"/>
      <c r="G234" s="992"/>
      <c r="H234" s="992"/>
      <c r="I234" s="992"/>
      <c r="J234" s="992"/>
      <c r="K234" s="992"/>
      <c r="L234" s="494" t="s">
        <v>1118</v>
      </c>
      <c r="M234" s="628" t="s">
        <v>128</v>
      </c>
      <c r="N234" s="657">
        <v>25</v>
      </c>
      <c r="O234" s="657">
        <v>25</v>
      </c>
      <c r="P234" s="657">
        <v>25</v>
      </c>
      <c r="Q234" s="657">
        <v>25</v>
      </c>
      <c r="R234" s="629">
        <v>100</v>
      </c>
      <c r="S234" s="657" t="s">
        <v>1070</v>
      </c>
      <c r="T234" s="691"/>
      <c r="U234" s="692"/>
      <c r="V234" s="692"/>
      <c r="W234" s="386"/>
      <c r="X234" s="386"/>
      <c r="Y234" s="386"/>
      <c r="Z234" s="386"/>
      <c r="AA234" s="386"/>
      <c r="AB234" s="386"/>
      <c r="AC234" s="386"/>
      <c r="AD234" s="386"/>
      <c r="AE234" s="386"/>
      <c r="AF234" s="386"/>
      <c r="AG234" s="386"/>
      <c r="AH234" s="386"/>
      <c r="AI234" s="639"/>
      <c r="AJ234" s="639"/>
      <c r="AK234" s="639"/>
      <c r="AL234" s="640"/>
      <c r="AN234" s="642"/>
      <c r="AO234" s="643"/>
      <c r="AP234" s="643"/>
      <c r="AQ234" s="643"/>
      <c r="AR234" s="643"/>
    </row>
    <row r="235" spans="1:44" s="638" customFormat="1" ht="35.25" customHeight="1" outlineLevel="3" thickTop="1" thickBot="1" x14ac:dyDescent="0.3">
      <c r="A235" s="413"/>
      <c r="B235" s="460" t="s">
        <v>981</v>
      </c>
      <c r="C235" s="625" t="s">
        <v>450</v>
      </c>
      <c r="D235" s="1044" t="s">
        <v>1470</v>
      </c>
      <c r="E235" s="1014"/>
      <c r="F235" s="1014"/>
      <c r="G235" s="1014"/>
      <c r="H235" s="1014"/>
      <c r="I235" s="1014"/>
      <c r="J235" s="1014"/>
      <c r="K235" s="1014"/>
      <c r="L235" s="494" t="s">
        <v>1123</v>
      </c>
      <c r="M235" s="628" t="s">
        <v>128</v>
      </c>
      <c r="N235" s="657">
        <v>200</v>
      </c>
      <c r="O235" s="657">
        <v>220</v>
      </c>
      <c r="P235" s="657">
        <v>242</v>
      </c>
      <c r="Q235" s="657">
        <v>266</v>
      </c>
      <c r="R235" s="629">
        <v>929</v>
      </c>
      <c r="S235" s="657" t="s">
        <v>32</v>
      </c>
      <c r="T235" s="691"/>
      <c r="U235" s="692"/>
      <c r="V235" s="692"/>
      <c r="W235" s="386"/>
      <c r="X235" s="386"/>
      <c r="Y235" s="386"/>
      <c r="Z235" s="386"/>
      <c r="AA235" s="386"/>
      <c r="AB235" s="386"/>
      <c r="AC235" s="386"/>
      <c r="AD235" s="386"/>
      <c r="AE235" s="386"/>
      <c r="AF235" s="386"/>
      <c r="AG235" s="386"/>
      <c r="AH235" s="386"/>
      <c r="AI235" s="639"/>
      <c r="AJ235" s="639"/>
      <c r="AK235" s="639"/>
      <c r="AL235" s="640"/>
      <c r="AN235" s="642"/>
      <c r="AO235" s="643"/>
      <c r="AP235" s="643"/>
      <c r="AQ235" s="643"/>
      <c r="AR235" s="643"/>
    </row>
    <row r="236" spans="1:44" s="638" customFormat="1" ht="35.25" customHeight="1" outlineLevel="3" thickTop="1" thickBot="1" x14ac:dyDescent="0.3">
      <c r="A236" s="413"/>
      <c r="B236" s="460" t="s">
        <v>981</v>
      </c>
      <c r="C236" s="625" t="s">
        <v>456</v>
      </c>
      <c r="D236" s="1044" t="s">
        <v>1471</v>
      </c>
      <c r="E236" s="1014"/>
      <c r="F236" s="1014"/>
      <c r="G236" s="1014"/>
      <c r="H236" s="1014"/>
      <c r="I236" s="1014"/>
      <c r="J236" s="1014"/>
      <c r="K236" s="1014"/>
      <c r="L236" s="494" t="s">
        <v>1123</v>
      </c>
      <c r="M236" s="628" t="s">
        <v>128</v>
      </c>
      <c r="N236" s="657">
        <v>200</v>
      </c>
      <c r="O236" s="657">
        <v>220</v>
      </c>
      <c r="P236" s="657">
        <v>242</v>
      </c>
      <c r="Q236" s="657">
        <v>266</v>
      </c>
      <c r="R236" s="629">
        <v>929</v>
      </c>
      <c r="S236" s="657" t="s">
        <v>32</v>
      </c>
      <c r="T236" s="691"/>
      <c r="U236" s="692"/>
      <c r="V236" s="692"/>
      <c r="W236" s="386"/>
      <c r="X236" s="386"/>
      <c r="Y236" s="386"/>
      <c r="Z236" s="386"/>
      <c r="AA236" s="386"/>
      <c r="AB236" s="386"/>
      <c r="AC236" s="386"/>
      <c r="AD236" s="386"/>
      <c r="AE236" s="386"/>
      <c r="AF236" s="386"/>
      <c r="AG236" s="386"/>
      <c r="AH236" s="386"/>
      <c r="AI236" s="639"/>
      <c r="AJ236" s="639"/>
      <c r="AK236" s="639"/>
      <c r="AL236" s="640"/>
      <c r="AN236" s="642"/>
      <c r="AO236" s="643"/>
      <c r="AP236" s="643"/>
      <c r="AQ236" s="643"/>
      <c r="AR236" s="643"/>
    </row>
    <row r="237" spans="1:44" s="638" customFormat="1" ht="35.25" customHeight="1" outlineLevel="3" thickTop="1" thickBot="1" x14ac:dyDescent="0.3">
      <c r="A237" s="413"/>
      <c r="B237" s="460" t="s">
        <v>981</v>
      </c>
      <c r="C237" s="625" t="s">
        <v>458</v>
      </c>
      <c r="D237" s="1044" t="s">
        <v>1472</v>
      </c>
      <c r="E237" s="1014"/>
      <c r="F237" s="1014"/>
      <c r="G237" s="1014"/>
      <c r="H237" s="1014"/>
      <c r="I237" s="1014"/>
      <c r="J237" s="1014"/>
      <c r="K237" s="1014"/>
      <c r="L237" s="494" t="s">
        <v>1123</v>
      </c>
      <c r="M237" s="628" t="s">
        <v>128</v>
      </c>
      <c r="N237" s="657">
        <v>100</v>
      </c>
      <c r="O237" s="657">
        <v>100</v>
      </c>
      <c r="P237" s="657">
        <v>100</v>
      </c>
      <c r="Q237" s="657">
        <v>100</v>
      </c>
      <c r="R237" s="629">
        <v>100</v>
      </c>
      <c r="S237" s="657" t="s">
        <v>1070</v>
      </c>
      <c r="T237" s="691"/>
      <c r="U237" s="692"/>
      <c r="V237" s="692"/>
      <c r="W237" s="386"/>
      <c r="X237" s="386"/>
      <c r="Y237" s="386"/>
      <c r="Z237" s="386"/>
      <c r="AA237" s="386"/>
      <c r="AB237" s="386"/>
      <c r="AC237" s="386"/>
      <c r="AD237" s="386"/>
      <c r="AE237" s="386"/>
      <c r="AF237" s="386"/>
      <c r="AG237" s="386"/>
      <c r="AH237" s="386"/>
      <c r="AI237" s="639"/>
      <c r="AJ237" s="639"/>
      <c r="AK237" s="639"/>
      <c r="AL237" s="640"/>
      <c r="AN237" s="642"/>
      <c r="AO237" s="643"/>
      <c r="AP237" s="643"/>
      <c r="AQ237" s="643"/>
      <c r="AR237" s="643"/>
    </row>
    <row r="238" spans="1:44" s="638" customFormat="1" ht="35.25" customHeight="1" outlineLevel="3" thickTop="1" thickBot="1" x14ac:dyDescent="0.3">
      <c r="A238" s="413"/>
      <c r="B238" s="460" t="s">
        <v>981</v>
      </c>
      <c r="C238" s="625" t="s">
        <v>461</v>
      </c>
      <c r="D238" s="1044" t="s">
        <v>1473</v>
      </c>
      <c r="E238" s="1014"/>
      <c r="F238" s="1014"/>
      <c r="G238" s="1014"/>
      <c r="H238" s="1014"/>
      <c r="I238" s="1014"/>
      <c r="J238" s="1014"/>
      <c r="K238" s="1014"/>
      <c r="L238" s="494" t="s">
        <v>1123</v>
      </c>
      <c r="M238" s="628">
        <v>100</v>
      </c>
      <c r="N238" s="657">
        <v>100</v>
      </c>
      <c r="O238" s="657">
        <v>100</v>
      </c>
      <c r="P238" s="657">
        <v>100</v>
      </c>
      <c r="Q238" s="657">
        <v>100</v>
      </c>
      <c r="R238" s="629">
        <v>100</v>
      </c>
      <c r="S238" s="657" t="s">
        <v>1070</v>
      </c>
      <c r="T238" s="691"/>
      <c r="U238" s="692"/>
      <c r="V238" s="692"/>
      <c r="W238" s="386"/>
      <c r="X238" s="386"/>
      <c r="Y238" s="386"/>
      <c r="Z238" s="386"/>
      <c r="AA238" s="386"/>
      <c r="AB238" s="386"/>
      <c r="AC238" s="386"/>
      <c r="AD238" s="386"/>
      <c r="AE238" s="386"/>
      <c r="AF238" s="386"/>
      <c r="AG238" s="386"/>
      <c r="AH238" s="386"/>
      <c r="AI238" s="639"/>
      <c r="AJ238" s="639"/>
      <c r="AK238" s="639"/>
      <c r="AL238" s="640"/>
      <c r="AN238" s="642"/>
      <c r="AO238" s="643"/>
      <c r="AP238" s="643"/>
      <c r="AQ238" s="643"/>
      <c r="AR238" s="643"/>
    </row>
    <row r="239" spans="1:44" s="638" customFormat="1" ht="35.25" customHeight="1" outlineLevel="3" thickTop="1" thickBot="1" x14ac:dyDescent="0.3">
      <c r="A239" s="413"/>
      <c r="B239" s="460" t="s">
        <v>981</v>
      </c>
      <c r="C239" s="625" t="s">
        <v>691</v>
      </c>
      <c r="D239" s="1171" t="s">
        <v>1597</v>
      </c>
      <c r="E239" s="1172"/>
      <c r="F239" s="1172"/>
      <c r="G239" s="1172"/>
      <c r="H239" s="1172"/>
      <c r="I239" s="1172"/>
      <c r="J239" s="1172"/>
      <c r="K239" s="1172"/>
      <c r="L239" s="494" t="s">
        <v>1123</v>
      </c>
      <c r="M239" s="628" t="s">
        <v>128</v>
      </c>
      <c r="N239" s="657">
        <v>50</v>
      </c>
      <c r="O239" s="657">
        <v>75</v>
      </c>
      <c r="P239" s="657">
        <v>85</v>
      </c>
      <c r="Q239" s="657">
        <v>100</v>
      </c>
      <c r="R239" s="629">
        <v>100</v>
      </c>
      <c r="S239" s="657" t="s">
        <v>1070</v>
      </c>
      <c r="T239" s="691"/>
      <c r="U239" s="692"/>
      <c r="V239" s="692"/>
      <c r="W239" s="386"/>
      <c r="X239" s="386"/>
      <c r="Y239" s="386"/>
      <c r="Z239" s="386"/>
      <c r="AA239" s="386"/>
      <c r="AB239" s="386"/>
      <c r="AC239" s="386"/>
      <c r="AD239" s="386"/>
      <c r="AE239" s="386"/>
      <c r="AF239" s="386"/>
      <c r="AG239" s="386"/>
      <c r="AH239" s="386"/>
      <c r="AI239" s="639"/>
      <c r="AJ239" s="639"/>
      <c r="AK239" s="639"/>
      <c r="AL239" s="640"/>
      <c r="AN239" s="642"/>
      <c r="AO239" s="643"/>
      <c r="AP239" s="643"/>
      <c r="AQ239" s="643"/>
      <c r="AR239" s="643"/>
    </row>
    <row r="240" spans="1:44" s="638" customFormat="1" ht="54" customHeight="1" outlineLevel="2" thickTop="1" thickBot="1" x14ac:dyDescent="0.3">
      <c r="A240" s="413"/>
      <c r="B240" s="1060" t="s">
        <v>1014</v>
      </c>
      <c r="C240" s="1049" t="s">
        <v>788</v>
      </c>
      <c r="D240" s="1052" t="s">
        <v>1095</v>
      </c>
      <c r="E240" s="1098"/>
      <c r="F240" s="1055" t="s">
        <v>995</v>
      </c>
      <c r="G240" s="1144" t="s">
        <v>1177</v>
      </c>
      <c r="H240" s="1145"/>
      <c r="I240" s="1096" t="s">
        <v>1319</v>
      </c>
      <c r="J240" s="1097"/>
      <c r="K240" s="1097"/>
      <c r="L240" s="685" t="s">
        <v>1118</v>
      </c>
      <c r="M240" s="718" t="s">
        <v>128</v>
      </c>
      <c r="N240" s="720">
        <v>100</v>
      </c>
      <c r="O240" s="720">
        <v>100</v>
      </c>
      <c r="P240" s="720">
        <v>100</v>
      </c>
      <c r="Q240" s="720">
        <v>100</v>
      </c>
      <c r="R240" s="771">
        <v>100</v>
      </c>
      <c r="S240" s="719" t="s">
        <v>1070</v>
      </c>
      <c r="T240" s="734"/>
      <c r="U240" s="723"/>
      <c r="V240" s="723"/>
      <c r="W240" s="386"/>
      <c r="X240" s="386"/>
      <c r="Y240" s="386"/>
      <c r="Z240" s="386"/>
      <c r="AA240" s="386"/>
      <c r="AB240" s="386"/>
      <c r="AC240" s="386"/>
      <c r="AD240" s="386"/>
      <c r="AE240" s="386"/>
      <c r="AF240" s="386"/>
      <c r="AG240" s="386"/>
      <c r="AH240" s="386"/>
      <c r="AI240" s="386"/>
      <c r="AJ240" s="386"/>
      <c r="AK240" s="386"/>
      <c r="AL240" s="641"/>
      <c r="AN240" s="639"/>
      <c r="AO240" s="639"/>
      <c r="AP240" s="639"/>
      <c r="AQ240" s="639"/>
      <c r="AR240" s="639"/>
    </row>
    <row r="241" spans="1:2415" s="638" customFormat="1" ht="52.5" customHeight="1" outlineLevel="2" thickTop="1" thickBot="1" x14ac:dyDescent="0.3">
      <c r="A241" s="413"/>
      <c r="B241" s="1104"/>
      <c r="C241" s="1105"/>
      <c r="D241" s="1039"/>
      <c r="E241" s="1040"/>
      <c r="F241" s="1169"/>
      <c r="G241" s="1144" t="s">
        <v>1178</v>
      </c>
      <c r="H241" s="1145"/>
      <c r="I241" s="1096" t="s">
        <v>1320</v>
      </c>
      <c r="J241" s="1097"/>
      <c r="K241" s="1097"/>
      <c r="L241" s="685" t="s">
        <v>1118</v>
      </c>
      <c r="M241" s="718" t="s">
        <v>128</v>
      </c>
      <c r="N241" s="720">
        <v>100</v>
      </c>
      <c r="O241" s="720">
        <v>100</v>
      </c>
      <c r="P241" s="720">
        <v>100</v>
      </c>
      <c r="Q241" s="720">
        <v>100</v>
      </c>
      <c r="R241" s="771">
        <v>100</v>
      </c>
      <c r="S241" s="719" t="s">
        <v>1424</v>
      </c>
      <c r="T241" s="734"/>
      <c r="U241" s="723"/>
      <c r="V241" s="723"/>
      <c r="W241" s="386"/>
      <c r="X241" s="386"/>
      <c r="Y241" s="386"/>
      <c r="Z241" s="386"/>
      <c r="AA241" s="386"/>
      <c r="AB241" s="386"/>
      <c r="AC241" s="386"/>
      <c r="AD241" s="386"/>
      <c r="AE241" s="386"/>
      <c r="AF241" s="386"/>
      <c r="AG241" s="386"/>
      <c r="AH241" s="386"/>
      <c r="AI241" s="386"/>
      <c r="AJ241" s="386"/>
      <c r="AK241" s="386"/>
      <c r="AL241" s="641"/>
      <c r="AN241" s="639"/>
      <c r="AO241" s="639"/>
      <c r="AP241" s="639"/>
      <c r="AQ241" s="639"/>
      <c r="AR241" s="639"/>
    </row>
    <row r="242" spans="1:2415" s="638" customFormat="1" ht="39.75" customHeight="1" outlineLevel="3" thickTop="1" thickBot="1" x14ac:dyDescent="0.3">
      <c r="A242" s="413"/>
      <c r="B242" s="460" t="s">
        <v>981</v>
      </c>
      <c r="C242" s="625" t="s">
        <v>693</v>
      </c>
      <c r="D242" s="993" t="s">
        <v>1431</v>
      </c>
      <c r="E242" s="994"/>
      <c r="F242" s="994"/>
      <c r="G242" s="994"/>
      <c r="H242" s="994"/>
      <c r="I242" s="994"/>
      <c r="J242" s="994"/>
      <c r="K242" s="994"/>
      <c r="L242" s="602" t="s">
        <v>1118</v>
      </c>
      <c r="M242" s="628" t="s">
        <v>128</v>
      </c>
      <c r="N242" s="657">
        <v>100</v>
      </c>
      <c r="O242" s="657">
        <v>100</v>
      </c>
      <c r="P242" s="657">
        <v>100</v>
      </c>
      <c r="Q242" s="657">
        <v>100</v>
      </c>
      <c r="R242" s="629">
        <v>100</v>
      </c>
      <c r="S242" s="657" t="s">
        <v>1070</v>
      </c>
      <c r="T242" s="691"/>
      <c r="U242" s="692"/>
      <c r="V242" s="692"/>
      <c r="W242" s="386"/>
      <c r="X242" s="386"/>
      <c r="Y242" s="386"/>
      <c r="Z242" s="386"/>
      <c r="AA242" s="386"/>
      <c r="AB242" s="386"/>
      <c r="AC242" s="386"/>
      <c r="AD242" s="386"/>
      <c r="AE242" s="386"/>
      <c r="AF242" s="386"/>
      <c r="AG242" s="386"/>
      <c r="AH242" s="386"/>
      <c r="AI242" s="639"/>
      <c r="AJ242" s="639"/>
      <c r="AK242" s="639"/>
      <c r="AL242" s="640"/>
      <c r="AN242" s="642"/>
      <c r="AO242" s="643"/>
      <c r="AP242" s="643"/>
      <c r="AQ242" s="643"/>
      <c r="AR242" s="643"/>
    </row>
    <row r="243" spans="1:2415" s="638" customFormat="1" ht="35.25" customHeight="1" outlineLevel="3" thickTop="1" thickBot="1" x14ac:dyDescent="0.3">
      <c r="A243" s="413"/>
      <c r="B243" s="460" t="s">
        <v>981</v>
      </c>
      <c r="C243" s="625" t="s">
        <v>695</v>
      </c>
      <c r="D243" s="993" t="s">
        <v>1598</v>
      </c>
      <c r="E243" s="994"/>
      <c r="F243" s="994"/>
      <c r="G243" s="994"/>
      <c r="H243" s="994"/>
      <c r="I243" s="994"/>
      <c r="J243" s="994"/>
      <c r="K243" s="994"/>
      <c r="L243" s="602" t="s">
        <v>1118</v>
      </c>
      <c r="M243" s="628" t="s">
        <v>128</v>
      </c>
      <c r="N243" s="657">
        <v>100</v>
      </c>
      <c r="O243" s="657">
        <v>100</v>
      </c>
      <c r="P243" s="657">
        <v>100</v>
      </c>
      <c r="Q243" s="657">
        <v>100</v>
      </c>
      <c r="R243" s="629">
        <v>100</v>
      </c>
      <c r="S243" s="657" t="s">
        <v>1070</v>
      </c>
      <c r="T243" s="691"/>
      <c r="U243" s="692"/>
      <c r="V243" s="692"/>
      <c r="W243" s="386"/>
      <c r="X243" s="386"/>
      <c r="Y243" s="386"/>
      <c r="Z243" s="386"/>
      <c r="AA243" s="386"/>
      <c r="AB243" s="386"/>
      <c r="AC243" s="386"/>
      <c r="AD243" s="386"/>
      <c r="AE243" s="386"/>
      <c r="AF243" s="386"/>
      <c r="AG243" s="386"/>
      <c r="AH243" s="386"/>
      <c r="AI243" s="639"/>
      <c r="AJ243" s="639"/>
      <c r="AK243" s="639"/>
      <c r="AL243" s="640"/>
      <c r="AN243" s="642"/>
      <c r="AO243" s="643"/>
      <c r="AP243" s="643"/>
      <c r="AQ243" s="643"/>
      <c r="AR243" s="643"/>
    </row>
    <row r="244" spans="1:2415" s="638" customFormat="1" ht="35.25" customHeight="1" outlineLevel="3" thickTop="1" thickBot="1" x14ac:dyDescent="0.3">
      <c r="A244" s="413"/>
      <c r="B244" s="460" t="s">
        <v>981</v>
      </c>
      <c r="C244" s="625" t="s">
        <v>697</v>
      </c>
      <c r="D244" s="991" t="s">
        <v>1432</v>
      </c>
      <c r="E244" s="992"/>
      <c r="F244" s="992"/>
      <c r="G244" s="992"/>
      <c r="H244" s="992"/>
      <c r="I244" s="992"/>
      <c r="J244" s="992"/>
      <c r="K244" s="992"/>
      <c r="L244" s="602" t="s">
        <v>1118</v>
      </c>
      <c r="M244" s="628" t="s">
        <v>128</v>
      </c>
      <c r="N244" s="657">
        <v>100</v>
      </c>
      <c r="O244" s="657">
        <v>100</v>
      </c>
      <c r="P244" s="657">
        <v>100</v>
      </c>
      <c r="Q244" s="657">
        <v>100</v>
      </c>
      <c r="R244" s="629">
        <v>100</v>
      </c>
      <c r="S244" s="657" t="s">
        <v>1070</v>
      </c>
      <c r="T244" s="691"/>
      <c r="U244" s="692"/>
      <c r="V244" s="692"/>
      <c r="W244" s="386"/>
      <c r="X244" s="386"/>
      <c r="Y244" s="386"/>
      <c r="Z244" s="386"/>
      <c r="AA244" s="386"/>
      <c r="AB244" s="386"/>
      <c r="AC244" s="386"/>
      <c r="AD244" s="386"/>
      <c r="AE244" s="386"/>
      <c r="AF244" s="386"/>
      <c r="AG244" s="386"/>
      <c r="AH244" s="386"/>
      <c r="AI244" s="639"/>
      <c r="AJ244" s="639"/>
      <c r="AK244" s="639"/>
      <c r="AL244" s="640"/>
      <c r="AN244" s="642"/>
      <c r="AO244" s="643"/>
      <c r="AP244" s="643"/>
      <c r="AQ244" s="643"/>
      <c r="AR244" s="643"/>
    </row>
    <row r="245" spans="1:2415" s="638" customFormat="1" ht="35.25" customHeight="1" outlineLevel="3" thickTop="1" thickBot="1" x14ac:dyDescent="0.3">
      <c r="A245" s="413"/>
      <c r="B245" s="460" t="s">
        <v>981</v>
      </c>
      <c r="C245" s="625" t="s">
        <v>699</v>
      </c>
      <c r="D245" s="1034" t="s">
        <v>1599</v>
      </c>
      <c r="E245" s="1035"/>
      <c r="F245" s="1035"/>
      <c r="G245" s="1035"/>
      <c r="H245" s="1035"/>
      <c r="I245" s="1035"/>
      <c r="J245" s="1035"/>
      <c r="K245" s="1035"/>
      <c r="L245" s="602" t="s">
        <v>1118</v>
      </c>
      <c r="M245" s="628" t="s">
        <v>128</v>
      </c>
      <c r="N245" s="657">
        <v>100</v>
      </c>
      <c r="O245" s="657">
        <v>100</v>
      </c>
      <c r="P245" s="657">
        <v>100</v>
      </c>
      <c r="Q245" s="657">
        <v>100</v>
      </c>
      <c r="R245" s="629">
        <v>100</v>
      </c>
      <c r="S245" s="657" t="s">
        <v>1070</v>
      </c>
      <c r="T245" s="691"/>
      <c r="U245" s="692"/>
      <c r="V245" s="692"/>
      <c r="W245" s="386"/>
      <c r="X245" s="386"/>
      <c r="Y245" s="386"/>
      <c r="Z245" s="386"/>
      <c r="AA245" s="386"/>
      <c r="AB245" s="386"/>
      <c r="AC245" s="386"/>
      <c r="AD245" s="386"/>
      <c r="AE245" s="386"/>
      <c r="AF245" s="386"/>
      <c r="AG245" s="386"/>
      <c r="AH245" s="386"/>
      <c r="AI245" s="639"/>
      <c r="AJ245" s="639"/>
      <c r="AK245" s="639"/>
      <c r="AL245" s="640"/>
      <c r="AN245" s="642"/>
      <c r="AO245" s="643"/>
      <c r="AP245" s="643"/>
      <c r="AQ245" s="643"/>
      <c r="AR245" s="643"/>
    </row>
    <row r="246" spans="1:2415" s="634" customFormat="1" ht="66" customHeight="1" thickTop="1" thickBot="1" x14ac:dyDescent="0.3">
      <c r="A246" s="413"/>
      <c r="B246" s="668" t="s">
        <v>1032</v>
      </c>
      <c r="C246" s="684" t="s">
        <v>1037</v>
      </c>
      <c r="D246" s="1033" t="s">
        <v>959</v>
      </c>
      <c r="E246" s="1033"/>
      <c r="F246" s="1033"/>
      <c r="G246" s="1033"/>
      <c r="H246" s="1033"/>
      <c r="I246" s="1033"/>
      <c r="J246" s="1033"/>
      <c r="K246" s="1033"/>
      <c r="L246" s="1033"/>
      <c r="M246" s="1033"/>
      <c r="N246" s="1033"/>
      <c r="O246" s="1033"/>
      <c r="P246" s="1033"/>
      <c r="Q246" s="1033"/>
      <c r="R246" s="1033"/>
      <c r="S246" s="1033"/>
      <c r="T246" s="1033"/>
      <c r="U246" s="1033"/>
      <c r="V246" s="717"/>
      <c r="W246" s="386"/>
      <c r="X246" s="386"/>
      <c r="Y246" s="386"/>
      <c r="Z246" s="386"/>
      <c r="AA246" s="386"/>
      <c r="AB246" s="386"/>
      <c r="AC246" s="386"/>
      <c r="AD246" s="631"/>
      <c r="AE246" s="632"/>
      <c r="AF246" s="632"/>
      <c r="AG246" s="632"/>
      <c r="AH246" s="632"/>
      <c r="AI246" s="632"/>
      <c r="AJ246" s="632"/>
      <c r="AK246" s="632"/>
      <c r="AL246" s="632"/>
      <c r="AM246" s="632"/>
      <c r="AN246" s="632"/>
      <c r="AO246" s="632"/>
      <c r="AP246" s="632"/>
      <c r="AQ246" s="632"/>
      <c r="AR246" s="632"/>
      <c r="AS246" s="632"/>
      <c r="AT246" s="632"/>
      <c r="AU246" s="632"/>
      <c r="AV246" s="632"/>
      <c r="AW246" s="632"/>
      <c r="AX246" s="632"/>
      <c r="AY246" s="632"/>
      <c r="AZ246" s="632"/>
      <c r="BA246" s="632"/>
      <c r="BB246" s="632"/>
      <c r="BC246" s="632"/>
      <c r="BD246" s="632"/>
      <c r="BE246" s="632"/>
      <c r="BF246" s="632"/>
      <c r="BG246" s="632"/>
      <c r="BH246" s="632"/>
      <c r="BI246" s="632"/>
      <c r="BJ246" s="632"/>
      <c r="BK246" s="632"/>
      <c r="BL246" s="632"/>
      <c r="BM246" s="632"/>
      <c r="BN246" s="632"/>
      <c r="BO246" s="632"/>
      <c r="BP246" s="632"/>
      <c r="BQ246" s="632"/>
      <c r="BR246" s="632"/>
      <c r="BS246" s="632"/>
      <c r="BT246" s="632"/>
      <c r="BU246" s="632"/>
      <c r="BV246" s="632"/>
      <c r="BW246" s="632"/>
      <c r="BX246" s="632"/>
      <c r="BY246" s="632"/>
      <c r="BZ246" s="632"/>
      <c r="CA246" s="632"/>
      <c r="CB246" s="632"/>
      <c r="CC246" s="632"/>
      <c r="CD246" s="632"/>
      <c r="CE246" s="632"/>
      <c r="CF246" s="632"/>
      <c r="CG246" s="632"/>
      <c r="CH246" s="633"/>
      <c r="CI246" s="633"/>
      <c r="CJ246" s="633"/>
      <c r="CK246" s="633"/>
      <c r="CL246" s="633"/>
      <c r="CM246" s="633"/>
      <c r="CN246" s="633"/>
      <c r="CO246" s="633"/>
      <c r="CP246" s="633"/>
      <c r="CQ246" s="633"/>
      <c r="CR246" s="633"/>
      <c r="CS246" s="633"/>
      <c r="CT246" s="633"/>
      <c r="CU246" s="633"/>
      <c r="CV246" s="633"/>
      <c r="CW246" s="633"/>
      <c r="CX246" s="633"/>
      <c r="CY246" s="633"/>
      <c r="CZ246" s="633"/>
      <c r="DA246" s="633"/>
      <c r="DB246" s="633"/>
      <c r="DC246" s="633"/>
      <c r="DD246" s="633"/>
      <c r="DE246" s="633"/>
      <c r="DF246" s="633"/>
      <c r="DG246" s="633"/>
      <c r="DH246" s="633"/>
      <c r="DI246" s="633"/>
      <c r="DJ246" s="633"/>
      <c r="DK246" s="633"/>
      <c r="DL246" s="633"/>
      <c r="DM246" s="633"/>
      <c r="DN246" s="633"/>
      <c r="DO246" s="633"/>
      <c r="DP246" s="633"/>
      <c r="DQ246" s="633"/>
      <c r="DR246" s="633"/>
      <c r="DS246" s="633"/>
      <c r="DT246" s="633"/>
      <c r="DU246" s="633"/>
      <c r="DV246" s="633"/>
      <c r="DW246" s="633"/>
      <c r="DX246" s="633"/>
      <c r="DY246" s="633"/>
      <c r="DZ246" s="633"/>
      <c r="EA246" s="633"/>
      <c r="EB246" s="633"/>
      <c r="EC246" s="633"/>
      <c r="ED246" s="633"/>
      <c r="EE246" s="633"/>
      <c r="EF246" s="633"/>
      <c r="EG246" s="633"/>
      <c r="EH246" s="633"/>
      <c r="EI246" s="633"/>
      <c r="EJ246" s="633"/>
      <c r="EK246" s="633"/>
      <c r="EL246" s="633"/>
      <c r="EM246" s="633"/>
      <c r="EN246" s="633"/>
      <c r="EO246" s="633"/>
      <c r="EP246" s="633"/>
      <c r="EQ246" s="633"/>
      <c r="ER246" s="633"/>
      <c r="ES246" s="633"/>
      <c r="ET246" s="633"/>
      <c r="EU246" s="633"/>
      <c r="EV246" s="633"/>
      <c r="EW246" s="633"/>
      <c r="EX246" s="633"/>
      <c r="EY246" s="633"/>
      <c r="EZ246" s="633"/>
      <c r="FA246" s="633"/>
      <c r="FB246" s="633"/>
      <c r="FC246" s="633"/>
      <c r="FD246" s="633"/>
      <c r="FE246" s="633"/>
      <c r="FF246" s="633"/>
      <c r="FG246" s="633"/>
      <c r="FH246" s="633"/>
      <c r="FI246" s="633"/>
      <c r="FJ246" s="633"/>
      <c r="FK246" s="633"/>
      <c r="FL246" s="633"/>
      <c r="FM246" s="633"/>
      <c r="FN246" s="633"/>
      <c r="FO246" s="633"/>
      <c r="FP246" s="633"/>
      <c r="FQ246" s="633"/>
      <c r="FR246" s="633"/>
      <c r="FS246" s="633"/>
      <c r="FT246" s="633"/>
      <c r="FU246" s="633"/>
      <c r="FV246" s="633"/>
      <c r="FW246" s="633"/>
      <c r="FX246" s="633"/>
      <c r="FY246" s="633"/>
      <c r="FZ246" s="633"/>
      <c r="GA246" s="633"/>
      <c r="GB246" s="633"/>
      <c r="GC246" s="633"/>
      <c r="GD246" s="633"/>
      <c r="GE246" s="633"/>
      <c r="GF246" s="633"/>
      <c r="GG246" s="633"/>
      <c r="GH246" s="633"/>
      <c r="GI246" s="633"/>
      <c r="GJ246" s="633"/>
      <c r="GK246" s="633"/>
      <c r="GL246" s="633"/>
      <c r="GM246" s="633"/>
      <c r="GN246" s="633"/>
      <c r="GO246" s="633"/>
      <c r="GP246" s="633"/>
      <c r="GQ246" s="633"/>
      <c r="GR246" s="633"/>
      <c r="GS246" s="633"/>
      <c r="GT246" s="633"/>
      <c r="GU246" s="633"/>
      <c r="GV246" s="633"/>
      <c r="GW246" s="633"/>
      <c r="GX246" s="633"/>
      <c r="GY246" s="633"/>
      <c r="GZ246" s="633"/>
      <c r="HA246" s="633"/>
      <c r="HB246" s="633"/>
      <c r="HC246" s="633"/>
      <c r="HD246" s="633"/>
      <c r="HE246" s="633"/>
      <c r="HF246" s="633"/>
      <c r="HG246" s="633"/>
      <c r="HH246" s="633"/>
      <c r="HI246" s="633"/>
      <c r="HJ246" s="633"/>
      <c r="HK246" s="633"/>
      <c r="HL246" s="633"/>
      <c r="HM246" s="633"/>
      <c r="HN246" s="633"/>
      <c r="HO246" s="633"/>
      <c r="HP246" s="633"/>
      <c r="HQ246" s="633"/>
      <c r="HR246" s="633"/>
      <c r="HS246" s="633"/>
      <c r="HT246" s="633"/>
      <c r="HU246" s="633"/>
      <c r="HV246" s="633"/>
      <c r="HW246" s="633"/>
      <c r="HX246" s="633"/>
      <c r="HY246" s="633"/>
      <c r="HZ246" s="633"/>
      <c r="IA246" s="633"/>
      <c r="IB246" s="633"/>
      <c r="IC246" s="633"/>
      <c r="ID246" s="633"/>
      <c r="IE246" s="633"/>
      <c r="IF246" s="633"/>
      <c r="IG246" s="633"/>
      <c r="IH246" s="633"/>
      <c r="II246" s="633"/>
      <c r="IJ246" s="633"/>
      <c r="IK246" s="633"/>
      <c r="IL246" s="633"/>
      <c r="IM246" s="633"/>
      <c r="IN246" s="633"/>
      <c r="IO246" s="633"/>
      <c r="IP246" s="633"/>
      <c r="IQ246" s="633"/>
      <c r="IR246" s="633"/>
      <c r="IS246" s="633"/>
      <c r="IT246" s="633"/>
      <c r="IU246" s="633"/>
      <c r="IV246" s="633"/>
      <c r="IW246" s="633"/>
      <c r="IX246" s="633"/>
      <c r="IY246" s="633"/>
      <c r="IZ246" s="633"/>
      <c r="JA246" s="633"/>
      <c r="JB246" s="633"/>
      <c r="JC246" s="633"/>
      <c r="JD246" s="633"/>
      <c r="JE246" s="633"/>
      <c r="JF246" s="633"/>
      <c r="JG246" s="633"/>
      <c r="JH246" s="633"/>
      <c r="JI246" s="633"/>
      <c r="JJ246" s="633"/>
      <c r="JK246" s="633"/>
      <c r="JL246" s="633"/>
      <c r="JM246" s="633"/>
      <c r="JN246" s="633"/>
      <c r="JO246" s="633"/>
      <c r="JP246" s="633"/>
      <c r="JQ246" s="633"/>
      <c r="JR246" s="633"/>
      <c r="JS246" s="633"/>
      <c r="JT246" s="633"/>
      <c r="JU246" s="633"/>
      <c r="JV246" s="633"/>
      <c r="JW246" s="633"/>
      <c r="JX246" s="633"/>
      <c r="JY246" s="633"/>
      <c r="JZ246" s="633"/>
      <c r="KA246" s="633"/>
      <c r="KB246" s="633"/>
      <c r="KC246" s="633"/>
      <c r="KD246" s="633"/>
      <c r="KE246" s="633"/>
      <c r="KF246" s="633"/>
      <c r="KG246" s="633"/>
      <c r="KH246" s="633"/>
      <c r="KI246" s="633"/>
      <c r="KJ246" s="633"/>
      <c r="KK246" s="633"/>
      <c r="KL246" s="633"/>
      <c r="KM246" s="633"/>
      <c r="KN246" s="633"/>
      <c r="KO246" s="633"/>
      <c r="KP246" s="633"/>
      <c r="KQ246" s="633"/>
      <c r="KR246" s="633"/>
      <c r="KS246" s="633"/>
      <c r="KT246" s="633"/>
      <c r="KU246" s="633"/>
      <c r="KV246" s="633"/>
      <c r="KW246" s="633"/>
      <c r="KX246" s="633"/>
      <c r="KY246" s="633"/>
      <c r="KZ246" s="633"/>
      <c r="LA246" s="633"/>
      <c r="LB246" s="633"/>
      <c r="LC246" s="633"/>
      <c r="LD246" s="633"/>
      <c r="LE246" s="633"/>
      <c r="LF246" s="633"/>
      <c r="LG246" s="633"/>
      <c r="LH246" s="633"/>
      <c r="LI246" s="633"/>
      <c r="LJ246" s="633"/>
      <c r="LK246" s="633"/>
      <c r="LL246" s="633"/>
      <c r="LM246" s="633"/>
      <c r="LN246" s="633"/>
      <c r="LO246" s="633"/>
      <c r="LP246" s="633"/>
      <c r="LQ246" s="633"/>
      <c r="LR246" s="633"/>
      <c r="LS246" s="633"/>
      <c r="LT246" s="633"/>
      <c r="LU246" s="633"/>
      <c r="LV246" s="633"/>
      <c r="LW246" s="633"/>
      <c r="LX246" s="633"/>
      <c r="LY246" s="633"/>
      <c r="LZ246" s="633"/>
      <c r="MA246" s="633"/>
      <c r="MB246" s="633"/>
      <c r="MC246" s="633"/>
      <c r="MD246" s="633"/>
      <c r="ME246" s="633"/>
      <c r="MF246" s="633"/>
      <c r="MG246" s="633"/>
      <c r="MH246" s="633"/>
      <c r="MI246" s="633"/>
      <c r="MJ246" s="633"/>
      <c r="MK246" s="633"/>
      <c r="ML246" s="633"/>
      <c r="MM246" s="633"/>
      <c r="MN246" s="633"/>
      <c r="MO246" s="633"/>
      <c r="MP246" s="633"/>
      <c r="MQ246" s="633"/>
      <c r="MR246" s="633"/>
      <c r="MS246" s="633"/>
      <c r="MT246" s="633"/>
      <c r="MU246" s="633"/>
      <c r="MV246" s="633"/>
      <c r="MW246" s="633"/>
      <c r="MX246" s="633"/>
      <c r="MY246" s="633"/>
      <c r="MZ246" s="633"/>
      <c r="NA246" s="633"/>
      <c r="NB246" s="633"/>
      <c r="NC246" s="633"/>
      <c r="ND246" s="633"/>
      <c r="NE246" s="633"/>
      <c r="NF246" s="633"/>
      <c r="NG246" s="633"/>
      <c r="NH246" s="633"/>
      <c r="NI246" s="633"/>
      <c r="NJ246" s="633"/>
      <c r="NK246" s="633"/>
      <c r="NL246" s="633"/>
      <c r="NM246" s="633"/>
      <c r="NN246" s="633"/>
      <c r="NO246" s="633"/>
      <c r="NP246" s="633"/>
      <c r="NQ246" s="633"/>
      <c r="NR246" s="633"/>
      <c r="NS246" s="633"/>
      <c r="NT246" s="633"/>
      <c r="NU246" s="633"/>
      <c r="NV246" s="633"/>
      <c r="NW246" s="633"/>
      <c r="NX246" s="633"/>
      <c r="NY246" s="633"/>
      <c r="NZ246" s="633"/>
      <c r="OA246" s="633"/>
      <c r="OB246" s="633"/>
      <c r="OC246" s="633"/>
      <c r="OD246" s="633"/>
      <c r="OE246" s="633"/>
      <c r="OF246" s="633"/>
      <c r="OG246" s="633"/>
      <c r="OH246" s="633"/>
      <c r="OI246" s="633"/>
      <c r="OJ246" s="633"/>
      <c r="OK246" s="633"/>
      <c r="OL246" s="633"/>
      <c r="OM246" s="633"/>
      <c r="ON246" s="633"/>
      <c r="OO246" s="633"/>
      <c r="OP246" s="633"/>
      <c r="OQ246" s="633"/>
      <c r="OR246" s="633"/>
      <c r="OS246" s="633"/>
      <c r="OT246" s="633"/>
      <c r="OU246" s="633"/>
      <c r="OV246" s="633"/>
      <c r="OW246" s="633"/>
      <c r="OX246" s="633"/>
      <c r="OY246" s="633"/>
      <c r="OZ246" s="633"/>
      <c r="PA246" s="633"/>
      <c r="PB246" s="633"/>
      <c r="PC246" s="633"/>
      <c r="PD246" s="633"/>
      <c r="PE246" s="633"/>
      <c r="PF246" s="633"/>
      <c r="PG246" s="633"/>
      <c r="PH246" s="633"/>
      <c r="PI246" s="633"/>
      <c r="PJ246" s="633"/>
      <c r="PK246" s="633"/>
      <c r="PL246" s="633"/>
      <c r="PM246" s="633"/>
      <c r="PN246" s="633"/>
      <c r="PO246" s="633"/>
      <c r="PP246" s="633"/>
      <c r="PQ246" s="633"/>
      <c r="PR246" s="633"/>
      <c r="PS246" s="633"/>
      <c r="PT246" s="633"/>
      <c r="PU246" s="633"/>
      <c r="PV246" s="633"/>
      <c r="PW246" s="633"/>
      <c r="PX246" s="633"/>
      <c r="PY246" s="633"/>
      <c r="PZ246" s="633"/>
      <c r="QA246" s="633"/>
      <c r="QB246" s="633"/>
      <c r="QC246" s="633"/>
      <c r="QD246" s="633"/>
      <c r="QE246" s="633"/>
      <c r="QF246" s="633"/>
      <c r="QG246" s="633"/>
      <c r="QH246" s="633"/>
      <c r="QI246" s="633"/>
      <c r="QJ246" s="633"/>
      <c r="QK246" s="633"/>
      <c r="QL246" s="633"/>
      <c r="QM246" s="633"/>
      <c r="QN246" s="633"/>
      <c r="QO246" s="633"/>
      <c r="QP246" s="633"/>
      <c r="QQ246" s="633"/>
      <c r="QR246" s="633"/>
      <c r="QS246" s="633"/>
      <c r="QT246" s="633"/>
      <c r="QU246" s="633"/>
      <c r="QV246" s="633"/>
      <c r="QW246" s="633"/>
      <c r="QX246" s="633"/>
      <c r="QY246" s="633"/>
      <c r="QZ246" s="633"/>
      <c r="RA246" s="633"/>
      <c r="RB246" s="633"/>
      <c r="RC246" s="633"/>
      <c r="RD246" s="633"/>
      <c r="RE246" s="633"/>
      <c r="RF246" s="633"/>
      <c r="RG246" s="633"/>
      <c r="RH246" s="633"/>
      <c r="RI246" s="633"/>
      <c r="RJ246" s="633"/>
      <c r="RK246" s="633"/>
      <c r="RL246" s="633"/>
      <c r="RM246" s="633"/>
      <c r="RN246" s="633"/>
      <c r="RO246" s="633"/>
      <c r="RP246" s="633"/>
      <c r="RQ246" s="633"/>
      <c r="RR246" s="633"/>
      <c r="RS246" s="633"/>
      <c r="RT246" s="633"/>
      <c r="RU246" s="633"/>
      <c r="RV246" s="633"/>
      <c r="RW246" s="633"/>
      <c r="RX246" s="633"/>
      <c r="RY246" s="633"/>
      <c r="RZ246" s="633"/>
      <c r="SA246" s="633"/>
      <c r="SB246" s="633"/>
      <c r="SC246" s="633"/>
      <c r="SD246" s="633"/>
      <c r="SE246" s="633"/>
      <c r="SF246" s="633"/>
      <c r="SG246" s="633"/>
      <c r="SH246" s="633"/>
      <c r="SI246" s="633"/>
      <c r="SJ246" s="633"/>
      <c r="SK246" s="633"/>
      <c r="SL246" s="633"/>
      <c r="SM246" s="633"/>
      <c r="SN246" s="633"/>
      <c r="SO246" s="633"/>
      <c r="SP246" s="633"/>
      <c r="SQ246" s="633"/>
      <c r="SR246" s="633"/>
      <c r="SS246" s="633"/>
      <c r="ST246" s="633"/>
      <c r="SU246" s="633"/>
      <c r="SV246" s="633"/>
      <c r="SW246" s="633"/>
      <c r="SX246" s="633"/>
      <c r="SY246" s="633"/>
      <c r="SZ246" s="633"/>
      <c r="TA246" s="633"/>
      <c r="TB246" s="633"/>
      <c r="TC246" s="633"/>
      <c r="TD246" s="633"/>
      <c r="TE246" s="633"/>
      <c r="TF246" s="633"/>
      <c r="TG246" s="633"/>
      <c r="TH246" s="633"/>
      <c r="TI246" s="633"/>
      <c r="TJ246" s="633"/>
      <c r="TK246" s="633"/>
      <c r="TL246" s="633"/>
      <c r="TM246" s="633"/>
      <c r="TN246" s="633"/>
      <c r="TO246" s="633"/>
      <c r="TP246" s="633"/>
      <c r="TQ246" s="633"/>
      <c r="TR246" s="633"/>
      <c r="TS246" s="633"/>
      <c r="TT246" s="633"/>
      <c r="TU246" s="633"/>
      <c r="TV246" s="633"/>
      <c r="TW246" s="633"/>
      <c r="TX246" s="633"/>
      <c r="TY246" s="633"/>
      <c r="TZ246" s="633"/>
      <c r="UA246" s="633"/>
      <c r="UB246" s="633"/>
      <c r="UC246" s="633"/>
      <c r="UD246" s="633"/>
      <c r="UE246" s="633"/>
      <c r="UF246" s="633"/>
      <c r="UG246" s="633"/>
      <c r="UH246" s="633"/>
      <c r="UI246" s="633"/>
      <c r="UJ246" s="633"/>
      <c r="UK246" s="633"/>
      <c r="UL246" s="633"/>
      <c r="UM246" s="633"/>
      <c r="UN246" s="633"/>
      <c r="UO246" s="633"/>
      <c r="UP246" s="633"/>
      <c r="UQ246" s="633"/>
      <c r="UR246" s="633"/>
      <c r="US246" s="633"/>
      <c r="UT246" s="633"/>
      <c r="UU246" s="633"/>
      <c r="UV246" s="633"/>
      <c r="UW246" s="633"/>
      <c r="UX246" s="633"/>
      <c r="UY246" s="633"/>
      <c r="UZ246" s="633"/>
      <c r="VA246" s="633"/>
      <c r="VB246" s="633"/>
      <c r="VC246" s="633"/>
      <c r="VD246" s="633"/>
      <c r="VE246" s="633"/>
      <c r="VF246" s="633"/>
      <c r="VG246" s="633"/>
      <c r="VH246" s="633"/>
      <c r="VI246" s="633"/>
      <c r="VJ246" s="633"/>
      <c r="VK246" s="633"/>
      <c r="VL246" s="633"/>
      <c r="VM246" s="633"/>
      <c r="VN246" s="633"/>
      <c r="VO246" s="633"/>
      <c r="VP246" s="633"/>
      <c r="VQ246" s="633"/>
      <c r="VR246" s="633"/>
      <c r="VS246" s="633"/>
      <c r="VT246" s="633"/>
      <c r="VU246" s="633"/>
      <c r="VV246" s="633"/>
      <c r="VW246" s="633"/>
      <c r="VX246" s="633"/>
      <c r="VY246" s="633"/>
      <c r="VZ246" s="633"/>
      <c r="WA246" s="633"/>
      <c r="WB246" s="633"/>
      <c r="WC246" s="633"/>
      <c r="WD246" s="633"/>
      <c r="WE246" s="633"/>
      <c r="WF246" s="633"/>
      <c r="WG246" s="633"/>
      <c r="WH246" s="633"/>
      <c r="WI246" s="633"/>
      <c r="WJ246" s="633"/>
      <c r="WK246" s="633"/>
      <c r="WL246" s="633"/>
      <c r="WM246" s="633"/>
      <c r="WN246" s="633"/>
      <c r="WO246" s="633"/>
      <c r="WP246" s="633"/>
      <c r="WQ246" s="633"/>
      <c r="WR246" s="633"/>
      <c r="WS246" s="633"/>
      <c r="WT246" s="633"/>
      <c r="WU246" s="633"/>
      <c r="WV246" s="633"/>
      <c r="WW246" s="633"/>
      <c r="WX246" s="633"/>
      <c r="WY246" s="633"/>
      <c r="WZ246" s="633"/>
      <c r="XA246" s="633"/>
      <c r="XB246" s="633"/>
      <c r="XC246" s="633"/>
      <c r="XD246" s="633"/>
      <c r="XE246" s="633"/>
      <c r="XF246" s="633"/>
      <c r="XG246" s="633"/>
      <c r="XH246" s="633"/>
      <c r="XI246" s="633"/>
      <c r="XJ246" s="633"/>
      <c r="XK246" s="633"/>
      <c r="XL246" s="633"/>
      <c r="XM246" s="633"/>
      <c r="XN246" s="633"/>
      <c r="XO246" s="633"/>
      <c r="XP246" s="633"/>
      <c r="XQ246" s="633"/>
      <c r="XR246" s="633"/>
      <c r="XS246" s="633"/>
      <c r="XT246" s="633"/>
      <c r="XU246" s="633"/>
      <c r="XV246" s="633"/>
      <c r="XW246" s="633"/>
      <c r="XX246" s="633"/>
      <c r="XY246" s="633"/>
      <c r="XZ246" s="633"/>
      <c r="YA246" s="633"/>
      <c r="YB246" s="633"/>
      <c r="YC246" s="633"/>
      <c r="YD246" s="633"/>
      <c r="YE246" s="633"/>
      <c r="YF246" s="633"/>
      <c r="YG246" s="633"/>
      <c r="YH246" s="633"/>
      <c r="YI246" s="633"/>
      <c r="YJ246" s="633"/>
      <c r="YK246" s="633"/>
      <c r="YL246" s="633"/>
      <c r="YM246" s="633"/>
      <c r="YN246" s="633"/>
      <c r="YO246" s="633"/>
      <c r="YP246" s="633"/>
      <c r="YQ246" s="633"/>
      <c r="YR246" s="633"/>
      <c r="YS246" s="633"/>
      <c r="YT246" s="633"/>
      <c r="YU246" s="633"/>
      <c r="YV246" s="633"/>
      <c r="YW246" s="633"/>
      <c r="YX246" s="633"/>
      <c r="YY246" s="633"/>
      <c r="YZ246" s="633"/>
      <c r="ZA246" s="633"/>
      <c r="ZB246" s="633"/>
      <c r="ZC246" s="633"/>
      <c r="ZD246" s="633"/>
      <c r="ZE246" s="633"/>
      <c r="ZF246" s="633"/>
      <c r="ZG246" s="633"/>
      <c r="ZH246" s="633"/>
      <c r="ZI246" s="633"/>
      <c r="ZJ246" s="633"/>
      <c r="ZK246" s="633"/>
      <c r="ZL246" s="633"/>
      <c r="ZM246" s="633"/>
      <c r="ZN246" s="633"/>
      <c r="ZO246" s="633"/>
      <c r="ZP246" s="633"/>
      <c r="ZQ246" s="633"/>
      <c r="ZR246" s="633"/>
      <c r="ZS246" s="633"/>
      <c r="ZT246" s="633"/>
      <c r="ZU246" s="633"/>
      <c r="ZV246" s="633"/>
      <c r="ZW246" s="633"/>
      <c r="ZX246" s="633"/>
      <c r="ZY246" s="633"/>
      <c r="ZZ246" s="633"/>
      <c r="AAA246" s="633"/>
      <c r="AAB246" s="633"/>
      <c r="AAC246" s="633"/>
      <c r="AAD246" s="633"/>
      <c r="AAE246" s="633"/>
      <c r="AAF246" s="633"/>
      <c r="AAG246" s="633"/>
      <c r="AAH246" s="633"/>
      <c r="AAI246" s="633"/>
      <c r="AAJ246" s="633"/>
      <c r="AAK246" s="633"/>
      <c r="AAL246" s="633"/>
      <c r="AAM246" s="633"/>
      <c r="AAN246" s="633"/>
      <c r="AAO246" s="633"/>
      <c r="AAP246" s="633"/>
      <c r="AAQ246" s="633"/>
      <c r="AAR246" s="633"/>
      <c r="AAS246" s="633"/>
      <c r="AAT246" s="633"/>
      <c r="AAU246" s="633"/>
      <c r="AAV246" s="633"/>
      <c r="AAW246" s="633"/>
      <c r="AAX246" s="633"/>
      <c r="AAY246" s="633"/>
      <c r="AAZ246" s="633"/>
      <c r="ABA246" s="633"/>
      <c r="ABB246" s="633"/>
      <c r="ABC246" s="633"/>
      <c r="ABD246" s="633"/>
      <c r="ABE246" s="633"/>
      <c r="ABF246" s="633"/>
      <c r="ABG246" s="633"/>
      <c r="ABH246" s="633"/>
      <c r="ABI246" s="633"/>
      <c r="ABJ246" s="633"/>
      <c r="ABK246" s="633"/>
      <c r="ABL246" s="633"/>
      <c r="ABM246" s="633"/>
      <c r="ABN246" s="633"/>
      <c r="ABO246" s="633"/>
      <c r="ABP246" s="633"/>
      <c r="ABQ246" s="633"/>
      <c r="ABR246" s="633"/>
      <c r="ABS246" s="633"/>
      <c r="ABT246" s="633"/>
      <c r="ABU246" s="633"/>
      <c r="ABV246" s="633"/>
      <c r="ABW246" s="633"/>
      <c r="ABX246" s="633"/>
      <c r="ABY246" s="633"/>
      <c r="ABZ246" s="633"/>
      <c r="ACA246" s="633"/>
      <c r="ACB246" s="633"/>
      <c r="ACC246" s="633"/>
      <c r="ACD246" s="633"/>
      <c r="ACE246" s="633"/>
      <c r="ACF246" s="633"/>
      <c r="ACG246" s="633"/>
      <c r="ACH246" s="633"/>
      <c r="ACI246" s="633"/>
      <c r="ACJ246" s="633"/>
      <c r="ACK246" s="633"/>
      <c r="ACL246" s="633"/>
      <c r="ACM246" s="633"/>
      <c r="ACN246" s="633"/>
      <c r="ACO246" s="633"/>
      <c r="ACP246" s="633"/>
      <c r="ACQ246" s="633"/>
      <c r="ACR246" s="633"/>
      <c r="ACS246" s="633"/>
      <c r="ACT246" s="633"/>
      <c r="ACU246" s="633"/>
      <c r="ACV246" s="633"/>
      <c r="ACW246" s="633"/>
      <c r="ACX246" s="633"/>
      <c r="ACY246" s="633"/>
      <c r="ACZ246" s="633"/>
      <c r="ADA246" s="633"/>
      <c r="ADB246" s="633"/>
      <c r="ADC246" s="633"/>
      <c r="ADD246" s="633"/>
      <c r="ADE246" s="633"/>
      <c r="ADF246" s="633"/>
      <c r="ADG246" s="633"/>
      <c r="ADH246" s="633"/>
      <c r="ADI246" s="633"/>
      <c r="ADJ246" s="633"/>
      <c r="ADK246" s="633"/>
      <c r="ADL246" s="633"/>
      <c r="ADM246" s="633"/>
      <c r="ADN246" s="633"/>
      <c r="ADO246" s="633"/>
      <c r="ADP246" s="633"/>
      <c r="ADQ246" s="633"/>
      <c r="ADR246" s="633"/>
      <c r="ADS246" s="633"/>
      <c r="ADT246" s="633"/>
      <c r="ADU246" s="633"/>
      <c r="ADV246" s="633"/>
      <c r="ADW246" s="633"/>
      <c r="ADX246" s="633"/>
      <c r="ADY246" s="633"/>
      <c r="ADZ246" s="633"/>
      <c r="AEA246" s="633"/>
      <c r="AEB246" s="633"/>
      <c r="AEC246" s="633"/>
      <c r="AED246" s="633"/>
      <c r="AEE246" s="633"/>
      <c r="AEF246" s="633"/>
      <c r="AEG246" s="633"/>
      <c r="AEH246" s="633"/>
      <c r="AEI246" s="633"/>
      <c r="AEJ246" s="633"/>
      <c r="AEK246" s="633"/>
      <c r="AEL246" s="633"/>
      <c r="AEM246" s="633"/>
      <c r="AEN246" s="633"/>
      <c r="AEO246" s="633"/>
      <c r="AEP246" s="633"/>
      <c r="AEQ246" s="633"/>
      <c r="AER246" s="633"/>
      <c r="AES246" s="633"/>
      <c r="AET246" s="633"/>
      <c r="AEU246" s="633"/>
      <c r="AEV246" s="633"/>
      <c r="AEW246" s="633"/>
      <c r="AEX246" s="633"/>
      <c r="AEY246" s="633"/>
      <c r="AEZ246" s="633"/>
      <c r="AFA246" s="633"/>
      <c r="AFB246" s="633"/>
      <c r="AFC246" s="633"/>
      <c r="AFD246" s="633"/>
      <c r="AFE246" s="633"/>
      <c r="AFF246" s="633"/>
      <c r="AFG246" s="633"/>
      <c r="AFH246" s="633"/>
      <c r="AFI246" s="633"/>
      <c r="AFJ246" s="633"/>
      <c r="AFK246" s="633"/>
      <c r="AFL246" s="633"/>
      <c r="AFM246" s="633"/>
      <c r="AFN246" s="633"/>
      <c r="AFO246" s="633"/>
      <c r="AFP246" s="633"/>
      <c r="AFQ246" s="633"/>
      <c r="AFR246" s="633"/>
      <c r="AFS246" s="633"/>
      <c r="AFT246" s="633"/>
      <c r="AFU246" s="633"/>
      <c r="AFV246" s="633"/>
      <c r="AFW246" s="633"/>
      <c r="AFX246" s="633"/>
      <c r="AFY246" s="633"/>
      <c r="AFZ246" s="633"/>
      <c r="AGA246" s="633"/>
      <c r="AGB246" s="633"/>
      <c r="AGC246" s="633"/>
      <c r="AGD246" s="633"/>
      <c r="AGE246" s="633"/>
      <c r="AGF246" s="633"/>
      <c r="AGG246" s="633"/>
      <c r="AGH246" s="633"/>
      <c r="AGI246" s="633"/>
      <c r="AGJ246" s="633"/>
      <c r="AGK246" s="633"/>
      <c r="AGL246" s="633"/>
      <c r="AGM246" s="633"/>
      <c r="AGN246" s="633"/>
      <c r="AGO246" s="633"/>
      <c r="AGP246" s="633"/>
      <c r="AGQ246" s="633"/>
      <c r="AGR246" s="633"/>
      <c r="AGS246" s="633"/>
      <c r="AGT246" s="633"/>
      <c r="AGU246" s="633"/>
      <c r="AGV246" s="633"/>
      <c r="AGW246" s="633"/>
      <c r="AGX246" s="633"/>
      <c r="AGY246" s="633"/>
      <c r="AGZ246" s="633"/>
      <c r="AHA246" s="633"/>
      <c r="AHB246" s="633"/>
      <c r="AHC246" s="633"/>
      <c r="AHD246" s="633"/>
      <c r="AHE246" s="633"/>
      <c r="AHF246" s="633"/>
      <c r="AHG246" s="633"/>
      <c r="AHH246" s="633"/>
      <c r="AHI246" s="633"/>
      <c r="AHJ246" s="633"/>
      <c r="AHK246" s="633"/>
      <c r="AHL246" s="633"/>
      <c r="AHM246" s="633"/>
      <c r="AHN246" s="633"/>
      <c r="AHO246" s="633"/>
      <c r="AHP246" s="633"/>
      <c r="AHQ246" s="633"/>
      <c r="AHR246" s="633"/>
      <c r="AHS246" s="633"/>
      <c r="AHT246" s="633"/>
      <c r="AHU246" s="633"/>
      <c r="AHV246" s="633"/>
      <c r="AHW246" s="633"/>
      <c r="AHX246" s="633"/>
      <c r="AHY246" s="633"/>
      <c r="AHZ246" s="633"/>
      <c r="AIA246" s="633"/>
      <c r="AIB246" s="633"/>
      <c r="AIC246" s="633"/>
      <c r="AID246" s="633"/>
      <c r="AIE246" s="633"/>
      <c r="AIF246" s="633"/>
      <c r="AIG246" s="633"/>
      <c r="AIH246" s="633"/>
      <c r="AII246" s="633"/>
      <c r="AIJ246" s="633"/>
      <c r="AIK246" s="633"/>
      <c r="AIL246" s="633"/>
      <c r="AIM246" s="633"/>
      <c r="AIN246" s="633"/>
      <c r="AIO246" s="633"/>
      <c r="AIP246" s="633"/>
      <c r="AIQ246" s="633"/>
      <c r="AIR246" s="633"/>
      <c r="AIS246" s="633"/>
      <c r="AIT246" s="633"/>
      <c r="AIU246" s="633"/>
      <c r="AIV246" s="633"/>
      <c r="AIW246" s="633"/>
      <c r="AIX246" s="633"/>
      <c r="AIY246" s="633"/>
      <c r="AIZ246" s="633"/>
      <c r="AJA246" s="633"/>
      <c r="AJB246" s="633"/>
      <c r="AJC246" s="633"/>
      <c r="AJD246" s="633"/>
      <c r="AJE246" s="633"/>
      <c r="AJF246" s="633"/>
      <c r="AJG246" s="633"/>
      <c r="AJH246" s="633"/>
      <c r="AJI246" s="633"/>
      <c r="AJJ246" s="633"/>
      <c r="AJK246" s="633"/>
      <c r="AJL246" s="633"/>
      <c r="AJM246" s="633"/>
      <c r="AJN246" s="633"/>
      <c r="AJO246" s="633"/>
      <c r="AJP246" s="633"/>
      <c r="AJQ246" s="633"/>
      <c r="AJR246" s="633"/>
      <c r="AJS246" s="633"/>
      <c r="AJT246" s="633"/>
      <c r="AJU246" s="633"/>
      <c r="AJV246" s="633"/>
      <c r="AJW246" s="633"/>
      <c r="AJX246" s="633"/>
      <c r="AJY246" s="633"/>
      <c r="AJZ246" s="633"/>
      <c r="AKA246" s="633"/>
      <c r="AKB246" s="633"/>
      <c r="AKC246" s="633"/>
      <c r="AKD246" s="633"/>
      <c r="AKE246" s="633"/>
      <c r="AKF246" s="633"/>
      <c r="AKG246" s="633"/>
      <c r="AKH246" s="633"/>
      <c r="AKI246" s="633"/>
      <c r="AKJ246" s="633"/>
      <c r="AKK246" s="633"/>
      <c r="AKL246" s="633"/>
      <c r="AKM246" s="633"/>
      <c r="AKN246" s="633"/>
      <c r="AKO246" s="633"/>
      <c r="AKP246" s="633"/>
      <c r="AKQ246" s="633"/>
      <c r="AKR246" s="633"/>
      <c r="AKS246" s="633"/>
      <c r="AKT246" s="633"/>
      <c r="AKU246" s="633"/>
      <c r="AKV246" s="633"/>
      <c r="AKW246" s="633"/>
      <c r="AKX246" s="633"/>
      <c r="AKY246" s="633"/>
      <c r="AKZ246" s="633"/>
      <c r="ALA246" s="633"/>
      <c r="ALB246" s="633"/>
      <c r="ALC246" s="633"/>
      <c r="ALD246" s="633"/>
      <c r="ALE246" s="633"/>
      <c r="ALF246" s="633"/>
      <c r="ALG246" s="633"/>
      <c r="ALH246" s="633"/>
      <c r="ALI246" s="633"/>
      <c r="ALJ246" s="633"/>
      <c r="ALK246" s="633"/>
      <c r="ALL246" s="633"/>
      <c r="ALM246" s="633"/>
      <c r="ALN246" s="633"/>
      <c r="ALO246" s="633"/>
      <c r="ALP246" s="633"/>
      <c r="ALQ246" s="633"/>
      <c r="ALR246" s="633"/>
      <c r="ALS246" s="633"/>
      <c r="ALT246" s="633"/>
      <c r="ALU246" s="633"/>
      <c r="ALV246" s="633"/>
      <c r="ALW246" s="633"/>
      <c r="ALX246" s="633"/>
      <c r="ALY246" s="633"/>
      <c r="ALZ246" s="633"/>
      <c r="AMA246" s="633"/>
      <c r="AMB246" s="633"/>
      <c r="AMC246" s="633"/>
      <c r="AMD246" s="633"/>
      <c r="AME246" s="633"/>
      <c r="AMF246" s="633"/>
      <c r="AMG246" s="633"/>
      <c r="AMH246" s="633"/>
      <c r="AMI246" s="633"/>
      <c r="AMJ246" s="633"/>
      <c r="AMK246" s="633"/>
      <c r="AML246" s="633"/>
      <c r="AMM246" s="633"/>
      <c r="AMN246" s="633"/>
      <c r="AMO246" s="633"/>
      <c r="AMP246" s="633"/>
      <c r="AMQ246" s="633"/>
      <c r="AMR246" s="633"/>
      <c r="AMS246" s="633"/>
      <c r="AMT246" s="633"/>
      <c r="AMU246" s="633"/>
      <c r="AMV246" s="633"/>
      <c r="AMW246" s="633"/>
      <c r="AMX246" s="633"/>
      <c r="AMY246" s="633"/>
      <c r="AMZ246" s="633"/>
      <c r="ANA246" s="633"/>
      <c r="ANB246" s="633"/>
      <c r="ANC246" s="633"/>
      <c r="AND246" s="633"/>
      <c r="ANE246" s="633"/>
      <c r="ANF246" s="633"/>
      <c r="ANG246" s="633"/>
      <c r="ANH246" s="633"/>
      <c r="ANI246" s="633"/>
      <c r="ANJ246" s="633"/>
      <c r="ANK246" s="633"/>
      <c r="ANL246" s="633"/>
      <c r="ANM246" s="633"/>
      <c r="ANN246" s="633"/>
      <c r="ANO246" s="633"/>
      <c r="ANP246" s="633"/>
      <c r="ANQ246" s="633"/>
      <c r="ANR246" s="633"/>
      <c r="ANS246" s="633"/>
      <c r="ANT246" s="633"/>
      <c r="ANU246" s="633"/>
      <c r="ANV246" s="633"/>
      <c r="ANW246" s="633"/>
      <c r="ANX246" s="633"/>
      <c r="ANY246" s="633"/>
      <c r="ANZ246" s="633"/>
      <c r="AOA246" s="633"/>
      <c r="AOB246" s="633"/>
      <c r="AOC246" s="633"/>
      <c r="AOD246" s="633"/>
      <c r="AOE246" s="633"/>
      <c r="AOF246" s="633"/>
      <c r="AOG246" s="633"/>
      <c r="AOH246" s="633"/>
      <c r="AOI246" s="633"/>
      <c r="AOJ246" s="633"/>
      <c r="AOK246" s="633"/>
      <c r="AOL246" s="633"/>
      <c r="AOM246" s="633"/>
      <c r="AON246" s="633"/>
      <c r="AOO246" s="633"/>
      <c r="AOP246" s="633"/>
      <c r="AOQ246" s="633"/>
      <c r="AOR246" s="633"/>
      <c r="AOS246" s="633"/>
      <c r="AOT246" s="633"/>
      <c r="AOU246" s="633"/>
      <c r="AOV246" s="633"/>
      <c r="AOW246" s="633"/>
      <c r="AOX246" s="633"/>
      <c r="AOY246" s="633"/>
      <c r="AOZ246" s="633"/>
      <c r="APA246" s="633"/>
      <c r="APB246" s="633"/>
      <c r="APC246" s="633"/>
      <c r="APD246" s="633"/>
      <c r="APE246" s="633"/>
      <c r="APF246" s="633"/>
      <c r="APG246" s="633"/>
      <c r="APH246" s="633"/>
      <c r="API246" s="633"/>
      <c r="APJ246" s="633"/>
      <c r="APK246" s="633"/>
      <c r="APL246" s="633"/>
      <c r="APM246" s="633"/>
      <c r="APN246" s="633"/>
      <c r="APO246" s="633"/>
      <c r="APP246" s="633"/>
      <c r="APQ246" s="633"/>
      <c r="APR246" s="633"/>
      <c r="APS246" s="633"/>
      <c r="APT246" s="633"/>
      <c r="APU246" s="633"/>
      <c r="APV246" s="633"/>
      <c r="APW246" s="633"/>
      <c r="APX246" s="633"/>
      <c r="APY246" s="633"/>
      <c r="APZ246" s="633"/>
      <c r="AQA246" s="633"/>
      <c r="AQB246" s="633"/>
      <c r="AQC246" s="633"/>
      <c r="AQD246" s="633"/>
      <c r="AQE246" s="633"/>
      <c r="AQF246" s="633"/>
      <c r="AQG246" s="633"/>
      <c r="AQH246" s="633"/>
      <c r="AQI246" s="633"/>
      <c r="AQJ246" s="633"/>
      <c r="AQK246" s="633"/>
      <c r="AQL246" s="633"/>
      <c r="AQM246" s="633"/>
      <c r="AQN246" s="633"/>
      <c r="AQO246" s="633"/>
      <c r="AQP246" s="633"/>
      <c r="AQQ246" s="633"/>
      <c r="AQR246" s="633"/>
      <c r="AQS246" s="633"/>
      <c r="AQT246" s="633"/>
      <c r="AQU246" s="633"/>
      <c r="AQV246" s="633"/>
      <c r="AQW246" s="633"/>
      <c r="AQX246" s="633"/>
      <c r="AQY246" s="633"/>
      <c r="AQZ246" s="633"/>
      <c r="ARA246" s="633"/>
      <c r="ARB246" s="633"/>
      <c r="ARC246" s="633"/>
      <c r="ARD246" s="633"/>
      <c r="ARE246" s="633"/>
      <c r="ARF246" s="633"/>
      <c r="ARG246" s="633"/>
      <c r="ARH246" s="633"/>
      <c r="ARI246" s="633"/>
      <c r="ARJ246" s="633"/>
      <c r="ARK246" s="633"/>
      <c r="ARL246" s="633"/>
      <c r="ARM246" s="633"/>
      <c r="ARN246" s="633"/>
      <c r="ARO246" s="633"/>
      <c r="ARP246" s="633"/>
      <c r="ARQ246" s="633"/>
      <c r="ARR246" s="633"/>
      <c r="ARS246" s="633"/>
      <c r="ART246" s="633"/>
      <c r="ARU246" s="633"/>
      <c r="ARV246" s="633"/>
      <c r="ARW246" s="633"/>
      <c r="ARX246" s="633"/>
      <c r="ARY246" s="633"/>
      <c r="ARZ246" s="633"/>
      <c r="ASA246" s="633"/>
      <c r="ASB246" s="633"/>
      <c r="ASC246" s="633"/>
      <c r="ASD246" s="633"/>
      <c r="ASE246" s="633"/>
      <c r="ASF246" s="633"/>
      <c r="ASG246" s="633"/>
      <c r="ASH246" s="633"/>
      <c r="ASI246" s="633"/>
      <c r="ASJ246" s="633"/>
      <c r="ASK246" s="633"/>
      <c r="ASL246" s="633"/>
      <c r="ASM246" s="633"/>
      <c r="ASN246" s="633"/>
      <c r="ASO246" s="633"/>
      <c r="ASP246" s="633"/>
      <c r="ASQ246" s="633"/>
      <c r="ASR246" s="633"/>
      <c r="ASS246" s="633"/>
      <c r="AST246" s="633"/>
      <c r="ASU246" s="633"/>
      <c r="ASV246" s="633"/>
      <c r="ASW246" s="633"/>
      <c r="ASX246" s="633"/>
      <c r="ASY246" s="633"/>
      <c r="ASZ246" s="633"/>
      <c r="ATA246" s="633"/>
      <c r="ATB246" s="633"/>
      <c r="ATC246" s="633"/>
      <c r="ATD246" s="633"/>
      <c r="ATE246" s="633"/>
      <c r="ATF246" s="633"/>
      <c r="ATG246" s="633"/>
      <c r="ATH246" s="633"/>
      <c r="ATI246" s="633"/>
      <c r="ATJ246" s="633"/>
      <c r="ATK246" s="633"/>
      <c r="ATL246" s="633"/>
      <c r="ATM246" s="633"/>
      <c r="ATN246" s="633"/>
      <c r="ATO246" s="633"/>
      <c r="ATP246" s="633"/>
      <c r="ATQ246" s="633"/>
      <c r="ATR246" s="633"/>
      <c r="ATS246" s="633"/>
      <c r="ATT246" s="633"/>
      <c r="ATU246" s="633"/>
      <c r="ATV246" s="633"/>
      <c r="ATW246" s="633"/>
      <c r="ATX246" s="633"/>
      <c r="ATY246" s="633"/>
      <c r="ATZ246" s="633"/>
      <c r="AUA246" s="633"/>
      <c r="AUB246" s="633"/>
      <c r="AUC246" s="633"/>
      <c r="AUD246" s="633"/>
      <c r="AUE246" s="633"/>
      <c r="AUF246" s="633"/>
      <c r="AUG246" s="633"/>
      <c r="AUH246" s="633"/>
      <c r="AUI246" s="633"/>
      <c r="AUJ246" s="633"/>
      <c r="AUK246" s="633"/>
      <c r="AUL246" s="633"/>
      <c r="AUM246" s="633"/>
      <c r="AUN246" s="633"/>
      <c r="AUO246" s="633"/>
      <c r="AUP246" s="633"/>
      <c r="AUQ246" s="633"/>
      <c r="AUR246" s="633"/>
      <c r="AUS246" s="633"/>
      <c r="AUT246" s="633"/>
      <c r="AUU246" s="633"/>
      <c r="AUV246" s="633"/>
      <c r="AUW246" s="633"/>
      <c r="AUX246" s="633"/>
      <c r="AUY246" s="633"/>
      <c r="AUZ246" s="633"/>
      <c r="AVA246" s="633"/>
      <c r="AVB246" s="633"/>
      <c r="AVC246" s="633"/>
      <c r="AVD246" s="633"/>
      <c r="AVE246" s="633"/>
      <c r="AVF246" s="633"/>
      <c r="AVG246" s="633"/>
      <c r="AVH246" s="633"/>
      <c r="AVI246" s="633"/>
      <c r="AVJ246" s="633"/>
      <c r="AVK246" s="633"/>
      <c r="AVL246" s="633"/>
      <c r="AVM246" s="633"/>
      <c r="AVN246" s="633"/>
      <c r="AVO246" s="633"/>
      <c r="AVP246" s="633"/>
      <c r="AVQ246" s="633"/>
      <c r="AVR246" s="633"/>
      <c r="AVS246" s="633"/>
      <c r="AVT246" s="633"/>
      <c r="AVU246" s="633"/>
      <c r="AVV246" s="633"/>
      <c r="AVW246" s="633"/>
      <c r="AVX246" s="633"/>
      <c r="AVY246" s="633"/>
      <c r="AVZ246" s="633"/>
      <c r="AWA246" s="633"/>
      <c r="AWB246" s="633"/>
      <c r="AWC246" s="633"/>
      <c r="AWD246" s="633"/>
      <c r="AWE246" s="633"/>
      <c r="AWF246" s="633"/>
      <c r="AWG246" s="633"/>
      <c r="AWH246" s="633"/>
      <c r="AWI246" s="633"/>
      <c r="AWJ246" s="633"/>
      <c r="AWK246" s="633"/>
      <c r="AWL246" s="633"/>
      <c r="AWM246" s="633"/>
      <c r="AWN246" s="633"/>
      <c r="AWO246" s="633"/>
      <c r="AWP246" s="633"/>
      <c r="AWQ246" s="633"/>
      <c r="AWR246" s="633"/>
      <c r="AWS246" s="633"/>
      <c r="AWT246" s="633"/>
      <c r="AWU246" s="633"/>
      <c r="AWV246" s="633"/>
      <c r="AWW246" s="633"/>
      <c r="AWX246" s="633"/>
      <c r="AWY246" s="633"/>
      <c r="AWZ246" s="633"/>
      <c r="AXA246" s="633"/>
      <c r="AXB246" s="633"/>
      <c r="AXC246" s="633"/>
      <c r="AXD246" s="633"/>
      <c r="AXE246" s="633"/>
      <c r="AXF246" s="633"/>
      <c r="AXG246" s="633"/>
      <c r="AXH246" s="633"/>
      <c r="AXI246" s="633"/>
      <c r="AXJ246" s="633"/>
      <c r="AXK246" s="633"/>
      <c r="AXL246" s="633"/>
      <c r="AXM246" s="633"/>
      <c r="AXN246" s="633"/>
      <c r="AXO246" s="633"/>
      <c r="AXP246" s="633"/>
      <c r="AXQ246" s="633"/>
      <c r="AXR246" s="633"/>
      <c r="AXS246" s="633"/>
      <c r="AXT246" s="633"/>
      <c r="AXU246" s="633"/>
      <c r="AXV246" s="633"/>
      <c r="AXW246" s="633"/>
      <c r="AXX246" s="633"/>
      <c r="AXY246" s="633"/>
      <c r="AXZ246" s="633"/>
      <c r="AYA246" s="633"/>
      <c r="AYB246" s="633"/>
      <c r="AYC246" s="633"/>
      <c r="AYD246" s="633"/>
      <c r="AYE246" s="633"/>
      <c r="AYF246" s="633"/>
      <c r="AYG246" s="633"/>
      <c r="AYH246" s="633"/>
      <c r="AYI246" s="633"/>
      <c r="AYJ246" s="633"/>
      <c r="AYK246" s="633"/>
      <c r="AYL246" s="633"/>
      <c r="AYM246" s="633"/>
      <c r="AYN246" s="633"/>
      <c r="AYO246" s="633"/>
      <c r="AYP246" s="633"/>
      <c r="AYQ246" s="633"/>
      <c r="AYR246" s="633"/>
      <c r="AYS246" s="633"/>
      <c r="AYT246" s="633"/>
      <c r="AYU246" s="633"/>
      <c r="AYV246" s="633"/>
      <c r="AYW246" s="633"/>
      <c r="AYX246" s="633"/>
      <c r="AYY246" s="633"/>
      <c r="AYZ246" s="633"/>
      <c r="AZA246" s="633"/>
      <c r="AZB246" s="633"/>
      <c r="AZC246" s="633"/>
      <c r="AZD246" s="633"/>
      <c r="AZE246" s="633"/>
      <c r="AZF246" s="633"/>
      <c r="AZG246" s="633"/>
      <c r="AZH246" s="633"/>
      <c r="AZI246" s="633"/>
      <c r="AZJ246" s="633"/>
      <c r="AZK246" s="633"/>
      <c r="AZL246" s="633"/>
      <c r="AZM246" s="633"/>
      <c r="AZN246" s="633"/>
      <c r="AZO246" s="633"/>
      <c r="AZP246" s="633"/>
      <c r="AZQ246" s="633"/>
      <c r="AZR246" s="633"/>
      <c r="AZS246" s="633"/>
      <c r="AZT246" s="633"/>
      <c r="AZU246" s="633"/>
      <c r="AZV246" s="633"/>
      <c r="AZW246" s="633"/>
      <c r="AZX246" s="633"/>
      <c r="AZY246" s="633"/>
      <c r="AZZ246" s="633"/>
      <c r="BAA246" s="633"/>
      <c r="BAB246" s="633"/>
      <c r="BAC246" s="633"/>
      <c r="BAD246" s="633"/>
      <c r="BAE246" s="633"/>
      <c r="BAF246" s="633"/>
      <c r="BAG246" s="633"/>
      <c r="BAH246" s="633"/>
      <c r="BAI246" s="633"/>
      <c r="BAJ246" s="633"/>
      <c r="BAK246" s="633"/>
      <c r="BAL246" s="633"/>
      <c r="BAM246" s="633"/>
      <c r="BAN246" s="633"/>
      <c r="BAO246" s="633"/>
      <c r="BAP246" s="633"/>
      <c r="BAQ246" s="633"/>
      <c r="BAR246" s="633"/>
      <c r="BAS246" s="633"/>
      <c r="BAT246" s="633"/>
      <c r="BAU246" s="633"/>
      <c r="BAV246" s="633"/>
      <c r="BAW246" s="633"/>
      <c r="BAX246" s="633"/>
      <c r="BAY246" s="633"/>
      <c r="BAZ246" s="633"/>
      <c r="BBA246" s="633"/>
      <c r="BBB246" s="633"/>
      <c r="BBC246" s="633"/>
      <c r="BBD246" s="633"/>
      <c r="BBE246" s="633"/>
      <c r="BBF246" s="633"/>
      <c r="BBG246" s="633"/>
      <c r="BBH246" s="633"/>
      <c r="BBI246" s="633"/>
      <c r="BBJ246" s="633"/>
      <c r="BBK246" s="633"/>
      <c r="BBL246" s="633"/>
      <c r="BBM246" s="633"/>
      <c r="BBN246" s="633"/>
      <c r="BBO246" s="633"/>
      <c r="BBP246" s="633"/>
      <c r="BBQ246" s="633"/>
      <c r="BBR246" s="633"/>
      <c r="BBS246" s="633"/>
      <c r="BBT246" s="633"/>
      <c r="BBU246" s="633"/>
      <c r="BBV246" s="633"/>
      <c r="BBW246" s="633"/>
      <c r="BBX246" s="633"/>
      <c r="BBY246" s="633"/>
      <c r="BBZ246" s="633"/>
      <c r="BCA246" s="633"/>
      <c r="BCB246" s="633"/>
      <c r="BCC246" s="633"/>
      <c r="BCD246" s="633"/>
      <c r="BCE246" s="633"/>
      <c r="BCF246" s="633"/>
      <c r="BCG246" s="633"/>
      <c r="BCH246" s="633"/>
      <c r="BCI246" s="633"/>
      <c r="BCJ246" s="633"/>
      <c r="BCK246" s="633"/>
      <c r="BCL246" s="633"/>
      <c r="BCM246" s="633"/>
      <c r="BCN246" s="633"/>
      <c r="BCO246" s="633"/>
      <c r="BCP246" s="633"/>
      <c r="BCQ246" s="633"/>
      <c r="BCR246" s="633"/>
      <c r="BCS246" s="633"/>
      <c r="BCT246" s="633"/>
      <c r="BCU246" s="633"/>
      <c r="BCV246" s="633"/>
      <c r="BCW246" s="633"/>
      <c r="BCX246" s="633"/>
      <c r="BCY246" s="633"/>
      <c r="BCZ246" s="633"/>
      <c r="BDA246" s="633"/>
      <c r="BDB246" s="633"/>
      <c r="BDC246" s="633"/>
      <c r="BDD246" s="633"/>
      <c r="BDE246" s="633"/>
      <c r="BDF246" s="633"/>
      <c r="BDG246" s="633"/>
      <c r="BDH246" s="633"/>
      <c r="BDI246" s="633"/>
      <c r="BDJ246" s="633"/>
      <c r="BDK246" s="633"/>
      <c r="BDL246" s="633"/>
      <c r="BDM246" s="633"/>
      <c r="BDN246" s="633"/>
      <c r="BDO246" s="633"/>
      <c r="BDP246" s="633"/>
      <c r="BDQ246" s="633"/>
      <c r="BDR246" s="633"/>
      <c r="BDS246" s="633"/>
      <c r="BDT246" s="633"/>
      <c r="BDU246" s="633"/>
      <c r="BDV246" s="633"/>
      <c r="BDW246" s="633"/>
      <c r="BDX246" s="633"/>
      <c r="BDY246" s="633"/>
      <c r="BDZ246" s="633"/>
      <c r="BEA246" s="633"/>
      <c r="BEB246" s="633"/>
      <c r="BEC246" s="633"/>
      <c r="BED246" s="633"/>
      <c r="BEE246" s="633"/>
      <c r="BEF246" s="633"/>
      <c r="BEG246" s="633"/>
      <c r="BEH246" s="633"/>
      <c r="BEI246" s="633"/>
      <c r="BEJ246" s="633"/>
      <c r="BEK246" s="633"/>
      <c r="BEL246" s="633"/>
      <c r="BEM246" s="633"/>
      <c r="BEN246" s="633"/>
      <c r="BEO246" s="633"/>
      <c r="BEP246" s="633"/>
      <c r="BEQ246" s="633"/>
      <c r="BER246" s="633"/>
      <c r="BES246" s="633"/>
      <c r="BET246" s="633"/>
      <c r="BEU246" s="633"/>
      <c r="BEV246" s="633"/>
      <c r="BEW246" s="633"/>
      <c r="BEX246" s="633"/>
      <c r="BEY246" s="633"/>
      <c r="BEZ246" s="633"/>
      <c r="BFA246" s="633"/>
      <c r="BFB246" s="633"/>
      <c r="BFC246" s="633"/>
      <c r="BFD246" s="633"/>
      <c r="BFE246" s="633"/>
      <c r="BFF246" s="633"/>
      <c r="BFG246" s="633"/>
      <c r="BFH246" s="633"/>
      <c r="BFI246" s="633"/>
      <c r="BFJ246" s="633"/>
      <c r="BFK246" s="633"/>
      <c r="BFL246" s="633"/>
      <c r="BFM246" s="633"/>
      <c r="BFN246" s="633"/>
      <c r="BFO246" s="633"/>
      <c r="BFP246" s="633"/>
      <c r="BFQ246" s="633"/>
      <c r="BFR246" s="633"/>
      <c r="BFS246" s="633"/>
      <c r="BFT246" s="633"/>
      <c r="BFU246" s="633"/>
      <c r="BFV246" s="633"/>
      <c r="BFW246" s="633"/>
      <c r="BFX246" s="633"/>
      <c r="BFY246" s="633"/>
      <c r="BFZ246" s="633"/>
      <c r="BGA246" s="633"/>
      <c r="BGB246" s="633"/>
      <c r="BGC246" s="633"/>
      <c r="BGD246" s="633"/>
      <c r="BGE246" s="633"/>
      <c r="BGF246" s="633"/>
      <c r="BGG246" s="633"/>
      <c r="BGH246" s="633"/>
      <c r="BGI246" s="633"/>
      <c r="BGJ246" s="633"/>
      <c r="BGK246" s="633"/>
      <c r="BGL246" s="633"/>
      <c r="BGM246" s="633"/>
      <c r="BGN246" s="633"/>
      <c r="BGO246" s="633"/>
      <c r="BGP246" s="633"/>
      <c r="BGQ246" s="633"/>
      <c r="BGR246" s="633"/>
      <c r="BGS246" s="633"/>
      <c r="BGT246" s="633"/>
      <c r="BGU246" s="633"/>
      <c r="BGV246" s="633"/>
      <c r="BGW246" s="633"/>
      <c r="BGX246" s="633"/>
      <c r="BGY246" s="633"/>
      <c r="BGZ246" s="633"/>
      <c r="BHA246" s="633"/>
      <c r="BHB246" s="633"/>
      <c r="BHC246" s="633"/>
      <c r="BHD246" s="633"/>
      <c r="BHE246" s="633"/>
      <c r="BHF246" s="633"/>
      <c r="BHG246" s="633"/>
      <c r="BHH246" s="633"/>
      <c r="BHI246" s="633"/>
      <c r="BHJ246" s="633"/>
      <c r="BHK246" s="633"/>
      <c r="BHL246" s="633"/>
      <c r="BHM246" s="633"/>
      <c r="BHN246" s="633"/>
      <c r="BHO246" s="633"/>
      <c r="BHP246" s="633"/>
      <c r="BHQ246" s="633"/>
      <c r="BHR246" s="633"/>
      <c r="BHS246" s="633"/>
      <c r="BHT246" s="633"/>
      <c r="BHU246" s="633"/>
      <c r="BHV246" s="633"/>
      <c r="BHW246" s="633"/>
      <c r="BHX246" s="633"/>
      <c r="BHY246" s="633"/>
      <c r="BHZ246" s="633"/>
      <c r="BIA246" s="633"/>
      <c r="BIB246" s="633"/>
      <c r="BIC246" s="633"/>
      <c r="BID246" s="633"/>
      <c r="BIE246" s="633"/>
      <c r="BIF246" s="633"/>
      <c r="BIG246" s="633"/>
      <c r="BIH246" s="633"/>
      <c r="BII246" s="633"/>
      <c r="BIJ246" s="633"/>
      <c r="BIK246" s="633"/>
      <c r="BIL246" s="633"/>
      <c r="BIM246" s="633"/>
      <c r="BIN246" s="633"/>
      <c r="BIO246" s="633"/>
      <c r="BIP246" s="633"/>
      <c r="BIQ246" s="633"/>
      <c r="BIR246" s="633"/>
      <c r="BIS246" s="633"/>
      <c r="BIT246" s="633"/>
      <c r="BIU246" s="633"/>
      <c r="BIV246" s="633"/>
      <c r="BIW246" s="633"/>
      <c r="BIX246" s="633"/>
      <c r="BIY246" s="633"/>
      <c r="BIZ246" s="633"/>
      <c r="BJA246" s="633"/>
      <c r="BJB246" s="633"/>
      <c r="BJC246" s="633"/>
      <c r="BJD246" s="633"/>
      <c r="BJE246" s="633"/>
      <c r="BJF246" s="633"/>
      <c r="BJG246" s="633"/>
      <c r="BJH246" s="633"/>
      <c r="BJI246" s="633"/>
      <c r="BJJ246" s="633"/>
      <c r="BJK246" s="633"/>
      <c r="BJL246" s="633"/>
      <c r="BJM246" s="633"/>
      <c r="BJN246" s="633"/>
      <c r="BJO246" s="633"/>
      <c r="BJP246" s="633"/>
      <c r="BJQ246" s="633"/>
      <c r="BJR246" s="633"/>
      <c r="BJS246" s="633"/>
      <c r="BJT246" s="633"/>
      <c r="BJU246" s="633"/>
      <c r="BJV246" s="633"/>
      <c r="BJW246" s="633"/>
      <c r="BJX246" s="633"/>
      <c r="BJY246" s="633"/>
      <c r="BJZ246" s="633"/>
      <c r="BKA246" s="633"/>
      <c r="BKB246" s="633"/>
      <c r="BKC246" s="633"/>
      <c r="BKD246" s="633"/>
      <c r="BKE246" s="633"/>
      <c r="BKF246" s="633"/>
      <c r="BKG246" s="633"/>
      <c r="BKH246" s="633"/>
      <c r="BKI246" s="633"/>
      <c r="BKJ246" s="633"/>
      <c r="BKK246" s="633"/>
      <c r="BKL246" s="633"/>
      <c r="BKM246" s="633"/>
      <c r="BKN246" s="633"/>
      <c r="BKO246" s="633"/>
      <c r="BKP246" s="633"/>
      <c r="BKQ246" s="633"/>
      <c r="BKR246" s="633"/>
      <c r="BKS246" s="633"/>
      <c r="BKT246" s="633"/>
      <c r="BKU246" s="633"/>
      <c r="BKV246" s="633"/>
      <c r="BKW246" s="633"/>
      <c r="BKX246" s="633"/>
      <c r="BKY246" s="633"/>
      <c r="BKZ246" s="633"/>
      <c r="BLA246" s="633"/>
      <c r="BLB246" s="633"/>
      <c r="BLC246" s="633"/>
      <c r="BLD246" s="633"/>
      <c r="BLE246" s="633"/>
      <c r="BLF246" s="633"/>
      <c r="BLG246" s="633"/>
      <c r="BLH246" s="633"/>
      <c r="BLI246" s="633"/>
      <c r="BLJ246" s="633"/>
      <c r="BLK246" s="633"/>
      <c r="BLL246" s="633"/>
      <c r="BLM246" s="633"/>
      <c r="BLN246" s="633"/>
      <c r="BLO246" s="633"/>
      <c r="BLP246" s="633"/>
      <c r="BLQ246" s="633"/>
      <c r="BLR246" s="633"/>
      <c r="BLS246" s="633"/>
      <c r="BLT246" s="633"/>
      <c r="BLU246" s="633"/>
      <c r="BLV246" s="633"/>
      <c r="BLW246" s="633"/>
      <c r="BLX246" s="633"/>
      <c r="BLY246" s="633"/>
      <c r="BLZ246" s="633"/>
      <c r="BMA246" s="633"/>
      <c r="BMB246" s="633"/>
      <c r="BMC246" s="633"/>
      <c r="BMD246" s="633"/>
      <c r="BME246" s="633"/>
      <c r="BMF246" s="633"/>
      <c r="BMG246" s="633"/>
      <c r="BMH246" s="633"/>
      <c r="BMI246" s="633"/>
      <c r="BMJ246" s="633"/>
      <c r="BMK246" s="633"/>
      <c r="BML246" s="633"/>
      <c r="BMM246" s="633"/>
      <c r="BMN246" s="633"/>
      <c r="BMO246" s="633"/>
      <c r="BMP246" s="633"/>
      <c r="BMQ246" s="633"/>
      <c r="BMR246" s="633"/>
      <c r="BMS246" s="633"/>
      <c r="BMT246" s="633"/>
      <c r="BMU246" s="633"/>
      <c r="BMV246" s="633"/>
      <c r="BMW246" s="633"/>
      <c r="BMX246" s="633"/>
      <c r="BMY246" s="633"/>
      <c r="BMZ246" s="633"/>
      <c r="BNA246" s="633"/>
      <c r="BNB246" s="633"/>
      <c r="BNC246" s="633"/>
      <c r="BND246" s="633"/>
      <c r="BNE246" s="633"/>
      <c r="BNF246" s="633"/>
      <c r="BNG246" s="633"/>
      <c r="BNH246" s="633"/>
      <c r="BNI246" s="633"/>
      <c r="BNJ246" s="633"/>
      <c r="BNK246" s="633"/>
      <c r="BNL246" s="633"/>
      <c r="BNM246" s="633"/>
      <c r="BNN246" s="633"/>
      <c r="BNO246" s="633"/>
      <c r="BNP246" s="633"/>
      <c r="BNQ246" s="633"/>
      <c r="BNR246" s="633"/>
      <c r="BNS246" s="633"/>
      <c r="BNT246" s="633"/>
      <c r="BNU246" s="633"/>
      <c r="BNV246" s="633"/>
      <c r="BNW246" s="633"/>
      <c r="BNX246" s="633"/>
      <c r="BNY246" s="633"/>
      <c r="BNZ246" s="633"/>
      <c r="BOA246" s="633"/>
      <c r="BOB246" s="633"/>
      <c r="BOC246" s="633"/>
      <c r="BOD246" s="633"/>
      <c r="BOE246" s="633"/>
      <c r="BOF246" s="633"/>
      <c r="BOG246" s="633"/>
      <c r="BOH246" s="633"/>
      <c r="BOI246" s="633"/>
      <c r="BOJ246" s="633"/>
      <c r="BOK246" s="633"/>
      <c r="BOL246" s="633"/>
      <c r="BOM246" s="633"/>
      <c r="BON246" s="633"/>
      <c r="BOO246" s="633"/>
      <c r="BOP246" s="633"/>
      <c r="BOQ246" s="633"/>
      <c r="BOR246" s="633"/>
      <c r="BOS246" s="633"/>
      <c r="BOT246" s="633"/>
      <c r="BOU246" s="633"/>
      <c r="BOV246" s="633"/>
      <c r="BOW246" s="633"/>
      <c r="BOX246" s="633"/>
      <c r="BOY246" s="633"/>
      <c r="BOZ246" s="633"/>
      <c r="BPA246" s="633"/>
      <c r="BPB246" s="633"/>
      <c r="BPC246" s="633"/>
      <c r="BPD246" s="633"/>
      <c r="BPE246" s="633"/>
      <c r="BPF246" s="633"/>
      <c r="BPG246" s="633"/>
      <c r="BPH246" s="633"/>
      <c r="BPI246" s="633"/>
      <c r="BPJ246" s="633"/>
      <c r="BPK246" s="633"/>
      <c r="BPL246" s="633"/>
      <c r="BPM246" s="633"/>
      <c r="BPN246" s="633"/>
      <c r="BPO246" s="633"/>
      <c r="BPP246" s="633"/>
      <c r="BPQ246" s="633"/>
      <c r="BPR246" s="633"/>
      <c r="BPS246" s="633"/>
      <c r="BPT246" s="633"/>
      <c r="BPU246" s="633"/>
      <c r="BPV246" s="633"/>
      <c r="BPW246" s="633"/>
      <c r="BPX246" s="633"/>
      <c r="BPY246" s="633"/>
      <c r="BPZ246" s="633"/>
      <c r="BQA246" s="633"/>
      <c r="BQB246" s="633"/>
      <c r="BQC246" s="633"/>
      <c r="BQD246" s="633"/>
      <c r="BQE246" s="633"/>
      <c r="BQF246" s="633"/>
      <c r="BQG246" s="633"/>
      <c r="BQH246" s="633"/>
      <c r="BQI246" s="633"/>
      <c r="BQJ246" s="633"/>
      <c r="BQK246" s="633"/>
      <c r="BQL246" s="633"/>
      <c r="BQM246" s="633"/>
      <c r="BQN246" s="633"/>
      <c r="BQO246" s="633"/>
      <c r="BQP246" s="633"/>
      <c r="BQQ246" s="633"/>
      <c r="BQR246" s="633"/>
      <c r="BQS246" s="633"/>
      <c r="BQT246" s="633"/>
      <c r="BQU246" s="633"/>
      <c r="BQV246" s="633"/>
      <c r="BQW246" s="633"/>
      <c r="BQX246" s="633"/>
      <c r="BQY246" s="633"/>
      <c r="BQZ246" s="633"/>
      <c r="BRA246" s="633"/>
      <c r="BRB246" s="633"/>
      <c r="BRC246" s="633"/>
      <c r="BRD246" s="633"/>
      <c r="BRE246" s="633"/>
      <c r="BRF246" s="633"/>
      <c r="BRG246" s="633"/>
      <c r="BRH246" s="633"/>
      <c r="BRI246" s="633"/>
      <c r="BRJ246" s="633"/>
      <c r="BRK246" s="633"/>
      <c r="BRL246" s="633"/>
      <c r="BRM246" s="633"/>
      <c r="BRN246" s="633"/>
      <c r="BRO246" s="633"/>
      <c r="BRP246" s="633"/>
      <c r="BRQ246" s="633"/>
      <c r="BRR246" s="633"/>
      <c r="BRS246" s="633"/>
      <c r="BRT246" s="633"/>
      <c r="BRU246" s="633"/>
      <c r="BRV246" s="633"/>
      <c r="BRW246" s="633"/>
      <c r="BRX246" s="633"/>
      <c r="BRY246" s="633"/>
      <c r="BRZ246" s="633"/>
      <c r="BSA246" s="633"/>
      <c r="BSB246" s="633"/>
      <c r="BSC246" s="633"/>
      <c r="BSD246" s="633"/>
      <c r="BSE246" s="633"/>
      <c r="BSF246" s="633"/>
      <c r="BSG246" s="633"/>
      <c r="BSH246" s="633"/>
      <c r="BSI246" s="633"/>
      <c r="BSJ246" s="633"/>
      <c r="BSK246" s="633"/>
      <c r="BSL246" s="633"/>
      <c r="BSM246" s="633"/>
      <c r="BSN246" s="633"/>
      <c r="BSO246" s="633"/>
      <c r="BSP246" s="633"/>
      <c r="BSQ246" s="633"/>
      <c r="BSR246" s="633"/>
      <c r="BSS246" s="633"/>
      <c r="BST246" s="633"/>
      <c r="BSU246" s="633"/>
      <c r="BSV246" s="633"/>
      <c r="BSW246" s="633"/>
      <c r="BSX246" s="633"/>
      <c r="BSY246" s="633"/>
      <c r="BSZ246" s="633"/>
      <c r="BTA246" s="633"/>
      <c r="BTB246" s="633"/>
      <c r="BTC246" s="633"/>
      <c r="BTD246" s="633"/>
      <c r="BTE246" s="633"/>
      <c r="BTF246" s="633"/>
      <c r="BTG246" s="633"/>
      <c r="BTH246" s="633"/>
      <c r="BTI246" s="633"/>
      <c r="BTJ246" s="633"/>
      <c r="BTK246" s="633"/>
      <c r="BTL246" s="633"/>
      <c r="BTM246" s="633"/>
      <c r="BTN246" s="633"/>
      <c r="BTO246" s="633"/>
      <c r="BTP246" s="633"/>
      <c r="BTQ246" s="633"/>
      <c r="BTR246" s="633"/>
      <c r="BTS246" s="633"/>
      <c r="BTT246" s="633"/>
      <c r="BTU246" s="633"/>
      <c r="BTV246" s="633"/>
      <c r="BTW246" s="633"/>
      <c r="BTX246" s="633"/>
      <c r="BTY246" s="633"/>
      <c r="BTZ246" s="633"/>
      <c r="BUA246" s="633"/>
      <c r="BUB246" s="633"/>
      <c r="BUC246" s="633"/>
      <c r="BUD246" s="633"/>
      <c r="BUE246" s="633"/>
      <c r="BUF246" s="633"/>
      <c r="BUG246" s="633"/>
      <c r="BUH246" s="633"/>
      <c r="BUI246" s="633"/>
      <c r="BUJ246" s="633"/>
      <c r="BUK246" s="633"/>
      <c r="BUL246" s="633"/>
      <c r="BUM246" s="633"/>
      <c r="BUN246" s="633"/>
      <c r="BUO246" s="633"/>
      <c r="BUP246" s="633"/>
      <c r="BUQ246" s="633"/>
      <c r="BUR246" s="633"/>
      <c r="BUS246" s="633"/>
      <c r="BUT246" s="633"/>
      <c r="BUU246" s="633"/>
      <c r="BUV246" s="633"/>
      <c r="BUW246" s="633"/>
      <c r="BUX246" s="633"/>
      <c r="BUY246" s="633"/>
      <c r="BUZ246" s="633"/>
      <c r="BVA246" s="633"/>
      <c r="BVB246" s="633"/>
      <c r="BVC246" s="633"/>
      <c r="BVD246" s="633"/>
      <c r="BVE246" s="633"/>
      <c r="BVF246" s="633"/>
      <c r="BVG246" s="633"/>
      <c r="BVH246" s="633"/>
      <c r="BVI246" s="633"/>
      <c r="BVJ246" s="633"/>
      <c r="BVK246" s="633"/>
      <c r="BVL246" s="633"/>
      <c r="BVM246" s="633"/>
      <c r="BVN246" s="633"/>
      <c r="BVO246" s="633"/>
      <c r="BVP246" s="633"/>
      <c r="BVQ246" s="633"/>
      <c r="BVR246" s="633"/>
      <c r="BVS246" s="633"/>
      <c r="BVT246" s="633"/>
      <c r="BVU246" s="633"/>
      <c r="BVV246" s="633"/>
      <c r="BVW246" s="633"/>
      <c r="BVX246" s="633"/>
      <c r="BVY246" s="633"/>
      <c r="BVZ246" s="633"/>
      <c r="BWA246" s="633"/>
      <c r="BWB246" s="633"/>
      <c r="BWC246" s="633"/>
      <c r="BWD246" s="633"/>
      <c r="BWE246" s="633"/>
      <c r="BWF246" s="633"/>
      <c r="BWG246" s="633"/>
      <c r="BWH246" s="633"/>
      <c r="BWI246" s="633"/>
      <c r="BWJ246" s="633"/>
      <c r="BWK246" s="633"/>
      <c r="BWL246" s="633"/>
      <c r="BWM246" s="633"/>
      <c r="BWN246" s="633"/>
      <c r="BWO246" s="633"/>
      <c r="BWP246" s="633"/>
      <c r="BWQ246" s="633"/>
      <c r="BWR246" s="633"/>
      <c r="BWS246" s="633"/>
      <c r="BWT246" s="633"/>
      <c r="BWU246" s="633"/>
      <c r="BWV246" s="633"/>
      <c r="BWW246" s="633"/>
      <c r="BWX246" s="633"/>
      <c r="BWY246" s="633"/>
      <c r="BWZ246" s="633"/>
      <c r="BXA246" s="633"/>
      <c r="BXB246" s="633"/>
      <c r="BXC246" s="633"/>
      <c r="BXD246" s="633"/>
      <c r="BXE246" s="633"/>
      <c r="BXF246" s="633"/>
      <c r="BXG246" s="633"/>
      <c r="BXH246" s="633"/>
      <c r="BXI246" s="633"/>
      <c r="BXJ246" s="633"/>
      <c r="BXK246" s="633"/>
      <c r="BXL246" s="633"/>
      <c r="BXM246" s="633"/>
      <c r="BXN246" s="633"/>
      <c r="BXO246" s="633"/>
      <c r="BXP246" s="633"/>
      <c r="BXQ246" s="633"/>
      <c r="BXR246" s="633"/>
      <c r="BXS246" s="633"/>
      <c r="BXT246" s="633"/>
      <c r="BXU246" s="633"/>
      <c r="BXV246" s="633"/>
      <c r="BXW246" s="633"/>
      <c r="BXX246" s="633"/>
      <c r="BXY246" s="633"/>
      <c r="BXZ246" s="633"/>
      <c r="BYA246" s="633"/>
      <c r="BYB246" s="633"/>
      <c r="BYC246" s="633"/>
      <c r="BYD246" s="633"/>
      <c r="BYE246" s="633"/>
      <c r="BYF246" s="633"/>
      <c r="BYG246" s="633"/>
      <c r="BYH246" s="633"/>
      <c r="BYI246" s="633"/>
      <c r="BYJ246" s="633"/>
      <c r="BYK246" s="633"/>
      <c r="BYL246" s="633"/>
      <c r="BYM246" s="633"/>
      <c r="BYN246" s="633"/>
      <c r="BYO246" s="633"/>
      <c r="BYP246" s="633"/>
      <c r="BYQ246" s="633"/>
      <c r="BYR246" s="633"/>
      <c r="BYS246" s="633"/>
      <c r="BYT246" s="633"/>
      <c r="BYU246" s="633"/>
      <c r="BYV246" s="633"/>
      <c r="BYW246" s="633"/>
      <c r="BYX246" s="633"/>
      <c r="BYY246" s="633"/>
      <c r="BYZ246" s="633"/>
      <c r="BZA246" s="633"/>
      <c r="BZB246" s="633"/>
      <c r="BZC246" s="633"/>
      <c r="BZD246" s="633"/>
      <c r="BZE246" s="633"/>
      <c r="BZF246" s="633"/>
      <c r="BZG246" s="633"/>
      <c r="BZH246" s="633"/>
      <c r="BZI246" s="633"/>
      <c r="BZJ246" s="633"/>
      <c r="BZK246" s="633"/>
      <c r="BZL246" s="633"/>
      <c r="BZM246" s="633"/>
      <c r="BZN246" s="633"/>
      <c r="BZO246" s="633"/>
      <c r="BZP246" s="633"/>
      <c r="BZQ246" s="633"/>
      <c r="BZR246" s="633"/>
      <c r="BZS246" s="633"/>
      <c r="BZT246" s="633"/>
      <c r="BZU246" s="633"/>
      <c r="BZV246" s="633"/>
      <c r="BZW246" s="633"/>
      <c r="BZX246" s="633"/>
      <c r="BZY246" s="633"/>
      <c r="BZZ246" s="633"/>
      <c r="CAA246" s="633"/>
      <c r="CAB246" s="633"/>
      <c r="CAC246" s="633"/>
      <c r="CAD246" s="633"/>
      <c r="CAE246" s="633"/>
      <c r="CAF246" s="633"/>
      <c r="CAG246" s="633"/>
      <c r="CAH246" s="633"/>
      <c r="CAI246" s="633"/>
      <c r="CAJ246" s="633"/>
      <c r="CAK246" s="633"/>
      <c r="CAL246" s="633"/>
      <c r="CAM246" s="633"/>
      <c r="CAN246" s="633"/>
      <c r="CAO246" s="633"/>
      <c r="CAP246" s="633"/>
      <c r="CAQ246" s="633"/>
      <c r="CAR246" s="633"/>
      <c r="CAS246" s="633"/>
      <c r="CAT246" s="633"/>
      <c r="CAU246" s="633"/>
      <c r="CAV246" s="633"/>
      <c r="CAW246" s="633"/>
      <c r="CAX246" s="633"/>
      <c r="CAY246" s="633"/>
      <c r="CAZ246" s="633"/>
      <c r="CBA246" s="633"/>
      <c r="CBB246" s="633"/>
      <c r="CBC246" s="633"/>
      <c r="CBD246" s="633"/>
      <c r="CBE246" s="633"/>
      <c r="CBF246" s="633"/>
      <c r="CBG246" s="633"/>
      <c r="CBH246" s="633"/>
      <c r="CBI246" s="633"/>
      <c r="CBJ246" s="633"/>
      <c r="CBK246" s="633"/>
      <c r="CBL246" s="633"/>
      <c r="CBM246" s="633"/>
      <c r="CBN246" s="633"/>
      <c r="CBO246" s="633"/>
      <c r="CBP246" s="633"/>
      <c r="CBQ246" s="633"/>
      <c r="CBR246" s="633"/>
      <c r="CBS246" s="633"/>
      <c r="CBT246" s="633"/>
      <c r="CBU246" s="633"/>
      <c r="CBV246" s="633"/>
      <c r="CBW246" s="633"/>
      <c r="CBX246" s="633"/>
      <c r="CBY246" s="633"/>
      <c r="CBZ246" s="633"/>
      <c r="CCA246" s="633"/>
      <c r="CCB246" s="633"/>
      <c r="CCC246" s="633"/>
      <c r="CCD246" s="633"/>
      <c r="CCE246" s="633"/>
      <c r="CCF246" s="633"/>
      <c r="CCG246" s="633"/>
      <c r="CCH246" s="633"/>
      <c r="CCI246" s="633"/>
      <c r="CCJ246" s="633"/>
      <c r="CCK246" s="633"/>
      <c r="CCL246" s="633"/>
      <c r="CCM246" s="633"/>
      <c r="CCN246" s="633"/>
      <c r="CCO246" s="633"/>
      <c r="CCP246" s="633"/>
      <c r="CCQ246" s="633"/>
      <c r="CCR246" s="633"/>
      <c r="CCS246" s="633"/>
      <c r="CCT246" s="633"/>
      <c r="CCU246" s="633"/>
      <c r="CCV246" s="633"/>
      <c r="CCW246" s="633"/>
      <c r="CCX246" s="633"/>
      <c r="CCY246" s="633"/>
      <c r="CCZ246" s="633"/>
      <c r="CDA246" s="633"/>
      <c r="CDB246" s="633"/>
      <c r="CDC246" s="633"/>
      <c r="CDD246" s="633"/>
      <c r="CDE246" s="633"/>
      <c r="CDF246" s="633"/>
      <c r="CDG246" s="633"/>
      <c r="CDH246" s="633"/>
      <c r="CDI246" s="633"/>
      <c r="CDJ246" s="633"/>
      <c r="CDK246" s="633"/>
      <c r="CDL246" s="633"/>
      <c r="CDM246" s="633"/>
      <c r="CDN246" s="633"/>
      <c r="CDO246" s="633"/>
      <c r="CDP246" s="633"/>
      <c r="CDQ246" s="633"/>
      <c r="CDR246" s="633"/>
      <c r="CDS246" s="633"/>
      <c r="CDT246" s="633"/>
      <c r="CDU246" s="633"/>
      <c r="CDV246" s="633"/>
      <c r="CDW246" s="633"/>
      <c r="CDX246" s="633"/>
      <c r="CDY246" s="633"/>
      <c r="CDZ246" s="633"/>
      <c r="CEA246" s="633"/>
      <c r="CEB246" s="633"/>
      <c r="CEC246" s="633"/>
      <c r="CED246" s="633"/>
      <c r="CEE246" s="633"/>
      <c r="CEF246" s="633"/>
      <c r="CEG246" s="633"/>
      <c r="CEH246" s="633"/>
      <c r="CEI246" s="633"/>
      <c r="CEJ246" s="633"/>
      <c r="CEK246" s="633"/>
      <c r="CEL246" s="633"/>
      <c r="CEM246" s="633"/>
      <c r="CEN246" s="633"/>
      <c r="CEO246" s="633"/>
      <c r="CEP246" s="633"/>
      <c r="CEQ246" s="633"/>
      <c r="CER246" s="633"/>
      <c r="CES246" s="633"/>
      <c r="CET246" s="633"/>
      <c r="CEU246" s="633"/>
      <c r="CEV246" s="633"/>
      <c r="CEW246" s="633"/>
      <c r="CEX246" s="633"/>
      <c r="CEY246" s="633"/>
      <c r="CEZ246" s="633"/>
      <c r="CFA246" s="633"/>
      <c r="CFB246" s="633"/>
      <c r="CFC246" s="633"/>
      <c r="CFD246" s="633"/>
      <c r="CFE246" s="633"/>
      <c r="CFF246" s="633"/>
      <c r="CFG246" s="633"/>
      <c r="CFH246" s="633"/>
      <c r="CFI246" s="633"/>
      <c r="CFJ246" s="633"/>
      <c r="CFK246" s="633"/>
      <c r="CFL246" s="633"/>
      <c r="CFM246" s="633"/>
      <c r="CFN246" s="633"/>
      <c r="CFO246" s="633"/>
      <c r="CFP246" s="633"/>
      <c r="CFQ246" s="633"/>
      <c r="CFR246" s="633"/>
      <c r="CFS246" s="633"/>
      <c r="CFT246" s="633"/>
      <c r="CFU246" s="633"/>
      <c r="CFV246" s="633"/>
      <c r="CFW246" s="633"/>
      <c r="CFX246" s="633"/>
      <c r="CFY246" s="633"/>
      <c r="CFZ246" s="633"/>
      <c r="CGA246" s="633"/>
      <c r="CGB246" s="633"/>
      <c r="CGC246" s="633"/>
      <c r="CGD246" s="633"/>
      <c r="CGE246" s="633"/>
      <c r="CGF246" s="633"/>
      <c r="CGG246" s="633"/>
      <c r="CGH246" s="633"/>
      <c r="CGI246" s="633"/>
      <c r="CGJ246" s="633"/>
      <c r="CGK246" s="633"/>
      <c r="CGL246" s="633"/>
      <c r="CGM246" s="633"/>
      <c r="CGN246" s="633"/>
      <c r="CGO246" s="633"/>
      <c r="CGP246" s="633"/>
      <c r="CGQ246" s="633"/>
      <c r="CGR246" s="633"/>
      <c r="CGS246" s="633"/>
      <c r="CGT246" s="633"/>
      <c r="CGU246" s="633"/>
      <c r="CGV246" s="633"/>
      <c r="CGW246" s="633"/>
      <c r="CGX246" s="633"/>
      <c r="CGY246" s="633"/>
      <c r="CGZ246" s="633"/>
      <c r="CHA246" s="633"/>
      <c r="CHB246" s="633"/>
      <c r="CHC246" s="633"/>
      <c r="CHD246" s="633"/>
      <c r="CHE246" s="633"/>
      <c r="CHF246" s="633"/>
      <c r="CHG246" s="633"/>
      <c r="CHH246" s="633"/>
      <c r="CHI246" s="633"/>
      <c r="CHJ246" s="633"/>
      <c r="CHK246" s="633"/>
      <c r="CHL246" s="633"/>
      <c r="CHM246" s="633"/>
      <c r="CHN246" s="633"/>
      <c r="CHO246" s="633"/>
      <c r="CHP246" s="633"/>
      <c r="CHQ246" s="633"/>
      <c r="CHR246" s="633"/>
      <c r="CHS246" s="633"/>
      <c r="CHT246" s="633"/>
      <c r="CHU246" s="633"/>
      <c r="CHV246" s="633"/>
      <c r="CHW246" s="633"/>
      <c r="CHX246" s="633"/>
      <c r="CHY246" s="633"/>
      <c r="CHZ246" s="633"/>
      <c r="CIA246" s="633"/>
      <c r="CIB246" s="633"/>
      <c r="CIC246" s="633"/>
      <c r="CID246" s="633"/>
      <c r="CIE246" s="633"/>
      <c r="CIF246" s="633"/>
      <c r="CIG246" s="633"/>
      <c r="CIH246" s="633"/>
      <c r="CII246" s="633"/>
      <c r="CIJ246" s="633"/>
      <c r="CIK246" s="633"/>
      <c r="CIL246" s="633"/>
      <c r="CIM246" s="633"/>
      <c r="CIN246" s="633"/>
      <c r="CIO246" s="633"/>
      <c r="CIP246" s="633"/>
      <c r="CIQ246" s="633"/>
      <c r="CIR246" s="633"/>
      <c r="CIS246" s="633"/>
      <c r="CIT246" s="633"/>
      <c r="CIU246" s="633"/>
      <c r="CIV246" s="633"/>
      <c r="CIW246" s="633"/>
      <c r="CIX246" s="633"/>
      <c r="CIY246" s="633"/>
      <c r="CIZ246" s="633"/>
      <c r="CJA246" s="633"/>
      <c r="CJB246" s="633"/>
      <c r="CJC246" s="633"/>
      <c r="CJD246" s="633"/>
      <c r="CJE246" s="633"/>
      <c r="CJF246" s="633"/>
      <c r="CJG246" s="633"/>
      <c r="CJH246" s="633"/>
      <c r="CJI246" s="633"/>
      <c r="CJJ246" s="633"/>
      <c r="CJK246" s="633"/>
      <c r="CJL246" s="633"/>
      <c r="CJM246" s="633"/>
      <c r="CJN246" s="633"/>
      <c r="CJO246" s="633"/>
      <c r="CJP246" s="633"/>
      <c r="CJQ246" s="633"/>
      <c r="CJR246" s="633"/>
      <c r="CJS246" s="633"/>
      <c r="CJT246" s="633"/>
      <c r="CJU246" s="633"/>
      <c r="CJV246" s="633"/>
      <c r="CJW246" s="633"/>
      <c r="CJX246" s="633"/>
      <c r="CJY246" s="633"/>
      <c r="CJZ246" s="633"/>
      <c r="CKA246" s="633"/>
      <c r="CKB246" s="633"/>
      <c r="CKC246" s="633"/>
      <c r="CKD246" s="633"/>
      <c r="CKE246" s="633"/>
      <c r="CKF246" s="633"/>
      <c r="CKG246" s="633"/>
      <c r="CKH246" s="633"/>
      <c r="CKI246" s="633"/>
      <c r="CKJ246" s="633"/>
      <c r="CKK246" s="633"/>
      <c r="CKL246" s="633"/>
      <c r="CKM246" s="633"/>
      <c r="CKN246" s="633"/>
      <c r="CKO246" s="633"/>
      <c r="CKP246" s="633"/>
      <c r="CKQ246" s="633"/>
      <c r="CKR246" s="633"/>
      <c r="CKS246" s="633"/>
      <c r="CKT246" s="633"/>
      <c r="CKU246" s="633"/>
      <c r="CKV246" s="633"/>
      <c r="CKW246" s="633"/>
      <c r="CKX246" s="633"/>
      <c r="CKY246" s="633"/>
      <c r="CKZ246" s="633"/>
      <c r="CLA246" s="633"/>
      <c r="CLB246" s="633"/>
      <c r="CLC246" s="633"/>
      <c r="CLD246" s="633"/>
      <c r="CLE246" s="633"/>
      <c r="CLF246" s="633"/>
      <c r="CLG246" s="633"/>
      <c r="CLH246" s="633"/>
      <c r="CLI246" s="633"/>
      <c r="CLJ246" s="633"/>
      <c r="CLK246" s="633"/>
      <c r="CLL246" s="633"/>
      <c r="CLM246" s="633"/>
      <c r="CLN246" s="633"/>
      <c r="CLO246" s="633"/>
      <c r="CLP246" s="633"/>
      <c r="CLQ246" s="633"/>
      <c r="CLR246" s="633"/>
      <c r="CLS246" s="633"/>
      <c r="CLT246" s="633"/>
      <c r="CLU246" s="633"/>
      <c r="CLV246" s="633"/>
      <c r="CLW246" s="633"/>
      <c r="CLX246" s="633"/>
      <c r="CLY246" s="633"/>
      <c r="CLZ246" s="633"/>
      <c r="CMA246" s="633"/>
      <c r="CMB246" s="633"/>
      <c r="CMC246" s="633"/>
      <c r="CMD246" s="633"/>
      <c r="CME246" s="633"/>
      <c r="CMF246" s="633"/>
      <c r="CMG246" s="633"/>
      <c r="CMH246" s="633"/>
      <c r="CMI246" s="633"/>
      <c r="CMJ246" s="633"/>
      <c r="CMK246" s="633"/>
      <c r="CML246" s="633"/>
      <c r="CMM246" s="633"/>
      <c r="CMN246" s="633"/>
      <c r="CMO246" s="633"/>
      <c r="CMP246" s="633"/>
      <c r="CMQ246" s="633"/>
      <c r="CMR246" s="633"/>
      <c r="CMS246" s="633"/>
      <c r="CMT246" s="633"/>
      <c r="CMU246" s="633"/>
      <c r="CMV246" s="633"/>
      <c r="CMW246" s="633"/>
      <c r="CMX246" s="633"/>
      <c r="CMY246" s="633"/>
      <c r="CMZ246" s="633"/>
      <c r="CNA246" s="633"/>
      <c r="CNB246" s="633"/>
      <c r="CNC246" s="633"/>
      <c r="CND246" s="633"/>
      <c r="CNE246" s="633"/>
      <c r="CNF246" s="633"/>
      <c r="CNG246" s="633"/>
      <c r="CNH246" s="633"/>
      <c r="CNI246" s="633"/>
      <c r="CNJ246" s="633"/>
      <c r="CNK246" s="633"/>
      <c r="CNL246" s="633"/>
      <c r="CNM246" s="633"/>
      <c r="CNN246" s="633"/>
      <c r="CNO246" s="633"/>
      <c r="CNP246" s="633"/>
      <c r="CNQ246" s="633"/>
      <c r="CNR246" s="633"/>
      <c r="CNS246" s="633"/>
      <c r="CNT246" s="633"/>
      <c r="CNU246" s="633"/>
      <c r="CNV246" s="633"/>
      <c r="CNW246" s="633"/>
    </row>
    <row r="247" spans="1:2415" s="634" customFormat="1" ht="45.75" customHeight="1" thickTop="1" thickBot="1" x14ac:dyDescent="0.3">
      <c r="A247" s="413"/>
      <c r="B247" s="668" t="s">
        <v>1046</v>
      </c>
      <c r="C247" s="684" t="s">
        <v>1038</v>
      </c>
      <c r="D247" s="1015" t="s">
        <v>1120</v>
      </c>
      <c r="E247" s="1015"/>
      <c r="F247" s="1015"/>
      <c r="G247" s="1015"/>
      <c r="H247" s="1015"/>
      <c r="I247" s="1015"/>
      <c r="J247" s="1015"/>
      <c r="K247" s="1015"/>
      <c r="L247" s="1015"/>
      <c r="M247" s="1033"/>
      <c r="N247" s="1033"/>
      <c r="O247" s="1033"/>
      <c r="P247" s="1033"/>
      <c r="Q247" s="1033"/>
      <c r="R247" s="1033"/>
      <c r="S247" s="1033"/>
      <c r="T247" s="1033"/>
      <c r="U247" s="1033"/>
      <c r="V247" s="717"/>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632"/>
      <c r="AT247" s="632"/>
      <c r="AU247" s="632"/>
      <c r="AV247" s="632"/>
      <c r="AW247" s="632"/>
      <c r="AX247" s="632"/>
      <c r="AY247" s="632"/>
      <c r="AZ247" s="632"/>
      <c r="BA247" s="632"/>
      <c r="BB247" s="632"/>
      <c r="BC247" s="632"/>
      <c r="BD247" s="632"/>
      <c r="BE247" s="632"/>
      <c r="BF247" s="632"/>
      <c r="BG247" s="632"/>
      <c r="BH247" s="632"/>
      <c r="BI247" s="632"/>
      <c r="BJ247" s="632"/>
      <c r="BK247" s="632"/>
      <c r="BL247" s="632"/>
      <c r="BM247" s="632"/>
      <c r="BN247" s="632"/>
      <c r="BO247" s="632"/>
      <c r="BP247" s="632"/>
      <c r="BQ247" s="632"/>
      <c r="BR247" s="632"/>
      <c r="BS247" s="632"/>
      <c r="BT247" s="632"/>
      <c r="BU247" s="632"/>
      <c r="BV247" s="632"/>
      <c r="BW247" s="632"/>
      <c r="BX247" s="632"/>
      <c r="BY247" s="632"/>
      <c r="BZ247" s="632"/>
      <c r="CA247" s="632"/>
      <c r="CB247" s="632"/>
      <c r="CC247" s="632"/>
      <c r="CD247" s="632"/>
      <c r="CE247" s="632"/>
      <c r="CF247" s="632"/>
      <c r="CG247" s="632"/>
      <c r="CH247" s="633"/>
      <c r="CI247" s="633"/>
      <c r="CJ247" s="633"/>
      <c r="CK247" s="633"/>
      <c r="CL247" s="633"/>
      <c r="CM247" s="633"/>
      <c r="CN247" s="633"/>
      <c r="CO247" s="633"/>
      <c r="CP247" s="633"/>
      <c r="CQ247" s="633"/>
      <c r="CR247" s="633"/>
      <c r="CS247" s="633"/>
      <c r="CT247" s="633"/>
      <c r="CU247" s="633"/>
      <c r="CV247" s="633"/>
      <c r="CW247" s="633"/>
      <c r="CX247" s="633"/>
      <c r="CY247" s="633"/>
      <c r="CZ247" s="633"/>
      <c r="DA247" s="633"/>
      <c r="DB247" s="633"/>
      <c r="DC247" s="633"/>
      <c r="DD247" s="633"/>
      <c r="DE247" s="633"/>
      <c r="DF247" s="633"/>
      <c r="DG247" s="633"/>
      <c r="DH247" s="633"/>
      <c r="DI247" s="633"/>
      <c r="DJ247" s="633"/>
      <c r="DK247" s="633"/>
      <c r="DL247" s="633"/>
      <c r="DM247" s="633"/>
      <c r="DN247" s="633"/>
      <c r="DO247" s="633"/>
      <c r="DP247" s="633"/>
      <c r="DQ247" s="633"/>
      <c r="DR247" s="633"/>
      <c r="DS247" s="633"/>
      <c r="DT247" s="633"/>
      <c r="DU247" s="633"/>
      <c r="DV247" s="633"/>
      <c r="DW247" s="633"/>
      <c r="DX247" s="633"/>
      <c r="DY247" s="633"/>
      <c r="DZ247" s="633"/>
      <c r="EA247" s="633"/>
      <c r="EB247" s="633"/>
      <c r="EC247" s="633"/>
      <c r="ED247" s="633"/>
      <c r="EE247" s="633"/>
      <c r="EF247" s="633"/>
      <c r="EG247" s="633"/>
      <c r="EH247" s="633"/>
      <c r="EI247" s="633"/>
      <c r="EJ247" s="633"/>
      <c r="EK247" s="633"/>
      <c r="EL247" s="633"/>
      <c r="EM247" s="633"/>
      <c r="EN247" s="633"/>
      <c r="EO247" s="633"/>
      <c r="EP247" s="633"/>
      <c r="EQ247" s="633"/>
      <c r="ER247" s="633"/>
      <c r="ES247" s="633"/>
      <c r="ET247" s="633"/>
      <c r="EU247" s="633"/>
      <c r="EV247" s="633"/>
      <c r="EW247" s="633"/>
      <c r="EX247" s="633"/>
      <c r="EY247" s="633"/>
      <c r="EZ247" s="633"/>
      <c r="FA247" s="633"/>
      <c r="FB247" s="633"/>
      <c r="FC247" s="633"/>
      <c r="FD247" s="633"/>
      <c r="FE247" s="633"/>
      <c r="FF247" s="633"/>
      <c r="FG247" s="633"/>
      <c r="FH247" s="633"/>
      <c r="FI247" s="633"/>
      <c r="FJ247" s="633"/>
      <c r="FK247" s="633"/>
      <c r="FL247" s="633"/>
      <c r="FM247" s="633"/>
      <c r="FN247" s="633"/>
      <c r="FO247" s="633"/>
      <c r="FP247" s="633"/>
      <c r="FQ247" s="633"/>
      <c r="FR247" s="633"/>
      <c r="FS247" s="633"/>
      <c r="FT247" s="633"/>
      <c r="FU247" s="633"/>
      <c r="FV247" s="633"/>
      <c r="FW247" s="633"/>
      <c r="FX247" s="633"/>
      <c r="FY247" s="633"/>
      <c r="FZ247" s="633"/>
      <c r="GA247" s="633"/>
      <c r="GB247" s="633"/>
      <c r="GC247" s="633"/>
      <c r="GD247" s="633"/>
      <c r="GE247" s="633"/>
      <c r="GF247" s="633"/>
      <c r="GG247" s="633"/>
      <c r="GH247" s="633"/>
      <c r="GI247" s="633"/>
      <c r="GJ247" s="633"/>
      <c r="GK247" s="633"/>
      <c r="GL247" s="633"/>
      <c r="GM247" s="633"/>
      <c r="GN247" s="633"/>
      <c r="GO247" s="633"/>
      <c r="GP247" s="633"/>
      <c r="GQ247" s="633"/>
      <c r="GR247" s="633"/>
      <c r="GS247" s="633"/>
      <c r="GT247" s="633"/>
      <c r="GU247" s="633"/>
      <c r="GV247" s="633"/>
      <c r="GW247" s="633"/>
      <c r="GX247" s="633"/>
      <c r="GY247" s="633"/>
      <c r="GZ247" s="633"/>
      <c r="HA247" s="633"/>
      <c r="HB247" s="633"/>
      <c r="HC247" s="633"/>
      <c r="HD247" s="633"/>
      <c r="HE247" s="633"/>
      <c r="HF247" s="633"/>
      <c r="HG247" s="633"/>
      <c r="HH247" s="633"/>
      <c r="HI247" s="633"/>
      <c r="HJ247" s="633"/>
      <c r="HK247" s="633"/>
      <c r="HL247" s="633"/>
      <c r="HM247" s="633"/>
      <c r="HN247" s="633"/>
      <c r="HO247" s="633"/>
      <c r="HP247" s="633"/>
      <c r="HQ247" s="633"/>
      <c r="HR247" s="633"/>
      <c r="HS247" s="633"/>
      <c r="HT247" s="633"/>
      <c r="HU247" s="633"/>
      <c r="HV247" s="633"/>
      <c r="HW247" s="633"/>
      <c r="HX247" s="633"/>
      <c r="HY247" s="633"/>
      <c r="HZ247" s="633"/>
      <c r="IA247" s="633"/>
      <c r="IB247" s="633"/>
      <c r="IC247" s="633"/>
      <c r="ID247" s="633"/>
      <c r="IE247" s="633"/>
      <c r="IF247" s="633"/>
      <c r="IG247" s="633"/>
      <c r="IH247" s="633"/>
      <c r="II247" s="633"/>
      <c r="IJ247" s="633"/>
      <c r="IK247" s="633"/>
      <c r="IL247" s="633"/>
      <c r="IM247" s="633"/>
      <c r="IN247" s="633"/>
      <c r="IO247" s="633"/>
      <c r="IP247" s="633"/>
      <c r="IQ247" s="633"/>
      <c r="IR247" s="633"/>
      <c r="IS247" s="633"/>
      <c r="IT247" s="633"/>
      <c r="IU247" s="633"/>
      <c r="IV247" s="633"/>
      <c r="IW247" s="633"/>
      <c r="IX247" s="633"/>
      <c r="IY247" s="633"/>
      <c r="IZ247" s="633"/>
      <c r="JA247" s="633"/>
      <c r="JB247" s="633"/>
      <c r="JC247" s="633"/>
      <c r="JD247" s="633"/>
      <c r="JE247" s="633"/>
      <c r="JF247" s="633"/>
      <c r="JG247" s="633"/>
      <c r="JH247" s="633"/>
      <c r="JI247" s="633"/>
      <c r="JJ247" s="633"/>
      <c r="JK247" s="633"/>
      <c r="JL247" s="633"/>
      <c r="JM247" s="633"/>
      <c r="JN247" s="633"/>
      <c r="JO247" s="633"/>
      <c r="JP247" s="633"/>
      <c r="JQ247" s="633"/>
      <c r="JR247" s="633"/>
      <c r="JS247" s="633"/>
      <c r="JT247" s="633"/>
      <c r="JU247" s="633"/>
      <c r="JV247" s="633"/>
      <c r="JW247" s="633"/>
      <c r="JX247" s="633"/>
      <c r="JY247" s="633"/>
      <c r="JZ247" s="633"/>
      <c r="KA247" s="633"/>
      <c r="KB247" s="633"/>
      <c r="KC247" s="633"/>
      <c r="KD247" s="633"/>
      <c r="KE247" s="633"/>
      <c r="KF247" s="633"/>
      <c r="KG247" s="633"/>
      <c r="KH247" s="633"/>
      <c r="KI247" s="633"/>
      <c r="KJ247" s="633"/>
      <c r="KK247" s="633"/>
      <c r="KL247" s="633"/>
      <c r="KM247" s="633"/>
      <c r="KN247" s="633"/>
      <c r="KO247" s="633"/>
      <c r="KP247" s="633"/>
      <c r="KQ247" s="633"/>
      <c r="KR247" s="633"/>
      <c r="KS247" s="633"/>
      <c r="KT247" s="633"/>
      <c r="KU247" s="633"/>
      <c r="KV247" s="633"/>
      <c r="KW247" s="633"/>
      <c r="KX247" s="633"/>
      <c r="KY247" s="633"/>
      <c r="KZ247" s="633"/>
      <c r="LA247" s="633"/>
      <c r="LB247" s="633"/>
      <c r="LC247" s="633"/>
      <c r="LD247" s="633"/>
      <c r="LE247" s="633"/>
      <c r="LF247" s="633"/>
      <c r="LG247" s="633"/>
      <c r="LH247" s="633"/>
      <c r="LI247" s="633"/>
      <c r="LJ247" s="633"/>
      <c r="LK247" s="633"/>
      <c r="LL247" s="633"/>
      <c r="LM247" s="633"/>
      <c r="LN247" s="633"/>
      <c r="LO247" s="633"/>
      <c r="LP247" s="633"/>
      <c r="LQ247" s="633"/>
      <c r="LR247" s="633"/>
      <c r="LS247" s="633"/>
      <c r="LT247" s="633"/>
      <c r="LU247" s="633"/>
      <c r="LV247" s="633"/>
      <c r="LW247" s="633"/>
      <c r="LX247" s="633"/>
      <c r="LY247" s="633"/>
      <c r="LZ247" s="633"/>
      <c r="MA247" s="633"/>
      <c r="MB247" s="633"/>
      <c r="MC247" s="633"/>
      <c r="MD247" s="633"/>
      <c r="ME247" s="633"/>
      <c r="MF247" s="633"/>
      <c r="MG247" s="633"/>
      <c r="MH247" s="633"/>
      <c r="MI247" s="633"/>
      <c r="MJ247" s="633"/>
      <c r="MK247" s="633"/>
      <c r="ML247" s="633"/>
      <c r="MM247" s="633"/>
      <c r="MN247" s="633"/>
      <c r="MO247" s="633"/>
      <c r="MP247" s="633"/>
      <c r="MQ247" s="633"/>
      <c r="MR247" s="633"/>
      <c r="MS247" s="633"/>
      <c r="MT247" s="633"/>
      <c r="MU247" s="633"/>
      <c r="MV247" s="633"/>
      <c r="MW247" s="633"/>
      <c r="MX247" s="633"/>
      <c r="MY247" s="633"/>
      <c r="MZ247" s="633"/>
      <c r="NA247" s="633"/>
      <c r="NB247" s="633"/>
      <c r="NC247" s="633"/>
      <c r="ND247" s="633"/>
      <c r="NE247" s="633"/>
      <c r="NF247" s="633"/>
      <c r="NG247" s="633"/>
      <c r="NH247" s="633"/>
      <c r="NI247" s="633"/>
      <c r="NJ247" s="633"/>
      <c r="NK247" s="633"/>
      <c r="NL247" s="633"/>
      <c r="NM247" s="633"/>
      <c r="NN247" s="633"/>
      <c r="NO247" s="633"/>
      <c r="NP247" s="633"/>
      <c r="NQ247" s="633"/>
      <c r="NR247" s="633"/>
      <c r="NS247" s="633"/>
      <c r="NT247" s="633"/>
      <c r="NU247" s="633"/>
      <c r="NV247" s="633"/>
      <c r="NW247" s="633"/>
      <c r="NX247" s="633"/>
      <c r="NY247" s="633"/>
      <c r="NZ247" s="633"/>
      <c r="OA247" s="633"/>
      <c r="OB247" s="633"/>
      <c r="OC247" s="633"/>
      <c r="OD247" s="633"/>
      <c r="OE247" s="633"/>
      <c r="OF247" s="633"/>
      <c r="OG247" s="633"/>
      <c r="OH247" s="633"/>
      <c r="OI247" s="633"/>
      <c r="OJ247" s="633"/>
      <c r="OK247" s="633"/>
      <c r="OL247" s="633"/>
      <c r="OM247" s="633"/>
      <c r="ON247" s="633"/>
      <c r="OO247" s="633"/>
      <c r="OP247" s="633"/>
      <c r="OQ247" s="633"/>
      <c r="OR247" s="633"/>
      <c r="OS247" s="633"/>
      <c r="OT247" s="633"/>
      <c r="OU247" s="633"/>
      <c r="OV247" s="633"/>
      <c r="OW247" s="633"/>
      <c r="OX247" s="633"/>
      <c r="OY247" s="633"/>
      <c r="OZ247" s="633"/>
      <c r="PA247" s="633"/>
      <c r="PB247" s="633"/>
      <c r="PC247" s="633"/>
      <c r="PD247" s="633"/>
      <c r="PE247" s="633"/>
      <c r="PF247" s="633"/>
      <c r="PG247" s="633"/>
      <c r="PH247" s="633"/>
      <c r="PI247" s="633"/>
      <c r="PJ247" s="633"/>
      <c r="PK247" s="633"/>
      <c r="PL247" s="633"/>
      <c r="PM247" s="633"/>
      <c r="PN247" s="633"/>
      <c r="PO247" s="633"/>
      <c r="PP247" s="633"/>
      <c r="PQ247" s="633"/>
      <c r="PR247" s="633"/>
      <c r="PS247" s="633"/>
      <c r="PT247" s="633"/>
      <c r="PU247" s="633"/>
      <c r="PV247" s="633"/>
      <c r="PW247" s="633"/>
      <c r="PX247" s="633"/>
      <c r="PY247" s="633"/>
      <c r="PZ247" s="633"/>
      <c r="QA247" s="633"/>
      <c r="QB247" s="633"/>
      <c r="QC247" s="633"/>
      <c r="QD247" s="633"/>
      <c r="QE247" s="633"/>
      <c r="QF247" s="633"/>
      <c r="QG247" s="633"/>
      <c r="QH247" s="633"/>
      <c r="QI247" s="633"/>
      <c r="QJ247" s="633"/>
      <c r="QK247" s="633"/>
      <c r="QL247" s="633"/>
      <c r="QM247" s="633"/>
      <c r="QN247" s="633"/>
      <c r="QO247" s="633"/>
      <c r="QP247" s="633"/>
      <c r="QQ247" s="633"/>
      <c r="QR247" s="633"/>
      <c r="QS247" s="633"/>
      <c r="QT247" s="633"/>
      <c r="QU247" s="633"/>
      <c r="QV247" s="633"/>
      <c r="QW247" s="633"/>
      <c r="QX247" s="633"/>
      <c r="QY247" s="633"/>
      <c r="QZ247" s="633"/>
      <c r="RA247" s="633"/>
      <c r="RB247" s="633"/>
      <c r="RC247" s="633"/>
      <c r="RD247" s="633"/>
      <c r="RE247" s="633"/>
      <c r="RF247" s="633"/>
      <c r="RG247" s="633"/>
      <c r="RH247" s="633"/>
      <c r="RI247" s="633"/>
      <c r="RJ247" s="633"/>
      <c r="RK247" s="633"/>
      <c r="RL247" s="633"/>
      <c r="RM247" s="633"/>
      <c r="RN247" s="633"/>
      <c r="RO247" s="633"/>
      <c r="RP247" s="633"/>
      <c r="RQ247" s="633"/>
      <c r="RR247" s="633"/>
      <c r="RS247" s="633"/>
      <c r="RT247" s="633"/>
      <c r="RU247" s="633"/>
      <c r="RV247" s="633"/>
      <c r="RW247" s="633"/>
      <c r="RX247" s="633"/>
      <c r="RY247" s="633"/>
      <c r="RZ247" s="633"/>
      <c r="SA247" s="633"/>
      <c r="SB247" s="633"/>
      <c r="SC247" s="633"/>
      <c r="SD247" s="633"/>
      <c r="SE247" s="633"/>
      <c r="SF247" s="633"/>
      <c r="SG247" s="633"/>
      <c r="SH247" s="633"/>
      <c r="SI247" s="633"/>
      <c r="SJ247" s="633"/>
      <c r="SK247" s="633"/>
      <c r="SL247" s="633"/>
      <c r="SM247" s="633"/>
      <c r="SN247" s="633"/>
      <c r="SO247" s="633"/>
      <c r="SP247" s="633"/>
      <c r="SQ247" s="633"/>
      <c r="SR247" s="633"/>
      <c r="SS247" s="633"/>
      <c r="ST247" s="633"/>
      <c r="SU247" s="633"/>
      <c r="SV247" s="633"/>
      <c r="SW247" s="633"/>
      <c r="SX247" s="633"/>
      <c r="SY247" s="633"/>
      <c r="SZ247" s="633"/>
      <c r="TA247" s="633"/>
      <c r="TB247" s="633"/>
      <c r="TC247" s="633"/>
      <c r="TD247" s="633"/>
      <c r="TE247" s="633"/>
      <c r="TF247" s="633"/>
      <c r="TG247" s="633"/>
      <c r="TH247" s="633"/>
      <c r="TI247" s="633"/>
      <c r="TJ247" s="633"/>
      <c r="TK247" s="633"/>
      <c r="TL247" s="633"/>
      <c r="TM247" s="633"/>
      <c r="TN247" s="633"/>
      <c r="TO247" s="633"/>
      <c r="TP247" s="633"/>
      <c r="TQ247" s="633"/>
      <c r="TR247" s="633"/>
      <c r="TS247" s="633"/>
      <c r="TT247" s="633"/>
      <c r="TU247" s="633"/>
      <c r="TV247" s="633"/>
      <c r="TW247" s="633"/>
      <c r="TX247" s="633"/>
      <c r="TY247" s="633"/>
      <c r="TZ247" s="633"/>
      <c r="UA247" s="633"/>
      <c r="UB247" s="633"/>
      <c r="UC247" s="633"/>
      <c r="UD247" s="633"/>
      <c r="UE247" s="633"/>
      <c r="UF247" s="633"/>
      <c r="UG247" s="633"/>
      <c r="UH247" s="633"/>
      <c r="UI247" s="633"/>
      <c r="UJ247" s="633"/>
      <c r="UK247" s="633"/>
      <c r="UL247" s="633"/>
      <c r="UM247" s="633"/>
      <c r="UN247" s="633"/>
      <c r="UO247" s="633"/>
      <c r="UP247" s="633"/>
      <c r="UQ247" s="633"/>
      <c r="UR247" s="633"/>
      <c r="US247" s="633"/>
      <c r="UT247" s="633"/>
      <c r="UU247" s="633"/>
      <c r="UV247" s="633"/>
      <c r="UW247" s="633"/>
      <c r="UX247" s="633"/>
      <c r="UY247" s="633"/>
      <c r="UZ247" s="633"/>
      <c r="VA247" s="633"/>
      <c r="VB247" s="633"/>
      <c r="VC247" s="633"/>
      <c r="VD247" s="633"/>
      <c r="VE247" s="633"/>
      <c r="VF247" s="633"/>
      <c r="VG247" s="633"/>
      <c r="VH247" s="633"/>
      <c r="VI247" s="633"/>
      <c r="VJ247" s="633"/>
      <c r="VK247" s="633"/>
      <c r="VL247" s="633"/>
      <c r="VM247" s="633"/>
      <c r="VN247" s="633"/>
      <c r="VO247" s="633"/>
      <c r="VP247" s="633"/>
      <c r="VQ247" s="633"/>
      <c r="VR247" s="633"/>
      <c r="VS247" s="633"/>
      <c r="VT247" s="633"/>
      <c r="VU247" s="633"/>
      <c r="VV247" s="633"/>
      <c r="VW247" s="633"/>
      <c r="VX247" s="633"/>
      <c r="VY247" s="633"/>
      <c r="VZ247" s="633"/>
      <c r="WA247" s="633"/>
      <c r="WB247" s="633"/>
      <c r="WC247" s="633"/>
      <c r="WD247" s="633"/>
      <c r="WE247" s="633"/>
      <c r="WF247" s="633"/>
      <c r="WG247" s="633"/>
      <c r="WH247" s="633"/>
      <c r="WI247" s="633"/>
      <c r="WJ247" s="633"/>
      <c r="WK247" s="633"/>
      <c r="WL247" s="633"/>
      <c r="WM247" s="633"/>
      <c r="WN247" s="633"/>
      <c r="WO247" s="633"/>
      <c r="WP247" s="633"/>
      <c r="WQ247" s="633"/>
      <c r="WR247" s="633"/>
      <c r="WS247" s="633"/>
      <c r="WT247" s="633"/>
      <c r="WU247" s="633"/>
      <c r="WV247" s="633"/>
      <c r="WW247" s="633"/>
      <c r="WX247" s="633"/>
      <c r="WY247" s="633"/>
      <c r="WZ247" s="633"/>
      <c r="XA247" s="633"/>
      <c r="XB247" s="633"/>
      <c r="XC247" s="633"/>
      <c r="XD247" s="633"/>
      <c r="XE247" s="633"/>
      <c r="XF247" s="633"/>
      <c r="XG247" s="633"/>
      <c r="XH247" s="633"/>
      <c r="XI247" s="633"/>
      <c r="XJ247" s="633"/>
      <c r="XK247" s="633"/>
      <c r="XL247" s="633"/>
      <c r="XM247" s="633"/>
      <c r="XN247" s="633"/>
      <c r="XO247" s="633"/>
      <c r="XP247" s="633"/>
      <c r="XQ247" s="633"/>
      <c r="XR247" s="633"/>
      <c r="XS247" s="633"/>
      <c r="XT247" s="633"/>
      <c r="XU247" s="633"/>
      <c r="XV247" s="633"/>
      <c r="XW247" s="633"/>
      <c r="XX247" s="633"/>
      <c r="XY247" s="633"/>
      <c r="XZ247" s="633"/>
      <c r="YA247" s="633"/>
      <c r="YB247" s="633"/>
      <c r="YC247" s="633"/>
      <c r="YD247" s="633"/>
      <c r="YE247" s="633"/>
      <c r="YF247" s="633"/>
      <c r="YG247" s="633"/>
      <c r="YH247" s="633"/>
      <c r="YI247" s="633"/>
      <c r="YJ247" s="633"/>
      <c r="YK247" s="633"/>
      <c r="YL247" s="633"/>
      <c r="YM247" s="633"/>
      <c r="YN247" s="633"/>
      <c r="YO247" s="633"/>
      <c r="YP247" s="633"/>
      <c r="YQ247" s="633"/>
      <c r="YR247" s="633"/>
      <c r="YS247" s="633"/>
      <c r="YT247" s="633"/>
      <c r="YU247" s="633"/>
      <c r="YV247" s="633"/>
      <c r="YW247" s="633"/>
      <c r="YX247" s="633"/>
      <c r="YY247" s="633"/>
      <c r="YZ247" s="633"/>
      <c r="ZA247" s="633"/>
      <c r="ZB247" s="633"/>
      <c r="ZC247" s="633"/>
      <c r="ZD247" s="633"/>
      <c r="ZE247" s="633"/>
      <c r="ZF247" s="633"/>
      <c r="ZG247" s="633"/>
      <c r="ZH247" s="633"/>
      <c r="ZI247" s="633"/>
      <c r="ZJ247" s="633"/>
      <c r="ZK247" s="633"/>
      <c r="ZL247" s="633"/>
      <c r="ZM247" s="633"/>
      <c r="ZN247" s="633"/>
      <c r="ZO247" s="633"/>
      <c r="ZP247" s="633"/>
      <c r="ZQ247" s="633"/>
      <c r="ZR247" s="633"/>
      <c r="ZS247" s="633"/>
      <c r="ZT247" s="633"/>
      <c r="ZU247" s="633"/>
      <c r="ZV247" s="633"/>
      <c r="ZW247" s="633"/>
      <c r="ZX247" s="633"/>
      <c r="ZY247" s="633"/>
      <c r="ZZ247" s="633"/>
      <c r="AAA247" s="633"/>
      <c r="AAB247" s="633"/>
      <c r="AAC247" s="633"/>
      <c r="AAD247" s="633"/>
      <c r="AAE247" s="633"/>
      <c r="AAF247" s="633"/>
      <c r="AAG247" s="633"/>
      <c r="AAH247" s="633"/>
      <c r="AAI247" s="633"/>
      <c r="AAJ247" s="633"/>
      <c r="AAK247" s="633"/>
      <c r="AAL247" s="633"/>
      <c r="AAM247" s="633"/>
      <c r="AAN247" s="633"/>
      <c r="AAO247" s="633"/>
      <c r="AAP247" s="633"/>
      <c r="AAQ247" s="633"/>
      <c r="AAR247" s="633"/>
      <c r="AAS247" s="633"/>
      <c r="AAT247" s="633"/>
      <c r="AAU247" s="633"/>
      <c r="AAV247" s="633"/>
      <c r="AAW247" s="633"/>
      <c r="AAX247" s="633"/>
      <c r="AAY247" s="633"/>
      <c r="AAZ247" s="633"/>
      <c r="ABA247" s="633"/>
      <c r="ABB247" s="633"/>
      <c r="ABC247" s="633"/>
      <c r="ABD247" s="633"/>
      <c r="ABE247" s="633"/>
      <c r="ABF247" s="633"/>
      <c r="ABG247" s="633"/>
      <c r="ABH247" s="633"/>
      <c r="ABI247" s="633"/>
      <c r="ABJ247" s="633"/>
      <c r="ABK247" s="633"/>
      <c r="ABL247" s="633"/>
      <c r="ABM247" s="633"/>
      <c r="ABN247" s="633"/>
      <c r="ABO247" s="633"/>
      <c r="ABP247" s="633"/>
      <c r="ABQ247" s="633"/>
      <c r="ABR247" s="633"/>
      <c r="ABS247" s="633"/>
      <c r="ABT247" s="633"/>
      <c r="ABU247" s="633"/>
      <c r="ABV247" s="633"/>
      <c r="ABW247" s="633"/>
      <c r="ABX247" s="633"/>
      <c r="ABY247" s="633"/>
      <c r="ABZ247" s="633"/>
      <c r="ACA247" s="633"/>
      <c r="ACB247" s="633"/>
      <c r="ACC247" s="633"/>
      <c r="ACD247" s="633"/>
      <c r="ACE247" s="633"/>
      <c r="ACF247" s="633"/>
      <c r="ACG247" s="633"/>
      <c r="ACH247" s="633"/>
      <c r="ACI247" s="633"/>
      <c r="ACJ247" s="633"/>
      <c r="ACK247" s="633"/>
      <c r="ACL247" s="633"/>
      <c r="ACM247" s="633"/>
      <c r="ACN247" s="633"/>
      <c r="ACO247" s="633"/>
      <c r="ACP247" s="633"/>
      <c r="ACQ247" s="633"/>
      <c r="ACR247" s="633"/>
      <c r="ACS247" s="633"/>
      <c r="ACT247" s="633"/>
      <c r="ACU247" s="633"/>
      <c r="ACV247" s="633"/>
      <c r="ACW247" s="633"/>
      <c r="ACX247" s="633"/>
      <c r="ACY247" s="633"/>
      <c r="ACZ247" s="633"/>
      <c r="ADA247" s="633"/>
      <c r="ADB247" s="633"/>
      <c r="ADC247" s="633"/>
      <c r="ADD247" s="633"/>
      <c r="ADE247" s="633"/>
      <c r="ADF247" s="633"/>
      <c r="ADG247" s="633"/>
      <c r="ADH247" s="633"/>
      <c r="ADI247" s="633"/>
      <c r="ADJ247" s="633"/>
      <c r="ADK247" s="633"/>
      <c r="ADL247" s="633"/>
      <c r="ADM247" s="633"/>
      <c r="ADN247" s="633"/>
      <c r="ADO247" s="633"/>
      <c r="ADP247" s="633"/>
      <c r="ADQ247" s="633"/>
      <c r="ADR247" s="633"/>
      <c r="ADS247" s="633"/>
      <c r="ADT247" s="633"/>
      <c r="ADU247" s="633"/>
      <c r="ADV247" s="633"/>
      <c r="ADW247" s="633"/>
      <c r="ADX247" s="633"/>
      <c r="ADY247" s="633"/>
      <c r="ADZ247" s="633"/>
      <c r="AEA247" s="633"/>
      <c r="AEB247" s="633"/>
      <c r="AEC247" s="633"/>
      <c r="AED247" s="633"/>
      <c r="AEE247" s="633"/>
      <c r="AEF247" s="633"/>
      <c r="AEG247" s="633"/>
      <c r="AEH247" s="633"/>
      <c r="AEI247" s="633"/>
      <c r="AEJ247" s="633"/>
      <c r="AEK247" s="633"/>
      <c r="AEL247" s="633"/>
      <c r="AEM247" s="633"/>
      <c r="AEN247" s="633"/>
      <c r="AEO247" s="633"/>
      <c r="AEP247" s="633"/>
      <c r="AEQ247" s="633"/>
      <c r="AER247" s="633"/>
      <c r="AES247" s="633"/>
      <c r="AET247" s="633"/>
      <c r="AEU247" s="633"/>
      <c r="AEV247" s="633"/>
      <c r="AEW247" s="633"/>
      <c r="AEX247" s="633"/>
      <c r="AEY247" s="633"/>
      <c r="AEZ247" s="633"/>
      <c r="AFA247" s="633"/>
      <c r="AFB247" s="633"/>
      <c r="AFC247" s="633"/>
      <c r="AFD247" s="633"/>
      <c r="AFE247" s="633"/>
      <c r="AFF247" s="633"/>
      <c r="AFG247" s="633"/>
      <c r="AFH247" s="633"/>
      <c r="AFI247" s="633"/>
      <c r="AFJ247" s="633"/>
      <c r="AFK247" s="633"/>
      <c r="AFL247" s="633"/>
      <c r="AFM247" s="633"/>
      <c r="AFN247" s="633"/>
      <c r="AFO247" s="633"/>
      <c r="AFP247" s="633"/>
      <c r="AFQ247" s="633"/>
      <c r="AFR247" s="633"/>
      <c r="AFS247" s="633"/>
      <c r="AFT247" s="633"/>
      <c r="AFU247" s="633"/>
      <c r="AFV247" s="633"/>
      <c r="AFW247" s="633"/>
      <c r="AFX247" s="633"/>
      <c r="AFY247" s="633"/>
      <c r="AFZ247" s="633"/>
      <c r="AGA247" s="633"/>
      <c r="AGB247" s="633"/>
      <c r="AGC247" s="633"/>
      <c r="AGD247" s="633"/>
      <c r="AGE247" s="633"/>
      <c r="AGF247" s="633"/>
      <c r="AGG247" s="633"/>
      <c r="AGH247" s="633"/>
      <c r="AGI247" s="633"/>
      <c r="AGJ247" s="633"/>
      <c r="AGK247" s="633"/>
      <c r="AGL247" s="633"/>
      <c r="AGM247" s="633"/>
      <c r="AGN247" s="633"/>
      <c r="AGO247" s="633"/>
      <c r="AGP247" s="633"/>
      <c r="AGQ247" s="633"/>
      <c r="AGR247" s="633"/>
      <c r="AGS247" s="633"/>
      <c r="AGT247" s="633"/>
      <c r="AGU247" s="633"/>
      <c r="AGV247" s="633"/>
      <c r="AGW247" s="633"/>
      <c r="AGX247" s="633"/>
      <c r="AGY247" s="633"/>
      <c r="AGZ247" s="633"/>
      <c r="AHA247" s="633"/>
      <c r="AHB247" s="633"/>
      <c r="AHC247" s="633"/>
      <c r="AHD247" s="633"/>
      <c r="AHE247" s="633"/>
      <c r="AHF247" s="633"/>
      <c r="AHG247" s="633"/>
      <c r="AHH247" s="633"/>
      <c r="AHI247" s="633"/>
      <c r="AHJ247" s="633"/>
      <c r="AHK247" s="633"/>
      <c r="AHL247" s="633"/>
      <c r="AHM247" s="633"/>
      <c r="AHN247" s="633"/>
      <c r="AHO247" s="633"/>
      <c r="AHP247" s="633"/>
      <c r="AHQ247" s="633"/>
      <c r="AHR247" s="633"/>
      <c r="AHS247" s="633"/>
      <c r="AHT247" s="633"/>
      <c r="AHU247" s="633"/>
      <c r="AHV247" s="633"/>
      <c r="AHW247" s="633"/>
      <c r="AHX247" s="633"/>
      <c r="AHY247" s="633"/>
      <c r="AHZ247" s="633"/>
      <c r="AIA247" s="633"/>
      <c r="AIB247" s="633"/>
      <c r="AIC247" s="633"/>
      <c r="AID247" s="633"/>
      <c r="AIE247" s="633"/>
      <c r="AIF247" s="633"/>
      <c r="AIG247" s="633"/>
      <c r="AIH247" s="633"/>
      <c r="AII247" s="633"/>
      <c r="AIJ247" s="633"/>
      <c r="AIK247" s="633"/>
      <c r="AIL247" s="633"/>
      <c r="AIM247" s="633"/>
      <c r="AIN247" s="633"/>
      <c r="AIO247" s="633"/>
      <c r="AIP247" s="633"/>
      <c r="AIQ247" s="633"/>
      <c r="AIR247" s="633"/>
      <c r="AIS247" s="633"/>
      <c r="AIT247" s="633"/>
      <c r="AIU247" s="633"/>
      <c r="AIV247" s="633"/>
      <c r="AIW247" s="633"/>
      <c r="AIX247" s="633"/>
      <c r="AIY247" s="633"/>
      <c r="AIZ247" s="633"/>
      <c r="AJA247" s="633"/>
      <c r="AJB247" s="633"/>
      <c r="AJC247" s="633"/>
      <c r="AJD247" s="633"/>
      <c r="AJE247" s="633"/>
      <c r="AJF247" s="633"/>
      <c r="AJG247" s="633"/>
      <c r="AJH247" s="633"/>
      <c r="AJI247" s="633"/>
      <c r="AJJ247" s="633"/>
      <c r="AJK247" s="633"/>
      <c r="AJL247" s="633"/>
      <c r="AJM247" s="633"/>
      <c r="AJN247" s="633"/>
      <c r="AJO247" s="633"/>
      <c r="AJP247" s="633"/>
      <c r="AJQ247" s="633"/>
      <c r="AJR247" s="633"/>
      <c r="AJS247" s="633"/>
      <c r="AJT247" s="633"/>
      <c r="AJU247" s="633"/>
      <c r="AJV247" s="633"/>
      <c r="AJW247" s="633"/>
      <c r="AJX247" s="633"/>
      <c r="AJY247" s="633"/>
      <c r="AJZ247" s="633"/>
      <c r="AKA247" s="633"/>
      <c r="AKB247" s="633"/>
      <c r="AKC247" s="633"/>
      <c r="AKD247" s="633"/>
      <c r="AKE247" s="633"/>
      <c r="AKF247" s="633"/>
      <c r="AKG247" s="633"/>
      <c r="AKH247" s="633"/>
      <c r="AKI247" s="633"/>
      <c r="AKJ247" s="633"/>
      <c r="AKK247" s="633"/>
      <c r="AKL247" s="633"/>
      <c r="AKM247" s="633"/>
      <c r="AKN247" s="633"/>
      <c r="AKO247" s="633"/>
      <c r="AKP247" s="633"/>
      <c r="AKQ247" s="633"/>
      <c r="AKR247" s="633"/>
      <c r="AKS247" s="633"/>
      <c r="AKT247" s="633"/>
      <c r="AKU247" s="633"/>
      <c r="AKV247" s="633"/>
      <c r="AKW247" s="633"/>
      <c r="AKX247" s="633"/>
      <c r="AKY247" s="633"/>
      <c r="AKZ247" s="633"/>
      <c r="ALA247" s="633"/>
      <c r="ALB247" s="633"/>
      <c r="ALC247" s="633"/>
      <c r="ALD247" s="633"/>
      <c r="ALE247" s="633"/>
      <c r="ALF247" s="633"/>
      <c r="ALG247" s="633"/>
      <c r="ALH247" s="633"/>
      <c r="ALI247" s="633"/>
      <c r="ALJ247" s="633"/>
      <c r="ALK247" s="633"/>
      <c r="ALL247" s="633"/>
      <c r="ALM247" s="633"/>
      <c r="ALN247" s="633"/>
      <c r="ALO247" s="633"/>
      <c r="ALP247" s="633"/>
      <c r="ALQ247" s="633"/>
      <c r="ALR247" s="633"/>
      <c r="ALS247" s="633"/>
      <c r="ALT247" s="633"/>
      <c r="ALU247" s="633"/>
      <c r="ALV247" s="633"/>
      <c r="ALW247" s="633"/>
      <c r="ALX247" s="633"/>
      <c r="ALY247" s="633"/>
      <c r="ALZ247" s="633"/>
      <c r="AMA247" s="633"/>
      <c r="AMB247" s="633"/>
      <c r="AMC247" s="633"/>
      <c r="AMD247" s="633"/>
      <c r="AME247" s="633"/>
      <c r="AMF247" s="633"/>
      <c r="AMG247" s="633"/>
      <c r="AMH247" s="633"/>
      <c r="AMI247" s="633"/>
      <c r="AMJ247" s="633"/>
      <c r="AMK247" s="633"/>
      <c r="AML247" s="633"/>
      <c r="AMM247" s="633"/>
      <c r="AMN247" s="633"/>
      <c r="AMO247" s="633"/>
      <c r="AMP247" s="633"/>
      <c r="AMQ247" s="633"/>
      <c r="AMR247" s="633"/>
      <c r="AMS247" s="633"/>
      <c r="AMT247" s="633"/>
      <c r="AMU247" s="633"/>
      <c r="AMV247" s="633"/>
      <c r="AMW247" s="633"/>
      <c r="AMX247" s="633"/>
      <c r="AMY247" s="633"/>
      <c r="AMZ247" s="633"/>
      <c r="ANA247" s="633"/>
      <c r="ANB247" s="633"/>
      <c r="ANC247" s="633"/>
      <c r="AND247" s="633"/>
      <c r="ANE247" s="633"/>
      <c r="ANF247" s="633"/>
      <c r="ANG247" s="633"/>
      <c r="ANH247" s="633"/>
      <c r="ANI247" s="633"/>
      <c r="ANJ247" s="633"/>
      <c r="ANK247" s="633"/>
      <c r="ANL247" s="633"/>
      <c r="ANM247" s="633"/>
      <c r="ANN247" s="633"/>
      <c r="ANO247" s="633"/>
      <c r="ANP247" s="633"/>
      <c r="ANQ247" s="633"/>
      <c r="ANR247" s="633"/>
      <c r="ANS247" s="633"/>
      <c r="ANT247" s="633"/>
      <c r="ANU247" s="633"/>
      <c r="ANV247" s="633"/>
      <c r="ANW247" s="633"/>
      <c r="ANX247" s="633"/>
      <c r="ANY247" s="633"/>
      <c r="ANZ247" s="633"/>
      <c r="AOA247" s="633"/>
      <c r="AOB247" s="633"/>
      <c r="AOC247" s="633"/>
      <c r="AOD247" s="633"/>
      <c r="AOE247" s="633"/>
      <c r="AOF247" s="633"/>
      <c r="AOG247" s="633"/>
      <c r="AOH247" s="633"/>
      <c r="AOI247" s="633"/>
      <c r="AOJ247" s="633"/>
      <c r="AOK247" s="633"/>
      <c r="AOL247" s="633"/>
      <c r="AOM247" s="633"/>
      <c r="AON247" s="633"/>
      <c r="AOO247" s="633"/>
      <c r="AOP247" s="633"/>
      <c r="AOQ247" s="633"/>
      <c r="AOR247" s="633"/>
      <c r="AOS247" s="633"/>
      <c r="AOT247" s="633"/>
      <c r="AOU247" s="633"/>
      <c r="AOV247" s="633"/>
      <c r="AOW247" s="633"/>
      <c r="AOX247" s="633"/>
      <c r="AOY247" s="633"/>
      <c r="AOZ247" s="633"/>
      <c r="APA247" s="633"/>
      <c r="APB247" s="633"/>
      <c r="APC247" s="633"/>
      <c r="APD247" s="633"/>
      <c r="APE247" s="633"/>
      <c r="APF247" s="633"/>
      <c r="APG247" s="633"/>
      <c r="APH247" s="633"/>
      <c r="API247" s="633"/>
      <c r="APJ247" s="633"/>
      <c r="APK247" s="633"/>
      <c r="APL247" s="633"/>
      <c r="APM247" s="633"/>
      <c r="APN247" s="633"/>
      <c r="APO247" s="633"/>
      <c r="APP247" s="633"/>
      <c r="APQ247" s="633"/>
      <c r="APR247" s="633"/>
      <c r="APS247" s="633"/>
      <c r="APT247" s="633"/>
      <c r="APU247" s="633"/>
      <c r="APV247" s="633"/>
      <c r="APW247" s="633"/>
      <c r="APX247" s="633"/>
      <c r="APY247" s="633"/>
      <c r="APZ247" s="633"/>
      <c r="AQA247" s="633"/>
      <c r="AQB247" s="633"/>
      <c r="AQC247" s="633"/>
      <c r="AQD247" s="633"/>
      <c r="AQE247" s="633"/>
      <c r="AQF247" s="633"/>
      <c r="AQG247" s="633"/>
      <c r="AQH247" s="633"/>
      <c r="AQI247" s="633"/>
      <c r="AQJ247" s="633"/>
      <c r="AQK247" s="633"/>
      <c r="AQL247" s="633"/>
      <c r="AQM247" s="633"/>
      <c r="AQN247" s="633"/>
      <c r="AQO247" s="633"/>
      <c r="AQP247" s="633"/>
      <c r="AQQ247" s="633"/>
      <c r="AQR247" s="633"/>
      <c r="AQS247" s="633"/>
      <c r="AQT247" s="633"/>
      <c r="AQU247" s="633"/>
      <c r="AQV247" s="633"/>
      <c r="AQW247" s="633"/>
      <c r="AQX247" s="633"/>
      <c r="AQY247" s="633"/>
      <c r="AQZ247" s="633"/>
      <c r="ARA247" s="633"/>
      <c r="ARB247" s="633"/>
      <c r="ARC247" s="633"/>
      <c r="ARD247" s="633"/>
      <c r="ARE247" s="633"/>
      <c r="ARF247" s="633"/>
      <c r="ARG247" s="633"/>
      <c r="ARH247" s="633"/>
      <c r="ARI247" s="633"/>
      <c r="ARJ247" s="633"/>
      <c r="ARK247" s="633"/>
      <c r="ARL247" s="633"/>
      <c r="ARM247" s="633"/>
      <c r="ARN247" s="633"/>
      <c r="ARO247" s="633"/>
      <c r="ARP247" s="633"/>
      <c r="ARQ247" s="633"/>
      <c r="ARR247" s="633"/>
      <c r="ARS247" s="633"/>
      <c r="ART247" s="633"/>
      <c r="ARU247" s="633"/>
      <c r="ARV247" s="633"/>
      <c r="ARW247" s="633"/>
      <c r="ARX247" s="633"/>
      <c r="ARY247" s="633"/>
      <c r="ARZ247" s="633"/>
      <c r="ASA247" s="633"/>
      <c r="ASB247" s="633"/>
      <c r="ASC247" s="633"/>
      <c r="ASD247" s="633"/>
      <c r="ASE247" s="633"/>
      <c r="ASF247" s="633"/>
      <c r="ASG247" s="633"/>
      <c r="ASH247" s="633"/>
      <c r="ASI247" s="633"/>
      <c r="ASJ247" s="633"/>
      <c r="ASK247" s="633"/>
      <c r="ASL247" s="633"/>
      <c r="ASM247" s="633"/>
      <c r="ASN247" s="633"/>
      <c r="ASO247" s="633"/>
      <c r="ASP247" s="633"/>
      <c r="ASQ247" s="633"/>
      <c r="ASR247" s="633"/>
      <c r="ASS247" s="633"/>
      <c r="AST247" s="633"/>
      <c r="ASU247" s="633"/>
      <c r="ASV247" s="633"/>
      <c r="ASW247" s="633"/>
      <c r="ASX247" s="633"/>
      <c r="ASY247" s="633"/>
      <c r="ASZ247" s="633"/>
      <c r="ATA247" s="633"/>
      <c r="ATB247" s="633"/>
      <c r="ATC247" s="633"/>
      <c r="ATD247" s="633"/>
      <c r="ATE247" s="633"/>
      <c r="ATF247" s="633"/>
      <c r="ATG247" s="633"/>
      <c r="ATH247" s="633"/>
      <c r="ATI247" s="633"/>
      <c r="ATJ247" s="633"/>
      <c r="ATK247" s="633"/>
      <c r="ATL247" s="633"/>
      <c r="ATM247" s="633"/>
      <c r="ATN247" s="633"/>
      <c r="ATO247" s="633"/>
      <c r="ATP247" s="633"/>
      <c r="ATQ247" s="633"/>
      <c r="ATR247" s="633"/>
      <c r="ATS247" s="633"/>
      <c r="ATT247" s="633"/>
      <c r="ATU247" s="633"/>
      <c r="ATV247" s="633"/>
      <c r="ATW247" s="633"/>
      <c r="ATX247" s="633"/>
      <c r="ATY247" s="633"/>
      <c r="ATZ247" s="633"/>
      <c r="AUA247" s="633"/>
      <c r="AUB247" s="633"/>
      <c r="AUC247" s="633"/>
      <c r="AUD247" s="633"/>
      <c r="AUE247" s="633"/>
      <c r="AUF247" s="633"/>
      <c r="AUG247" s="633"/>
      <c r="AUH247" s="633"/>
      <c r="AUI247" s="633"/>
      <c r="AUJ247" s="633"/>
      <c r="AUK247" s="633"/>
      <c r="AUL247" s="633"/>
      <c r="AUM247" s="633"/>
      <c r="AUN247" s="633"/>
      <c r="AUO247" s="633"/>
      <c r="AUP247" s="633"/>
      <c r="AUQ247" s="633"/>
      <c r="AUR247" s="633"/>
      <c r="AUS247" s="633"/>
      <c r="AUT247" s="633"/>
      <c r="AUU247" s="633"/>
      <c r="AUV247" s="633"/>
      <c r="AUW247" s="633"/>
      <c r="AUX247" s="633"/>
      <c r="AUY247" s="633"/>
      <c r="AUZ247" s="633"/>
      <c r="AVA247" s="633"/>
      <c r="AVB247" s="633"/>
      <c r="AVC247" s="633"/>
      <c r="AVD247" s="633"/>
      <c r="AVE247" s="633"/>
      <c r="AVF247" s="633"/>
      <c r="AVG247" s="633"/>
      <c r="AVH247" s="633"/>
      <c r="AVI247" s="633"/>
      <c r="AVJ247" s="633"/>
      <c r="AVK247" s="633"/>
      <c r="AVL247" s="633"/>
      <c r="AVM247" s="633"/>
      <c r="AVN247" s="633"/>
      <c r="AVO247" s="633"/>
      <c r="AVP247" s="633"/>
      <c r="AVQ247" s="633"/>
      <c r="AVR247" s="633"/>
      <c r="AVS247" s="633"/>
      <c r="AVT247" s="633"/>
      <c r="AVU247" s="633"/>
      <c r="AVV247" s="633"/>
      <c r="AVW247" s="633"/>
      <c r="AVX247" s="633"/>
      <c r="AVY247" s="633"/>
      <c r="AVZ247" s="633"/>
      <c r="AWA247" s="633"/>
      <c r="AWB247" s="633"/>
      <c r="AWC247" s="633"/>
      <c r="AWD247" s="633"/>
      <c r="AWE247" s="633"/>
      <c r="AWF247" s="633"/>
      <c r="AWG247" s="633"/>
      <c r="AWH247" s="633"/>
      <c r="AWI247" s="633"/>
      <c r="AWJ247" s="633"/>
      <c r="AWK247" s="633"/>
      <c r="AWL247" s="633"/>
      <c r="AWM247" s="633"/>
      <c r="AWN247" s="633"/>
      <c r="AWO247" s="633"/>
      <c r="AWP247" s="633"/>
      <c r="AWQ247" s="633"/>
      <c r="AWR247" s="633"/>
      <c r="AWS247" s="633"/>
      <c r="AWT247" s="633"/>
      <c r="AWU247" s="633"/>
      <c r="AWV247" s="633"/>
      <c r="AWW247" s="633"/>
      <c r="AWX247" s="633"/>
      <c r="AWY247" s="633"/>
      <c r="AWZ247" s="633"/>
      <c r="AXA247" s="633"/>
      <c r="AXB247" s="633"/>
      <c r="AXC247" s="633"/>
      <c r="AXD247" s="633"/>
      <c r="AXE247" s="633"/>
      <c r="AXF247" s="633"/>
      <c r="AXG247" s="633"/>
      <c r="AXH247" s="633"/>
      <c r="AXI247" s="633"/>
      <c r="AXJ247" s="633"/>
      <c r="AXK247" s="633"/>
      <c r="AXL247" s="633"/>
      <c r="AXM247" s="633"/>
      <c r="AXN247" s="633"/>
      <c r="AXO247" s="633"/>
      <c r="AXP247" s="633"/>
      <c r="AXQ247" s="633"/>
      <c r="AXR247" s="633"/>
      <c r="AXS247" s="633"/>
      <c r="AXT247" s="633"/>
      <c r="AXU247" s="633"/>
      <c r="AXV247" s="633"/>
      <c r="AXW247" s="633"/>
      <c r="AXX247" s="633"/>
      <c r="AXY247" s="633"/>
      <c r="AXZ247" s="633"/>
      <c r="AYA247" s="633"/>
      <c r="AYB247" s="633"/>
      <c r="AYC247" s="633"/>
      <c r="AYD247" s="633"/>
      <c r="AYE247" s="633"/>
      <c r="AYF247" s="633"/>
      <c r="AYG247" s="633"/>
      <c r="AYH247" s="633"/>
      <c r="AYI247" s="633"/>
      <c r="AYJ247" s="633"/>
      <c r="AYK247" s="633"/>
      <c r="AYL247" s="633"/>
      <c r="AYM247" s="633"/>
      <c r="AYN247" s="633"/>
      <c r="AYO247" s="633"/>
      <c r="AYP247" s="633"/>
      <c r="AYQ247" s="633"/>
      <c r="AYR247" s="633"/>
      <c r="AYS247" s="633"/>
      <c r="AYT247" s="633"/>
      <c r="AYU247" s="633"/>
      <c r="AYV247" s="633"/>
      <c r="AYW247" s="633"/>
      <c r="AYX247" s="633"/>
      <c r="AYY247" s="633"/>
      <c r="AYZ247" s="633"/>
      <c r="AZA247" s="633"/>
      <c r="AZB247" s="633"/>
      <c r="AZC247" s="633"/>
      <c r="AZD247" s="633"/>
      <c r="AZE247" s="633"/>
      <c r="AZF247" s="633"/>
      <c r="AZG247" s="633"/>
      <c r="AZH247" s="633"/>
      <c r="AZI247" s="633"/>
      <c r="AZJ247" s="633"/>
      <c r="AZK247" s="633"/>
      <c r="AZL247" s="633"/>
      <c r="AZM247" s="633"/>
      <c r="AZN247" s="633"/>
      <c r="AZO247" s="633"/>
      <c r="AZP247" s="633"/>
      <c r="AZQ247" s="633"/>
      <c r="AZR247" s="633"/>
      <c r="AZS247" s="633"/>
      <c r="AZT247" s="633"/>
      <c r="AZU247" s="633"/>
      <c r="AZV247" s="633"/>
      <c r="AZW247" s="633"/>
      <c r="AZX247" s="633"/>
      <c r="AZY247" s="633"/>
      <c r="AZZ247" s="633"/>
      <c r="BAA247" s="633"/>
      <c r="BAB247" s="633"/>
      <c r="BAC247" s="633"/>
      <c r="BAD247" s="633"/>
      <c r="BAE247" s="633"/>
      <c r="BAF247" s="633"/>
      <c r="BAG247" s="633"/>
      <c r="BAH247" s="633"/>
      <c r="BAI247" s="633"/>
      <c r="BAJ247" s="633"/>
      <c r="BAK247" s="633"/>
      <c r="BAL247" s="633"/>
      <c r="BAM247" s="633"/>
      <c r="BAN247" s="633"/>
      <c r="BAO247" s="633"/>
      <c r="BAP247" s="633"/>
      <c r="BAQ247" s="633"/>
      <c r="BAR247" s="633"/>
      <c r="BAS247" s="633"/>
      <c r="BAT247" s="633"/>
      <c r="BAU247" s="633"/>
      <c r="BAV247" s="633"/>
      <c r="BAW247" s="633"/>
      <c r="BAX247" s="633"/>
      <c r="BAY247" s="633"/>
      <c r="BAZ247" s="633"/>
      <c r="BBA247" s="633"/>
      <c r="BBB247" s="633"/>
      <c r="BBC247" s="633"/>
      <c r="BBD247" s="633"/>
      <c r="BBE247" s="633"/>
      <c r="BBF247" s="633"/>
      <c r="BBG247" s="633"/>
      <c r="BBH247" s="633"/>
      <c r="BBI247" s="633"/>
      <c r="BBJ247" s="633"/>
      <c r="BBK247" s="633"/>
      <c r="BBL247" s="633"/>
      <c r="BBM247" s="633"/>
      <c r="BBN247" s="633"/>
      <c r="BBO247" s="633"/>
      <c r="BBP247" s="633"/>
      <c r="BBQ247" s="633"/>
      <c r="BBR247" s="633"/>
      <c r="BBS247" s="633"/>
      <c r="BBT247" s="633"/>
      <c r="BBU247" s="633"/>
      <c r="BBV247" s="633"/>
      <c r="BBW247" s="633"/>
      <c r="BBX247" s="633"/>
      <c r="BBY247" s="633"/>
      <c r="BBZ247" s="633"/>
      <c r="BCA247" s="633"/>
      <c r="BCB247" s="633"/>
      <c r="BCC247" s="633"/>
      <c r="BCD247" s="633"/>
      <c r="BCE247" s="633"/>
      <c r="BCF247" s="633"/>
      <c r="BCG247" s="633"/>
      <c r="BCH247" s="633"/>
      <c r="BCI247" s="633"/>
      <c r="BCJ247" s="633"/>
      <c r="BCK247" s="633"/>
      <c r="BCL247" s="633"/>
      <c r="BCM247" s="633"/>
      <c r="BCN247" s="633"/>
      <c r="BCO247" s="633"/>
      <c r="BCP247" s="633"/>
      <c r="BCQ247" s="633"/>
      <c r="BCR247" s="633"/>
      <c r="BCS247" s="633"/>
      <c r="BCT247" s="633"/>
      <c r="BCU247" s="633"/>
      <c r="BCV247" s="633"/>
      <c r="BCW247" s="633"/>
      <c r="BCX247" s="633"/>
      <c r="BCY247" s="633"/>
      <c r="BCZ247" s="633"/>
      <c r="BDA247" s="633"/>
      <c r="BDB247" s="633"/>
      <c r="BDC247" s="633"/>
      <c r="BDD247" s="633"/>
      <c r="BDE247" s="633"/>
      <c r="BDF247" s="633"/>
      <c r="BDG247" s="633"/>
      <c r="BDH247" s="633"/>
      <c r="BDI247" s="633"/>
      <c r="BDJ247" s="633"/>
      <c r="BDK247" s="633"/>
      <c r="BDL247" s="633"/>
      <c r="BDM247" s="633"/>
      <c r="BDN247" s="633"/>
      <c r="BDO247" s="633"/>
      <c r="BDP247" s="633"/>
      <c r="BDQ247" s="633"/>
      <c r="BDR247" s="633"/>
      <c r="BDS247" s="633"/>
      <c r="BDT247" s="633"/>
      <c r="BDU247" s="633"/>
      <c r="BDV247" s="633"/>
      <c r="BDW247" s="633"/>
      <c r="BDX247" s="633"/>
      <c r="BDY247" s="633"/>
      <c r="BDZ247" s="633"/>
      <c r="BEA247" s="633"/>
      <c r="BEB247" s="633"/>
      <c r="BEC247" s="633"/>
      <c r="BED247" s="633"/>
      <c r="BEE247" s="633"/>
      <c r="BEF247" s="633"/>
      <c r="BEG247" s="633"/>
      <c r="BEH247" s="633"/>
      <c r="BEI247" s="633"/>
      <c r="BEJ247" s="633"/>
      <c r="BEK247" s="633"/>
      <c r="BEL247" s="633"/>
      <c r="BEM247" s="633"/>
      <c r="BEN247" s="633"/>
      <c r="BEO247" s="633"/>
      <c r="BEP247" s="633"/>
      <c r="BEQ247" s="633"/>
      <c r="BER247" s="633"/>
      <c r="BES247" s="633"/>
      <c r="BET247" s="633"/>
      <c r="BEU247" s="633"/>
      <c r="BEV247" s="633"/>
      <c r="BEW247" s="633"/>
      <c r="BEX247" s="633"/>
      <c r="BEY247" s="633"/>
      <c r="BEZ247" s="633"/>
      <c r="BFA247" s="633"/>
      <c r="BFB247" s="633"/>
      <c r="BFC247" s="633"/>
      <c r="BFD247" s="633"/>
      <c r="BFE247" s="633"/>
      <c r="BFF247" s="633"/>
      <c r="BFG247" s="633"/>
      <c r="BFH247" s="633"/>
      <c r="BFI247" s="633"/>
      <c r="BFJ247" s="633"/>
      <c r="BFK247" s="633"/>
      <c r="BFL247" s="633"/>
      <c r="BFM247" s="633"/>
      <c r="BFN247" s="633"/>
      <c r="BFO247" s="633"/>
      <c r="BFP247" s="633"/>
      <c r="BFQ247" s="633"/>
      <c r="BFR247" s="633"/>
      <c r="BFS247" s="633"/>
      <c r="BFT247" s="633"/>
      <c r="BFU247" s="633"/>
      <c r="BFV247" s="633"/>
      <c r="BFW247" s="633"/>
      <c r="BFX247" s="633"/>
      <c r="BFY247" s="633"/>
      <c r="BFZ247" s="633"/>
      <c r="BGA247" s="633"/>
      <c r="BGB247" s="633"/>
      <c r="BGC247" s="633"/>
      <c r="BGD247" s="633"/>
      <c r="BGE247" s="633"/>
      <c r="BGF247" s="633"/>
      <c r="BGG247" s="633"/>
      <c r="BGH247" s="633"/>
      <c r="BGI247" s="633"/>
      <c r="BGJ247" s="633"/>
      <c r="BGK247" s="633"/>
      <c r="BGL247" s="633"/>
      <c r="BGM247" s="633"/>
      <c r="BGN247" s="633"/>
      <c r="BGO247" s="633"/>
      <c r="BGP247" s="633"/>
      <c r="BGQ247" s="633"/>
      <c r="BGR247" s="633"/>
      <c r="BGS247" s="633"/>
      <c r="BGT247" s="633"/>
      <c r="BGU247" s="633"/>
      <c r="BGV247" s="633"/>
      <c r="BGW247" s="633"/>
      <c r="BGX247" s="633"/>
      <c r="BGY247" s="633"/>
      <c r="BGZ247" s="633"/>
      <c r="BHA247" s="633"/>
      <c r="BHB247" s="633"/>
      <c r="BHC247" s="633"/>
      <c r="BHD247" s="633"/>
      <c r="BHE247" s="633"/>
      <c r="BHF247" s="633"/>
      <c r="BHG247" s="633"/>
      <c r="BHH247" s="633"/>
      <c r="BHI247" s="633"/>
      <c r="BHJ247" s="633"/>
      <c r="BHK247" s="633"/>
      <c r="BHL247" s="633"/>
      <c r="BHM247" s="633"/>
      <c r="BHN247" s="633"/>
      <c r="BHO247" s="633"/>
      <c r="BHP247" s="633"/>
      <c r="BHQ247" s="633"/>
      <c r="BHR247" s="633"/>
      <c r="BHS247" s="633"/>
      <c r="BHT247" s="633"/>
      <c r="BHU247" s="633"/>
      <c r="BHV247" s="633"/>
      <c r="BHW247" s="633"/>
      <c r="BHX247" s="633"/>
      <c r="BHY247" s="633"/>
      <c r="BHZ247" s="633"/>
      <c r="BIA247" s="633"/>
      <c r="BIB247" s="633"/>
      <c r="BIC247" s="633"/>
      <c r="BID247" s="633"/>
      <c r="BIE247" s="633"/>
      <c r="BIF247" s="633"/>
      <c r="BIG247" s="633"/>
      <c r="BIH247" s="633"/>
      <c r="BII247" s="633"/>
      <c r="BIJ247" s="633"/>
      <c r="BIK247" s="633"/>
      <c r="BIL247" s="633"/>
      <c r="BIM247" s="633"/>
      <c r="BIN247" s="633"/>
      <c r="BIO247" s="633"/>
      <c r="BIP247" s="633"/>
      <c r="BIQ247" s="633"/>
      <c r="BIR247" s="633"/>
      <c r="BIS247" s="633"/>
      <c r="BIT247" s="633"/>
      <c r="BIU247" s="633"/>
      <c r="BIV247" s="633"/>
      <c r="BIW247" s="633"/>
      <c r="BIX247" s="633"/>
      <c r="BIY247" s="633"/>
      <c r="BIZ247" s="633"/>
      <c r="BJA247" s="633"/>
      <c r="BJB247" s="633"/>
      <c r="BJC247" s="633"/>
      <c r="BJD247" s="633"/>
      <c r="BJE247" s="633"/>
      <c r="BJF247" s="633"/>
      <c r="BJG247" s="633"/>
      <c r="BJH247" s="633"/>
      <c r="BJI247" s="633"/>
      <c r="BJJ247" s="633"/>
      <c r="BJK247" s="633"/>
      <c r="BJL247" s="633"/>
      <c r="BJM247" s="633"/>
      <c r="BJN247" s="633"/>
      <c r="BJO247" s="633"/>
      <c r="BJP247" s="633"/>
      <c r="BJQ247" s="633"/>
      <c r="BJR247" s="633"/>
      <c r="BJS247" s="633"/>
      <c r="BJT247" s="633"/>
      <c r="BJU247" s="633"/>
      <c r="BJV247" s="633"/>
      <c r="BJW247" s="633"/>
      <c r="BJX247" s="633"/>
      <c r="BJY247" s="633"/>
      <c r="BJZ247" s="633"/>
      <c r="BKA247" s="633"/>
      <c r="BKB247" s="633"/>
      <c r="BKC247" s="633"/>
      <c r="BKD247" s="633"/>
      <c r="BKE247" s="633"/>
      <c r="BKF247" s="633"/>
      <c r="BKG247" s="633"/>
      <c r="BKH247" s="633"/>
      <c r="BKI247" s="633"/>
      <c r="BKJ247" s="633"/>
      <c r="BKK247" s="633"/>
      <c r="BKL247" s="633"/>
      <c r="BKM247" s="633"/>
      <c r="BKN247" s="633"/>
      <c r="BKO247" s="633"/>
      <c r="BKP247" s="633"/>
      <c r="BKQ247" s="633"/>
      <c r="BKR247" s="633"/>
      <c r="BKS247" s="633"/>
      <c r="BKT247" s="633"/>
      <c r="BKU247" s="633"/>
      <c r="BKV247" s="633"/>
      <c r="BKW247" s="633"/>
      <c r="BKX247" s="633"/>
      <c r="BKY247" s="633"/>
      <c r="BKZ247" s="633"/>
      <c r="BLA247" s="633"/>
      <c r="BLB247" s="633"/>
      <c r="BLC247" s="633"/>
      <c r="BLD247" s="633"/>
      <c r="BLE247" s="633"/>
      <c r="BLF247" s="633"/>
      <c r="BLG247" s="633"/>
      <c r="BLH247" s="633"/>
      <c r="BLI247" s="633"/>
      <c r="BLJ247" s="633"/>
      <c r="BLK247" s="633"/>
      <c r="BLL247" s="633"/>
      <c r="BLM247" s="633"/>
      <c r="BLN247" s="633"/>
      <c r="BLO247" s="633"/>
      <c r="BLP247" s="633"/>
      <c r="BLQ247" s="633"/>
      <c r="BLR247" s="633"/>
      <c r="BLS247" s="633"/>
      <c r="BLT247" s="633"/>
      <c r="BLU247" s="633"/>
      <c r="BLV247" s="633"/>
      <c r="BLW247" s="633"/>
      <c r="BLX247" s="633"/>
      <c r="BLY247" s="633"/>
      <c r="BLZ247" s="633"/>
      <c r="BMA247" s="633"/>
      <c r="BMB247" s="633"/>
      <c r="BMC247" s="633"/>
      <c r="BMD247" s="633"/>
      <c r="BME247" s="633"/>
      <c r="BMF247" s="633"/>
      <c r="BMG247" s="633"/>
      <c r="BMH247" s="633"/>
      <c r="BMI247" s="633"/>
      <c r="BMJ247" s="633"/>
      <c r="BMK247" s="633"/>
      <c r="BML247" s="633"/>
      <c r="BMM247" s="633"/>
      <c r="BMN247" s="633"/>
      <c r="BMO247" s="633"/>
      <c r="BMP247" s="633"/>
      <c r="BMQ247" s="633"/>
      <c r="BMR247" s="633"/>
      <c r="BMS247" s="633"/>
      <c r="BMT247" s="633"/>
      <c r="BMU247" s="633"/>
      <c r="BMV247" s="633"/>
      <c r="BMW247" s="633"/>
      <c r="BMX247" s="633"/>
      <c r="BMY247" s="633"/>
      <c r="BMZ247" s="633"/>
      <c r="BNA247" s="633"/>
      <c r="BNB247" s="633"/>
      <c r="BNC247" s="633"/>
      <c r="BND247" s="633"/>
      <c r="BNE247" s="633"/>
      <c r="BNF247" s="633"/>
      <c r="BNG247" s="633"/>
      <c r="BNH247" s="633"/>
      <c r="BNI247" s="633"/>
      <c r="BNJ247" s="633"/>
      <c r="BNK247" s="633"/>
      <c r="BNL247" s="633"/>
      <c r="BNM247" s="633"/>
      <c r="BNN247" s="633"/>
      <c r="BNO247" s="633"/>
      <c r="BNP247" s="633"/>
      <c r="BNQ247" s="633"/>
      <c r="BNR247" s="633"/>
      <c r="BNS247" s="633"/>
      <c r="BNT247" s="633"/>
      <c r="BNU247" s="633"/>
      <c r="BNV247" s="633"/>
      <c r="BNW247" s="633"/>
      <c r="BNX247" s="633"/>
      <c r="BNY247" s="633"/>
      <c r="BNZ247" s="633"/>
      <c r="BOA247" s="633"/>
      <c r="BOB247" s="633"/>
      <c r="BOC247" s="633"/>
      <c r="BOD247" s="633"/>
      <c r="BOE247" s="633"/>
      <c r="BOF247" s="633"/>
      <c r="BOG247" s="633"/>
      <c r="BOH247" s="633"/>
      <c r="BOI247" s="633"/>
      <c r="BOJ247" s="633"/>
      <c r="BOK247" s="633"/>
      <c r="BOL247" s="633"/>
      <c r="BOM247" s="633"/>
      <c r="BON247" s="633"/>
      <c r="BOO247" s="633"/>
      <c r="BOP247" s="633"/>
      <c r="BOQ247" s="633"/>
      <c r="BOR247" s="633"/>
      <c r="BOS247" s="633"/>
      <c r="BOT247" s="633"/>
      <c r="BOU247" s="633"/>
      <c r="BOV247" s="633"/>
      <c r="BOW247" s="633"/>
      <c r="BOX247" s="633"/>
      <c r="BOY247" s="633"/>
      <c r="BOZ247" s="633"/>
      <c r="BPA247" s="633"/>
      <c r="BPB247" s="633"/>
      <c r="BPC247" s="633"/>
      <c r="BPD247" s="633"/>
      <c r="BPE247" s="633"/>
      <c r="BPF247" s="633"/>
      <c r="BPG247" s="633"/>
      <c r="BPH247" s="633"/>
      <c r="BPI247" s="633"/>
      <c r="BPJ247" s="633"/>
      <c r="BPK247" s="633"/>
      <c r="BPL247" s="633"/>
      <c r="BPM247" s="633"/>
      <c r="BPN247" s="633"/>
      <c r="BPO247" s="633"/>
      <c r="BPP247" s="633"/>
      <c r="BPQ247" s="633"/>
      <c r="BPR247" s="633"/>
      <c r="BPS247" s="633"/>
      <c r="BPT247" s="633"/>
      <c r="BPU247" s="633"/>
      <c r="BPV247" s="633"/>
      <c r="BPW247" s="633"/>
      <c r="BPX247" s="633"/>
      <c r="BPY247" s="633"/>
      <c r="BPZ247" s="633"/>
      <c r="BQA247" s="633"/>
      <c r="BQB247" s="633"/>
      <c r="BQC247" s="633"/>
      <c r="BQD247" s="633"/>
      <c r="BQE247" s="633"/>
      <c r="BQF247" s="633"/>
      <c r="BQG247" s="633"/>
      <c r="BQH247" s="633"/>
      <c r="BQI247" s="633"/>
      <c r="BQJ247" s="633"/>
      <c r="BQK247" s="633"/>
      <c r="BQL247" s="633"/>
      <c r="BQM247" s="633"/>
      <c r="BQN247" s="633"/>
      <c r="BQO247" s="633"/>
      <c r="BQP247" s="633"/>
      <c r="BQQ247" s="633"/>
      <c r="BQR247" s="633"/>
      <c r="BQS247" s="633"/>
      <c r="BQT247" s="633"/>
      <c r="BQU247" s="633"/>
      <c r="BQV247" s="633"/>
      <c r="BQW247" s="633"/>
      <c r="BQX247" s="633"/>
      <c r="BQY247" s="633"/>
      <c r="BQZ247" s="633"/>
      <c r="BRA247" s="633"/>
      <c r="BRB247" s="633"/>
      <c r="BRC247" s="633"/>
      <c r="BRD247" s="633"/>
      <c r="BRE247" s="633"/>
      <c r="BRF247" s="633"/>
      <c r="BRG247" s="633"/>
      <c r="BRH247" s="633"/>
      <c r="BRI247" s="633"/>
      <c r="BRJ247" s="633"/>
      <c r="BRK247" s="633"/>
      <c r="BRL247" s="633"/>
      <c r="BRM247" s="633"/>
      <c r="BRN247" s="633"/>
      <c r="BRO247" s="633"/>
      <c r="BRP247" s="633"/>
      <c r="BRQ247" s="633"/>
      <c r="BRR247" s="633"/>
      <c r="BRS247" s="633"/>
      <c r="BRT247" s="633"/>
      <c r="BRU247" s="633"/>
      <c r="BRV247" s="633"/>
      <c r="BRW247" s="633"/>
      <c r="BRX247" s="633"/>
      <c r="BRY247" s="633"/>
      <c r="BRZ247" s="633"/>
      <c r="BSA247" s="633"/>
      <c r="BSB247" s="633"/>
      <c r="BSC247" s="633"/>
      <c r="BSD247" s="633"/>
      <c r="BSE247" s="633"/>
      <c r="BSF247" s="633"/>
      <c r="BSG247" s="633"/>
      <c r="BSH247" s="633"/>
      <c r="BSI247" s="633"/>
      <c r="BSJ247" s="633"/>
      <c r="BSK247" s="633"/>
      <c r="BSL247" s="633"/>
      <c r="BSM247" s="633"/>
      <c r="BSN247" s="633"/>
      <c r="BSO247" s="633"/>
      <c r="BSP247" s="633"/>
      <c r="BSQ247" s="633"/>
      <c r="BSR247" s="633"/>
      <c r="BSS247" s="633"/>
      <c r="BST247" s="633"/>
      <c r="BSU247" s="633"/>
      <c r="BSV247" s="633"/>
      <c r="BSW247" s="633"/>
      <c r="BSX247" s="633"/>
      <c r="BSY247" s="633"/>
      <c r="BSZ247" s="633"/>
      <c r="BTA247" s="633"/>
      <c r="BTB247" s="633"/>
      <c r="BTC247" s="633"/>
      <c r="BTD247" s="633"/>
      <c r="BTE247" s="633"/>
      <c r="BTF247" s="633"/>
      <c r="BTG247" s="633"/>
      <c r="BTH247" s="633"/>
      <c r="BTI247" s="633"/>
      <c r="BTJ247" s="633"/>
      <c r="BTK247" s="633"/>
      <c r="BTL247" s="633"/>
      <c r="BTM247" s="633"/>
      <c r="BTN247" s="633"/>
      <c r="BTO247" s="633"/>
      <c r="BTP247" s="633"/>
      <c r="BTQ247" s="633"/>
      <c r="BTR247" s="633"/>
      <c r="BTS247" s="633"/>
      <c r="BTT247" s="633"/>
      <c r="BTU247" s="633"/>
      <c r="BTV247" s="633"/>
      <c r="BTW247" s="633"/>
      <c r="BTX247" s="633"/>
      <c r="BTY247" s="633"/>
      <c r="BTZ247" s="633"/>
      <c r="BUA247" s="633"/>
      <c r="BUB247" s="633"/>
      <c r="BUC247" s="633"/>
      <c r="BUD247" s="633"/>
      <c r="BUE247" s="633"/>
      <c r="BUF247" s="633"/>
      <c r="BUG247" s="633"/>
      <c r="BUH247" s="633"/>
      <c r="BUI247" s="633"/>
      <c r="BUJ247" s="633"/>
      <c r="BUK247" s="633"/>
      <c r="BUL247" s="633"/>
      <c r="BUM247" s="633"/>
      <c r="BUN247" s="633"/>
      <c r="BUO247" s="633"/>
      <c r="BUP247" s="633"/>
      <c r="BUQ247" s="633"/>
      <c r="BUR247" s="633"/>
      <c r="BUS247" s="633"/>
      <c r="BUT247" s="633"/>
      <c r="BUU247" s="633"/>
      <c r="BUV247" s="633"/>
      <c r="BUW247" s="633"/>
      <c r="BUX247" s="633"/>
      <c r="BUY247" s="633"/>
      <c r="BUZ247" s="633"/>
      <c r="BVA247" s="633"/>
      <c r="BVB247" s="633"/>
      <c r="BVC247" s="633"/>
      <c r="BVD247" s="633"/>
      <c r="BVE247" s="633"/>
      <c r="BVF247" s="633"/>
      <c r="BVG247" s="633"/>
      <c r="BVH247" s="633"/>
      <c r="BVI247" s="633"/>
      <c r="BVJ247" s="633"/>
      <c r="BVK247" s="633"/>
      <c r="BVL247" s="633"/>
      <c r="BVM247" s="633"/>
      <c r="BVN247" s="633"/>
      <c r="BVO247" s="633"/>
      <c r="BVP247" s="633"/>
      <c r="BVQ247" s="633"/>
      <c r="BVR247" s="633"/>
      <c r="BVS247" s="633"/>
      <c r="BVT247" s="633"/>
      <c r="BVU247" s="633"/>
      <c r="BVV247" s="633"/>
      <c r="BVW247" s="633"/>
      <c r="BVX247" s="633"/>
      <c r="BVY247" s="633"/>
      <c r="BVZ247" s="633"/>
      <c r="BWA247" s="633"/>
      <c r="BWB247" s="633"/>
      <c r="BWC247" s="633"/>
      <c r="BWD247" s="633"/>
      <c r="BWE247" s="633"/>
      <c r="BWF247" s="633"/>
      <c r="BWG247" s="633"/>
      <c r="BWH247" s="633"/>
      <c r="BWI247" s="633"/>
      <c r="BWJ247" s="633"/>
      <c r="BWK247" s="633"/>
      <c r="BWL247" s="633"/>
      <c r="BWM247" s="633"/>
      <c r="BWN247" s="633"/>
      <c r="BWO247" s="633"/>
      <c r="BWP247" s="633"/>
      <c r="BWQ247" s="633"/>
      <c r="BWR247" s="633"/>
      <c r="BWS247" s="633"/>
      <c r="BWT247" s="633"/>
      <c r="BWU247" s="633"/>
      <c r="BWV247" s="633"/>
      <c r="BWW247" s="633"/>
      <c r="BWX247" s="633"/>
      <c r="BWY247" s="633"/>
      <c r="BWZ247" s="633"/>
      <c r="BXA247" s="633"/>
      <c r="BXB247" s="633"/>
      <c r="BXC247" s="633"/>
      <c r="BXD247" s="633"/>
      <c r="BXE247" s="633"/>
      <c r="BXF247" s="633"/>
      <c r="BXG247" s="633"/>
      <c r="BXH247" s="633"/>
      <c r="BXI247" s="633"/>
      <c r="BXJ247" s="633"/>
      <c r="BXK247" s="633"/>
      <c r="BXL247" s="633"/>
      <c r="BXM247" s="633"/>
      <c r="BXN247" s="633"/>
      <c r="BXO247" s="633"/>
      <c r="BXP247" s="633"/>
      <c r="BXQ247" s="633"/>
      <c r="BXR247" s="633"/>
      <c r="BXS247" s="633"/>
      <c r="BXT247" s="633"/>
      <c r="BXU247" s="633"/>
      <c r="BXV247" s="633"/>
      <c r="BXW247" s="633"/>
      <c r="BXX247" s="633"/>
      <c r="BXY247" s="633"/>
      <c r="BXZ247" s="633"/>
      <c r="BYA247" s="633"/>
      <c r="BYB247" s="633"/>
      <c r="BYC247" s="633"/>
      <c r="BYD247" s="633"/>
      <c r="BYE247" s="633"/>
      <c r="BYF247" s="633"/>
      <c r="BYG247" s="633"/>
      <c r="BYH247" s="633"/>
      <c r="BYI247" s="633"/>
      <c r="BYJ247" s="633"/>
      <c r="BYK247" s="633"/>
      <c r="BYL247" s="633"/>
      <c r="BYM247" s="633"/>
      <c r="BYN247" s="633"/>
      <c r="BYO247" s="633"/>
      <c r="BYP247" s="633"/>
      <c r="BYQ247" s="633"/>
      <c r="BYR247" s="633"/>
      <c r="BYS247" s="633"/>
      <c r="BYT247" s="633"/>
      <c r="BYU247" s="633"/>
      <c r="BYV247" s="633"/>
      <c r="BYW247" s="633"/>
      <c r="BYX247" s="633"/>
      <c r="BYY247" s="633"/>
      <c r="BYZ247" s="633"/>
      <c r="BZA247" s="633"/>
      <c r="BZB247" s="633"/>
      <c r="BZC247" s="633"/>
      <c r="BZD247" s="633"/>
      <c r="BZE247" s="633"/>
      <c r="BZF247" s="633"/>
      <c r="BZG247" s="633"/>
      <c r="BZH247" s="633"/>
      <c r="BZI247" s="633"/>
      <c r="BZJ247" s="633"/>
      <c r="BZK247" s="633"/>
      <c r="BZL247" s="633"/>
      <c r="BZM247" s="633"/>
      <c r="BZN247" s="633"/>
      <c r="BZO247" s="633"/>
      <c r="BZP247" s="633"/>
      <c r="BZQ247" s="633"/>
      <c r="BZR247" s="633"/>
      <c r="BZS247" s="633"/>
      <c r="BZT247" s="633"/>
      <c r="BZU247" s="633"/>
      <c r="BZV247" s="633"/>
      <c r="BZW247" s="633"/>
      <c r="BZX247" s="633"/>
      <c r="BZY247" s="633"/>
      <c r="BZZ247" s="633"/>
      <c r="CAA247" s="633"/>
      <c r="CAB247" s="633"/>
      <c r="CAC247" s="633"/>
      <c r="CAD247" s="633"/>
      <c r="CAE247" s="633"/>
      <c r="CAF247" s="633"/>
      <c r="CAG247" s="633"/>
      <c r="CAH247" s="633"/>
      <c r="CAI247" s="633"/>
      <c r="CAJ247" s="633"/>
      <c r="CAK247" s="633"/>
      <c r="CAL247" s="633"/>
      <c r="CAM247" s="633"/>
      <c r="CAN247" s="633"/>
      <c r="CAO247" s="633"/>
      <c r="CAP247" s="633"/>
      <c r="CAQ247" s="633"/>
      <c r="CAR247" s="633"/>
      <c r="CAS247" s="633"/>
      <c r="CAT247" s="633"/>
      <c r="CAU247" s="633"/>
      <c r="CAV247" s="633"/>
      <c r="CAW247" s="633"/>
      <c r="CAX247" s="633"/>
      <c r="CAY247" s="633"/>
      <c r="CAZ247" s="633"/>
      <c r="CBA247" s="633"/>
      <c r="CBB247" s="633"/>
      <c r="CBC247" s="633"/>
      <c r="CBD247" s="633"/>
      <c r="CBE247" s="633"/>
      <c r="CBF247" s="633"/>
      <c r="CBG247" s="633"/>
      <c r="CBH247" s="633"/>
      <c r="CBI247" s="633"/>
      <c r="CBJ247" s="633"/>
      <c r="CBK247" s="633"/>
      <c r="CBL247" s="633"/>
      <c r="CBM247" s="633"/>
      <c r="CBN247" s="633"/>
      <c r="CBO247" s="633"/>
      <c r="CBP247" s="633"/>
      <c r="CBQ247" s="633"/>
      <c r="CBR247" s="633"/>
      <c r="CBS247" s="633"/>
      <c r="CBT247" s="633"/>
      <c r="CBU247" s="633"/>
      <c r="CBV247" s="633"/>
      <c r="CBW247" s="633"/>
      <c r="CBX247" s="633"/>
      <c r="CBY247" s="633"/>
      <c r="CBZ247" s="633"/>
      <c r="CCA247" s="633"/>
      <c r="CCB247" s="633"/>
      <c r="CCC247" s="633"/>
      <c r="CCD247" s="633"/>
      <c r="CCE247" s="633"/>
      <c r="CCF247" s="633"/>
      <c r="CCG247" s="633"/>
      <c r="CCH247" s="633"/>
      <c r="CCI247" s="633"/>
      <c r="CCJ247" s="633"/>
      <c r="CCK247" s="633"/>
      <c r="CCL247" s="633"/>
      <c r="CCM247" s="633"/>
      <c r="CCN247" s="633"/>
      <c r="CCO247" s="633"/>
      <c r="CCP247" s="633"/>
      <c r="CCQ247" s="633"/>
      <c r="CCR247" s="633"/>
      <c r="CCS247" s="633"/>
      <c r="CCT247" s="633"/>
      <c r="CCU247" s="633"/>
      <c r="CCV247" s="633"/>
      <c r="CCW247" s="633"/>
      <c r="CCX247" s="633"/>
      <c r="CCY247" s="633"/>
      <c r="CCZ247" s="633"/>
      <c r="CDA247" s="633"/>
      <c r="CDB247" s="633"/>
      <c r="CDC247" s="633"/>
      <c r="CDD247" s="633"/>
      <c r="CDE247" s="633"/>
      <c r="CDF247" s="633"/>
      <c r="CDG247" s="633"/>
      <c r="CDH247" s="633"/>
      <c r="CDI247" s="633"/>
      <c r="CDJ247" s="633"/>
      <c r="CDK247" s="633"/>
      <c r="CDL247" s="633"/>
      <c r="CDM247" s="633"/>
      <c r="CDN247" s="633"/>
      <c r="CDO247" s="633"/>
      <c r="CDP247" s="633"/>
      <c r="CDQ247" s="633"/>
      <c r="CDR247" s="633"/>
      <c r="CDS247" s="633"/>
      <c r="CDT247" s="633"/>
      <c r="CDU247" s="633"/>
      <c r="CDV247" s="633"/>
      <c r="CDW247" s="633"/>
      <c r="CDX247" s="633"/>
      <c r="CDY247" s="633"/>
      <c r="CDZ247" s="633"/>
      <c r="CEA247" s="633"/>
      <c r="CEB247" s="633"/>
      <c r="CEC247" s="633"/>
      <c r="CED247" s="633"/>
      <c r="CEE247" s="633"/>
      <c r="CEF247" s="633"/>
      <c r="CEG247" s="633"/>
      <c r="CEH247" s="633"/>
      <c r="CEI247" s="633"/>
      <c r="CEJ247" s="633"/>
      <c r="CEK247" s="633"/>
      <c r="CEL247" s="633"/>
      <c r="CEM247" s="633"/>
      <c r="CEN247" s="633"/>
      <c r="CEO247" s="633"/>
      <c r="CEP247" s="633"/>
      <c r="CEQ247" s="633"/>
      <c r="CER247" s="633"/>
      <c r="CES247" s="633"/>
      <c r="CET247" s="633"/>
      <c r="CEU247" s="633"/>
      <c r="CEV247" s="633"/>
      <c r="CEW247" s="633"/>
      <c r="CEX247" s="633"/>
      <c r="CEY247" s="633"/>
      <c r="CEZ247" s="633"/>
      <c r="CFA247" s="633"/>
      <c r="CFB247" s="633"/>
      <c r="CFC247" s="633"/>
      <c r="CFD247" s="633"/>
      <c r="CFE247" s="633"/>
      <c r="CFF247" s="633"/>
      <c r="CFG247" s="633"/>
      <c r="CFH247" s="633"/>
      <c r="CFI247" s="633"/>
      <c r="CFJ247" s="633"/>
      <c r="CFK247" s="633"/>
      <c r="CFL247" s="633"/>
      <c r="CFM247" s="633"/>
      <c r="CFN247" s="633"/>
      <c r="CFO247" s="633"/>
      <c r="CFP247" s="633"/>
      <c r="CFQ247" s="633"/>
      <c r="CFR247" s="633"/>
      <c r="CFS247" s="633"/>
      <c r="CFT247" s="633"/>
      <c r="CFU247" s="633"/>
      <c r="CFV247" s="633"/>
      <c r="CFW247" s="633"/>
      <c r="CFX247" s="633"/>
      <c r="CFY247" s="633"/>
      <c r="CFZ247" s="633"/>
      <c r="CGA247" s="633"/>
      <c r="CGB247" s="633"/>
      <c r="CGC247" s="633"/>
      <c r="CGD247" s="633"/>
      <c r="CGE247" s="633"/>
      <c r="CGF247" s="633"/>
      <c r="CGG247" s="633"/>
      <c r="CGH247" s="633"/>
      <c r="CGI247" s="633"/>
      <c r="CGJ247" s="633"/>
      <c r="CGK247" s="633"/>
      <c r="CGL247" s="633"/>
      <c r="CGM247" s="633"/>
      <c r="CGN247" s="633"/>
      <c r="CGO247" s="633"/>
      <c r="CGP247" s="633"/>
      <c r="CGQ247" s="633"/>
      <c r="CGR247" s="633"/>
      <c r="CGS247" s="633"/>
      <c r="CGT247" s="633"/>
      <c r="CGU247" s="633"/>
      <c r="CGV247" s="633"/>
      <c r="CGW247" s="633"/>
      <c r="CGX247" s="633"/>
      <c r="CGY247" s="633"/>
      <c r="CGZ247" s="633"/>
      <c r="CHA247" s="633"/>
      <c r="CHB247" s="633"/>
      <c r="CHC247" s="633"/>
      <c r="CHD247" s="633"/>
      <c r="CHE247" s="633"/>
      <c r="CHF247" s="633"/>
      <c r="CHG247" s="633"/>
      <c r="CHH247" s="633"/>
      <c r="CHI247" s="633"/>
      <c r="CHJ247" s="633"/>
      <c r="CHK247" s="633"/>
      <c r="CHL247" s="633"/>
      <c r="CHM247" s="633"/>
      <c r="CHN247" s="633"/>
      <c r="CHO247" s="633"/>
      <c r="CHP247" s="633"/>
      <c r="CHQ247" s="633"/>
      <c r="CHR247" s="633"/>
      <c r="CHS247" s="633"/>
      <c r="CHT247" s="633"/>
      <c r="CHU247" s="633"/>
      <c r="CHV247" s="633"/>
      <c r="CHW247" s="633"/>
      <c r="CHX247" s="633"/>
      <c r="CHY247" s="633"/>
      <c r="CHZ247" s="633"/>
      <c r="CIA247" s="633"/>
      <c r="CIB247" s="633"/>
      <c r="CIC247" s="633"/>
      <c r="CID247" s="633"/>
      <c r="CIE247" s="633"/>
      <c r="CIF247" s="633"/>
      <c r="CIG247" s="633"/>
      <c r="CIH247" s="633"/>
      <c r="CII247" s="633"/>
      <c r="CIJ247" s="633"/>
      <c r="CIK247" s="633"/>
      <c r="CIL247" s="633"/>
      <c r="CIM247" s="633"/>
      <c r="CIN247" s="633"/>
      <c r="CIO247" s="633"/>
      <c r="CIP247" s="633"/>
      <c r="CIQ247" s="633"/>
      <c r="CIR247" s="633"/>
      <c r="CIS247" s="633"/>
      <c r="CIT247" s="633"/>
      <c r="CIU247" s="633"/>
      <c r="CIV247" s="633"/>
      <c r="CIW247" s="633"/>
      <c r="CIX247" s="633"/>
      <c r="CIY247" s="633"/>
      <c r="CIZ247" s="633"/>
      <c r="CJA247" s="633"/>
      <c r="CJB247" s="633"/>
      <c r="CJC247" s="633"/>
      <c r="CJD247" s="633"/>
      <c r="CJE247" s="633"/>
      <c r="CJF247" s="633"/>
      <c r="CJG247" s="633"/>
      <c r="CJH247" s="633"/>
      <c r="CJI247" s="633"/>
      <c r="CJJ247" s="633"/>
      <c r="CJK247" s="633"/>
      <c r="CJL247" s="633"/>
      <c r="CJM247" s="633"/>
      <c r="CJN247" s="633"/>
      <c r="CJO247" s="633"/>
      <c r="CJP247" s="633"/>
      <c r="CJQ247" s="633"/>
      <c r="CJR247" s="633"/>
      <c r="CJS247" s="633"/>
      <c r="CJT247" s="633"/>
      <c r="CJU247" s="633"/>
      <c r="CJV247" s="633"/>
      <c r="CJW247" s="633"/>
      <c r="CJX247" s="633"/>
      <c r="CJY247" s="633"/>
      <c r="CJZ247" s="633"/>
      <c r="CKA247" s="633"/>
      <c r="CKB247" s="633"/>
      <c r="CKC247" s="633"/>
      <c r="CKD247" s="633"/>
      <c r="CKE247" s="633"/>
      <c r="CKF247" s="633"/>
      <c r="CKG247" s="633"/>
      <c r="CKH247" s="633"/>
      <c r="CKI247" s="633"/>
      <c r="CKJ247" s="633"/>
      <c r="CKK247" s="633"/>
      <c r="CKL247" s="633"/>
      <c r="CKM247" s="633"/>
      <c r="CKN247" s="633"/>
      <c r="CKO247" s="633"/>
      <c r="CKP247" s="633"/>
      <c r="CKQ247" s="633"/>
      <c r="CKR247" s="633"/>
      <c r="CKS247" s="633"/>
      <c r="CKT247" s="633"/>
      <c r="CKU247" s="633"/>
      <c r="CKV247" s="633"/>
      <c r="CKW247" s="633"/>
      <c r="CKX247" s="633"/>
      <c r="CKY247" s="633"/>
      <c r="CKZ247" s="633"/>
      <c r="CLA247" s="633"/>
      <c r="CLB247" s="633"/>
      <c r="CLC247" s="633"/>
      <c r="CLD247" s="633"/>
      <c r="CLE247" s="633"/>
      <c r="CLF247" s="633"/>
      <c r="CLG247" s="633"/>
      <c r="CLH247" s="633"/>
      <c r="CLI247" s="633"/>
      <c r="CLJ247" s="633"/>
      <c r="CLK247" s="633"/>
      <c r="CLL247" s="633"/>
      <c r="CLM247" s="633"/>
      <c r="CLN247" s="633"/>
      <c r="CLO247" s="633"/>
      <c r="CLP247" s="633"/>
      <c r="CLQ247" s="633"/>
      <c r="CLR247" s="633"/>
      <c r="CLS247" s="633"/>
      <c r="CLT247" s="633"/>
      <c r="CLU247" s="633"/>
      <c r="CLV247" s="633"/>
      <c r="CLW247" s="633"/>
      <c r="CLX247" s="633"/>
      <c r="CLY247" s="633"/>
      <c r="CLZ247" s="633"/>
      <c r="CMA247" s="633"/>
      <c r="CMB247" s="633"/>
      <c r="CMC247" s="633"/>
      <c r="CMD247" s="633"/>
      <c r="CME247" s="633"/>
      <c r="CMF247" s="633"/>
      <c r="CMG247" s="633"/>
      <c r="CMH247" s="633"/>
      <c r="CMI247" s="633"/>
      <c r="CMJ247" s="633"/>
      <c r="CMK247" s="633"/>
      <c r="CML247" s="633"/>
      <c r="CMM247" s="633"/>
      <c r="CMN247" s="633"/>
      <c r="CMO247" s="633"/>
      <c r="CMP247" s="633"/>
      <c r="CMQ247" s="633"/>
      <c r="CMR247" s="633"/>
      <c r="CMS247" s="633"/>
      <c r="CMT247" s="633"/>
      <c r="CMU247" s="633"/>
      <c r="CMV247" s="633"/>
      <c r="CMW247" s="633"/>
      <c r="CMX247" s="633"/>
      <c r="CMY247" s="633"/>
      <c r="CMZ247" s="633"/>
      <c r="CNA247" s="633"/>
      <c r="CNB247" s="633"/>
      <c r="CNC247" s="633"/>
      <c r="CND247" s="633"/>
      <c r="CNE247" s="633"/>
      <c r="CNF247" s="633"/>
      <c r="CNG247" s="633"/>
      <c r="CNH247" s="633"/>
      <c r="CNI247" s="633"/>
      <c r="CNJ247" s="633"/>
      <c r="CNK247" s="633"/>
      <c r="CNL247" s="633"/>
      <c r="CNM247" s="633"/>
      <c r="CNN247" s="633"/>
      <c r="CNO247" s="633"/>
      <c r="CNP247" s="633"/>
      <c r="CNQ247" s="633"/>
      <c r="CNR247" s="633"/>
      <c r="CNS247" s="633"/>
      <c r="CNT247" s="633"/>
      <c r="CNU247" s="633"/>
      <c r="CNV247" s="633"/>
      <c r="CNW247" s="633"/>
    </row>
    <row r="248" spans="1:2415" s="635" customFormat="1" ht="54" customHeight="1" outlineLevel="1" thickTop="1" thickBot="1" x14ac:dyDescent="0.3">
      <c r="A248" s="413"/>
      <c r="B248" s="636" t="s">
        <v>1076</v>
      </c>
      <c r="C248" s="618" t="s">
        <v>1686</v>
      </c>
      <c r="D248" s="1081" t="s">
        <v>1048</v>
      </c>
      <c r="E248" s="1081"/>
      <c r="F248" s="1081"/>
      <c r="G248" s="1081"/>
      <c r="H248" s="1081"/>
      <c r="I248" s="1081"/>
      <c r="J248" s="1081"/>
      <c r="K248" s="1081"/>
      <c r="L248" s="1081"/>
      <c r="M248" s="700"/>
      <c r="N248" s="724"/>
      <c r="O248" s="724"/>
      <c r="P248" s="724"/>
      <c r="Q248" s="724"/>
      <c r="R248" s="802"/>
      <c r="S248" s="726"/>
      <c r="T248" s="727"/>
      <c r="U248" s="705"/>
      <c r="V248" s="706"/>
      <c r="W248" s="386"/>
      <c r="X248" s="386"/>
      <c r="Y248" s="386"/>
      <c r="Z248" s="386"/>
      <c r="AA248" s="386"/>
      <c r="AB248" s="386"/>
      <c r="AC248" s="386"/>
      <c r="AD248" s="386"/>
      <c r="AE248" s="386"/>
      <c r="AF248" s="386"/>
      <c r="AG248" s="386"/>
      <c r="AH248" s="386"/>
      <c r="AI248" s="386"/>
      <c r="AJ248" s="386"/>
      <c r="AK248" s="386"/>
      <c r="AL248" s="386"/>
      <c r="AM248" s="386"/>
      <c r="AN248" s="386"/>
      <c r="AO248" s="386"/>
      <c r="AP248" s="386"/>
      <c r="AQ248" s="386"/>
    </row>
    <row r="249" spans="1:2415" s="635" customFormat="1" ht="92.25" customHeight="1" outlineLevel="1" thickTop="1" thickBot="1" x14ac:dyDescent="0.3">
      <c r="A249" s="413"/>
      <c r="B249" s="636" t="s">
        <v>967</v>
      </c>
      <c r="C249" s="618" t="s">
        <v>1225</v>
      </c>
      <c r="D249" s="1084" t="s">
        <v>1114</v>
      </c>
      <c r="E249" s="1085"/>
      <c r="F249" s="1085"/>
      <c r="G249" s="1086"/>
      <c r="H249" s="1086"/>
      <c r="I249" s="1085"/>
      <c r="J249" s="698" t="s">
        <v>1131</v>
      </c>
      <c r="K249" s="780" t="s">
        <v>996</v>
      </c>
      <c r="L249" s="699" t="s">
        <v>1115</v>
      </c>
      <c r="M249" s="728">
        <v>100</v>
      </c>
      <c r="N249" s="729">
        <v>100</v>
      </c>
      <c r="O249" s="729">
        <v>100</v>
      </c>
      <c r="P249" s="729">
        <v>100</v>
      </c>
      <c r="Q249" s="729">
        <v>100</v>
      </c>
      <c r="R249" s="728">
        <v>100</v>
      </c>
      <c r="S249" s="730" t="s">
        <v>1070</v>
      </c>
      <c r="T249" s="731"/>
      <c r="U249" s="732"/>
      <c r="V249" s="715"/>
      <c r="W249" s="386"/>
      <c r="X249" s="386"/>
      <c r="Y249" s="386"/>
      <c r="Z249" s="386"/>
      <c r="AA249" s="386"/>
      <c r="AB249" s="386"/>
      <c r="AC249" s="386"/>
      <c r="AD249" s="386"/>
      <c r="AE249" s="386"/>
      <c r="AF249" s="386"/>
      <c r="AG249" s="386"/>
      <c r="AH249" s="386"/>
      <c r="AI249" s="386"/>
      <c r="AJ249" s="386"/>
      <c r="AK249" s="386"/>
      <c r="AL249" s="386"/>
      <c r="AM249" s="386"/>
      <c r="AN249" s="386"/>
      <c r="AO249" s="386"/>
      <c r="AP249" s="386"/>
      <c r="AQ249" s="386"/>
    </row>
    <row r="250" spans="1:2415" s="638" customFormat="1" ht="54" customHeight="1" outlineLevel="2" thickTop="1" thickBot="1" x14ac:dyDescent="0.3">
      <c r="A250" s="413"/>
      <c r="B250" s="1060" t="s">
        <v>1033</v>
      </c>
      <c r="C250" s="1049" t="s">
        <v>785</v>
      </c>
      <c r="D250" s="1041" t="s">
        <v>1745</v>
      </c>
      <c r="E250" s="1051"/>
      <c r="F250" s="1054" t="s">
        <v>995</v>
      </c>
      <c r="G250" s="1019" t="s">
        <v>1179</v>
      </c>
      <c r="H250" s="1020"/>
      <c r="I250" s="1021" t="s">
        <v>1321</v>
      </c>
      <c r="J250" s="1022"/>
      <c r="K250" s="1022"/>
      <c r="L250" s="685" t="s">
        <v>427</v>
      </c>
      <c r="M250" s="718">
        <v>100</v>
      </c>
      <c r="N250" s="719">
        <v>100</v>
      </c>
      <c r="O250" s="719">
        <v>100</v>
      </c>
      <c r="P250" s="719">
        <v>100</v>
      </c>
      <c r="Q250" s="719">
        <v>100</v>
      </c>
      <c r="R250" s="718">
        <v>100</v>
      </c>
      <c r="S250" s="720" t="s">
        <v>1070</v>
      </c>
      <c r="T250" s="734"/>
      <c r="U250" s="723"/>
      <c r="V250" s="723"/>
      <c r="W250" s="386"/>
      <c r="X250" s="386"/>
      <c r="Y250" s="386"/>
      <c r="Z250" s="386"/>
      <c r="AA250" s="386"/>
      <c r="AB250" s="386"/>
      <c r="AC250" s="386"/>
      <c r="AD250" s="386"/>
      <c r="AE250" s="386"/>
      <c r="AF250" s="386"/>
      <c r="AG250" s="386"/>
      <c r="AH250" s="386"/>
      <c r="AI250" s="386"/>
      <c r="AJ250" s="386"/>
      <c r="AK250" s="386"/>
      <c r="AL250" s="641"/>
      <c r="AN250" s="639"/>
      <c r="AO250" s="639"/>
      <c r="AP250" s="639"/>
      <c r="AQ250" s="639"/>
      <c r="AR250" s="639"/>
    </row>
    <row r="251" spans="1:2415" s="638" customFormat="1" ht="54" customHeight="1" outlineLevel="2" thickTop="1" thickBot="1" x14ac:dyDescent="0.3">
      <c r="A251" s="413"/>
      <c r="B251" s="1061"/>
      <c r="C251" s="1050"/>
      <c r="D251" s="1052"/>
      <c r="E251" s="1053"/>
      <c r="F251" s="1055"/>
      <c r="G251" s="1192" t="s">
        <v>1180</v>
      </c>
      <c r="H251" s="1193"/>
      <c r="I251" s="1021" t="s">
        <v>1322</v>
      </c>
      <c r="J251" s="1022"/>
      <c r="K251" s="1022"/>
      <c r="L251" s="685" t="s">
        <v>427</v>
      </c>
      <c r="M251" s="718">
        <v>100</v>
      </c>
      <c r="N251" s="719">
        <v>100</v>
      </c>
      <c r="O251" s="719">
        <v>100</v>
      </c>
      <c r="P251" s="719">
        <v>100</v>
      </c>
      <c r="Q251" s="719">
        <v>100</v>
      </c>
      <c r="R251" s="718">
        <v>100</v>
      </c>
      <c r="S251" s="720" t="s">
        <v>1070</v>
      </c>
      <c r="T251" s="734"/>
      <c r="U251" s="723"/>
      <c r="V251" s="723"/>
      <c r="W251" s="386"/>
      <c r="X251" s="386"/>
      <c r="Y251" s="386"/>
      <c r="Z251" s="386"/>
      <c r="AA251" s="386"/>
      <c r="AB251" s="386"/>
      <c r="AC251" s="386"/>
      <c r="AD251" s="386"/>
      <c r="AE251" s="386"/>
      <c r="AF251" s="386"/>
      <c r="AG251" s="386"/>
      <c r="AH251" s="386"/>
      <c r="AI251" s="386"/>
      <c r="AJ251" s="386"/>
      <c r="AK251" s="386"/>
      <c r="AL251" s="641"/>
      <c r="AN251" s="639"/>
      <c r="AO251" s="639"/>
      <c r="AP251" s="639"/>
      <c r="AQ251" s="639"/>
      <c r="AR251" s="639"/>
    </row>
    <row r="252" spans="1:2415" s="638" customFormat="1" ht="54" customHeight="1" outlineLevel="2" thickTop="1" thickBot="1" x14ac:dyDescent="0.3">
      <c r="A252" s="413"/>
      <c r="B252" s="1104"/>
      <c r="C252" s="1105"/>
      <c r="D252" s="1039"/>
      <c r="E252" s="1106"/>
      <c r="F252" s="1169"/>
      <c r="G252" s="1019" t="s">
        <v>1181</v>
      </c>
      <c r="H252" s="1020"/>
      <c r="I252" s="1021" t="s">
        <v>1323</v>
      </c>
      <c r="J252" s="1022"/>
      <c r="K252" s="1022"/>
      <c r="L252" s="685" t="s">
        <v>427</v>
      </c>
      <c r="M252" s="718">
        <v>100</v>
      </c>
      <c r="N252" s="719">
        <v>100</v>
      </c>
      <c r="O252" s="719">
        <v>100</v>
      </c>
      <c r="P252" s="719">
        <v>100</v>
      </c>
      <c r="Q252" s="719">
        <v>100</v>
      </c>
      <c r="R252" s="718">
        <v>100</v>
      </c>
      <c r="S252" s="720" t="s">
        <v>1070</v>
      </c>
      <c r="T252" s="734"/>
      <c r="U252" s="723"/>
      <c r="V252" s="723"/>
      <c r="W252" s="386"/>
      <c r="X252" s="386"/>
      <c r="Y252" s="386"/>
      <c r="Z252" s="386"/>
      <c r="AA252" s="386"/>
      <c r="AB252" s="386"/>
      <c r="AC252" s="386"/>
      <c r="AD252" s="386"/>
      <c r="AE252" s="386"/>
      <c r="AF252" s="386"/>
      <c r="AG252" s="386"/>
      <c r="AH252" s="386"/>
      <c r="AI252" s="386"/>
      <c r="AJ252" s="386"/>
      <c r="AK252" s="386"/>
      <c r="AL252" s="641"/>
      <c r="AN252" s="639"/>
      <c r="AO252" s="639"/>
      <c r="AP252" s="639"/>
      <c r="AQ252" s="639"/>
      <c r="AR252" s="639"/>
    </row>
    <row r="253" spans="1:2415" s="638" customFormat="1" ht="35.25" customHeight="1" outlineLevel="3" thickTop="1" thickBot="1" x14ac:dyDescent="0.3">
      <c r="A253" s="413"/>
      <c r="B253" s="460" t="s">
        <v>981</v>
      </c>
      <c r="C253" s="625" t="s">
        <v>701</v>
      </c>
      <c r="D253" s="993" t="s">
        <v>1547</v>
      </c>
      <c r="E253" s="994"/>
      <c r="F253" s="994"/>
      <c r="G253" s="994"/>
      <c r="H253" s="994"/>
      <c r="I253" s="994"/>
      <c r="J253" s="994"/>
      <c r="K253" s="994"/>
      <c r="L253" s="602" t="s">
        <v>427</v>
      </c>
      <c r="M253" s="628">
        <v>1</v>
      </c>
      <c r="N253" s="657">
        <v>1</v>
      </c>
      <c r="O253" s="657">
        <v>1</v>
      </c>
      <c r="P253" s="657">
        <v>1</v>
      </c>
      <c r="Q253" s="657">
        <v>1</v>
      </c>
      <c r="R253" s="629">
        <v>5</v>
      </c>
      <c r="S253" s="787" t="s">
        <v>32</v>
      </c>
      <c r="T253" s="691"/>
      <c r="U253" s="692"/>
      <c r="V253" s="692"/>
      <c r="W253" s="386"/>
      <c r="X253" s="386"/>
      <c r="Y253" s="386"/>
      <c r="Z253" s="386"/>
      <c r="AA253" s="386"/>
      <c r="AB253" s="386"/>
      <c r="AC253" s="386"/>
      <c r="AD253" s="386"/>
      <c r="AE253" s="386"/>
      <c r="AF253" s="386"/>
      <c r="AG253" s="386"/>
      <c r="AH253" s="386"/>
      <c r="AI253" s="639"/>
      <c r="AJ253" s="639"/>
      <c r="AK253" s="639"/>
      <c r="AL253" s="640"/>
      <c r="AN253" s="642"/>
      <c r="AO253" s="643"/>
      <c r="AP253" s="643"/>
      <c r="AQ253" s="643"/>
      <c r="AR253" s="643"/>
    </row>
    <row r="254" spans="1:2415" s="638" customFormat="1" ht="35.25" customHeight="1" outlineLevel="3" thickTop="1" thickBot="1" x14ac:dyDescent="0.3">
      <c r="A254" s="413"/>
      <c r="B254" s="460" t="s">
        <v>981</v>
      </c>
      <c r="C254" s="625" t="s">
        <v>703</v>
      </c>
      <c r="D254" s="993" t="s">
        <v>1548</v>
      </c>
      <c r="E254" s="994"/>
      <c r="F254" s="994"/>
      <c r="G254" s="994"/>
      <c r="H254" s="994"/>
      <c r="I254" s="994"/>
      <c r="J254" s="994"/>
      <c r="K254" s="994"/>
      <c r="L254" s="602" t="s">
        <v>427</v>
      </c>
      <c r="M254" s="628">
        <v>4</v>
      </c>
      <c r="N254" s="657">
        <v>4</v>
      </c>
      <c r="O254" s="657">
        <v>4</v>
      </c>
      <c r="P254" s="657">
        <v>4</v>
      </c>
      <c r="Q254" s="657">
        <v>4</v>
      </c>
      <c r="R254" s="629">
        <v>20</v>
      </c>
      <c r="S254" s="787" t="s">
        <v>32</v>
      </c>
      <c r="T254" s="691"/>
      <c r="U254" s="692"/>
      <c r="V254" s="692"/>
      <c r="W254" s="386"/>
      <c r="X254" s="386"/>
      <c r="Y254" s="386"/>
      <c r="Z254" s="386"/>
      <c r="AA254" s="386"/>
      <c r="AB254" s="386"/>
      <c r="AC254" s="386"/>
      <c r="AD254" s="386"/>
      <c r="AE254" s="386"/>
      <c r="AF254" s="386"/>
      <c r="AG254" s="386"/>
      <c r="AH254" s="386"/>
      <c r="AI254" s="639"/>
      <c r="AJ254" s="639"/>
      <c r="AK254" s="639"/>
      <c r="AL254" s="640"/>
      <c r="AN254" s="642"/>
      <c r="AO254" s="643"/>
      <c r="AP254" s="643"/>
      <c r="AQ254" s="643"/>
      <c r="AR254" s="643"/>
    </row>
    <row r="255" spans="1:2415" s="638" customFormat="1" ht="35.25" customHeight="1" outlineLevel="3" thickTop="1" thickBot="1" x14ac:dyDescent="0.3">
      <c r="A255" s="413"/>
      <c r="B255" s="460" t="s">
        <v>981</v>
      </c>
      <c r="C255" s="625" t="s">
        <v>705</v>
      </c>
      <c r="D255" s="993" t="s">
        <v>1549</v>
      </c>
      <c r="E255" s="994"/>
      <c r="F255" s="994"/>
      <c r="G255" s="994"/>
      <c r="H255" s="994"/>
      <c r="I255" s="994"/>
      <c r="J255" s="994"/>
      <c r="K255" s="994"/>
      <c r="L255" s="602" t="s">
        <v>427</v>
      </c>
      <c r="M255" s="628">
        <v>4</v>
      </c>
      <c r="N255" s="657">
        <v>4</v>
      </c>
      <c r="O255" s="657">
        <v>4</v>
      </c>
      <c r="P255" s="657">
        <v>4</v>
      </c>
      <c r="Q255" s="657">
        <v>4</v>
      </c>
      <c r="R255" s="629">
        <v>20</v>
      </c>
      <c r="S255" s="787" t="s">
        <v>32</v>
      </c>
      <c r="T255" s="691"/>
      <c r="U255" s="692"/>
      <c r="V255" s="692"/>
      <c r="W255" s="386"/>
      <c r="X255" s="386"/>
      <c r="Y255" s="386"/>
      <c r="Z255" s="386"/>
      <c r="AA255" s="386"/>
      <c r="AB255" s="386"/>
      <c r="AC255" s="386"/>
      <c r="AD255" s="386"/>
      <c r="AE255" s="386"/>
      <c r="AF255" s="386"/>
      <c r="AG255" s="386"/>
      <c r="AH255" s="386"/>
      <c r="AI255" s="639"/>
      <c r="AJ255" s="639"/>
      <c r="AK255" s="639"/>
      <c r="AL255" s="640"/>
      <c r="AN255" s="642"/>
      <c r="AO255" s="643"/>
      <c r="AP255" s="643"/>
      <c r="AQ255" s="643"/>
      <c r="AR255" s="643"/>
    </row>
    <row r="256" spans="1:2415" s="638" customFormat="1" ht="39.75" customHeight="1" outlineLevel="3" thickTop="1" thickBot="1" x14ac:dyDescent="0.3">
      <c r="A256" s="413"/>
      <c r="B256" s="460" t="s">
        <v>981</v>
      </c>
      <c r="C256" s="625" t="s">
        <v>707</v>
      </c>
      <c r="D256" s="1094" t="s">
        <v>1563</v>
      </c>
      <c r="E256" s="1095"/>
      <c r="F256" s="1095"/>
      <c r="G256" s="1095"/>
      <c r="H256" s="1095"/>
      <c r="I256" s="1095"/>
      <c r="J256" s="1095"/>
      <c r="K256" s="1095"/>
      <c r="L256" s="494" t="s">
        <v>427</v>
      </c>
      <c r="M256" s="628">
        <v>2</v>
      </c>
      <c r="N256" s="657">
        <v>2</v>
      </c>
      <c r="O256" s="657">
        <v>2</v>
      </c>
      <c r="P256" s="657">
        <v>2</v>
      </c>
      <c r="Q256" s="657">
        <v>2</v>
      </c>
      <c r="R256" s="629">
        <v>10</v>
      </c>
      <c r="S256" s="787" t="s">
        <v>32</v>
      </c>
      <c r="T256" s="691"/>
      <c r="U256" s="692"/>
      <c r="V256" s="692"/>
      <c r="W256" s="386"/>
      <c r="X256" s="386"/>
      <c r="Y256" s="386"/>
      <c r="Z256" s="386"/>
      <c r="AA256" s="386"/>
      <c r="AB256" s="386"/>
      <c r="AC256" s="386"/>
      <c r="AD256" s="386"/>
      <c r="AE256" s="386"/>
      <c r="AF256" s="386"/>
      <c r="AG256" s="386"/>
      <c r="AH256" s="386"/>
      <c r="AI256" s="639"/>
      <c r="AJ256" s="639"/>
      <c r="AK256" s="639"/>
      <c r="AL256" s="640"/>
      <c r="AN256" s="642"/>
      <c r="AO256" s="643"/>
      <c r="AP256" s="643"/>
      <c r="AQ256" s="643"/>
      <c r="AR256" s="643"/>
    </row>
    <row r="257" spans="1:44" s="638" customFormat="1" ht="39.75" customHeight="1" outlineLevel="3" thickTop="1" thickBot="1" x14ac:dyDescent="0.3">
      <c r="A257" s="413"/>
      <c r="B257" s="460" t="s">
        <v>981</v>
      </c>
      <c r="C257" s="625" t="s">
        <v>709</v>
      </c>
      <c r="D257" s="993" t="s">
        <v>1550</v>
      </c>
      <c r="E257" s="994"/>
      <c r="F257" s="994"/>
      <c r="G257" s="994"/>
      <c r="H257" s="994"/>
      <c r="I257" s="994"/>
      <c r="J257" s="994"/>
      <c r="K257" s="994"/>
      <c r="L257" s="602" t="s">
        <v>427</v>
      </c>
      <c r="M257" s="628">
        <v>4</v>
      </c>
      <c r="N257" s="657">
        <v>4</v>
      </c>
      <c r="O257" s="657">
        <v>4</v>
      </c>
      <c r="P257" s="657">
        <v>4</v>
      </c>
      <c r="Q257" s="657">
        <v>4</v>
      </c>
      <c r="R257" s="629">
        <v>20</v>
      </c>
      <c r="S257" s="787" t="s">
        <v>32</v>
      </c>
      <c r="T257" s="691"/>
      <c r="U257" s="692"/>
      <c r="V257" s="692"/>
      <c r="W257" s="386"/>
      <c r="X257" s="386"/>
      <c r="Y257" s="386"/>
      <c r="Z257" s="386"/>
      <c r="AA257" s="386"/>
      <c r="AB257" s="386"/>
      <c r="AC257" s="386"/>
      <c r="AD257" s="386"/>
      <c r="AE257" s="386"/>
      <c r="AF257" s="386"/>
      <c r="AG257" s="386"/>
      <c r="AH257" s="386"/>
      <c r="AI257" s="639"/>
      <c r="AJ257" s="639"/>
      <c r="AK257" s="639"/>
      <c r="AL257" s="640"/>
      <c r="AN257" s="642"/>
      <c r="AO257" s="643"/>
      <c r="AP257" s="643"/>
      <c r="AQ257" s="643"/>
      <c r="AR257" s="643"/>
    </row>
    <row r="258" spans="1:44" s="638" customFormat="1" ht="35.25" customHeight="1" outlineLevel="3" thickTop="1" thickBot="1" x14ac:dyDescent="0.3">
      <c r="A258" s="413"/>
      <c r="B258" s="460" t="s">
        <v>981</v>
      </c>
      <c r="C258" s="625" t="s">
        <v>711</v>
      </c>
      <c r="D258" s="993" t="s">
        <v>1551</v>
      </c>
      <c r="E258" s="994"/>
      <c r="F258" s="994"/>
      <c r="G258" s="994"/>
      <c r="H258" s="994"/>
      <c r="I258" s="994"/>
      <c r="J258" s="994"/>
      <c r="K258" s="994"/>
      <c r="L258" s="602" t="s">
        <v>427</v>
      </c>
      <c r="M258" s="628">
        <v>12</v>
      </c>
      <c r="N258" s="657">
        <v>12</v>
      </c>
      <c r="O258" s="657">
        <v>12</v>
      </c>
      <c r="P258" s="657">
        <v>12</v>
      </c>
      <c r="Q258" s="657">
        <v>12</v>
      </c>
      <c r="R258" s="629">
        <v>60</v>
      </c>
      <c r="S258" s="787" t="s">
        <v>32</v>
      </c>
      <c r="T258" s="691"/>
      <c r="U258" s="692"/>
      <c r="V258" s="692"/>
      <c r="W258" s="386"/>
      <c r="X258" s="386"/>
      <c r="Y258" s="386"/>
      <c r="Z258" s="386"/>
      <c r="AA258" s="386"/>
      <c r="AB258" s="386"/>
      <c r="AC258" s="386"/>
      <c r="AD258" s="386"/>
      <c r="AE258" s="386"/>
      <c r="AF258" s="386"/>
      <c r="AG258" s="386"/>
      <c r="AH258" s="386"/>
      <c r="AI258" s="639"/>
      <c r="AJ258" s="639"/>
      <c r="AK258" s="639"/>
      <c r="AL258" s="640"/>
      <c r="AN258" s="642"/>
      <c r="AO258" s="643"/>
      <c r="AP258" s="643"/>
      <c r="AQ258" s="643"/>
      <c r="AR258" s="643"/>
    </row>
    <row r="259" spans="1:44" s="638" customFormat="1" ht="35.25" customHeight="1" outlineLevel="3" thickTop="1" thickBot="1" x14ac:dyDescent="0.3">
      <c r="A259" s="413"/>
      <c r="B259" s="460" t="s">
        <v>981</v>
      </c>
      <c r="C259" s="625" t="s">
        <v>727</v>
      </c>
      <c r="D259" s="1092" t="s">
        <v>1664</v>
      </c>
      <c r="E259" s="1093"/>
      <c r="F259" s="1093"/>
      <c r="G259" s="1093"/>
      <c r="H259" s="1093"/>
      <c r="I259" s="1093"/>
      <c r="J259" s="1093"/>
      <c r="K259" s="1093"/>
      <c r="L259" s="602" t="s">
        <v>427</v>
      </c>
      <c r="M259" s="628">
        <v>12</v>
      </c>
      <c r="N259" s="657">
        <v>12</v>
      </c>
      <c r="O259" s="657">
        <v>0</v>
      </c>
      <c r="P259" s="657">
        <v>0</v>
      </c>
      <c r="Q259" s="657">
        <v>0</v>
      </c>
      <c r="R259" s="629">
        <v>12</v>
      </c>
      <c r="S259" s="787" t="s">
        <v>32</v>
      </c>
      <c r="T259" s="691"/>
      <c r="U259" s="692"/>
      <c r="V259" s="692"/>
      <c r="W259" s="386"/>
      <c r="X259" s="386"/>
      <c r="Y259" s="386"/>
      <c r="Z259" s="386"/>
      <c r="AA259" s="386"/>
      <c r="AB259" s="386"/>
      <c r="AC259" s="386"/>
      <c r="AD259" s="386"/>
      <c r="AE259" s="386"/>
      <c r="AF259" s="386"/>
      <c r="AG259" s="386"/>
      <c r="AH259" s="386"/>
      <c r="AI259" s="639"/>
      <c r="AJ259" s="639"/>
      <c r="AK259" s="639"/>
      <c r="AL259" s="640"/>
      <c r="AN259" s="642"/>
      <c r="AO259" s="643"/>
      <c r="AP259" s="643"/>
      <c r="AQ259" s="643"/>
      <c r="AR259" s="643"/>
    </row>
    <row r="260" spans="1:44" s="638" customFormat="1" ht="35.25" customHeight="1" outlineLevel="3" thickTop="1" thickBot="1" x14ac:dyDescent="0.3">
      <c r="A260" s="413"/>
      <c r="B260" s="460" t="s">
        <v>981</v>
      </c>
      <c r="C260" s="625" t="s">
        <v>739</v>
      </c>
      <c r="D260" s="997" t="s">
        <v>1665</v>
      </c>
      <c r="E260" s="998"/>
      <c r="F260" s="998"/>
      <c r="G260" s="998"/>
      <c r="H260" s="998"/>
      <c r="I260" s="998"/>
      <c r="J260" s="998"/>
      <c r="K260" s="1043"/>
      <c r="L260" s="602" t="s">
        <v>427</v>
      </c>
      <c r="M260" s="628">
        <v>1</v>
      </c>
      <c r="N260" s="657">
        <v>1</v>
      </c>
      <c r="O260" s="657">
        <v>1</v>
      </c>
      <c r="P260" s="657">
        <v>1</v>
      </c>
      <c r="Q260" s="657">
        <v>1</v>
      </c>
      <c r="R260" s="629">
        <v>5</v>
      </c>
      <c r="S260" s="787" t="s">
        <v>32</v>
      </c>
      <c r="T260" s="691"/>
      <c r="U260" s="692"/>
      <c r="V260" s="692"/>
      <c r="W260" s="386"/>
      <c r="X260" s="386"/>
      <c r="Y260" s="386"/>
      <c r="Z260" s="386"/>
      <c r="AA260" s="386"/>
      <c r="AB260" s="386"/>
      <c r="AC260" s="386"/>
      <c r="AD260" s="386"/>
      <c r="AE260" s="386"/>
      <c r="AF260" s="386"/>
      <c r="AG260" s="386"/>
      <c r="AH260" s="386"/>
      <c r="AI260" s="639"/>
      <c r="AJ260" s="639"/>
      <c r="AK260" s="639"/>
      <c r="AL260" s="640"/>
      <c r="AN260" s="642"/>
      <c r="AO260" s="643"/>
      <c r="AP260" s="643"/>
      <c r="AQ260" s="643"/>
      <c r="AR260" s="643"/>
    </row>
    <row r="261" spans="1:44" s="638" customFormat="1" ht="35.25" customHeight="1" outlineLevel="3" thickTop="1" thickBot="1" x14ac:dyDescent="0.3">
      <c r="A261" s="413"/>
      <c r="B261" s="460" t="s">
        <v>981</v>
      </c>
      <c r="C261" s="625" t="s">
        <v>737</v>
      </c>
      <c r="D261" s="997" t="s">
        <v>1666</v>
      </c>
      <c r="E261" s="998"/>
      <c r="F261" s="998"/>
      <c r="G261" s="998"/>
      <c r="H261" s="998"/>
      <c r="I261" s="998"/>
      <c r="J261" s="998"/>
      <c r="K261" s="1043"/>
      <c r="L261" s="602" t="s">
        <v>427</v>
      </c>
      <c r="M261" s="628">
        <v>1</v>
      </c>
      <c r="N261" s="657">
        <v>2</v>
      </c>
      <c r="O261" s="657">
        <v>2</v>
      </c>
      <c r="P261" s="657">
        <v>2</v>
      </c>
      <c r="Q261" s="657">
        <v>2</v>
      </c>
      <c r="R261" s="629">
        <v>9</v>
      </c>
      <c r="S261" s="787" t="s">
        <v>32</v>
      </c>
      <c r="T261" s="691"/>
      <c r="U261" s="692"/>
      <c r="V261" s="692"/>
      <c r="W261" s="386"/>
      <c r="X261" s="386"/>
      <c r="Y261" s="386"/>
      <c r="Z261" s="386"/>
      <c r="AA261" s="386"/>
      <c r="AB261" s="386"/>
      <c r="AC261" s="386"/>
      <c r="AD261" s="386"/>
      <c r="AE261" s="386"/>
      <c r="AF261" s="386"/>
      <c r="AG261" s="386"/>
      <c r="AH261" s="386"/>
      <c r="AI261" s="639"/>
      <c r="AJ261" s="639"/>
      <c r="AK261" s="639"/>
      <c r="AL261" s="640"/>
      <c r="AN261" s="642"/>
      <c r="AO261" s="643"/>
      <c r="AP261" s="643"/>
      <c r="AQ261" s="643"/>
      <c r="AR261" s="643"/>
    </row>
    <row r="262" spans="1:44" s="638" customFormat="1" ht="35.25" customHeight="1" outlineLevel="3" thickTop="1" thickBot="1" x14ac:dyDescent="0.3">
      <c r="A262" s="413"/>
      <c r="B262" s="460" t="s">
        <v>981</v>
      </c>
      <c r="C262" s="625" t="s">
        <v>729</v>
      </c>
      <c r="D262" s="997" t="s">
        <v>1670</v>
      </c>
      <c r="E262" s="998"/>
      <c r="F262" s="998"/>
      <c r="G262" s="998"/>
      <c r="H262" s="998"/>
      <c r="I262" s="998"/>
      <c r="J262" s="998"/>
      <c r="K262" s="1043"/>
      <c r="L262" s="602" t="s">
        <v>427</v>
      </c>
      <c r="M262" s="628">
        <v>1</v>
      </c>
      <c r="N262" s="657">
        <v>1</v>
      </c>
      <c r="O262" s="657">
        <v>1</v>
      </c>
      <c r="P262" s="657">
        <v>1</v>
      </c>
      <c r="Q262" s="657">
        <v>1</v>
      </c>
      <c r="R262" s="629">
        <v>5</v>
      </c>
      <c r="S262" s="787" t="s">
        <v>32</v>
      </c>
      <c r="T262" s="691"/>
      <c r="U262" s="692"/>
      <c r="V262" s="692"/>
      <c r="W262" s="386"/>
      <c r="X262" s="386"/>
      <c r="Y262" s="386"/>
      <c r="Z262" s="386"/>
      <c r="AA262" s="386"/>
      <c r="AB262" s="386"/>
      <c r="AC262" s="386"/>
      <c r="AD262" s="386"/>
      <c r="AE262" s="386"/>
      <c r="AF262" s="386"/>
      <c r="AG262" s="386"/>
      <c r="AH262" s="386"/>
      <c r="AI262" s="639"/>
      <c r="AJ262" s="639"/>
      <c r="AK262" s="639"/>
      <c r="AL262" s="640"/>
      <c r="AN262" s="642"/>
      <c r="AO262" s="643"/>
      <c r="AP262" s="643"/>
      <c r="AQ262" s="643"/>
      <c r="AR262" s="643"/>
    </row>
    <row r="263" spans="1:44" s="638" customFormat="1" ht="35.25" customHeight="1" outlineLevel="3" thickTop="1" thickBot="1" x14ac:dyDescent="0.3">
      <c r="A263" s="413"/>
      <c r="B263" s="460" t="s">
        <v>981</v>
      </c>
      <c r="C263" s="625" t="s">
        <v>414</v>
      </c>
      <c r="D263" s="997" t="s">
        <v>1552</v>
      </c>
      <c r="E263" s="998"/>
      <c r="F263" s="998"/>
      <c r="G263" s="998"/>
      <c r="H263" s="998"/>
      <c r="I263" s="998"/>
      <c r="J263" s="998"/>
      <c r="K263" s="1043"/>
      <c r="L263" s="602" t="s">
        <v>427</v>
      </c>
      <c r="M263" s="628">
        <v>1</v>
      </c>
      <c r="N263" s="657">
        <v>1</v>
      </c>
      <c r="O263" s="657">
        <v>1</v>
      </c>
      <c r="P263" s="657">
        <v>1</v>
      </c>
      <c r="Q263" s="657">
        <v>1</v>
      </c>
      <c r="R263" s="629">
        <v>5</v>
      </c>
      <c r="S263" s="787" t="s">
        <v>32</v>
      </c>
      <c r="T263" s="691"/>
      <c r="U263" s="692"/>
      <c r="V263" s="692"/>
      <c r="W263" s="386"/>
      <c r="X263" s="386"/>
      <c r="Y263" s="386"/>
      <c r="Z263" s="386"/>
      <c r="AA263" s="386"/>
      <c r="AB263" s="386"/>
      <c r="AC263" s="386"/>
      <c r="AD263" s="386"/>
      <c r="AE263" s="386"/>
      <c r="AF263" s="386"/>
      <c r="AG263" s="386"/>
      <c r="AH263" s="386"/>
      <c r="AI263" s="639"/>
      <c r="AJ263" s="639"/>
      <c r="AK263" s="639"/>
      <c r="AL263" s="640"/>
      <c r="AN263" s="642"/>
      <c r="AO263" s="643"/>
      <c r="AP263" s="643"/>
      <c r="AQ263" s="643"/>
      <c r="AR263" s="643"/>
    </row>
    <row r="264" spans="1:44" s="638" customFormat="1" ht="35.25" customHeight="1" outlineLevel="3" thickTop="1" thickBot="1" x14ac:dyDescent="0.3">
      <c r="A264" s="413"/>
      <c r="B264" s="460" t="s">
        <v>981</v>
      </c>
      <c r="C264" s="625" t="s">
        <v>1270</v>
      </c>
      <c r="D264" s="1155" t="s">
        <v>1663</v>
      </c>
      <c r="E264" s="1018"/>
      <c r="F264" s="1018"/>
      <c r="G264" s="1018"/>
      <c r="H264" s="1018"/>
      <c r="I264" s="1018"/>
      <c r="J264" s="1018"/>
      <c r="K264" s="1156"/>
      <c r="L264" s="602" t="s">
        <v>427</v>
      </c>
      <c r="M264" s="628">
        <v>1</v>
      </c>
      <c r="N264" s="657">
        <v>1</v>
      </c>
      <c r="O264" s="657">
        <v>1</v>
      </c>
      <c r="P264" s="657">
        <v>0</v>
      </c>
      <c r="Q264" s="657">
        <v>0</v>
      </c>
      <c r="R264" s="629">
        <v>2</v>
      </c>
      <c r="S264" s="787" t="s">
        <v>32</v>
      </c>
      <c r="T264" s="812"/>
      <c r="U264" s="813"/>
      <c r="V264" s="692"/>
      <c r="W264" s="386"/>
      <c r="X264" s="386"/>
      <c r="Y264" s="386"/>
      <c r="Z264" s="386"/>
      <c r="AA264" s="386"/>
      <c r="AB264" s="386"/>
      <c r="AC264" s="386"/>
      <c r="AD264" s="386"/>
      <c r="AE264" s="386"/>
      <c r="AF264" s="386"/>
      <c r="AG264" s="386"/>
      <c r="AH264" s="386"/>
      <c r="AI264" s="639"/>
      <c r="AJ264" s="639"/>
      <c r="AK264" s="639"/>
      <c r="AL264" s="640"/>
      <c r="AN264" s="642"/>
      <c r="AO264" s="643"/>
      <c r="AP264" s="643"/>
      <c r="AQ264" s="643"/>
      <c r="AR264" s="643"/>
    </row>
    <row r="265" spans="1:44" s="638" customFormat="1" ht="35.25" customHeight="1" outlineLevel="3" thickTop="1" thickBot="1" x14ac:dyDescent="0.3">
      <c r="A265" s="413"/>
      <c r="B265" s="460" t="s">
        <v>981</v>
      </c>
      <c r="C265" s="625" t="s">
        <v>432</v>
      </c>
      <c r="D265" s="997" t="s">
        <v>1669</v>
      </c>
      <c r="E265" s="998"/>
      <c r="F265" s="998"/>
      <c r="G265" s="998"/>
      <c r="H265" s="998"/>
      <c r="I265" s="998"/>
      <c r="J265" s="998"/>
      <c r="K265" s="1043"/>
      <c r="L265" s="602" t="s">
        <v>427</v>
      </c>
      <c r="M265" s="628">
        <v>4</v>
      </c>
      <c r="N265" s="657">
        <v>4</v>
      </c>
      <c r="O265" s="657">
        <v>4</v>
      </c>
      <c r="P265" s="657">
        <v>4</v>
      </c>
      <c r="Q265" s="657">
        <v>4</v>
      </c>
      <c r="R265" s="629">
        <v>20</v>
      </c>
      <c r="S265" s="787" t="s">
        <v>32</v>
      </c>
      <c r="T265" s="812"/>
      <c r="U265" s="813"/>
      <c r="V265" s="692"/>
      <c r="W265" s="386"/>
      <c r="X265" s="386"/>
      <c r="Y265" s="386"/>
      <c r="Z265" s="386"/>
      <c r="AA265" s="386"/>
      <c r="AB265" s="386"/>
      <c r="AC265" s="386"/>
      <c r="AD265" s="386"/>
      <c r="AE265" s="386"/>
      <c r="AF265" s="386"/>
      <c r="AG265" s="386"/>
      <c r="AH265" s="386"/>
      <c r="AI265" s="639"/>
      <c r="AJ265" s="639"/>
      <c r="AK265" s="639"/>
      <c r="AL265" s="640"/>
      <c r="AN265" s="642"/>
      <c r="AO265" s="643"/>
      <c r="AP265" s="643"/>
      <c r="AQ265" s="643"/>
      <c r="AR265" s="643"/>
    </row>
    <row r="266" spans="1:44" s="638" customFormat="1" ht="35.25" customHeight="1" outlineLevel="3" thickTop="1" thickBot="1" x14ac:dyDescent="0.3">
      <c r="A266" s="413"/>
      <c r="B266" s="668" t="s">
        <v>1039</v>
      </c>
      <c r="C266" s="684" t="s">
        <v>1052</v>
      </c>
      <c r="D266" s="1070" t="s">
        <v>645</v>
      </c>
      <c r="E266" s="1071"/>
      <c r="F266" s="1071"/>
      <c r="G266" s="1071"/>
      <c r="H266" s="1071"/>
      <c r="I266" s="1071"/>
      <c r="J266" s="1071"/>
      <c r="K266" s="1071"/>
      <c r="L266" s="1072"/>
      <c r="M266" s="842"/>
      <c r="N266" s="842"/>
      <c r="O266" s="842"/>
      <c r="P266" s="843"/>
      <c r="Q266" s="842"/>
      <c r="R266" s="842"/>
      <c r="S266" s="842"/>
      <c r="T266" s="687"/>
      <c r="U266" s="686"/>
      <c r="V266" s="739"/>
      <c r="W266" s="386"/>
      <c r="X266" s="386"/>
      <c r="Y266" s="386"/>
      <c r="Z266" s="386"/>
      <c r="AA266" s="386"/>
      <c r="AB266" s="386"/>
      <c r="AC266" s="386"/>
      <c r="AD266" s="386"/>
      <c r="AE266" s="386"/>
      <c r="AF266" s="386"/>
      <c r="AG266" s="386"/>
      <c r="AH266" s="386"/>
      <c r="AI266" s="639"/>
      <c r="AJ266" s="639"/>
      <c r="AK266" s="639"/>
      <c r="AL266" s="640"/>
      <c r="AN266" s="642"/>
      <c r="AO266" s="643"/>
      <c r="AP266" s="643"/>
      <c r="AQ266" s="643"/>
      <c r="AR266" s="643"/>
    </row>
    <row r="267" spans="1:44" s="638" customFormat="1" ht="35.25" customHeight="1" outlineLevel="3" thickTop="1" thickBot="1" x14ac:dyDescent="0.3">
      <c r="A267" s="413"/>
      <c r="B267" s="668" t="s">
        <v>1046</v>
      </c>
      <c r="C267" s="684" t="s">
        <v>1053</v>
      </c>
      <c r="D267" s="1268" t="s">
        <v>1254</v>
      </c>
      <c r="E267" s="1269"/>
      <c r="F267" s="1269"/>
      <c r="G267" s="1269"/>
      <c r="H267" s="1269"/>
      <c r="I267" s="1269"/>
      <c r="J267" s="1269"/>
      <c r="K267" s="1269"/>
      <c r="L267" s="1270"/>
      <c r="M267" s="842"/>
      <c r="N267" s="842"/>
      <c r="O267" s="842"/>
      <c r="P267" s="843"/>
      <c r="Q267" s="842"/>
      <c r="R267" s="842"/>
      <c r="S267" s="842"/>
      <c r="T267" s="687"/>
      <c r="U267" s="686"/>
      <c r="V267" s="739"/>
      <c r="W267" s="386"/>
      <c r="X267" s="386"/>
      <c r="Y267" s="386"/>
      <c r="Z267" s="386"/>
      <c r="AA267" s="386"/>
      <c r="AB267" s="386"/>
      <c r="AC267" s="386"/>
      <c r="AD267" s="386"/>
      <c r="AE267" s="386"/>
      <c r="AF267" s="386"/>
      <c r="AG267" s="386"/>
      <c r="AH267" s="386"/>
      <c r="AI267" s="639"/>
      <c r="AJ267" s="639"/>
      <c r="AK267" s="639"/>
      <c r="AL267" s="640"/>
      <c r="AN267" s="642"/>
      <c r="AO267" s="643"/>
      <c r="AP267" s="643"/>
      <c r="AQ267" s="643"/>
      <c r="AR267" s="643"/>
    </row>
    <row r="268" spans="1:44" s="638" customFormat="1" ht="35.25" customHeight="1" outlineLevel="3" thickTop="1" thickBot="1" x14ac:dyDescent="0.3">
      <c r="A268" s="413"/>
      <c r="B268" s="636" t="s">
        <v>1077</v>
      </c>
      <c r="C268" s="618" t="s">
        <v>1101</v>
      </c>
      <c r="D268" s="1076" t="s">
        <v>960</v>
      </c>
      <c r="E268" s="1077"/>
      <c r="F268" s="1077"/>
      <c r="G268" s="1077"/>
      <c r="H268" s="1077"/>
      <c r="I268" s="1077"/>
      <c r="J268" s="1077"/>
      <c r="K268" s="1077"/>
      <c r="L268" s="1078"/>
      <c r="M268" s="750"/>
      <c r="N268" s="751"/>
      <c r="O268" s="751"/>
      <c r="P268" s="751"/>
      <c r="Q268" s="751"/>
      <c r="R268" s="751"/>
      <c r="S268" s="751"/>
      <c r="T268" s="751"/>
      <c r="U268" s="752"/>
      <c r="V268" s="706"/>
      <c r="W268" s="386"/>
      <c r="X268" s="386"/>
      <c r="Y268" s="386"/>
      <c r="Z268" s="386"/>
      <c r="AA268" s="386"/>
      <c r="AB268" s="386"/>
      <c r="AC268" s="386"/>
      <c r="AD268" s="386"/>
      <c r="AE268" s="386"/>
      <c r="AF268" s="386"/>
      <c r="AG268" s="386"/>
      <c r="AH268" s="386"/>
      <c r="AI268" s="639"/>
      <c r="AJ268" s="639"/>
      <c r="AK268" s="639"/>
      <c r="AL268" s="640"/>
      <c r="AN268" s="642"/>
      <c r="AO268" s="643"/>
      <c r="AP268" s="643"/>
      <c r="AQ268" s="643"/>
      <c r="AR268" s="643"/>
    </row>
    <row r="269" spans="1:44" s="638" customFormat="1" ht="78.75" customHeight="1" outlineLevel="3" thickTop="1" thickBot="1" x14ac:dyDescent="0.3">
      <c r="A269" s="413"/>
      <c r="B269" s="636" t="s">
        <v>967</v>
      </c>
      <c r="C269" s="618" t="s">
        <v>1691</v>
      </c>
      <c r="D269" s="1087" t="s">
        <v>1074</v>
      </c>
      <c r="E269" s="1088"/>
      <c r="F269" s="1088"/>
      <c r="G269" s="1089"/>
      <c r="H269" s="1089"/>
      <c r="I269" s="1088"/>
      <c r="J269" s="698" t="s">
        <v>1233</v>
      </c>
      <c r="K269" s="780" t="s">
        <v>996</v>
      </c>
      <c r="L269" s="699" t="s">
        <v>1075</v>
      </c>
      <c r="M269" s="844" t="s">
        <v>128</v>
      </c>
      <c r="N269" s="845">
        <v>25</v>
      </c>
      <c r="O269" s="845">
        <v>25</v>
      </c>
      <c r="P269" s="845">
        <v>25</v>
      </c>
      <c r="Q269" s="845">
        <v>25</v>
      </c>
      <c r="R269" s="844">
        <v>100</v>
      </c>
      <c r="S269" s="845" t="s">
        <v>1070</v>
      </c>
      <c r="T269" s="731"/>
      <c r="U269" s="732"/>
      <c r="V269" s="715"/>
      <c r="W269" s="386"/>
      <c r="X269" s="386"/>
      <c r="Y269" s="386"/>
      <c r="Z269" s="386"/>
      <c r="AA269" s="386"/>
      <c r="AB269" s="386"/>
      <c r="AC269" s="386"/>
      <c r="AD269" s="386"/>
      <c r="AE269" s="386"/>
      <c r="AF269" s="386"/>
      <c r="AG269" s="386"/>
      <c r="AH269" s="386"/>
      <c r="AI269" s="639"/>
      <c r="AJ269" s="639"/>
      <c r="AK269" s="639"/>
      <c r="AL269" s="640"/>
      <c r="AN269" s="642"/>
      <c r="AO269" s="643"/>
      <c r="AP269" s="643"/>
      <c r="AQ269" s="643"/>
      <c r="AR269" s="643"/>
    </row>
    <row r="270" spans="1:44" s="638" customFormat="1" ht="47.25" customHeight="1" outlineLevel="3" thickTop="1" thickBot="1" x14ac:dyDescent="0.3">
      <c r="A270" s="413"/>
      <c r="B270" s="1060" t="s">
        <v>1041</v>
      </c>
      <c r="C270" s="1049" t="s">
        <v>820</v>
      </c>
      <c r="D270" s="1163" t="s">
        <v>1299</v>
      </c>
      <c r="E270" s="1164"/>
      <c r="F270" s="1054" t="s">
        <v>995</v>
      </c>
      <c r="G270" s="1090" t="s">
        <v>1182</v>
      </c>
      <c r="H270" s="1091"/>
      <c r="I270" s="1058" t="s">
        <v>1743</v>
      </c>
      <c r="J270" s="1059"/>
      <c r="K270" s="1059"/>
      <c r="L270" s="1253" t="s">
        <v>460</v>
      </c>
      <c r="M270" s="718" t="s">
        <v>128</v>
      </c>
      <c r="N270" s="719">
        <v>25</v>
      </c>
      <c r="O270" s="719">
        <v>25</v>
      </c>
      <c r="P270" s="719">
        <v>25</v>
      </c>
      <c r="Q270" s="719">
        <v>25</v>
      </c>
      <c r="R270" s="846">
        <v>100</v>
      </c>
      <c r="S270" s="847" t="s">
        <v>1070</v>
      </c>
      <c r="T270" s="721"/>
      <c r="U270" s="722"/>
      <c r="V270" s="723"/>
      <c r="W270" s="386"/>
      <c r="X270" s="386"/>
      <c r="Y270" s="386"/>
      <c r="Z270" s="386"/>
      <c r="AA270" s="386"/>
      <c r="AB270" s="386"/>
      <c r="AC270" s="386"/>
      <c r="AD270" s="386"/>
      <c r="AE270" s="386"/>
      <c r="AF270" s="386"/>
      <c r="AG270" s="386"/>
      <c r="AH270" s="386"/>
      <c r="AI270" s="639"/>
      <c r="AJ270" s="639"/>
      <c r="AK270" s="639"/>
      <c r="AL270" s="640"/>
      <c r="AN270" s="642"/>
      <c r="AO270" s="643"/>
      <c r="AP270" s="643"/>
      <c r="AQ270" s="643"/>
      <c r="AR270" s="643"/>
    </row>
    <row r="271" spans="1:44" s="638" customFormat="1" ht="35.25" customHeight="1" outlineLevel="3" thickTop="1" thickBot="1" x14ac:dyDescent="0.3">
      <c r="A271" s="413"/>
      <c r="B271" s="1061"/>
      <c r="C271" s="1050"/>
      <c r="D271" s="1165"/>
      <c r="E271" s="1166"/>
      <c r="F271" s="1055"/>
      <c r="G271" s="1090" t="s">
        <v>1183</v>
      </c>
      <c r="H271" s="1091"/>
      <c r="I271" s="1058" t="s">
        <v>1330</v>
      </c>
      <c r="J271" s="1059"/>
      <c r="K271" s="1059"/>
      <c r="L271" s="1254"/>
      <c r="M271" s="718" t="s">
        <v>128</v>
      </c>
      <c r="N271" s="719">
        <v>25</v>
      </c>
      <c r="O271" s="719">
        <v>25</v>
      </c>
      <c r="P271" s="719">
        <v>25</v>
      </c>
      <c r="Q271" s="719">
        <v>25</v>
      </c>
      <c r="R271" s="846">
        <v>100</v>
      </c>
      <c r="S271" s="847" t="s">
        <v>1070</v>
      </c>
      <c r="T271" s="721"/>
      <c r="U271" s="722"/>
      <c r="V271" s="723"/>
      <c r="W271" s="386"/>
      <c r="X271" s="386"/>
      <c r="Y271" s="386"/>
      <c r="Z271" s="386"/>
      <c r="AA271" s="386"/>
      <c r="AB271" s="386"/>
      <c r="AC271" s="386"/>
      <c r="AD271" s="386"/>
      <c r="AE271" s="386"/>
      <c r="AF271" s="386"/>
      <c r="AG271" s="386"/>
      <c r="AH271" s="386"/>
      <c r="AI271" s="639"/>
      <c r="AJ271" s="639"/>
      <c r="AK271" s="639"/>
      <c r="AL271" s="640"/>
      <c r="AN271" s="642"/>
      <c r="AO271" s="643"/>
      <c r="AP271" s="643"/>
      <c r="AQ271" s="643"/>
      <c r="AR271" s="643"/>
    </row>
    <row r="272" spans="1:44" s="638" customFormat="1" ht="35.25" customHeight="1" outlineLevel="3" thickTop="1" thickBot="1" x14ac:dyDescent="0.3">
      <c r="A272" s="413"/>
      <c r="B272" s="1061"/>
      <c r="C272" s="1050"/>
      <c r="D272" s="1165"/>
      <c r="E272" s="1166"/>
      <c r="F272" s="1055"/>
      <c r="G272" s="1090" t="s">
        <v>1223</v>
      </c>
      <c r="H272" s="1091"/>
      <c r="I272" s="1058" t="s">
        <v>1331</v>
      </c>
      <c r="J272" s="1059"/>
      <c r="K272" s="1059"/>
      <c r="L272" s="1254"/>
      <c r="M272" s="718" t="s">
        <v>128</v>
      </c>
      <c r="N272" s="719">
        <v>66</v>
      </c>
      <c r="O272" s="889">
        <v>5</v>
      </c>
      <c r="P272" s="719">
        <v>15</v>
      </c>
      <c r="Q272" s="719">
        <v>14</v>
      </c>
      <c r="R272" s="846">
        <v>100</v>
      </c>
      <c r="S272" s="847" t="s">
        <v>1070</v>
      </c>
      <c r="T272" s="721"/>
      <c r="U272" s="722"/>
      <c r="V272" s="723"/>
      <c r="W272" s="386"/>
      <c r="X272" s="386"/>
      <c r="Y272" s="386"/>
      <c r="Z272" s="386"/>
      <c r="AA272" s="386"/>
      <c r="AB272" s="386"/>
      <c r="AC272" s="386"/>
      <c r="AD272" s="386"/>
      <c r="AE272" s="386"/>
      <c r="AF272" s="386"/>
      <c r="AG272" s="386"/>
      <c r="AH272" s="386"/>
      <c r="AI272" s="639"/>
      <c r="AJ272" s="639"/>
      <c r="AK272" s="639"/>
      <c r="AL272" s="640"/>
      <c r="AN272" s="642"/>
      <c r="AO272" s="643"/>
      <c r="AP272" s="643"/>
      <c r="AQ272" s="643"/>
      <c r="AR272" s="643"/>
    </row>
    <row r="273" spans="1:44" s="638" customFormat="1" ht="35.25" customHeight="1" outlineLevel="3" thickTop="1" thickBot="1" x14ac:dyDescent="0.3">
      <c r="A273" s="413"/>
      <c r="B273" s="1061"/>
      <c r="C273" s="1050"/>
      <c r="D273" s="1165"/>
      <c r="E273" s="1166"/>
      <c r="F273" s="1055"/>
      <c r="G273" s="1090" t="s">
        <v>1271</v>
      </c>
      <c r="H273" s="1091"/>
      <c r="I273" s="1058" t="s">
        <v>1332</v>
      </c>
      <c r="J273" s="1059"/>
      <c r="K273" s="1059"/>
      <c r="L273" s="1254"/>
      <c r="M273" s="718" t="s">
        <v>128</v>
      </c>
      <c r="N273" s="719">
        <v>0</v>
      </c>
      <c r="O273" s="719">
        <v>0</v>
      </c>
      <c r="P273" s="719">
        <v>10</v>
      </c>
      <c r="Q273" s="719">
        <v>10</v>
      </c>
      <c r="R273" s="846">
        <v>20</v>
      </c>
      <c r="S273" s="847" t="s">
        <v>1070</v>
      </c>
      <c r="T273" s="721"/>
      <c r="U273" s="722"/>
      <c r="V273" s="723"/>
      <c r="W273" s="386"/>
      <c r="X273" s="386"/>
      <c r="Y273" s="386"/>
      <c r="Z273" s="386"/>
      <c r="AA273" s="386"/>
      <c r="AB273" s="386"/>
      <c r="AC273" s="386"/>
      <c r="AD273" s="386"/>
      <c r="AE273" s="386"/>
      <c r="AF273" s="386"/>
      <c r="AG273" s="386"/>
      <c r="AH273" s="386"/>
      <c r="AI273" s="639"/>
      <c r="AJ273" s="639"/>
      <c r="AK273" s="639"/>
      <c r="AL273" s="640"/>
      <c r="AN273" s="642"/>
      <c r="AO273" s="643"/>
      <c r="AP273" s="643"/>
      <c r="AQ273" s="643"/>
      <c r="AR273" s="643"/>
    </row>
    <row r="274" spans="1:44" s="638" customFormat="1" ht="48.75" customHeight="1" outlineLevel="3" thickTop="1" thickBot="1" x14ac:dyDescent="0.3">
      <c r="A274" s="413"/>
      <c r="B274" s="1061"/>
      <c r="C274" s="1050"/>
      <c r="D274" s="1165"/>
      <c r="E274" s="1166"/>
      <c r="F274" s="1055"/>
      <c r="G274" s="1090" t="s">
        <v>1273</v>
      </c>
      <c r="H274" s="1091"/>
      <c r="I274" s="1058" t="s">
        <v>1333</v>
      </c>
      <c r="J274" s="1059"/>
      <c r="K274" s="1059"/>
      <c r="L274" s="1254"/>
      <c r="M274" s="718" t="s">
        <v>128</v>
      </c>
      <c r="N274" s="719">
        <v>25</v>
      </c>
      <c r="O274" s="719">
        <v>25</v>
      </c>
      <c r="P274" s="719">
        <v>25</v>
      </c>
      <c r="Q274" s="719">
        <v>25</v>
      </c>
      <c r="R274" s="846">
        <v>100</v>
      </c>
      <c r="S274" s="847" t="s">
        <v>1070</v>
      </c>
      <c r="T274" s="721"/>
      <c r="U274" s="722"/>
      <c r="V274" s="723"/>
      <c r="W274" s="386"/>
      <c r="X274" s="386"/>
      <c r="Y274" s="386"/>
      <c r="Z274" s="386"/>
      <c r="AA274" s="386"/>
      <c r="AB274" s="386"/>
      <c r="AC274" s="386"/>
      <c r="AD274" s="386"/>
      <c r="AE274" s="386"/>
      <c r="AF274" s="386"/>
      <c r="AG274" s="386"/>
      <c r="AH274" s="386"/>
      <c r="AI274" s="639"/>
      <c r="AJ274" s="639"/>
      <c r="AK274" s="639"/>
      <c r="AL274" s="640"/>
      <c r="AN274" s="642"/>
      <c r="AO274" s="643"/>
      <c r="AP274" s="643"/>
      <c r="AQ274" s="643"/>
      <c r="AR274" s="643"/>
    </row>
    <row r="275" spans="1:44" s="638" customFormat="1" ht="35.25" customHeight="1" outlineLevel="3" thickTop="1" thickBot="1" x14ac:dyDescent="0.3">
      <c r="A275" s="413"/>
      <c r="B275" s="1104"/>
      <c r="C275" s="1105"/>
      <c r="D275" s="1165"/>
      <c r="E275" s="1166"/>
      <c r="F275" s="1055"/>
      <c r="G275" s="1090" t="s">
        <v>1274</v>
      </c>
      <c r="H275" s="1091"/>
      <c r="I275" s="1266" t="s">
        <v>1334</v>
      </c>
      <c r="J275" s="1267"/>
      <c r="K275" s="1267"/>
      <c r="L275" s="1254"/>
      <c r="M275" s="718" t="s">
        <v>128</v>
      </c>
      <c r="N275" s="719">
        <v>10</v>
      </c>
      <c r="O275" s="719">
        <v>25</v>
      </c>
      <c r="P275" s="719">
        <v>30</v>
      </c>
      <c r="Q275" s="719">
        <v>35</v>
      </c>
      <c r="R275" s="846">
        <v>100</v>
      </c>
      <c r="S275" s="847" t="s">
        <v>1070</v>
      </c>
      <c r="T275" s="721"/>
      <c r="U275" s="722"/>
      <c r="V275" s="723"/>
      <c r="W275" s="386"/>
      <c r="X275" s="386"/>
      <c r="Y275" s="386"/>
      <c r="Z275" s="386"/>
      <c r="AA275" s="386"/>
      <c r="AB275" s="386"/>
      <c r="AC275" s="386"/>
      <c r="AD275" s="386"/>
      <c r="AE275" s="386"/>
      <c r="AF275" s="386"/>
      <c r="AG275" s="386"/>
      <c r="AH275" s="386"/>
      <c r="AI275" s="639"/>
      <c r="AJ275" s="639"/>
      <c r="AK275" s="639"/>
      <c r="AL275" s="640"/>
      <c r="AN275" s="642"/>
      <c r="AO275" s="643"/>
      <c r="AP275" s="643"/>
      <c r="AQ275" s="643"/>
      <c r="AR275" s="643"/>
    </row>
    <row r="276" spans="1:44" s="638" customFormat="1" ht="35.25" customHeight="1" outlineLevel="3" thickTop="1" thickBot="1" x14ac:dyDescent="0.3">
      <c r="A276" s="413"/>
      <c r="B276" s="460" t="s">
        <v>981</v>
      </c>
      <c r="C276" s="652" t="s">
        <v>434</v>
      </c>
      <c r="D276" s="1082" t="s">
        <v>1393</v>
      </c>
      <c r="E276" s="1083"/>
      <c r="F276" s="1083"/>
      <c r="G276" s="1083"/>
      <c r="H276" s="1083"/>
      <c r="I276" s="1083"/>
      <c r="J276" s="1083"/>
      <c r="K276" s="1083"/>
      <c r="L276" s="602" t="s">
        <v>460</v>
      </c>
      <c r="M276" s="628" t="s">
        <v>128</v>
      </c>
      <c r="N276" s="657">
        <v>100</v>
      </c>
      <c r="O276" s="657">
        <v>100</v>
      </c>
      <c r="P276" s="657">
        <v>100</v>
      </c>
      <c r="Q276" s="657">
        <v>100</v>
      </c>
      <c r="R276" s="629">
        <v>100</v>
      </c>
      <c r="S276" s="657" t="s">
        <v>1070</v>
      </c>
      <c r="T276" s="691"/>
      <c r="U276" s="692"/>
      <c r="V276" s="692"/>
      <c r="W276" s="386"/>
      <c r="X276" s="386"/>
      <c r="Y276" s="386"/>
      <c r="Z276" s="386"/>
      <c r="AA276" s="386"/>
      <c r="AB276" s="386"/>
      <c r="AC276" s="386"/>
      <c r="AD276" s="386"/>
      <c r="AE276" s="386"/>
      <c r="AF276" s="386"/>
      <c r="AG276" s="386"/>
      <c r="AH276" s="386"/>
      <c r="AI276" s="639"/>
      <c r="AJ276" s="639"/>
      <c r="AK276" s="639"/>
      <c r="AL276" s="640"/>
      <c r="AN276" s="642"/>
      <c r="AO276" s="643"/>
      <c r="AP276" s="643"/>
      <c r="AQ276" s="643"/>
      <c r="AR276" s="643"/>
    </row>
    <row r="277" spans="1:44" s="638" customFormat="1" ht="35.25" customHeight="1" outlineLevel="3" thickTop="1" thickBot="1" x14ac:dyDescent="0.3">
      <c r="A277" s="413"/>
      <c r="B277" s="460" t="s">
        <v>981</v>
      </c>
      <c r="C277" s="652" t="s">
        <v>37</v>
      </c>
      <c r="D277" s="993" t="s">
        <v>1394</v>
      </c>
      <c r="E277" s="994"/>
      <c r="F277" s="994"/>
      <c r="G277" s="994"/>
      <c r="H277" s="994"/>
      <c r="I277" s="994"/>
      <c r="J277" s="994"/>
      <c r="K277" s="994"/>
      <c r="L277" s="602" t="s">
        <v>460</v>
      </c>
      <c r="M277" s="628" t="s">
        <v>128</v>
      </c>
      <c r="N277" s="657">
        <v>20</v>
      </c>
      <c r="O277" s="657">
        <v>20</v>
      </c>
      <c r="P277" s="657">
        <v>25</v>
      </c>
      <c r="Q277" s="657">
        <v>35</v>
      </c>
      <c r="R277" s="629">
        <v>100</v>
      </c>
      <c r="S277" s="657" t="s">
        <v>1070</v>
      </c>
      <c r="T277" s="691"/>
      <c r="U277" s="692"/>
      <c r="V277" s="692"/>
      <c r="W277" s="386"/>
      <c r="X277" s="386"/>
      <c r="Y277" s="386"/>
      <c r="Z277" s="386"/>
      <c r="AA277" s="386"/>
      <c r="AB277" s="386"/>
      <c r="AC277" s="386"/>
      <c r="AD277" s="386"/>
      <c r="AE277" s="386"/>
      <c r="AF277" s="386"/>
      <c r="AG277" s="386"/>
      <c r="AH277" s="386"/>
      <c r="AI277" s="639"/>
      <c r="AJ277" s="639"/>
      <c r="AK277" s="639"/>
      <c r="AL277" s="640"/>
      <c r="AN277" s="642"/>
      <c r="AO277" s="643"/>
      <c r="AP277" s="643"/>
      <c r="AQ277" s="643"/>
      <c r="AR277" s="643"/>
    </row>
    <row r="278" spans="1:44" s="638" customFormat="1" ht="35.25" customHeight="1" outlineLevel="3" thickTop="1" thickBot="1" x14ac:dyDescent="0.3">
      <c r="A278" s="413"/>
      <c r="B278" s="460" t="s">
        <v>981</v>
      </c>
      <c r="C278" s="652" t="s">
        <v>57</v>
      </c>
      <c r="D278" s="993" t="s">
        <v>1395</v>
      </c>
      <c r="E278" s="994"/>
      <c r="F278" s="994"/>
      <c r="G278" s="994"/>
      <c r="H278" s="994"/>
      <c r="I278" s="994"/>
      <c r="J278" s="994"/>
      <c r="K278" s="994"/>
      <c r="L278" s="602" t="s">
        <v>460</v>
      </c>
      <c r="M278" s="628" t="s">
        <v>128</v>
      </c>
      <c r="N278" s="657">
        <v>25</v>
      </c>
      <c r="O278" s="657">
        <v>25</v>
      </c>
      <c r="P278" s="657">
        <v>25</v>
      </c>
      <c r="Q278" s="657">
        <v>25</v>
      </c>
      <c r="R278" s="629">
        <v>100</v>
      </c>
      <c r="S278" s="657" t="s">
        <v>1070</v>
      </c>
      <c r="T278" s="691"/>
      <c r="U278" s="692"/>
      <c r="V278" s="692"/>
      <c r="W278" s="386"/>
      <c r="X278" s="386"/>
      <c r="Y278" s="386"/>
      <c r="Z278" s="386"/>
      <c r="AA278" s="386"/>
      <c r="AB278" s="386"/>
      <c r="AC278" s="386"/>
      <c r="AD278" s="386"/>
      <c r="AE278" s="386"/>
      <c r="AF278" s="386"/>
      <c r="AG278" s="386"/>
      <c r="AH278" s="386"/>
      <c r="AI278" s="639"/>
      <c r="AJ278" s="639"/>
      <c r="AK278" s="639"/>
      <c r="AL278" s="640"/>
      <c r="AN278" s="642"/>
      <c r="AO278" s="643"/>
      <c r="AP278" s="643"/>
      <c r="AQ278" s="643"/>
      <c r="AR278" s="643"/>
    </row>
    <row r="279" spans="1:44" s="638" customFormat="1" ht="35.25" customHeight="1" outlineLevel="3" thickTop="1" thickBot="1" x14ac:dyDescent="0.3">
      <c r="A279" s="413"/>
      <c r="B279" s="460" t="s">
        <v>981</v>
      </c>
      <c r="C279" s="652" t="s">
        <v>60</v>
      </c>
      <c r="D279" s="993" t="s">
        <v>1396</v>
      </c>
      <c r="E279" s="994"/>
      <c r="F279" s="994"/>
      <c r="G279" s="994"/>
      <c r="H279" s="994"/>
      <c r="I279" s="994"/>
      <c r="J279" s="994"/>
      <c r="K279" s="994"/>
      <c r="L279" s="602" t="s">
        <v>460</v>
      </c>
      <c r="M279" s="628" t="s">
        <v>128</v>
      </c>
      <c r="N279" s="657">
        <v>100</v>
      </c>
      <c r="O279" s="657">
        <v>100</v>
      </c>
      <c r="P279" s="657">
        <v>100</v>
      </c>
      <c r="Q279" s="657">
        <v>100</v>
      </c>
      <c r="R279" s="629">
        <v>100</v>
      </c>
      <c r="S279" s="657" t="s">
        <v>1070</v>
      </c>
      <c r="T279" s="691"/>
      <c r="U279" s="692"/>
      <c r="V279" s="692"/>
      <c r="W279" s="386"/>
      <c r="X279" s="386"/>
      <c r="Y279" s="386"/>
      <c r="Z279" s="386"/>
      <c r="AA279" s="386"/>
      <c r="AB279" s="386"/>
      <c r="AC279" s="386"/>
      <c r="AD279" s="386"/>
      <c r="AE279" s="386"/>
      <c r="AF279" s="386"/>
      <c r="AG279" s="386"/>
      <c r="AH279" s="386"/>
      <c r="AI279" s="639"/>
      <c r="AJ279" s="639"/>
      <c r="AK279" s="639"/>
      <c r="AL279" s="640"/>
      <c r="AN279" s="642"/>
      <c r="AO279" s="643"/>
      <c r="AP279" s="643"/>
      <c r="AQ279" s="643"/>
      <c r="AR279" s="643"/>
    </row>
    <row r="280" spans="1:44" s="638" customFormat="1" ht="35.25" customHeight="1" outlineLevel="3" thickTop="1" thickBot="1" x14ac:dyDescent="0.3">
      <c r="A280" s="413"/>
      <c r="B280" s="460" t="s">
        <v>981</v>
      </c>
      <c r="C280" s="652" t="s">
        <v>1272</v>
      </c>
      <c r="D280" s="993" t="s">
        <v>1397</v>
      </c>
      <c r="E280" s="994"/>
      <c r="F280" s="994"/>
      <c r="G280" s="994"/>
      <c r="H280" s="994"/>
      <c r="I280" s="994"/>
      <c r="J280" s="994"/>
      <c r="K280" s="994"/>
      <c r="L280" s="602" t="s">
        <v>460</v>
      </c>
      <c r="M280" s="628" t="s">
        <v>128</v>
      </c>
      <c r="N280" s="657">
        <v>100</v>
      </c>
      <c r="O280" s="657">
        <v>100</v>
      </c>
      <c r="P280" s="657">
        <v>100</v>
      </c>
      <c r="Q280" s="657">
        <v>100</v>
      </c>
      <c r="R280" s="629">
        <v>100</v>
      </c>
      <c r="S280" s="657" t="s">
        <v>1070</v>
      </c>
      <c r="T280" s="691"/>
      <c r="U280" s="692"/>
      <c r="V280" s="692"/>
      <c r="W280" s="386"/>
      <c r="X280" s="386"/>
      <c r="Y280" s="386"/>
      <c r="Z280" s="386"/>
      <c r="AA280" s="386"/>
      <c r="AB280" s="386"/>
      <c r="AC280" s="386"/>
      <c r="AD280" s="386"/>
      <c r="AE280" s="386"/>
      <c r="AF280" s="386"/>
      <c r="AG280" s="386"/>
      <c r="AH280" s="386"/>
      <c r="AI280" s="639"/>
      <c r="AJ280" s="639"/>
      <c r="AK280" s="639"/>
      <c r="AL280" s="640"/>
      <c r="AN280" s="642"/>
      <c r="AO280" s="643"/>
      <c r="AP280" s="643"/>
      <c r="AQ280" s="643"/>
      <c r="AR280" s="643"/>
    </row>
    <row r="281" spans="1:44" s="638" customFormat="1" ht="35.25" customHeight="1" outlineLevel="3" thickTop="1" thickBot="1" x14ac:dyDescent="0.3">
      <c r="A281" s="413"/>
      <c r="B281" s="460" t="s">
        <v>981</v>
      </c>
      <c r="C281" s="652" t="s">
        <v>104</v>
      </c>
      <c r="D281" s="993" t="s">
        <v>1398</v>
      </c>
      <c r="E281" s="994"/>
      <c r="F281" s="994"/>
      <c r="G281" s="994"/>
      <c r="H281" s="994"/>
      <c r="I281" s="994"/>
      <c r="J281" s="994"/>
      <c r="K281" s="994"/>
      <c r="L281" s="602" t="s">
        <v>460</v>
      </c>
      <c r="M281" s="628" t="s">
        <v>128</v>
      </c>
      <c r="N281" s="657">
        <v>25</v>
      </c>
      <c r="O281" s="657">
        <v>25</v>
      </c>
      <c r="P281" s="657">
        <v>25</v>
      </c>
      <c r="Q281" s="657">
        <v>25</v>
      </c>
      <c r="R281" s="629">
        <v>100</v>
      </c>
      <c r="S281" s="657" t="s">
        <v>1070</v>
      </c>
      <c r="T281" s="691"/>
      <c r="U281" s="692"/>
      <c r="V281" s="692"/>
      <c r="W281" s="386"/>
      <c r="X281" s="386"/>
      <c r="Y281" s="386"/>
      <c r="Z281" s="386"/>
      <c r="AA281" s="386"/>
      <c r="AB281" s="386"/>
      <c r="AC281" s="386"/>
      <c r="AD281" s="386"/>
      <c r="AE281" s="386"/>
      <c r="AF281" s="386"/>
      <c r="AG281" s="386"/>
      <c r="AH281" s="386"/>
      <c r="AI281" s="639"/>
      <c r="AJ281" s="639"/>
      <c r="AK281" s="639"/>
      <c r="AL281" s="640"/>
      <c r="AN281" s="642"/>
      <c r="AO281" s="643"/>
      <c r="AP281" s="643"/>
      <c r="AQ281" s="643"/>
      <c r="AR281" s="643"/>
    </row>
    <row r="282" spans="1:44" s="638" customFormat="1" ht="35.25" customHeight="1" outlineLevel="3" thickTop="1" thickBot="1" x14ac:dyDescent="0.3">
      <c r="A282" s="413"/>
      <c r="B282" s="460" t="s">
        <v>981</v>
      </c>
      <c r="C282" s="652" t="s">
        <v>164</v>
      </c>
      <c r="D282" s="993" t="s">
        <v>1399</v>
      </c>
      <c r="E282" s="994"/>
      <c r="F282" s="994"/>
      <c r="G282" s="994"/>
      <c r="H282" s="994"/>
      <c r="I282" s="994"/>
      <c r="J282" s="994"/>
      <c r="K282" s="994"/>
      <c r="L282" s="602" t="s">
        <v>460</v>
      </c>
      <c r="M282" s="628" t="s">
        <v>128</v>
      </c>
      <c r="N282" s="657">
        <v>25</v>
      </c>
      <c r="O282" s="657">
        <v>25</v>
      </c>
      <c r="P282" s="657">
        <v>25</v>
      </c>
      <c r="Q282" s="657">
        <v>25</v>
      </c>
      <c r="R282" s="629">
        <v>100</v>
      </c>
      <c r="S282" s="657" t="s">
        <v>1070</v>
      </c>
      <c r="T282" s="691"/>
      <c r="U282" s="692"/>
      <c r="V282" s="692"/>
      <c r="W282" s="386"/>
      <c r="X282" s="386"/>
      <c r="Y282" s="386"/>
      <c r="Z282" s="386"/>
      <c r="AA282" s="386"/>
      <c r="AB282" s="386"/>
      <c r="AC282" s="386"/>
      <c r="AD282" s="386"/>
      <c r="AE282" s="386"/>
      <c r="AF282" s="386"/>
      <c r="AG282" s="386"/>
      <c r="AH282" s="386"/>
      <c r="AI282" s="639"/>
      <c r="AJ282" s="639"/>
      <c r="AK282" s="639"/>
      <c r="AL282" s="640"/>
      <c r="AN282" s="642"/>
      <c r="AO282" s="643"/>
      <c r="AP282" s="643"/>
      <c r="AQ282" s="643"/>
      <c r="AR282" s="643"/>
    </row>
    <row r="283" spans="1:44" s="638" customFormat="1" ht="35.25" customHeight="1" outlineLevel="3" thickTop="1" thickBot="1" x14ac:dyDescent="0.3">
      <c r="A283" s="413"/>
      <c r="B283" s="460" t="s">
        <v>981</v>
      </c>
      <c r="C283" s="652" t="s">
        <v>589</v>
      </c>
      <c r="D283" s="993" t="s">
        <v>1653</v>
      </c>
      <c r="E283" s="994"/>
      <c r="F283" s="994"/>
      <c r="G283" s="994"/>
      <c r="H283" s="994"/>
      <c r="I283" s="994"/>
      <c r="J283" s="994"/>
      <c r="K283" s="994"/>
      <c r="L283" s="602" t="s">
        <v>460</v>
      </c>
      <c r="M283" s="628" t="s">
        <v>128</v>
      </c>
      <c r="N283" s="657">
        <v>25</v>
      </c>
      <c r="O283" s="657">
        <v>25</v>
      </c>
      <c r="P283" s="657">
        <v>25</v>
      </c>
      <c r="Q283" s="657">
        <v>25</v>
      </c>
      <c r="R283" s="629">
        <v>100</v>
      </c>
      <c r="S283" s="657" t="s">
        <v>1070</v>
      </c>
      <c r="T283" s="691"/>
      <c r="U283" s="692"/>
      <c r="V283" s="692"/>
      <c r="W283" s="386"/>
      <c r="X283" s="386"/>
      <c r="Y283" s="386"/>
      <c r="Z283" s="386"/>
      <c r="AA283" s="386"/>
      <c r="AB283" s="386"/>
      <c r="AC283" s="386"/>
      <c r="AD283" s="386"/>
      <c r="AE283" s="386"/>
      <c r="AF283" s="386"/>
      <c r="AG283" s="386"/>
      <c r="AH283" s="386"/>
      <c r="AI283" s="639"/>
      <c r="AJ283" s="639"/>
      <c r="AK283" s="639"/>
      <c r="AL283" s="640"/>
      <c r="AN283" s="642"/>
      <c r="AO283" s="643"/>
      <c r="AP283" s="643"/>
      <c r="AQ283" s="643"/>
      <c r="AR283" s="643"/>
    </row>
    <row r="284" spans="1:44" s="638" customFormat="1" ht="35.25" customHeight="1" outlineLevel="3" thickTop="1" thickBot="1" x14ac:dyDescent="0.3">
      <c r="A284" s="413"/>
      <c r="B284" s="636" t="s">
        <v>1768</v>
      </c>
      <c r="C284" s="618" t="s">
        <v>1687</v>
      </c>
      <c r="D284" s="1076" t="s">
        <v>688</v>
      </c>
      <c r="E284" s="1077"/>
      <c r="F284" s="1077"/>
      <c r="G284" s="1077"/>
      <c r="H284" s="1077"/>
      <c r="I284" s="1077"/>
      <c r="J284" s="1077"/>
      <c r="K284" s="1077"/>
      <c r="L284" s="1078"/>
      <c r="M284" s="750"/>
      <c r="N284" s="751"/>
      <c r="O284" s="751"/>
      <c r="P284" s="751"/>
      <c r="Q284" s="751"/>
      <c r="R284" s="751"/>
      <c r="S284" s="751"/>
      <c r="T284" s="751"/>
      <c r="U284" s="752"/>
      <c r="V284" s="706"/>
      <c r="W284" s="386"/>
      <c r="X284" s="386"/>
      <c r="Y284" s="386"/>
      <c r="Z284" s="386"/>
      <c r="AA284" s="386"/>
      <c r="AB284" s="386"/>
      <c r="AC284" s="386"/>
      <c r="AD284" s="386"/>
      <c r="AE284" s="386"/>
      <c r="AF284" s="386"/>
      <c r="AG284" s="386"/>
      <c r="AH284" s="386"/>
      <c r="AI284" s="639"/>
      <c r="AJ284" s="639"/>
      <c r="AK284" s="639"/>
      <c r="AL284" s="640"/>
      <c r="AN284" s="642"/>
      <c r="AO284" s="643"/>
      <c r="AP284" s="643"/>
      <c r="AQ284" s="643"/>
      <c r="AR284" s="643"/>
    </row>
    <row r="285" spans="1:44" s="638" customFormat="1" ht="86.25" customHeight="1" outlineLevel="3" thickTop="1" thickBot="1" x14ac:dyDescent="0.3">
      <c r="A285" s="413"/>
      <c r="B285" s="636" t="s">
        <v>967</v>
      </c>
      <c r="C285" s="618" t="s">
        <v>1045</v>
      </c>
      <c r="D285" s="1271" t="s">
        <v>1073</v>
      </c>
      <c r="E285" s="1272"/>
      <c r="F285" s="1272"/>
      <c r="G285" s="1273"/>
      <c r="H285" s="1273"/>
      <c r="I285" s="1272"/>
      <c r="J285" s="670" t="s">
        <v>1275</v>
      </c>
      <c r="K285" s="781" t="s">
        <v>996</v>
      </c>
      <c r="L285" s="671" t="s">
        <v>1760</v>
      </c>
      <c r="M285" s="731">
        <v>100</v>
      </c>
      <c r="N285" s="731">
        <v>100</v>
      </c>
      <c r="O285" s="731">
        <v>100</v>
      </c>
      <c r="P285" s="731">
        <v>100</v>
      </c>
      <c r="Q285" s="731">
        <v>100</v>
      </c>
      <c r="R285" s="803">
        <v>100</v>
      </c>
      <c r="S285" s="731" t="s">
        <v>1070</v>
      </c>
      <c r="T285" s="731"/>
      <c r="U285" s="732"/>
      <c r="V285" s="715"/>
      <c r="W285" s="386"/>
      <c r="X285" s="386"/>
      <c r="Y285" s="386"/>
      <c r="Z285" s="386"/>
      <c r="AA285" s="386"/>
      <c r="AB285" s="386"/>
      <c r="AC285" s="386"/>
      <c r="AD285" s="386"/>
      <c r="AE285" s="386"/>
      <c r="AF285" s="386"/>
      <c r="AG285" s="386"/>
      <c r="AH285" s="386"/>
      <c r="AI285" s="639"/>
      <c r="AJ285" s="639"/>
      <c r="AK285" s="639"/>
      <c r="AL285" s="640"/>
      <c r="AN285" s="642"/>
      <c r="AO285" s="643"/>
      <c r="AP285" s="643"/>
      <c r="AQ285" s="643"/>
      <c r="AR285" s="643"/>
    </row>
    <row r="286" spans="1:44" s="638" customFormat="1" ht="50.25" customHeight="1" outlineLevel="3" thickTop="1" thickBot="1" x14ac:dyDescent="0.3">
      <c r="A286" s="413"/>
      <c r="B286" s="1060" t="s">
        <v>1769</v>
      </c>
      <c r="C286" s="1049" t="s">
        <v>819</v>
      </c>
      <c r="D286" s="1151" t="s">
        <v>1043</v>
      </c>
      <c r="E286" s="1152"/>
      <c r="F286" s="1054" t="s">
        <v>995</v>
      </c>
      <c r="G286" s="1019" t="s">
        <v>1184</v>
      </c>
      <c r="H286" s="1020"/>
      <c r="I286" s="1058" t="s">
        <v>1337</v>
      </c>
      <c r="J286" s="1059"/>
      <c r="K286" s="1059"/>
      <c r="L286" s="753" t="s">
        <v>690</v>
      </c>
      <c r="M286" s="754">
        <v>100</v>
      </c>
      <c r="N286" s="785">
        <v>100</v>
      </c>
      <c r="O286" s="785">
        <v>100</v>
      </c>
      <c r="P286" s="785">
        <v>100</v>
      </c>
      <c r="Q286" s="785">
        <v>100</v>
      </c>
      <c r="R286" s="754">
        <v>100</v>
      </c>
      <c r="S286" s="720" t="s">
        <v>1070</v>
      </c>
      <c r="T286" s="721"/>
      <c r="U286" s="722"/>
      <c r="V286" s="723"/>
      <c r="W286" s="386"/>
      <c r="X286" s="386"/>
      <c r="Y286" s="386"/>
      <c r="Z286" s="386"/>
      <c r="AA286" s="386"/>
      <c r="AB286" s="386"/>
      <c r="AC286" s="386"/>
      <c r="AD286" s="386"/>
      <c r="AE286" s="386"/>
      <c r="AF286" s="386"/>
      <c r="AG286" s="386"/>
      <c r="AH286" s="386"/>
      <c r="AI286" s="639"/>
      <c r="AJ286" s="639"/>
      <c r="AK286" s="639"/>
      <c r="AL286" s="640"/>
      <c r="AN286" s="642"/>
      <c r="AO286" s="643"/>
      <c r="AP286" s="643"/>
      <c r="AQ286" s="643"/>
      <c r="AR286" s="643"/>
    </row>
    <row r="287" spans="1:44" s="638" customFormat="1" ht="48.75" customHeight="1" outlineLevel="3" thickTop="1" thickBot="1" x14ac:dyDescent="0.3">
      <c r="A287" s="413"/>
      <c r="B287" s="1104"/>
      <c r="C287" s="1105"/>
      <c r="D287" s="1153"/>
      <c r="E287" s="1154"/>
      <c r="F287" s="1169"/>
      <c r="G287" s="1144" t="s">
        <v>1185</v>
      </c>
      <c r="H287" s="1145"/>
      <c r="I287" s="1058" t="s">
        <v>1336</v>
      </c>
      <c r="J287" s="1059"/>
      <c r="K287" s="1059"/>
      <c r="L287" s="753" t="s">
        <v>690</v>
      </c>
      <c r="M287" s="754">
        <v>100</v>
      </c>
      <c r="N287" s="785">
        <v>100</v>
      </c>
      <c r="O287" s="785">
        <v>100</v>
      </c>
      <c r="P287" s="785">
        <v>100</v>
      </c>
      <c r="Q287" s="785">
        <v>100</v>
      </c>
      <c r="R287" s="754">
        <v>100</v>
      </c>
      <c r="S287" s="720" t="s">
        <v>1070</v>
      </c>
      <c r="T287" s="721"/>
      <c r="U287" s="722"/>
      <c r="V287" s="723"/>
      <c r="W287" s="386"/>
      <c r="X287" s="386"/>
      <c r="Y287" s="386"/>
      <c r="Z287" s="386"/>
      <c r="AA287" s="386"/>
      <c r="AB287" s="386"/>
      <c r="AC287" s="386"/>
      <c r="AD287" s="386"/>
      <c r="AE287" s="386"/>
      <c r="AF287" s="386"/>
      <c r="AG287" s="386"/>
      <c r="AH287" s="386"/>
      <c r="AI287" s="639"/>
      <c r="AJ287" s="639"/>
      <c r="AK287" s="639"/>
      <c r="AL287" s="640"/>
      <c r="AN287" s="642"/>
      <c r="AO287" s="643"/>
      <c r="AP287" s="643"/>
      <c r="AQ287" s="643"/>
      <c r="AR287" s="643"/>
    </row>
    <row r="288" spans="1:44" s="638" customFormat="1" ht="53.25" customHeight="1" outlineLevel="3" thickTop="1" thickBot="1" x14ac:dyDescent="0.3">
      <c r="A288" s="413"/>
      <c r="B288" s="460" t="s">
        <v>981</v>
      </c>
      <c r="C288" s="625" t="s">
        <v>178</v>
      </c>
      <c r="D288" s="993" t="s">
        <v>1479</v>
      </c>
      <c r="E288" s="994"/>
      <c r="F288" s="994"/>
      <c r="G288" s="994"/>
      <c r="H288" s="994"/>
      <c r="I288" s="994"/>
      <c r="J288" s="994"/>
      <c r="K288" s="994"/>
      <c r="L288" s="602" t="s">
        <v>690</v>
      </c>
      <c r="M288" s="628">
        <v>100</v>
      </c>
      <c r="N288" s="786">
        <v>100</v>
      </c>
      <c r="O288" s="786">
        <v>100</v>
      </c>
      <c r="P288" s="786">
        <v>100</v>
      </c>
      <c r="Q288" s="786">
        <v>100</v>
      </c>
      <c r="R288" s="648">
        <v>100</v>
      </c>
      <c r="S288" s="657" t="s">
        <v>1070</v>
      </c>
      <c r="T288" s="691"/>
      <c r="U288" s="692"/>
      <c r="V288" s="692"/>
      <c r="W288" s="386"/>
      <c r="X288" s="386"/>
      <c r="Y288" s="386"/>
      <c r="Z288" s="386"/>
      <c r="AA288" s="386"/>
      <c r="AB288" s="386"/>
      <c r="AC288" s="386"/>
      <c r="AD288" s="386"/>
      <c r="AE288" s="386"/>
      <c r="AF288" s="386"/>
      <c r="AG288" s="386"/>
      <c r="AH288" s="386"/>
      <c r="AI288" s="639"/>
      <c r="AJ288" s="639"/>
      <c r="AK288" s="639"/>
      <c r="AL288" s="640"/>
      <c r="AN288" s="642"/>
      <c r="AO288" s="643"/>
      <c r="AP288" s="643"/>
      <c r="AQ288" s="643"/>
      <c r="AR288" s="643"/>
    </row>
    <row r="289" spans="1:44" s="638" customFormat="1" ht="35.25" customHeight="1" outlineLevel="3" thickTop="1" thickBot="1" x14ac:dyDescent="0.3">
      <c r="A289" s="413"/>
      <c r="B289" s="460" t="s">
        <v>981</v>
      </c>
      <c r="C289" s="625" t="s">
        <v>196</v>
      </c>
      <c r="D289" s="993" t="s">
        <v>1624</v>
      </c>
      <c r="E289" s="994"/>
      <c r="F289" s="994"/>
      <c r="G289" s="994"/>
      <c r="H289" s="994"/>
      <c r="I289" s="994"/>
      <c r="J289" s="994"/>
      <c r="K289" s="994"/>
      <c r="L289" s="602" t="s">
        <v>690</v>
      </c>
      <c r="M289" s="628" t="s">
        <v>128</v>
      </c>
      <c r="N289" s="657">
        <v>4</v>
      </c>
      <c r="O289" s="657">
        <v>4</v>
      </c>
      <c r="P289" s="657">
        <v>4</v>
      </c>
      <c r="Q289" s="657">
        <v>4</v>
      </c>
      <c r="R289" s="629">
        <v>16</v>
      </c>
      <c r="S289" s="657" t="s">
        <v>32</v>
      </c>
      <c r="T289" s="691"/>
      <c r="U289" s="692"/>
      <c r="V289" s="692"/>
      <c r="W289" s="386"/>
      <c r="X289" s="386"/>
      <c r="Y289" s="386"/>
      <c r="Z289" s="386"/>
      <c r="AA289" s="386"/>
      <c r="AB289" s="386"/>
      <c r="AC289" s="386"/>
      <c r="AD289" s="386"/>
      <c r="AE289" s="386"/>
      <c r="AF289" s="386"/>
      <c r="AG289" s="386"/>
      <c r="AH289" s="386"/>
      <c r="AI289" s="639"/>
      <c r="AJ289" s="639"/>
      <c r="AK289" s="639"/>
      <c r="AL289" s="640"/>
      <c r="AN289" s="642"/>
      <c r="AO289" s="643"/>
      <c r="AP289" s="643"/>
      <c r="AQ289" s="643"/>
      <c r="AR289" s="643"/>
    </row>
    <row r="290" spans="1:44" s="638" customFormat="1" ht="35.25" customHeight="1" outlineLevel="3" thickTop="1" thickBot="1" x14ac:dyDescent="0.3">
      <c r="A290" s="413"/>
      <c r="B290" s="460" t="s">
        <v>981</v>
      </c>
      <c r="C290" s="625" t="s">
        <v>221</v>
      </c>
      <c r="D290" s="993" t="s">
        <v>1480</v>
      </c>
      <c r="E290" s="994"/>
      <c r="F290" s="994"/>
      <c r="G290" s="994"/>
      <c r="H290" s="994"/>
      <c r="I290" s="994"/>
      <c r="J290" s="994"/>
      <c r="K290" s="994"/>
      <c r="L290" s="602" t="s">
        <v>690</v>
      </c>
      <c r="M290" s="628">
        <v>100</v>
      </c>
      <c r="N290" s="657">
        <v>100</v>
      </c>
      <c r="O290" s="657">
        <v>100</v>
      </c>
      <c r="P290" s="657">
        <v>100</v>
      </c>
      <c r="Q290" s="657">
        <v>100</v>
      </c>
      <c r="R290" s="629">
        <v>100</v>
      </c>
      <c r="S290" s="657" t="s">
        <v>1070</v>
      </c>
      <c r="T290" s="691"/>
      <c r="U290" s="692"/>
      <c r="V290" s="692"/>
      <c r="W290" s="386"/>
      <c r="X290" s="386"/>
      <c r="Y290" s="386"/>
      <c r="Z290" s="386"/>
      <c r="AA290" s="386"/>
      <c r="AB290" s="386"/>
      <c r="AC290" s="386"/>
      <c r="AD290" s="386"/>
      <c r="AE290" s="386"/>
      <c r="AF290" s="386"/>
      <c r="AG290" s="386"/>
      <c r="AH290" s="386"/>
      <c r="AI290" s="639"/>
      <c r="AJ290" s="639"/>
      <c r="AK290" s="639"/>
      <c r="AL290" s="640"/>
      <c r="AN290" s="642"/>
      <c r="AO290" s="643"/>
      <c r="AP290" s="643"/>
      <c r="AQ290" s="643"/>
      <c r="AR290" s="643"/>
    </row>
    <row r="291" spans="1:44" s="638" customFormat="1" ht="35.25" customHeight="1" outlineLevel="3" thickTop="1" thickBot="1" x14ac:dyDescent="0.3">
      <c r="A291" s="413"/>
      <c r="B291" s="460" t="s">
        <v>981</v>
      </c>
      <c r="C291" s="625" t="s">
        <v>262</v>
      </c>
      <c r="D291" s="1092" t="s">
        <v>1749</v>
      </c>
      <c r="E291" s="1093"/>
      <c r="F291" s="1093"/>
      <c r="G291" s="1093"/>
      <c r="H291" s="1093"/>
      <c r="I291" s="1093"/>
      <c r="J291" s="1093"/>
      <c r="K291" s="1093"/>
      <c r="L291" s="602" t="s">
        <v>690</v>
      </c>
      <c r="M291" s="628">
        <v>100</v>
      </c>
      <c r="N291" s="786">
        <v>100</v>
      </c>
      <c r="O291" s="786">
        <v>100</v>
      </c>
      <c r="P291" s="786">
        <v>100</v>
      </c>
      <c r="Q291" s="786">
        <v>100</v>
      </c>
      <c r="R291" s="648">
        <v>100</v>
      </c>
      <c r="S291" s="657" t="s">
        <v>1070</v>
      </c>
      <c r="T291" s="691"/>
      <c r="U291" s="692"/>
      <c r="V291" s="692"/>
      <c r="W291" s="386"/>
      <c r="X291" s="386"/>
      <c r="Y291" s="386"/>
      <c r="Z291" s="386"/>
      <c r="AA291" s="386"/>
      <c r="AB291" s="386"/>
      <c r="AC291" s="386"/>
      <c r="AD291" s="386"/>
      <c r="AE291" s="386"/>
      <c r="AF291" s="386"/>
      <c r="AG291" s="386"/>
      <c r="AH291" s="386"/>
      <c r="AI291" s="639"/>
      <c r="AJ291" s="639"/>
      <c r="AK291" s="639"/>
      <c r="AL291" s="640"/>
      <c r="AN291" s="642"/>
      <c r="AO291" s="643"/>
      <c r="AP291" s="643"/>
      <c r="AQ291" s="643"/>
      <c r="AR291" s="643"/>
    </row>
    <row r="292" spans="1:44" s="638" customFormat="1" ht="35.25" customHeight="1" outlineLevel="3" thickTop="1" thickBot="1" x14ac:dyDescent="0.3">
      <c r="A292" s="413"/>
      <c r="B292" s="460" t="s">
        <v>981</v>
      </c>
      <c r="C292" s="625" t="s">
        <v>312</v>
      </c>
      <c r="D292" s="993" t="s">
        <v>1483</v>
      </c>
      <c r="E292" s="994"/>
      <c r="F292" s="994"/>
      <c r="G292" s="994"/>
      <c r="H292" s="994"/>
      <c r="I292" s="994"/>
      <c r="J292" s="994"/>
      <c r="K292" s="994"/>
      <c r="L292" s="602" t="s">
        <v>690</v>
      </c>
      <c r="M292" s="628">
        <v>1</v>
      </c>
      <c r="N292" s="657">
        <v>1</v>
      </c>
      <c r="O292" s="657">
        <v>1</v>
      </c>
      <c r="P292" s="657">
        <v>1</v>
      </c>
      <c r="Q292" s="657">
        <v>1</v>
      </c>
      <c r="R292" s="629">
        <v>5</v>
      </c>
      <c r="S292" s="657" t="s">
        <v>32</v>
      </c>
      <c r="T292" s="691"/>
      <c r="U292" s="692"/>
      <c r="V292" s="692"/>
      <c r="W292" s="386"/>
      <c r="X292" s="386"/>
      <c r="Y292" s="386"/>
      <c r="Z292" s="386"/>
      <c r="AA292" s="386"/>
      <c r="AB292" s="386"/>
      <c r="AC292" s="386"/>
      <c r="AD292" s="386"/>
      <c r="AE292" s="386"/>
      <c r="AF292" s="386"/>
      <c r="AG292" s="386"/>
      <c r="AH292" s="386"/>
      <c r="AI292" s="639"/>
      <c r="AJ292" s="639"/>
      <c r="AK292" s="639"/>
      <c r="AL292" s="640"/>
      <c r="AN292" s="642"/>
      <c r="AO292" s="643"/>
      <c r="AP292" s="643"/>
      <c r="AQ292" s="643"/>
      <c r="AR292" s="643"/>
    </row>
    <row r="293" spans="1:44" s="638" customFormat="1" ht="35.25" customHeight="1" outlineLevel="3" thickTop="1" thickBot="1" x14ac:dyDescent="0.3">
      <c r="A293" s="413"/>
      <c r="B293" s="460" t="s">
        <v>981</v>
      </c>
      <c r="C293" s="625" t="s">
        <v>390</v>
      </c>
      <c r="D293" s="993" t="s">
        <v>1625</v>
      </c>
      <c r="E293" s="994"/>
      <c r="F293" s="994"/>
      <c r="G293" s="994"/>
      <c r="H293" s="994"/>
      <c r="I293" s="994"/>
      <c r="J293" s="994"/>
      <c r="K293" s="994"/>
      <c r="L293" s="602" t="s">
        <v>690</v>
      </c>
      <c r="M293" s="628">
        <v>4</v>
      </c>
      <c r="N293" s="657">
        <v>4</v>
      </c>
      <c r="O293" s="657">
        <v>4</v>
      </c>
      <c r="P293" s="657">
        <v>4</v>
      </c>
      <c r="Q293" s="657">
        <v>4</v>
      </c>
      <c r="R293" s="629">
        <v>20</v>
      </c>
      <c r="S293" s="657" t="s">
        <v>32</v>
      </c>
      <c r="T293" s="691"/>
      <c r="U293" s="692"/>
      <c r="V293" s="692"/>
      <c r="W293" s="386"/>
      <c r="X293" s="386"/>
      <c r="Y293" s="386"/>
      <c r="Z293" s="386"/>
      <c r="AA293" s="386"/>
      <c r="AB293" s="386"/>
      <c r="AC293" s="386"/>
      <c r="AD293" s="386"/>
      <c r="AE293" s="386"/>
      <c r="AF293" s="386"/>
      <c r="AG293" s="386"/>
      <c r="AH293" s="386"/>
      <c r="AI293" s="639"/>
      <c r="AJ293" s="639"/>
      <c r="AK293" s="639"/>
      <c r="AL293" s="640"/>
      <c r="AN293" s="642"/>
      <c r="AO293" s="643"/>
      <c r="AP293" s="643"/>
      <c r="AQ293" s="643"/>
      <c r="AR293" s="643"/>
    </row>
    <row r="294" spans="1:44" s="638" customFormat="1" ht="35.25" customHeight="1" outlineLevel="3" thickTop="1" thickBot="1" x14ac:dyDescent="0.3">
      <c r="A294" s="413"/>
      <c r="B294" s="460" t="s">
        <v>981</v>
      </c>
      <c r="C294" s="625" t="s">
        <v>561</v>
      </c>
      <c r="D294" s="993" t="s">
        <v>1481</v>
      </c>
      <c r="E294" s="994"/>
      <c r="F294" s="994"/>
      <c r="G294" s="994"/>
      <c r="H294" s="994"/>
      <c r="I294" s="994"/>
      <c r="J294" s="994"/>
      <c r="K294" s="994"/>
      <c r="L294" s="602" t="s">
        <v>690</v>
      </c>
      <c r="M294" s="628">
        <v>4</v>
      </c>
      <c r="N294" s="657">
        <v>4</v>
      </c>
      <c r="O294" s="657">
        <v>4</v>
      </c>
      <c r="P294" s="657">
        <v>4</v>
      </c>
      <c r="Q294" s="657">
        <v>4</v>
      </c>
      <c r="R294" s="629">
        <v>20</v>
      </c>
      <c r="S294" s="657" t="s">
        <v>32</v>
      </c>
      <c r="T294" s="691"/>
      <c r="U294" s="692"/>
      <c r="V294" s="692"/>
      <c r="W294" s="386"/>
      <c r="X294" s="386"/>
      <c r="Y294" s="386"/>
      <c r="Z294" s="386"/>
      <c r="AA294" s="386"/>
      <c r="AB294" s="386"/>
      <c r="AC294" s="386"/>
      <c r="AD294" s="386"/>
      <c r="AE294" s="386"/>
      <c r="AF294" s="386"/>
      <c r="AG294" s="386"/>
      <c r="AH294" s="386"/>
      <c r="AI294" s="639"/>
      <c r="AJ294" s="639"/>
      <c r="AK294" s="639"/>
      <c r="AL294" s="640"/>
      <c r="AN294" s="642"/>
      <c r="AO294" s="643"/>
      <c r="AP294" s="643"/>
      <c r="AQ294" s="643"/>
      <c r="AR294" s="643"/>
    </row>
    <row r="295" spans="1:44" s="638" customFormat="1" ht="35.25" customHeight="1" outlineLevel="3" thickTop="1" thickBot="1" x14ac:dyDescent="0.3">
      <c r="A295" s="413"/>
      <c r="B295" s="460" t="s">
        <v>981</v>
      </c>
      <c r="C295" s="625" t="s">
        <v>587</v>
      </c>
      <c r="D295" s="991" t="s">
        <v>1482</v>
      </c>
      <c r="E295" s="992"/>
      <c r="F295" s="992"/>
      <c r="G295" s="992"/>
      <c r="H295" s="992"/>
      <c r="I295" s="992"/>
      <c r="J295" s="992"/>
      <c r="K295" s="992"/>
      <c r="L295" s="602" t="s">
        <v>690</v>
      </c>
      <c r="M295" s="628">
        <v>100</v>
      </c>
      <c r="N295" s="786">
        <v>100</v>
      </c>
      <c r="O295" s="786">
        <v>100</v>
      </c>
      <c r="P295" s="786">
        <v>100</v>
      </c>
      <c r="Q295" s="786">
        <v>100</v>
      </c>
      <c r="R295" s="648">
        <v>100</v>
      </c>
      <c r="S295" s="657" t="s">
        <v>1070</v>
      </c>
      <c r="T295" s="691"/>
      <c r="U295" s="692"/>
      <c r="V295" s="692"/>
      <c r="W295" s="386"/>
      <c r="X295" s="386"/>
      <c r="Y295" s="386"/>
      <c r="Z295" s="386"/>
      <c r="AA295" s="386"/>
      <c r="AB295" s="386"/>
      <c r="AC295" s="386"/>
      <c r="AD295" s="386"/>
      <c r="AE295" s="386"/>
      <c r="AF295" s="386"/>
      <c r="AG295" s="386"/>
      <c r="AH295" s="386"/>
      <c r="AI295" s="639"/>
      <c r="AJ295" s="639"/>
      <c r="AK295" s="639"/>
      <c r="AL295" s="640"/>
      <c r="AN295" s="642"/>
      <c r="AO295" s="643"/>
      <c r="AP295" s="643"/>
      <c r="AQ295" s="643"/>
      <c r="AR295" s="643"/>
    </row>
    <row r="296" spans="1:44" s="638" customFormat="1" ht="35.25" customHeight="1" outlineLevel="3" thickTop="1" thickBot="1" x14ac:dyDescent="0.3">
      <c r="A296" s="413"/>
      <c r="B296" s="460" t="s">
        <v>981</v>
      </c>
      <c r="C296" s="625" t="s">
        <v>1723</v>
      </c>
      <c r="D296" s="993" t="s">
        <v>1724</v>
      </c>
      <c r="E296" s="994"/>
      <c r="F296" s="994"/>
      <c r="G296" s="994"/>
      <c r="H296" s="994"/>
      <c r="I296" s="994"/>
      <c r="J296" s="994"/>
      <c r="K296" s="994"/>
      <c r="L296" s="602" t="s">
        <v>690</v>
      </c>
      <c r="M296" s="628" t="s">
        <v>128</v>
      </c>
      <c r="N296" s="657"/>
      <c r="O296" s="657">
        <v>1</v>
      </c>
      <c r="P296" s="657">
        <v>1</v>
      </c>
      <c r="Q296" s="657">
        <v>1</v>
      </c>
      <c r="R296" s="629">
        <v>3</v>
      </c>
      <c r="S296" s="657" t="s">
        <v>32</v>
      </c>
      <c r="T296" s="691"/>
      <c r="U296" s="692"/>
      <c r="V296" s="692"/>
      <c r="W296" s="386"/>
      <c r="X296" s="386"/>
      <c r="Y296" s="386"/>
      <c r="Z296" s="386"/>
      <c r="AA296" s="386"/>
      <c r="AB296" s="386"/>
      <c r="AC296" s="386"/>
      <c r="AD296" s="386"/>
      <c r="AE296" s="386"/>
      <c r="AF296" s="386"/>
      <c r="AG296" s="386"/>
      <c r="AH296" s="386"/>
      <c r="AI296" s="639"/>
      <c r="AJ296" s="639"/>
      <c r="AK296" s="639"/>
      <c r="AL296" s="640"/>
      <c r="AN296" s="642"/>
      <c r="AO296" s="643"/>
      <c r="AP296" s="643"/>
      <c r="AQ296" s="643"/>
      <c r="AR296" s="643"/>
    </row>
    <row r="297" spans="1:44" s="638" customFormat="1" ht="47.25" customHeight="1" outlineLevel="3" thickTop="1" thickBot="1" x14ac:dyDescent="0.3">
      <c r="A297" s="413"/>
      <c r="B297" s="636" t="s">
        <v>1770</v>
      </c>
      <c r="C297" s="618" t="s">
        <v>1103</v>
      </c>
      <c r="D297" s="1076" t="s">
        <v>1696</v>
      </c>
      <c r="E297" s="1077"/>
      <c r="F297" s="1077"/>
      <c r="G297" s="1077"/>
      <c r="H297" s="1077"/>
      <c r="I297" s="1077"/>
      <c r="J297" s="1077"/>
      <c r="K297" s="1077"/>
      <c r="L297" s="1078"/>
      <c r="M297" s="750"/>
      <c r="N297" s="751"/>
      <c r="O297" s="751"/>
      <c r="P297" s="751"/>
      <c r="Q297" s="751"/>
      <c r="R297" s="751"/>
      <c r="S297" s="751"/>
      <c r="T297" s="751"/>
      <c r="U297" s="752"/>
      <c r="V297" s="706"/>
      <c r="W297" s="386"/>
      <c r="X297" s="386"/>
      <c r="Y297" s="386"/>
      <c r="Z297" s="386"/>
      <c r="AA297" s="386"/>
      <c r="AB297" s="386"/>
      <c r="AC297" s="386"/>
      <c r="AD297" s="386"/>
      <c r="AE297" s="386"/>
      <c r="AF297" s="386"/>
      <c r="AG297" s="386"/>
      <c r="AH297" s="386"/>
      <c r="AI297" s="639"/>
      <c r="AJ297" s="639"/>
      <c r="AK297" s="639"/>
      <c r="AL297" s="640"/>
      <c r="AN297" s="642"/>
      <c r="AO297" s="643"/>
      <c r="AP297" s="643"/>
      <c r="AQ297" s="643"/>
      <c r="AR297" s="643"/>
    </row>
    <row r="298" spans="1:44" s="638" customFormat="1" ht="87" customHeight="1" outlineLevel="3" thickTop="1" thickBot="1" x14ac:dyDescent="0.3">
      <c r="A298" s="413"/>
      <c r="B298" s="636" t="s">
        <v>967</v>
      </c>
      <c r="C298" s="618" t="s">
        <v>1692</v>
      </c>
      <c r="D298" s="1109" t="s">
        <v>1698</v>
      </c>
      <c r="E298" s="1110"/>
      <c r="F298" s="1110"/>
      <c r="G298" s="1111"/>
      <c r="H298" s="1111"/>
      <c r="I298" s="1110"/>
      <c r="J298" s="670" t="s">
        <v>1132</v>
      </c>
      <c r="K298" s="781" t="s">
        <v>996</v>
      </c>
      <c r="L298" s="671" t="s">
        <v>1722</v>
      </c>
      <c r="M298" s="731" t="s">
        <v>128</v>
      </c>
      <c r="N298" s="731">
        <v>40</v>
      </c>
      <c r="O298" s="731">
        <v>60</v>
      </c>
      <c r="P298" s="731">
        <v>80</v>
      </c>
      <c r="Q298" s="731">
        <v>100</v>
      </c>
      <c r="R298" s="803">
        <v>100</v>
      </c>
      <c r="S298" s="731" t="s">
        <v>1070</v>
      </c>
      <c r="T298" s="731"/>
      <c r="U298" s="732"/>
      <c r="V298" s="715"/>
      <c r="W298" s="386"/>
      <c r="X298" s="386"/>
      <c r="Y298" s="386"/>
      <c r="Z298" s="386"/>
      <c r="AA298" s="386"/>
      <c r="AB298" s="386"/>
      <c r="AC298" s="386"/>
      <c r="AD298" s="386"/>
      <c r="AE298" s="386"/>
      <c r="AF298" s="386"/>
      <c r="AG298" s="386"/>
      <c r="AH298" s="386"/>
      <c r="AI298" s="639"/>
      <c r="AJ298" s="639"/>
      <c r="AK298" s="639"/>
      <c r="AL298" s="640"/>
      <c r="AN298" s="642"/>
      <c r="AO298" s="643"/>
      <c r="AP298" s="643"/>
      <c r="AQ298" s="643"/>
      <c r="AR298" s="643"/>
    </row>
    <row r="299" spans="1:44" s="638" customFormat="1" ht="35.25" customHeight="1" outlineLevel="3" thickTop="1" thickBot="1" x14ac:dyDescent="0.3">
      <c r="A299" s="413"/>
      <c r="B299" s="1060" t="s">
        <v>1771</v>
      </c>
      <c r="C299" s="1049" t="s">
        <v>822</v>
      </c>
      <c r="D299" s="1041" t="s">
        <v>957</v>
      </c>
      <c r="E299" s="1051"/>
      <c r="F299" s="1107" t="s">
        <v>995</v>
      </c>
      <c r="G299" s="1090" t="s">
        <v>1186</v>
      </c>
      <c r="H299" s="1091"/>
      <c r="I299" s="1021" t="s">
        <v>1122</v>
      </c>
      <c r="J299" s="1022"/>
      <c r="K299" s="1022"/>
      <c r="L299" s="740" t="s">
        <v>427</v>
      </c>
      <c r="M299" s="718">
        <v>100</v>
      </c>
      <c r="N299" s="719">
        <v>100</v>
      </c>
      <c r="O299" s="719">
        <v>100</v>
      </c>
      <c r="P299" s="719">
        <v>100</v>
      </c>
      <c r="Q299" s="719">
        <v>100</v>
      </c>
      <c r="R299" s="718">
        <v>100</v>
      </c>
      <c r="S299" s="720" t="s">
        <v>1070</v>
      </c>
      <c r="T299" s="734"/>
      <c r="U299" s="723"/>
      <c r="V299" s="723"/>
      <c r="W299" s="386"/>
      <c r="X299" s="386"/>
      <c r="Y299" s="386"/>
      <c r="Z299" s="386"/>
      <c r="AA299" s="386"/>
      <c r="AB299" s="386"/>
      <c r="AC299" s="386"/>
      <c r="AD299" s="386"/>
      <c r="AE299" s="386"/>
      <c r="AF299" s="386"/>
      <c r="AG299" s="386"/>
      <c r="AH299" s="386"/>
      <c r="AI299" s="639"/>
      <c r="AJ299" s="639"/>
      <c r="AK299" s="639"/>
      <c r="AL299" s="640"/>
      <c r="AN299" s="642"/>
      <c r="AO299" s="643"/>
      <c r="AP299" s="643"/>
      <c r="AQ299" s="643"/>
      <c r="AR299" s="643"/>
    </row>
    <row r="300" spans="1:44" s="638" customFormat="1" ht="50.25" customHeight="1" outlineLevel="3" thickTop="1" thickBot="1" x14ac:dyDescent="0.3">
      <c r="A300" s="413"/>
      <c r="B300" s="1104"/>
      <c r="C300" s="1105"/>
      <c r="D300" s="1039"/>
      <c r="E300" s="1106"/>
      <c r="F300" s="1108"/>
      <c r="G300" s="1019" t="s">
        <v>1276</v>
      </c>
      <c r="H300" s="1020"/>
      <c r="I300" s="1021" t="s">
        <v>1744</v>
      </c>
      <c r="J300" s="1022"/>
      <c r="K300" s="1022"/>
      <c r="L300" s="740" t="s">
        <v>427</v>
      </c>
      <c r="M300" s="718">
        <v>100</v>
      </c>
      <c r="N300" s="719">
        <v>100</v>
      </c>
      <c r="O300" s="719">
        <v>100</v>
      </c>
      <c r="P300" s="719">
        <v>100</v>
      </c>
      <c r="Q300" s="719">
        <v>100</v>
      </c>
      <c r="R300" s="718">
        <v>100</v>
      </c>
      <c r="S300" s="720" t="s">
        <v>1070</v>
      </c>
      <c r="T300" s="734"/>
      <c r="U300" s="723"/>
      <c r="V300" s="723"/>
      <c r="W300" s="386"/>
      <c r="X300" s="386"/>
      <c r="Y300" s="386"/>
      <c r="Z300" s="386"/>
      <c r="AA300" s="386"/>
      <c r="AB300" s="386"/>
      <c r="AC300" s="386"/>
      <c r="AD300" s="386"/>
      <c r="AE300" s="386"/>
      <c r="AF300" s="386"/>
      <c r="AG300" s="386"/>
      <c r="AH300" s="386"/>
      <c r="AI300" s="639"/>
      <c r="AJ300" s="639"/>
      <c r="AK300" s="639"/>
      <c r="AL300" s="640"/>
      <c r="AN300" s="642"/>
      <c r="AO300" s="643"/>
      <c r="AP300" s="643"/>
      <c r="AQ300" s="643"/>
      <c r="AR300" s="643"/>
    </row>
    <row r="301" spans="1:44" s="638" customFormat="1" ht="35.25" customHeight="1" outlineLevel="3" thickTop="1" thickBot="1" x14ac:dyDescent="0.3">
      <c r="A301" s="413"/>
      <c r="B301" s="460" t="s">
        <v>981</v>
      </c>
      <c r="C301" s="625" t="s">
        <v>672</v>
      </c>
      <c r="D301" s="1016" t="s">
        <v>1490</v>
      </c>
      <c r="E301" s="998"/>
      <c r="F301" s="998"/>
      <c r="G301" s="998"/>
      <c r="H301" s="998"/>
      <c r="I301" s="998"/>
      <c r="J301" s="998"/>
      <c r="K301" s="998"/>
      <c r="L301" s="494" t="s">
        <v>427</v>
      </c>
      <c r="M301" s="628">
        <v>2</v>
      </c>
      <c r="N301" s="657">
        <v>2</v>
      </c>
      <c r="O301" s="657">
        <v>2</v>
      </c>
      <c r="P301" s="657">
        <v>2</v>
      </c>
      <c r="Q301" s="657">
        <v>2</v>
      </c>
      <c r="R301" s="629">
        <v>10</v>
      </c>
      <c r="S301" s="657" t="s">
        <v>32</v>
      </c>
      <c r="T301" s="658"/>
      <c r="U301" s="630"/>
      <c r="V301" s="692"/>
      <c r="W301" s="386"/>
      <c r="X301" s="386"/>
      <c r="Y301" s="386"/>
      <c r="Z301" s="386"/>
      <c r="AA301" s="386"/>
      <c r="AB301" s="386"/>
      <c r="AC301" s="386"/>
      <c r="AD301" s="386"/>
      <c r="AE301" s="386"/>
      <c r="AF301" s="386"/>
      <c r="AG301" s="386"/>
      <c r="AH301" s="386"/>
      <c r="AI301" s="639"/>
      <c r="AJ301" s="639"/>
      <c r="AK301" s="639"/>
      <c r="AL301" s="640"/>
      <c r="AN301" s="642"/>
      <c r="AO301" s="643"/>
      <c r="AP301" s="643"/>
      <c r="AQ301" s="643"/>
      <c r="AR301" s="643"/>
    </row>
    <row r="302" spans="1:44" s="638" customFormat="1" ht="35.25" customHeight="1" outlineLevel="3" thickTop="1" thickBot="1" x14ac:dyDescent="0.3">
      <c r="A302" s="413"/>
      <c r="B302" s="460" t="s">
        <v>981</v>
      </c>
      <c r="C302" s="625" t="s">
        <v>680</v>
      </c>
      <c r="D302" s="1016" t="s">
        <v>1667</v>
      </c>
      <c r="E302" s="998"/>
      <c r="F302" s="998"/>
      <c r="G302" s="998"/>
      <c r="H302" s="998"/>
      <c r="I302" s="998"/>
      <c r="J302" s="998"/>
      <c r="K302" s="998"/>
      <c r="L302" s="494" t="s">
        <v>427</v>
      </c>
      <c r="M302" s="628">
        <v>1</v>
      </c>
      <c r="N302" s="657">
        <v>1</v>
      </c>
      <c r="O302" s="657">
        <v>1</v>
      </c>
      <c r="P302" s="657">
        <v>1</v>
      </c>
      <c r="Q302" s="657">
        <v>1</v>
      </c>
      <c r="R302" s="629">
        <v>5</v>
      </c>
      <c r="S302" s="657" t="s">
        <v>32</v>
      </c>
      <c r="T302" s="658"/>
      <c r="U302" s="630"/>
      <c r="V302" s="692"/>
      <c r="W302" s="386"/>
      <c r="X302" s="386"/>
      <c r="Y302" s="386"/>
      <c r="Z302" s="386"/>
      <c r="AA302" s="386"/>
      <c r="AB302" s="386"/>
      <c r="AC302" s="386"/>
      <c r="AD302" s="386"/>
      <c r="AE302" s="386"/>
      <c r="AF302" s="386"/>
      <c r="AG302" s="386"/>
      <c r="AH302" s="386"/>
      <c r="AI302" s="639"/>
      <c r="AJ302" s="639"/>
      <c r="AK302" s="639"/>
      <c r="AL302" s="640"/>
      <c r="AN302" s="642"/>
      <c r="AO302" s="643"/>
      <c r="AP302" s="643"/>
      <c r="AQ302" s="643"/>
      <c r="AR302" s="643"/>
    </row>
    <row r="303" spans="1:44" s="638" customFormat="1" ht="35.25" customHeight="1" outlineLevel="3" thickTop="1" thickBot="1" x14ac:dyDescent="0.3">
      <c r="A303" s="413"/>
      <c r="B303" s="460" t="s">
        <v>981</v>
      </c>
      <c r="C303" s="625" t="s">
        <v>1277</v>
      </c>
      <c r="D303" s="1017" t="s">
        <v>1747</v>
      </c>
      <c r="E303" s="1018"/>
      <c r="F303" s="1018"/>
      <c r="G303" s="1018"/>
      <c r="H303" s="1018"/>
      <c r="I303" s="1018"/>
      <c r="J303" s="1018"/>
      <c r="K303" s="1018"/>
      <c r="L303" s="494" t="s">
        <v>427</v>
      </c>
      <c r="M303" s="628">
        <v>1</v>
      </c>
      <c r="N303" s="657">
        <v>1</v>
      </c>
      <c r="O303" s="657">
        <v>1</v>
      </c>
      <c r="P303" s="657">
        <v>1</v>
      </c>
      <c r="Q303" s="657">
        <v>1</v>
      </c>
      <c r="R303" s="629">
        <v>5</v>
      </c>
      <c r="S303" s="657" t="s">
        <v>32</v>
      </c>
      <c r="T303" s="658"/>
      <c r="U303" s="630"/>
      <c r="V303" s="692"/>
      <c r="W303" s="386"/>
      <c r="X303" s="386"/>
      <c r="Y303" s="386"/>
      <c r="Z303" s="386"/>
      <c r="AA303" s="386"/>
      <c r="AB303" s="386"/>
      <c r="AC303" s="386"/>
      <c r="AD303" s="386"/>
      <c r="AE303" s="386"/>
      <c r="AF303" s="386"/>
      <c r="AG303" s="386"/>
      <c r="AH303" s="386"/>
      <c r="AI303" s="639"/>
      <c r="AJ303" s="639"/>
      <c r="AK303" s="639"/>
      <c r="AL303" s="640"/>
      <c r="AN303" s="642"/>
      <c r="AO303" s="643"/>
      <c r="AP303" s="643"/>
      <c r="AQ303" s="643"/>
      <c r="AR303" s="643"/>
    </row>
    <row r="304" spans="1:44" s="638" customFormat="1" ht="35.25" customHeight="1" outlineLevel="3" thickTop="1" thickBot="1" x14ac:dyDescent="0.3">
      <c r="A304" s="413"/>
      <c r="B304" s="460" t="s">
        <v>981</v>
      </c>
      <c r="C304" s="625" t="s">
        <v>1579</v>
      </c>
      <c r="D304" s="997" t="s">
        <v>1491</v>
      </c>
      <c r="E304" s="998"/>
      <c r="F304" s="998"/>
      <c r="G304" s="998"/>
      <c r="H304" s="998"/>
      <c r="I304" s="998"/>
      <c r="J304" s="998"/>
      <c r="K304" s="1043"/>
      <c r="L304" s="494" t="s">
        <v>427</v>
      </c>
      <c r="M304" s="628">
        <v>11</v>
      </c>
      <c r="N304" s="657">
        <v>11</v>
      </c>
      <c r="O304" s="657">
        <v>11</v>
      </c>
      <c r="P304" s="657">
        <v>11</v>
      </c>
      <c r="Q304" s="657">
        <v>11</v>
      </c>
      <c r="R304" s="629">
        <v>55</v>
      </c>
      <c r="S304" s="657" t="s">
        <v>32</v>
      </c>
      <c r="T304" s="691"/>
      <c r="U304" s="692"/>
      <c r="V304" s="692"/>
      <c r="W304" s="386"/>
      <c r="X304" s="386"/>
      <c r="Y304" s="386"/>
      <c r="Z304" s="386"/>
      <c r="AA304" s="386"/>
      <c r="AB304" s="386"/>
      <c r="AC304" s="386"/>
      <c r="AD304" s="386"/>
      <c r="AE304" s="386"/>
      <c r="AF304" s="386"/>
      <c r="AG304" s="386"/>
      <c r="AH304" s="386"/>
      <c r="AI304" s="639"/>
      <c r="AJ304" s="639"/>
      <c r="AK304" s="639"/>
      <c r="AL304" s="640"/>
      <c r="AN304" s="642"/>
      <c r="AO304" s="643"/>
      <c r="AP304" s="643"/>
      <c r="AQ304" s="643"/>
      <c r="AR304" s="643"/>
    </row>
    <row r="305" spans="1:2415" s="634" customFormat="1" ht="66" customHeight="1" thickTop="1" thickBot="1" x14ac:dyDescent="0.3">
      <c r="A305" s="413"/>
      <c r="B305" s="668" t="s">
        <v>1121</v>
      </c>
      <c r="C305" s="684" t="s">
        <v>1050</v>
      </c>
      <c r="D305" s="1031" t="s">
        <v>1345</v>
      </c>
      <c r="E305" s="1032"/>
      <c r="F305" s="1032"/>
      <c r="G305" s="1032"/>
      <c r="H305" s="1032"/>
      <c r="I305" s="1032"/>
      <c r="J305" s="1032"/>
      <c r="K305" s="1032"/>
      <c r="L305" s="1036"/>
      <c r="M305" s="1031"/>
      <c r="N305" s="1032"/>
      <c r="O305" s="1032"/>
      <c r="P305" s="1032"/>
      <c r="Q305" s="1032"/>
      <c r="R305" s="1032"/>
      <c r="S305" s="1032"/>
      <c r="T305" s="1032"/>
      <c r="U305" s="1032"/>
      <c r="V305" s="739"/>
      <c r="W305" s="386"/>
      <c r="X305" s="386"/>
      <c r="Y305" s="386"/>
      <c r="Z305" s="386"/>
      <c r="AA305" s="386"/>
      <c r="AB305" s="386"/>
      <c r="AC305" s="386"/>
      <c r="AD305" s="631"/>
      <c r="AE305" s="632"/>
      <c r="AF305" s="632"/>
      <c r="AG305" s="632"/>
      <c r="AH305" s="632"/>
      <c r="AI305" s="632"/>
      <c r="AJ305" s="632"/>
      <c r="AK305" s="632"/>
      <c r="AL305" s="632"/>
      <c r="AM305" s="632"/>
      <c r="AN305" s="632"/>
      <c r="AO305" s="632"/>
      <c r="AP305" s="632"/>
      <c r="AQ305" s="632"/>
      <c r="AR305" s="632"/>
      <c r="AS305" s="632"/>
      <c r="AT305" s="632"/>
      <c r="AU305" s="632"/>
      <c r="AV305" s="632"/>
      <c r="AW305" s="632"/>
      <c r="AX305" s="632"/>
      <c r="AY305" s="632"/>
      <c r="AZ305" s="632"/>
      <c r="BA305" s="632"/>
      <c r="BB305" s="632"/>
      <c r="BC305" s="632"/>
      <c r="BD305" s="632"/>
      <c r="BE305" s="632"/>
      <c r="BF305" s="632"/>
      <c r="BG305" s="632"/>
      <c r="BH305" s="632"/>
      <c r="BI305" s="632"/>
      <c r="BJ305" s="632"/>
      <c r="BK305" s="632"/>
      <c r="BL305" s="632"/>
      <c r="BM305" s="632"/>
      <c r="BN305" s="632"/>
      <c r="BO305" s="632"/>
      <c r="BP305" s="632"/>
      <c r="BQ305" s="632"/>
      <c r="BR305" s="632"/>
      <c r="BS305" s="632"/>
      <c r="BT305" s="632"/>
      <c r="BU305" s="632"/>
      <c r="BV305" s="632"/>
      <c r="BW305" s="632"/>
      <c r="BX305" s="632"/>
      <c r="BY305" s="632"/>
      <c r="BZ305" s="632"/>
      <c r="CA305" s="632"/>
      <c r="CB305" s="632"/>
      <c r="CC305" s="632"/>
      <c r="CD305" s="632"/>
      <c r="CE305" s="632"/>
      <c r="CF305" s="632"/>
      <c r="CG305" s="632"/>
      <c r="CH305" s="633"/>
      <c r="CI305" s="633"/>
      <c r="CJ305" s="633"/>
      <c r="CK305" s="633"/>
      <c r="CL305" s="633"/>
      <c r="CM305" s="633"/>
      <c r="CN305" s="633"/>
      <c r="CO305" s="633"/>
      <c r="CP305" s="633"/>
      <c r="CQ305" s="633"/>
      <c r="CR305" s="633"/>
      <c r="CS305" s="633"/>
      <c r="CT305" s="633"/>
      <c r="CU305" s="633"/>
      <c r="CV305" s="633"/>
      <c r="CW305" s="633"/>
      <c r="CX305" s="633"/>
      <c r="CY305" s="633"/>
      <c r="CZ305" s="633"/>
      <c r="DA305" s="633"/>
      <c r="DB305" s="633"/>
      <c r="DC305" s="633"/>
      <c r="DD305" s="633"/>
      <c r="DE305" s="633"/>
      <c r="DF305" s="633"/>
      <c r="DG305" s="633"/>
      <c r="DH305" s="633"/>
      <c r="DI305" s="633"/>
      <c r="DJ305" s="633"/>
      <c r="DK305" s="633"/>
      <c r="DL305" s="633"/>
      <c r="DM305" s="633"/>
      <c r="DN305" s="633"/>
      <c r="DO305" s="633"/>
      <c r="DP305" s="633"/>
      <c r="DQ305" s="633"/>
      <c r="DR305" s="633"/>
      <c r="DS305" s="633"/>
      <c r="DT305" s="633"/>
      <c r="DU305" s="633"/>
      <c r="DV305" s="633"/>
      <c r="DW305" s="633"/>
      <c r="DX305" s="633"/>
      <c r="DY305" s="633"/>
      <c r="DZ305" s="633"/>
      <c r="EA305" s="633"/>
      <c r="EB305" s="633"/>
      <c r="EC305" s="633"/>
      <c r="ED305" s="633"/>
      <c r="EE305" s="633"/>
      <c r="EF305" s="633"/>
      <c r="EG305" s="633"/>
      <c r="EH305" s="633"/>
      <c r="EI305" s="633"/>
      <c r="EJ305" s="633"/>
      <c r="EK305" s="633"/>
      <c r="EL305" s="633"/>
      <c r="EM305" s="633"/>
      <c r="EN305" s="633"/>
      <c r="EO305" s="633"/>
      <c r="EP305" s="633"/>
      <c r="EQ305" s="633"/>
      <c r="ER305" s="633"/>
      <c r="ES305" s="633"/>
      <c r="ET305" s="633"/>
      <c r="EU305" s="633"/>
      <c r="EV305" s="633"/>
      <c r="EW305" s="633"/>
      <c r="EX305" s="633"/>
      <c r="EY305" s="633"/>
      <c r="EZ305" s="633"/>
      <c r="FA305" s="633"/>
      <c r="FB305" s="633"/>
      <c r="FC305" s="633"/>
      <c r="FD305" s="633"/>
      <c r="FE305" s="633"/>
      <c r="FF305" s="633"/>
      <c r="FG305" s="633"/>
      <c r="FH305" s="633"/>
      <c r="FI305" s="633"/>
      <c r="FJ305" s="633"/>
      <c r="FK305" s="633"/>
      <c r="FL305" s="633"/>
      <c r="FM305" s="633"/>
      <c r="FN305" s="633"/>
      <c r="FO305" s="633"/>
      <c r="FP305" s="633"/>
      <c r="FQ305" s="633"/>
      <c r="FR305" s="633"/>
      <c r="FS305" s="633"/>
      <c r="FT305" s="633"/>
      <c r="FU305" s="633"/>
      <c r="FV305" s="633"/>
      <c r="FW305" s="633"/>
      <c r="FX305" s="633"/>
      <c r="FY305" s="633"/>
      <c r="FZ305" s="633"/>
      <c r="GA305" s="633"/>
      <c r="GB305" s="633"/>
      <c r="GC305" s="633"/>
      <c r="GD305" s="633"/>
      <c r="GE305" s="633"/>
      <c r="GF305" s="633"/>
      <c r="GG305" s="633"/>
      <c r="GH305" s="633"/>
      <c r="GI305" s="633"/>
      <c r="GJ305" s="633"/>
      <c r="GK305" s="633"/>
      <c r="GL305" s="633"/>
      <c r="GM305" s="633"/>
      <c r="GN305" s="633"/>
      <c r="GO305" s="633"/>
      <c r="GP305" s="633"/>
      <c r="GQ305" s="633"/>
      <c r="GR305" s="633"/>
      <c r="GS305" s="633"/>
      <c r="GT305" s="633"/>
      <c r="GU305" s="633"/>
      <c r="GV305" s="633"/>
      <c r="GW305" s="633"/>
      <c r="GX305" s="633"/>
      <c r="GY305" s="633"/>
      <c r="GZ305" s="633"/>
      <c r="HA305" s="633"/>
      <c r="HB305" s="633"/>
      <c r="HC305" s="633"/>
      <c r="HD305" s="633"/>
      <c r="HE305" s="633"/>
      <c r="HF305" s="633"/>
      <c r="HG305" s="633"/>
      <c r="HH305" s="633"/>
      <c r="HI305" s="633"/>
      <c r="HJ305" s="633"/>
      <c r="HK305" s="633"/>
      <c r="HL305" s="633"/>
      <c r="HM305" s="633"/>
      <c r="HN305" s="633"/>
      <c r="HO305" s="633"/>
      <c r="HP305" s="633"/>
      <c r="HQ305" s="633"/>
      <c r="HR305" s="633"/>
      <c r="HS305" s="633"/>
      <c r="HT305" s="633"/>
      <c r="HU305" s="633"/>
      <c r="HV305" s="633"/>
      <c r="HW305" s="633"/>
      <c r="HX305" s="633"/>
      <c r="HY305" s="633"/>
      <c r="HZ305" s="633"/>
      <c r="IA305" s="633"/>
      <c r="IB305" s="633"/>
      <c r="IC305" s="633"/>
      <c r="ID305" s="633"/>
      <c r="IE305" s="633"/>
      <c r="IF305" s="633"/>
      <c r="IG305" s="633"/>
      <c r="IH305" s="633"/>
      <c r="II305" s="633"/>
      <c r="IJ305" s="633"/>
      <c r="IK305" s="633"/>
      <c r="IL305" s="633"/>
      <c r="IM305" s="633"/>
      <c r="IN305" s="633"/>
      <c r="IO305" s="633"/>
      <c r="IP305" s="633"/>
      <c r="IQ305" s="633"/>
      <c r="IR305" s="633"/>
      <c r="IS305" s="633"/>
      <c r="IT305" s="633"/>
      <c r="IU305" s="633"/>
      <c r="IV305" s="633"/>
      <c r="IW305" s="633"/>
      <c r="IX305" s="633"/>
      <c r="IY305" s="633"/>
      <c r="IZ305" s="633"/>
      <c r="JA305" s="633"/>
      <c r="JB305" s="633"/>
      <c r="JC305" s="633"/>
      <c r="JD305" s="633"/>
      <c r="JE305" s="633"/>
      <c r="JF305" s="633"/>
      <c r="JG305" s="633"/>
      <c r="JH305" s="633"/>
      <c r="JI305" s="633"/>
      <c r="JJ305" s="633"/>
      <c r="JK305" s="633"/>
      <c r="JL305" s="633"/>
      <c r="JM305" s="633"/>
      <c r="JN305" s="633"/>
      <c r="JO305" s="633"/>
      <c r="JP305" s="633"/>
      <c r="JQ305" s="633"/>
      <c r="JR305" s="633"/>
      <c r="JS305" s="633"/>
      <c r="JT305" s="633"/>
      <c r="JU305" s="633"/>
      <c r="JV305" s="633"/>
      <c r="JW305" s="633"/>
      <c r="JX305" s="633"/>
      <c r="JY305" s="633"/>
      <c r="JZ305" s="633"/>
      <c r="KA305" s="633"/>
      <c r="KB305" s="633"/>
      <c r="KC305" s="633"/>
      <c r="KD305" s="633"/>
      <c r="KE305" s="633"/>
      <c r="KF305" s="633"/>
      <c r="KG305" s="633"/>
      <c r="KH305" s="633"/>
      <c r="KI305" s="633"/>
      <c r="KJ305" s="633"/>
      <c r="KK305" s="633"/>
      <c r="KL305" s="633"/>
      <c r="KM305" s="633"/>
      <c r="KN305" s="633"/>
      <c r="KO305" s="633"/>
      <c r="KP305" s="633"/>
      <c r="KQ305" s="633"/>
      <c r="KR305" s="633"/>
      <c r="KS305" s="633"/>
      <c r="KT305" s="633"/>
      <c r="KU305" s="633"/>
      <c r="KV305" s="633"/>
      <c r="KW305" s="633"/>
      <c r="KX305" s="633"/>
      <c r="KY305" s="633"/>
      <c r="KZ305" s="633"/>
      <c r="LA305" s="633"/>
      <c r="LB305" s="633"/>
      <c r="LC305" s="633"/>
      <c r="LD305" s="633"/>
      <c r="LE305" s="633"/>
      <c r="LF305" s="633"/>
      <c r="LG305" s="633"/>
      <c r="LH305" s="633"/>
      <c r="LI305" s="633"/>
      <c r="LJ305" s="633"/>
      <c r="LK305" s="633"/>
      <c r="LL305" s="633"/>
      <c r="LM305" s="633"/>
      <c r="LN305" s="633"/>
      <c r="LO305" s="633"/>
      <c r="LP305" s="633"/>
      <c r="LQ305" s="633"/>
      <c r="LR305" s="633"/>
      <c r="LS305" s="633"/>
      <c r="LT305" s="633"/>
      <c r="LU305" s="633"/>
      <c r="LV305" s="633"/>
      <c r="LW305" s="633"/>
      <c r="LX305" s="633"/>
      <c r="LY305" s="633"/>
      <c r="LZ305" s="633"/>
      <c r="MA305" s="633"/>
      <c r="MB305" s="633"/>
      <c r="MC305" s="633"/>
      <c r="MD305" s="633"/>
      <c r="ME305" s="633"/>
      <c r="MF305" s="633"/>
      <c r="MG305" s="633"/>
      <c r="MH305" s="633"/>
      <c r="MI305" s="633"/>
      <c r="MJ305" s="633"/>
      <c r="MK305" s="633"/>
      <c r="ML305" s="633"/>
      <c r="MM305" s="633"/>
      <c r="MN305" s="633"/>
      <c r="MO305" s="633"/>
      <c r="MP305" s="633"/>
      <c r="MQ305" s="633"/>
      <c r="MR305" s="633"/>
      <c r="MS305" s="633"/>
      <c r="MT305" s="633"/>
      <c r="MU305" s="633"/>
      <c r="MV305" s="633"/>
      <c r="MW305" s="633"/>
      <c r="MX305" s="633"/>
      <c r="MY305" s="633"/>
      <c r="MZ305" s="633"/>
      <c r="NA305" s="633"/>
      <c r="NB305" s="633"/>
      <c r="NC305" s="633"/>
      <c r="ND305" s="633"/>
      <c r="NE305" s="633"/>
      <c r="NF305" s="633"/>
      <c r="NG305" s="633"/>
      <c r="NH305" s="633"/>
      <c r="NI305" s="633"/>
      <c r="NJ305" s="633"/>
      <c r="NK305" s="633"/>
      <c r="NL305" s="633"/>
      <c r="NM305" s="633"/>
      <c r="NN305" s="633"/>
      <c r="NO305" s="633"/>
      <c r="NP305" s="633"/>
      <c r="NQ305" s="633"/>
      <c r="NR305" s="633"/>
      <c r="NS305" s="633"/>
      <c r="NT305" s="633"/>
      <c r="NU305" s="633"/>
      <c r="NV305" s="633"/>
      <c r="NW305" s="633"/>
      <c r="NX305" s="633"/>
      <c r="NY305" s="633"/>
      <c r="NZ305" s="633"/>
      <c r="OA305" s="633"/>
      <c r="OB305" s="633"/>
      <c r="OC305" s="633"/>
      <c r="OD305" s="633"/>
      <c r="OE305" s="633"/>
      <c r="OF305" s="633"/>
      <c r="OG305" s="633"/>
      <c r="OH305" s="633"/>
      <c r="OI305" s="633"/>
      <c r="OJ305" s="633"/>
      <c r="OK305" s="633"/>
      <c r="OL305" s="633"/>
      <c r="OM305" s="633"/>
      <c r="ON305" s="633"/>
      <c r="OO305" s="633"/>
      <c r="OP305" s="633"/>
      <c r="OQ305" s="633"/>
      <c r="OR305" s="633"/>
      <c r="OS305" s="633"/>
      <c r="OT305" s="633"/>
      <c r="OU305" s="633"/>
      <c r="OV305" s="633"/>
      <c r="OW305" s="633"/>
      <c r="OX305" s="633"/>
      <c r="OY305" s="633"/>
      <c r="OZ305" s="633"/>
      <c r="PA305" s="633"/>
      <c r="PB305" s="633"/>
      <c r="PC305" s="633"/>
      <c r="PD305" s="633"/>
      <c r="PE305" s="633"/>
      <c r="PF305" s="633"/>
      <c r="PG305" s="633"/>
      <c r="PH305" s="633"/>
      <c r="PI305" s="633"/>
      <c r="PJ305" s="633"/>
      <c r="PK305" s="633"/>
      <c r="PL305" s="633"/>
      <c r="PM305" s="633"/>
      <c r="PN305" s="633"/>
      <c r="PO305" s="633"/>
      <c r="PP305" s="633"/>
      <c r="PQ305" s="633"/>
      <c r="PR305" s="633"/>
      <c r="PS305" s="633"/>
      <c r="PT305" s="633"/>
      <c r="PU305" s="633"/>
      <c r="PV305" s="633"/>
      <c r="PW305" s="633"/>
      <c r="PX305" s="633"/>
      <c r="PY305" s="633"/>
      <c r="PZ305" s="633"/>
      <c r="QA305" s="633"/>
      <c r="QB305" s="633"/>
      <c r="QC305" s="633"/>
      <c r="QD305" s="633"/>
      <c r="QE305" s="633"/>
      <c r="QF305" s="633"/>
      <c r="QG305" s="633"/>
      <c r="QH305" s="633"/>
      <c r="QI305" s="633"/>
      <c r="QJ305" s="633"/>
      <c r="QK305" s="633"/>
      <c r="QL305" s="633"/>
      <c r="QM305" s="633"/>
      <c r="QN305" s="633"/>
      <c r="QO305" s="633"/>
      <c r="QP305" s="633"/>
      <c r="QQ305" s="633"/>
      <c r="QR305" s="633"/>
      <c r="QS305" s="633"/>
      <c r="QT305" s="633"/>
      <c r="QU305" s="633"/>
      <c r="QV305" s="633"/>
      <c r="QW305" s="633"/>
      <c r="QX305" s="633"/>
      <c r="QY305" s="633"/>
      <c r="QZ305" s="633"/>
      <c r="RA305" s="633"/>
      <c r="RB305" s="633"/>
      <c r="RC305" s="633"/>
      <c r="RD305" s="633"/>
      <c r="RE305" s="633"/>
      <c r="RF305" s="633"/>
      <c r="RG305" s="633"/>
      <c r="RH305" s="633"/>
      <c r="RI305" s="633"/>
      <c r="RJ305" s="633"/>
      <c r="RK305" s="633"/>
      <c r="RL305" s="633"/>
      <c r="RM305" s="633"/>
      <c r="RN305" s="633"/>
      <c r="RO305" s="633"/>
      <c r="RP305" s="633"/>
      <c r="RQ305" s="633"/>
      <c r="RR305" s="633"/>
      <c r="RS305" s="633"/>
      <c r="RT305" s="633"/>
      <c r="RU305" s="633"/>
      <c r="RV305" s="633"/>
      <c r="RW305" s="633"/>
      <c r="RX305" s="633"/>
      <c r="RY305" s="633"/>
      <c r="RZ305" s="633"/>
      <c r="SA305" s="633"/>
      <c r="SB305" s="633"/>
      <c r="SC305" s="633"/>
      <c r="SD305" s="633"/>
      <c r="SE305" s="633"/>
      <c r="SF305" s="633"/>
      <c r="SG305" s="633"/>
      <c r="SH305" s="633"/>
      <c r="SI305" s="633"/>
      <c r="SJ305" s="633"/>
      <c r="SK305" s="633"/>
      <c r="SL305" s="633"/>
      <c r="SM305" s="633"/>
      <c r="SN305" s="633"/>
      <c r="SO305" s="633"/>
      <c r="SP305" s="633"/>
      <c r="SQ305" s="633"/>
      <c r="SR305" s="633"/>
      <c r="SS305" s="633"/>
      <c r="ST305" s="633"/>
      <c r="SU305" s="633"/>
      <c r="SV305" s="633"/>
      <c r="SW305" s="633"/>
      <c r="SX305" s="633"/>
      <c r="SY305" s="633"/>
      <c r="SZ305" s="633"/>
      <c r="TA305" s="633"/>
      <c r="TB305" s="633"/>
      <c r="TC305" s="633"/>
      <c r="TD305" s="633"/>
      <c r="TE305" s="633"/>
      <c r="TF305" s="633"/>
      <c r="TG305" s="633"/>
      <c r="TH305" s="633"/>
      <c r="TI305" s="633"/>
      <c r="TJ305" s="633"/>
      <c r="TK305" s="633"/>
      <c r="TL305" s="633"/>
      <c r="TM305" s="633"/>
      <c r="TN305" s="633"/>
      <c r="TO305" s="633"/>
      <c r="TP305" s="633"/>
      <c r="TQ305" s="633"/>
      <c r="TR305" s="633"/>
      <c r="TS305" s="633"/>
      <c r="TT305" s="633"/>
      <c r="TU305" s="633"/>
      <c r="TV305" s="633"/>
      <c r="TW305" s="633"/>
      <c r="TX305" s="633"/>
      <c r="TY305" s="633"/>
      <c r="TZ305" s="633"/>
      <c r="UA305" s="633"/>
      <c r="UB305" s="633"/>
      <c r="UC305" s="633"/>
      <c r="UD305" s="633"/>
      <c r="UE305" s="633"/>
      <c r="UF305" s="633"/>
      <c r="UG305" s="633"/>
      <c r="UH305" s="633"/>
      <c r="UI305" s="633"/>
      <c r="UJ305" s="633"/>
      <c r="UK305" s="633"/>
      <c r="UL305" s="633"/>
      <c r="UM305" s="633"/>
      <c r="UN305" s="633"/>
      <c r="UO305" s="633"/>
      <c r="UP305" s="633"/>
      <c r="UQ305" s="633"/>
      <c r="UR305" s="633"/>
      <c r="US305" s="633"/>
      <c r="UT305" s="633"/>
      <c r="UU305" s="633"/>
      <c r="UV305" s="633"/>
      <c r="UW305" s="633"/>
      <c r="UX305" s="633"/>
      <c r="UY305" s="633"/>
      <c r="UZ305" s="633"/>
      <c r="VA305" s="633"/>
      <c r="VB305" s="633"/>
      <c r="VC305" s="633"/>
      <c r="VD305" s="633"/>
      <c r="VE305" s="633"/>
      <c r="VF305" s="633"/>
      <c r="VG305" s="633"/>
      <c r="VH305" s="633"/>
      <c r="VI305" s="633"/>
      <c r="VJ305" s="633"/>
      <c r="VK305" s="633"/>
      <c r="VL305" s="633"/>
      <c r="VM305" s="633"/>
      <c r="VN305" s="633"/>
      <c r="VO305" s="633"/>
      <c r="VP305" s="633"/>
      <c r="VQ305" s="633"/>
      <c r="VR305" s="633"/>
      <c r="VS305" s="633"/>
      <c r="VT305" s="633"/>
      <c r="VU305" s="633"/>
      <c r="VV305" s="633"/>
      <c r="VW305" s="633"/>
      <c r="VX305" s="633"/>
      <c r="VY305" s="633"/>
      <c r="VZ305" s="633"/>
      <c r="WA305" s="633"/>
      <c r="WB305" s="633"/>
      <c r="WC305" s="633"/>
      <c r="WD305" s="633"/>
      <c r="WE305" s="633"/>
      <c r="WF305" s="633"/>
      <c r="WG305" s="633"/>
      <c r="WH305" s="633"/>
      <c r="WI305" s="633"/>
      <c r="WJ305" s="633"/>
      <c r="WK305" s="633"/>
      <c r="WL305" s="633"/>
      <c r="WM305" s="633"/>
      <c r="WN305" s="633"/>
      <c r="WO305" s="633"/>
      <c r="WP305" s="633"/>
      <c r="WQ305" s="633"/>
      <c r="WR305" s="633"/>
      <c r="WS305" s="633"/>
      <c r="WT305" s="633"/>
      <c r="WU305" s="633"/>
      <c r="WV305" s="633"/>
      <c r="WW305" s="633"/>
      <c r="WX305" s="633"/>
      <c r="WY305" s="633"/>
      <c r="WZ305" s="633"/>
      <c r="XA305" s="633"/>
      <c r="XB305" s="633"/>
      <c r="XC305" s="633"/>
      <c r="XD305" s="633"/>
      <c r="XE305" s="633"/>
      <c r="XF305" s="633"/>
      <c r="XG305" s="633"/>
      <c r="XH305" s="633"/>
      <c r="XI305" s="633"/>
      <c r="XJ305" s="633"/>
      <c r="XK305" s="633"/>
      <c r="XL305" s="633"/>
      <c r="XM305" s="633"/>
      <c r="XN305" s="633"/>
      <c r="XO305" s="633"/>
      <c r="XP305" s="633"/>
      <c r="XQ305" s="633"/>
      <c r="XR305" s="633"/>
      <c r="XS305" s="633"/>
      <c r="XT305" s="633"/>
      <c r="XU305" s="633"/>
      <c r="XV305" s="633"/>
      <c r="XW305" s="633"/>
      <c r="XX305" s="633"/>
      <c r="XY305" s="633"/>
      <c r="XZ305" s="633"/>
      <c r="YA305" s="633"/>
      <c r="YB305" s="633"/>
      <c r="YC305" s="633"/>
      <c r="YD305" s="633"/>
      <c r="YE305" s="633"/>
      <c r="YF305" s="633"/>
      <c r="YG305" s="633"/>
      <c r="YH305" s="633"/>
      <c r="YI305" s="633"/>
      <c r="YJ305" s="633"/>
      <c r="YK305" s="633"/>
      <c r="YL305" s="633"/>
      <c r="YM305" s="633"/>
      <c r="YN305" s="633"/>
      <c r="YO305" s="633"/>
      <c r="YP305" s="633"/>
      <c r="YQ305" s="633"/>
      <c r="YR305" s="633"/>
      <c r="YS305" s="633"/>
      <c r="YT305" s="633"/>
      <c r="YU305" s="633"/>
      <c r="YV305" s="633"/>
      <c r="YW305" s="633"/>
      <c r="YX305" s="633"/>
      <c r="YY305" s="633"/>
      <c r="YZ305" s="633"/>
      <c r="ZA305" s="633"/>
      <c r="ZB305" s="633"/>
      <c r="ZC305" s="633"/>
      <c r="ZD305" s="633"/>
      <c r="ZE305" s="633"/>
      <c r="ZF305" s="633"/>
      <c r="ZG305" s="633"/>
      <c r="ZH305" s="633"/>
      <c r="ZI305" s="633"/>
      <c r="ZJ305" s="633"/>
      <c r="ZK305" s="633"/>
      <c r="ZL305" s="633"/>
      <c r="ZM305" s="633"/>
      <c r="ZN305" s="633"/>
      <c r="ZO305" s="633"/>
      <c r="ZP305" s="633"/>
      <c r="ZQ305" s="633"/>
      <c r="ZR305" s="633"/>
      <c r="ZS305" s="633"/>
      <c r="ZT305" s="633"/>
      <c r="ZU305" s="633"/>
      <c r="ZV305" s="633"/>
      <c r="ZW305" s="633"/>
      <c r="ZX305" s="633"/>
      <c r="ZY305" s="633"/>
      <c r="ZZ305" s="633"/>
      <c r="AAA305" s="633"/>
      <c r="AAB305" s="633"/>
      <c r="AAC305" s="633"/>
      <c r="AAD305" s="633"/>
      <c r="AAE305" s="633"/>
      <c r="AAF305" s="633"/>
      <c r="AAG305" s="633"/>
      <c r="AAH305" s="633"/>
      <c r="AAI305" s="633"/>
      <c r="AAJ305" s="633"/>
      <c r="AAK305" s="633"/>
      <c r="AAL305" s="633"/>
      <c r="AAM305" s="633"/>
      <c r="AAN305" s="633"/>
      <c r="AAO305" s="633"/>
      <c r="AAP305" s="633"/>
      <c r="AAQ305" s="633"/>
      <c r="AAR305" s="633"/>
      <c r="AAS305" s="633"/>
      <c r="AAT305" s="633"/>
      <c r="AAU305" s="633"/>
      <c r="AAV305" s="633"/>
      <c r="AAW305" s="633"/>
      <c r="AAX305" s="633"/>
      <c r="AAY305" s="633"/>
      <c r="AAZ305" s="633"/>
      <c r="ABA305" s="633"/>
      <c r="ABB305" s="633"/>
      <c r="ABC305" s="633"/>
      <c r="ABD305" s="633"/>
      <c r="ABE305" s="633"/>
      <c r="ABF305" s="633"/>
      <c r="ABG305" s="633"/>
      <c r="ABH305" s="633"/>
      <c r="ABI305" s="633"/>
      <c r="ABJ305" s="633"/>
      <c r="ABK305" s="633"/>
      <c r="ABL305" s="633"/>
      <c r="ABM305" s="633"/>
      <c r="ABN305" s="633"/>
      <c r="ABO305" s="633"/>
      <c r="ABP305" s="633"/>
      <c r="ABQ305" s="633"/>
      <c r="ABR305" s="633"/>
      <c r="ABS305" s="633"/>
      <c r="ABT305" s="633"/>
      <c r="ABU305" s="633"/>
      <c r="ABV305" s="633"/>
      <c r="ABW305" s="633"/>
      <c r="ABX305" s="633"/>
      <c r="ABY305" s="633"/>
      <c r="ABZ305" s="633"/>
      <c r="ACA305" s="633"/>
      <c r="ACB305" s="633"/>
      <c r="ACC305" s="633"/>
      <c r="ACD305" s="633"/>
      <c r="ACE305" s="633"/>
      <c r="ACF305" s="633"/>
      <c r="ACG305" s="633"/>
      <c r="ACH305" s="633"/>
      <c r="ACI305" s="633"/>
      <c r="ACJ305" s="633"/>
      <c r="ACK305" s="633"/>
      <c r="ACL305" s="633"/>
      <c r="ACM305" s="633"/>
      <c r="ACN305" s="633"/>
      <c r="ACO305" s="633"/>
      <c r="ACP305" s="633"/>
      <c r="ACQ305" s="633"/>
      <c r="ACR305" s="633"/>
      <c r="ACS305" s="633"/>
      <c r="ACT305" s="633"/>
      <c r="ACU305" s="633"/>
      <c r="ACV305" s="633"/>
      <c r="ACW305" s="633"/>
      <c r="ACX305" s="633"/>
      <c r="ACY305" s="633"/>
      <c r="ACZ305" s="633"/>
      <c r="ADA305" s="633"/>
      <c r="ADB305" s="633"/>
      <c r="ADC305" s="633"/>
      <c r="ADD305" s="633"/>
      <c r="ADE305" s="633"/>
      <c r="ADF305" s="633"/>
      <c r="ADG305" s="633"/>
      <c r="ADH305" s="633"/>
      <c r="ADI305" s="633"/>
      <c r="ADJ305" s="633"/>
      <c r="ADK305" s="633"/>
      <c r="ADL305" s="633"/>
      <c r="ADM305" s="633"/>
      <c r="ADN305" s="633"/>
      <c r="ADO305" s="633"/>
      <c r="ADP305" s="633"/>
      <c r="ADQ305" s="633"/>
      <c r="ADR305" s="633"/>
      <c r="ADS305" s="633"/>
      <c r="ADT305" s="633"/>
      <c r="ADU305" s="633"/>
      <c r="ADV305" s="633"/>
      <c r="ADW305" s="633"/>
      <c r="ADX305" s="633"/>
      <c r="ADY305" s="633"/>
      <c r="ADZ305" s="633"/>
      <c r="AEA305" s="633"/>
      <c r="AEB305" s="633"/>
      <c r="AEC305" s="633"/>
      <c r="AED305" s="633"/>
      <c r="AEE305" s="633"/>
      <c r="AEF305" s="633"/>
      <c r="AEG305" s="633"/>
      <c r="AEH305" s="633"/>
      <c r="AEI305" s="633"/>
      <c r="AEJ305" s="633"/>
      <c r="AEK305" s="633"/>
      <c r="AEL305" s="633"/>
      <c r="AEM305" s="633"/>
      <c r="AEN305" s="633"/>
      <c r="AEO305" s="633"/>
      <c r="AEP305" s="633"/>
      <c r="AEQ305" s="633"/>
      <c r="AER305" s="633"/>
      <c r="AES305" s="633"/>
      <c r="AET305" s="633"/>
      <c r="AEU305" s="633"/>
      <c r="AEV305" s="633"/>
      <c r="AEW305" s="633"/>
      <c r="AEX305" s="633"/>
      <c r="AEY305" s="633"/>
      <c r="AEZ305" s="633"/>
      <c r="AFA305" s="633"/>
      <c r="AFB305" s="633"/>
      <c r="AFC305" s="633"/>
      <c r="AFD305" s="633"/>
      <c r="AFE305" s="633"/>
      <c r="AFF305" s="633"/>
      <c r="AFG305" s="633"/>
      <c r="AFH305" s="633"/>
      <c r="AFI305" s="633"/>
      <c r="AFJ305" s="633"/>
      <c r="AFK305" s="633"/>
      <c r="AFL305" s="633"/>
      <c r="AFM305" s="633"/>
      <c r="AFN305" s="633"/>
      <c r="AFO305" s="633"/>
      <c r="AFP305" s="633"/>
      <c r="AFQ305" s="633"/>
      <c r="AFR305" s="633"/>
      <c r="AFS305" s="633"/>
      <c r="AFT305" s="633"/>
      <c r="AFU305" s="633"/>
      <c r="AFV305" s="633"/>
      <c r="AFW305" s="633"/>
      <c r="AFX305" s="633"/>
      <c r="AFY305" s="633"/>
      <c r="AFZ305" s="633"/>
      <c r="AGA305" s="633"/>
      <c r="AGB305" s="633"/>
      <c r="AGC305" s="633"/>
      <c r="AGD305" s="633"/>
      <c r="AGE305" s="633"/>
      <c r="AGF305" s="633"/>
      <c r="AGG305" s="633"/>
      <c r="AGH305" s="633"/>
      <c r="AGI305" s="633"/>
      <c r="AGJ305" s="633"/>
      <c r="AGK305" s="633"/>
      <c r="AGL305" s="633"/>
      <c r="AGM305" s="633"/>
      <c r="AGN305" s="633"/>
      <c r="AGO305" s="633"/>
      <c r="AGP305" s="633"/>
      <c r="AGQ305" s="633"/>
      <c r="AGR305" s="633"/>
      <c r="AGS305" s="633"/>
      <c r="AGT305" s="633"/>
      <c r="AGU305" s="633"/>
      <c r="AGV305" s="633"/>
      <c r="AGW305" s="633"/>
      <c r="AGX305" s="633"/>
      <c r="AGY305" s="633"/>
      <c r="AGZ305" s="633"/>
      <c r="AHA305" s="633"/>
      <c r="AHB305" s="633"/>
      <c r="AHC305" s="633"/>
      <c r="AHD305" s="633"/>
      <c r="AHE305" s="633"/>
      <c r="AHF305" s="633"/>
      <c r="AHG305" s="633"/>
      <c r="AHH305" s="633"/>
      <c r="AHI305" s="633"/>
      <c r="AHJ305" s="633"/>
      <c r="AHK305" s="633"/>
      <c r="AHL305" s="633"/>
      <c r="AHM305" s="633"/>
      <c r="AHN305" s="633"/>
      <c r="AHO305" s="633"/>
      <c r="AHP305" s="633"/>
      <c r="AHQ305" s="633"/>
      <c r="AHR305" s="633"/>
      <c r="AHS305" s="633"/>
      <c r="AHT305" s="633"/>
      <c r="AHU305" s="633"/>
      <c r="AHV305" s="633"/>
      <c r="AHW305" s="633"/>
      <c r="AHX305" s="633"/>
      <c r="AHY305" s="633"/>
      <c r="AHZ305" s="633"/>
      <c r="AIA305" s="633"/>
      <c r="AIB305" s="633"/>
      <c r="AIC305" s="633"/>
      <c r="AID305" s="633"/>
      <c r="AIE305" s="633"/>
      <c r="AIF305" s="633"/>
      <c r="AIG305" s="633"/>
      <c r="AIH305" s="633"/>
      <c r="AII305" s="633"/>
      <c r="AIJ305" s="633"/>
      <c r="AIK305" s="633"/>
      <c r="AIL305" s="633"/>
      <c r="AIM305" s="633"/>
      <c r="AIN305" s="633"/>
      <c r="AIO305" s="633"/>
      <c r="AIP305" s="633"/>
      <c r="AIQ305" s="633"/>
      <c r="AIR305" s="633"/>
      <c r="AIS305" s="633"/>
      <c r="AIT305" s="633"/>
      <c r="AIU305" s="633"/>
      <c r="AIV305" s="633"/>
      <c r="AIW305" s="633"/>
      <c r="AIX305" s="633"/>
      <c r="AIY305" s="633"/>
      <c r="AIZ305" s="633"/>
      <c r="AJA305" s="633"/>
      <c r="AJB305" s="633"/>
      <c r="AJC305" s="633"/>
      <c r="AJD305" s="633"/>
      <c r="AJE305" s="633"/>
      <c r="AJF305" s="633"/>
      <c r="AJG305" s="633"/>
      <c r="AJH305" s="633"/>
      <c r="AJI305" s="633"/>
      <c r="AJJ305" s="633"/>
      <c r="AJK305" s="633"/>
      <c r="AJL305" s="633"/>
      <c r="AJM305" s="633"/>
      <c r="AJN305" s="633"/>
      <c r="AJO305" s="633"/>
      <c r="AJP305" s="633"/>
      <c r="AJQ305" s="633"/>
      <c r="AJR305" s="633"/>
      <c r="AJS305" s="633"/>
      <c r="AJT305" s="633"/>
      <c r="AJU305" s="633"/>
      <c r="AJV305" s="633"/>
      <c r="AJW305" s="633"/>
      <c r="AJX305" s="633"/>
      <c r="AJY305" s="633"/>
      <c r="AJZ305" s="633"/>
      <c r="AKA305" s="633"/>
      <c r="AKB305" s="633"/>
      <c r="AKC305" s="633"/>
      <c r="AKD305" s="633"/>
      <c r="AKE305" s="633"/>
      <c r="AKF305" s="633"/>
      <c r="AKG305" s="633"/>
      <c r="AKH305" s="633"/>
      <c r="AKI305" s="633"/>
      <c r="AKJ305" s="633"/>
      <c r="AKK305" s="633"/>
      <c r="AKL305" s="633"/>
      <c r="AKM305" s="633"/>
      <c r="AKN305" s="633"/>
      <c r="AKO305" s="633"/>
      <c r="AKP305" s="633"/>
      <c r="AKQ305" s="633"/>
      <c r="AKR305" s="633"/>
      <c r="AKS305" s="633"/>
      <c r="AKT305" s="633"/>
      <c r="AKU305" s="633"/>
      <c r="AKV305" s="633"/>
      <c r="AKW305" s="633"/>
      <c r="AKX305" s="633"/>
      <c r="AKY305" s="633"/>
      <c r="AKZ305" s="633"/>
      <c r="ALA305" s="633"/>
      <c r="ALB305" s="633"/>
      <c r="ALC305" s="633"/>
      <c r="ALD305" s="633"/>
      <c r="ALE305" s="633"/>
      <c r="ALF305" s="633"/>
      <c r="ALG305" s="633"/>
      <c r="ALH305" s="633"/>
      <c r="ALI305" s="633"/>
      <c r="ALJ305" s="633"/>
      <c r="ALK305" s="633"/>
      <c r="ALL305" s="633"/>
      <c r="ALM305" s="633"/>
      <c r="ALN305" s="633"/>
      <c r="ALO305" s="633"/>
      <c r="ALP305" s="633"/>
      <c r="ALQ305" s="633"/>
      <c r="ALR305" s="633"/>
      <c r="ALS305" s="633"/>
      <c r="ALT305" s="633"/>
      <c r="ALU305" s="633"/>
      <c r="ALV305" s="633"/>
      <c r="ALW305" s="633"/>
      <c r="ALX305" s="633"/>
      <c r="ALY305" s="633"/>
      <c r="ALZ305" s="633"/>
      <c r="AMA305" s="633"/>
      <c r="AMB305" s="633"/>
      <c r="AMC305" s="633"/>
      <c r="AMD305" s="633"/>
      <c r="AME305" s="633"/>
      <c r="AMF305" s="633"/>
      <c r="AMG305" s="633"/>
      <c r="AMH305" s="633"/>
      <c r="AMI305" s="633"/>
      <c r="AMJ305" s="633"/>
      <c r="AMK305" s="633"/>
      <c r="AML305" s="633"/>
      <c r="AMM305" s="633"/>
      <c r="AMN305" s="633"/>
      <c r="AMO305" s="633"/>
      <c r="AMP305" s="633"/>
      <c r="AMQ305" s="633"/>
      <c r="AMR305" s="633"/>
      <c r="AMS305" s="633"/>
      <c r="AMT305" s="633"/>
      <c r="AMU305" s="633"/>
      <c r="AMV305" s="633"/>
      <c r="AMW305" s="633"/>
      <c r="AMX305" s="633"/>
      <c r="AMY305" s="633"/>
      <c r="AMZ305" s="633"/>
      <c r="ANA305" s="633"/>
      <c r="ANB305" s="633"/>
      <c r="ANC305" s="633"/>
      <c r="AND305" s="633"/>
      <c r="ANE305" s="633"/>
      <c r="ANF305" s="633"/>
      <c r="ANG305" s="633"/>
      <c r="ANH305" s="633"/>
      <c r="ANI305" s="633"/>
      <c r="ANJ305" s="633"/>
      <c r="ANK305" s="633"/>
      <c r="ANL305" s="633"/>
      <c r="ANM305" s="633"/>
      <c r="ANN305" s="633"/>
      <c r="ANO305" s="633"/>
      <c r="ANP305" s="633"/>
      <c r="ANQ305" s="633"/>
      <c r="ANR305" s="633"/>
      <c r="ANS305" s="633"/>
      <c r="ANT305" s="633"/>
      <c r="ANU305" s="633"/>
      <c r="ANV305" s="633"/>
      <c r="ANW305" s="633"/>
      <c r="ANX305" s="633"/>
      <c r="ANY305" s="633"/>
      <c r="ANZ305" s="633"/>
      <c r="AOA305" s="633"/>
      <c r="AOB305" s="633"/>
      <c r="AOC305" s="633"/>
      <c r="AOD305" s="633"/>
      <c r="AOE305" s="633"/>
      <c r="AOF305" s="633"/>
      <c r="AOG305" s="633"/>
      <c r="AOH305" s="633"/>
      <c r="AOI305" s="633"/>
      <c r="AOJ305" s="633"/>
      <c r="AOK305" s="633"/>
      <c r="AOL305" s="633"/>
      <c r="AOM305" s="633"/>
      <c r="AON305" s="633"/>
      <c r="AOO305" s="633"/>
      <c r="AOP305" s="633"/>
      <c r="AOQ305" s="633"/>
      <c r="AOR305" s="633"/>
      <c r="AOS305" s="633"/>
      <c r="AOT305" s="633"/>
      <c r="AOU305" s="633"/>
      <c r="AOV305" s="633"/>
      <c r="AOW305" s="633"/>
      <c r="AOX305" s="633"/>
      <c r="AOY305" s="633"/>
      <c r="AOZ305" s="633"/>
      <c r="APA305" s="633"/>
      <c r="APB305" s="633"/>
      <c r="APC305" s="633"/>
      <c r="APD305" s="633"/>
      <c r="APE305" s="633"/>
      <c r="APF305" s="633"/>
      <c r="APG305" s="633"/>
      <c r="APH305" s="633"/>
      <c r="API305" s="633"/>
      <c r="APJ305" s="633"/>
      <c r="APK305" s="633"/>
      <c r="APL305" s="633"/>
      <c r="APM305" s="633"/>
      <c r="APN305" s="633"/>
      <c r="APO305" s="633"/>
      <c r="APP305" s="633"/>
      <c r="APQ305" s="633"/>
      <c r="APR305" s="633"/>
      <c r="APS305" s="633"/>
      <c r="APT305" s="633"/>
      <c r="APU305" s="633"/>
      <c r="APV305" s="633"/>
      <c r="APW305" s="633"/>
      <c r="APX305" s="633"/>
      <c r="APY305" s="633"/>
      <c r="APZ305" s="633"/>
      <c r="AQA305" s="633"/>
      <c r="AQB305" s="633"/>
      <c r="AQC305" s="633"/>
      <c r="AQD305" s="633"/>
      <c r="AQE305" s="633"/>
      <c r="AQF305" s="633"/>
      <c r="AQG305" s="633"/>
      <c r="AQH305" s="633"/>
      <c r="AQI305" s="633"/>
      <c r="AQJ305" s="633"/>
      <c r="AQK305" s="633"/>
      <c r="AQL305" s="633"/>
      <c r="AQM305" s="633"/>
      <c r="AQN305" s="633"/>
      <c r="AQO305" s="633"/>
      <c r="AQP305" s="633"/>
      <c r="AQQ305" s="633"/>
      <c r="AQR305" s="633"/>
      <c r="AQS305" s="633"/>
      <c r="AQT305" s="633"/>
      <c r="AQU305" s="633"/>
      <c r="AQV305" s="633"/>
      <c r="AQW305" s="633"/>
      <c r="AQX305" s="633"/>
      <c r="AQY305" s="633"/>
      <c r="AQZ305" s="633"/>
      <c r="ARA305" s="633"/>
      <c r="ARB305" s="633"/>
      <c r="ARC305" s="633"/>
      <c r="ARD305" s="633"/>
      <c r="ARE305" s="633"/>
      <c r="ARF305" s="633"/>
      <c r="ARG305" s="633"/>
      <c r="ARH305" s="633"/>
      <c r="ARI305" s="633"/>
      <c r="ARJ305" s="633"/>
      <c r="ARK305" s="633"/>
      <c r="ARL305" s="633"/>
      <c r="ARM305" s="633"/>
      <c r="ARN305" s="633"/>
      <c r="ARO305" s="633"/>
      <c r="ARP305" s="633"/>
      <c r="ARQ305" s="633"/>
      <c r="ARR305" s="633"/>
      <c r="ARS305" s="633"/>
      <c r="ART305" s="633"/>
      <c r="ARU305" s="633"/>
      <c r="ARV305" s="633"/>
      <c r="ARW305" s="633"/>
      <c r="ARX305" s="633"/>
      <c r="ARY305" s="633"/>
      <c r="ARZ305" s="633"/>
      <c r="ASA305" s="633"/>
      <c r="ASB305" s="633"/>
      <c r="ASC305" s="633"/>
      <c r="ASD305" s="633"/>
      <c r="ASE305" s="633"/>
      <c r="ASF305" s="633"/>
      <c r="ASG305" s="633"/>
      <c r="ASH305" s="633"/>
      <c r="ASI305" s="633"/>
      <c r="ASJ305" s="633"/>
      <c r="ASK305" s="633"/>
      <c r="ASL305" s="633"/>
      <c r="ASM305" s="633"/>
      <c r="ASN305" s="633"/>
      <c r="ASO305" s="633"/>
      <c r="ASP305" s="633"/>
      <c r="ASQ305" s="633"/>
      <c r="ASR305" s="633"/>
      <c r="ASS305" s="633"/>
      <c r="AST305" s="633"/>
      <c r="ASU305" s="633"/>
      <c r="ASV305" s="633"/>
      <c r="ASW305" s="633"/>
      <c r="ASX305" s="633"/>
      <c r="ASY305" s="633"/>
      <c r="ASZ305" s="633"/>
      <c r="ATA305" s="633"/>
      <c r="ATB305" s="633"/>
      <c r="ATC305" s="633"/>
      <c r="ATD305" s="633"/>
      <c r="ATE305" s="633"/>
      <c r="ATF305" s="633"/>
      <c r="ATG305" s="633"/>
      <c r="ATH305" s="633"/>
      <c r="ATI305" s="633"/>
      <c r="ATJ305" s="633"/>
      <c r="ATK305" s="633"/>
      <c r="ATL305" s="633"/>
      <c r="ATM305" s="633"/>
      <c r="ATN305" s="633"/>
      <c r="ATO305" s="633"/>
      <c r="ATP305" s="633"/>
      <c r="ATQ305" s="633"/>
      <c r="ATR305" s="633"/>
      <c r="ATS305" s="633"/>
      <c r="ATT305" s="633"/>
      <c r="ATU305" s="633"/>
      <c r="ATV305" s="633"/>
      <c r="ATW305" s="633"/>
      <c r="ATX305" s="633"/>
      <c r="ATY305" s="633"/>
      <c r="ATZ305" s="633"/>
      <c r="AUA305" s="633"/>
      <c r="AUB305" s="633"/>
      <c r="AUC305" s="633"/>
      <c r="AUD305" s="633"/>
      <c r="AUE305" s="633"/>
      <c r="AUF305" s="633"/>
      <c r="AUG305" s="633"/>
      <c r="AUH305" s="633"/>
      <c r="AUI305" s="633"/>
      <c r="AUJ305" s="633"/>
      <c r="AUK305" s="633"/>
      <c r="AUL305" s="633"/>
      <c r="AUM305" s="633"/>
      <c r="AUN305" s="633"/>
      <c r="AUO305" s="633"/>
      <c r="AUP305" s="633"/>
      <c r="AUQ305" s="633"/>
      <c r="AUR305" s="633"/>
      <c r="AUS305" s="633"/>
      <c r="AUT305" s="633"/>
      <c r="AUU305" s="633"/>
      <c r="AUV305" s="633"/>
      <c r="AUW305" s="633"/>
      <c r="AUX305" s="633"/>
      <c r="AUY305" s="633"/>
      <c r="AUZ305" s="633"/>
      <c r="AVA305" s="633"/>
      <c r="AVB305" s="633"/>
      <c r="AVC305" s="633"/>
      <c r="AVD305" s="633"/>
      <c r="AVE305" s="633"/>
      <c r="AVF305" s="633"/>
      <c r="AVG305" s="633"/>
      <c r="AVH305" s="633"/>
      <c r="AVI305" s="633"/>
      <c r="AVJ305" s="633"/>
      <c r="AVK305" s="633"/>
      <c r="AVL305" s="633"/>
      <c r="AVM305" s="633"/>
      <c r="AVN305" s="633"/>
      <c r="AVO305" s="633"/>
      <c r="AVP305" s="633"/>
      <c r="AVQ305" s="633"/>
      <c r="AVR305" s="633"/>
      <c r="AVS305" s="633"/>
      <c r="AVT305" s="633"/>
      <c r="AVU305" s="633"/>
      <c r="AVV305" s="633"/>
      <c r="AVW305" s="633"/>
      <c r="AVX305" s="633"/>
      <c r="AVY305" s="633"/>
      <c r="AVZ305" s="633"/>
      <c r="AWA305" s="633"/>
      <c r="AWB305" s="633"/>
      <c r="AWC305" s="633"/>
      <c r="AWD305" s="633"/>
      <c r="AWE305" s="633"/>
      <c r="AWF305" s="633"/>
      <c r="AWG305" s="633"/>
      <c r="AWH305" s="633"/>
      <c r="AWI305" s="633"/>
      <c r="AWJ305" s="633"/>
      <c r="AWK305" s="633"/>
      <c r="AWL305" s="633"/>
      <c r="AWM305" s="633"/>
      <c r="AWN305" s="633"/>
      <c r="AWO305" s="633"/>
      <c r="AWP305" s="633"/>
      <c r="AWQ305" s="633"/>
      <c r="AWR305" s="633"/>
      <c r="AWS305" s="633"/>
      <c r="AWT305" s="633"/>
      <c r="AWU305" s="633"/>
      <c r="AWV305" s="633"/>
      <c r="AWW305" s="633"/>
      <c r="AWX305" s="633"/>
      <c r="AWY305" s="633"/>
      <c r="AWZ305" s="633"/>
      <c r="AXA305" s="633"/>
      <c r="AXB305" s="633"/>
      <c r="AXC305" s="633"/>
      <c r="AXD305" s="633"/>
      <c r="AXE305" s="633"/>
      <c r="AXF305" s="633"/>
      <c r="AXG305" s="633"/>
      <c r="AXH305" s="633"/>
      <c r="AXI305" s="633"/>
      <c r="AXJ305" s="633"/>
      <c r="AXK305" s="633"/>
      <c r="AXL305" s="633"/>
      <c r="AXM305" s="633"/>
      <c r="AXN305" s="633"/>
      <c r="AXO305" s="633"/>
      <c r="AXP305" s="633"/>
      <c r="AXQ305" s="633"/>
      <c r="AXR305" s="633"/>
      <c r="AXS305" s="633"/>
      <c r="AXT305" s="633"/>
      <c r="AXU305" s="633"/>
      <c r="AXV305" s="633"/>
      <c r="AXW305" s="633"/>
      <c r="AXX305" s="633"/>
      <c r="AXY305" s="633"/>
      <c r="AXZ305" s="633"/>
      <c r="AYA305" s="633"/>
      <c r="AYB305" s="633"/>
      <c r="AYC305" s="633"/>
      <c r="AYD305" s="633"/>
      <c r="AYE305" s="633"/>
      <c r="AYF305" s="633"/>
      <c r="AYG305" s="633"/>
      <c r="AYH305" s="633"/>
      <c r="AYI305" s="633"/>
      <c r="AYJ305" s="633"/>
      <c r="AYK305" s="633"/>
      <c r="AYL305" s="633"/>
      <c r="AYM305" s="633"/>
      <c r="AYN305" s="633"/>
      <c r="AYO305" s="633"/>
      <c r="AYP305" s="633"/>
      <c r="AYQ305" s="633"/>
      <c r="AYR305" s="633"/>
      <c r="AYS305" s="633"/>
      <c r="AYT305" s="633"/>
      <c r="AYU305" s="633"/>
      <c r="AYV305" s="633"/>
      <c r="AYW305" s="633"/>
      <c r="AYX305" s="633"/>
      <c r="AYY305" s="633"/>
      <c r="AYZ305" s="633"/>
      <c r="AZA305" s="633"/>
      <c r="AZB305" s="633"/>
      <c r="AZC305" s="633"/>
      <c r="AZD305" s="633"/>
      <c r="AZE305" s="633"/>
      <c r="AZF305" s="633"/>
      <c r="AZG305" s="633"/>
      <c r="AZH305" s="633"/>
      <c r="AZI305" s="633"/>
      <c r="AZJ305" s="633"/>
      <c r="AZK305" s="633"/>
      <c r="AZL305" s="633"/>
      <c r="AZM305" s="633"/>
      <c r="AZN305" s="633"/>
      <c r="AZO305" s="633"/>
      <c r="AZP305" s="633"/>
      <c r="AZQ305" s="633"/>
      <c r="AZR305" s="633"/>
      <c r="AZS305" s="633"/>
      <c r="AZT305" s="633"/>
      <c r="AZU305" s="633"/>
      <c r="AZV305" s="633"/>
      <c r="AZW305" s="633"/>
      <c r="AZX305" s="633"/>
      <c r="AZY305" s="633"/>
      <c r="AZZ305" s="633"/>
      <c r="BAA305" s="633"/>
      <c r="BAB305" s="633"/>
      <c r="BAC305" s="633"/>
      <c r="BAD305" s="633"/>
      <c r="BAE305" s="633"/>
      <c r="BAF305" s="633"/>
      <c r="BAG305" s="633"/>
      <c r="BAH305" s="633"/>
      <c r="BAI305" s="633"/>
      <c r="BAJ305" s="633"/>
      <c r="BAK305" s="633"/>
      <c r="BAL305" s="633"/>
      <c r="BAM305" s="633"/>
      <c r="BAN305" s="633"/>
      <c r="BAO305" s="633"/>
      <c r="BAP305" s="633"/>
      <c r="BAQ305" s="633"/>
      <c r="BAR305" s="633"/>
      <c r="BAS305" s="633"/>
      <c r="BAT305" s="633"/>
      <c r="BAU305" s="633"/>
      <c r="BAV305" s="633"/>
      <c r="BAW305" s="633"/>
      <c r="BAX305" s="633"/>
      <c r="BAY305" s="633"/>
      <c r="BAZ305" s="633"/>
      <c r="BBA305" s="633"/>
      <c r="BBB305" s="633"/>
      <c r="BBC305" s="633"/>
      <c r="BBD305" s="633"/>
      <c r="BBE305" s="633"/>
      <c r="BBF305" s="633"/>
      <c r="BBG305" s="633"/>
      <c r="BBH305" s="633"/>
      <c r="BBI305" s="633"/>
      <c r="BBJ305" s="633"/>
      <c r="BBK305" s="633"/>
      <c r="BBL305" s="633"/>
      <c r="BBM305" s="633"/>
      <c r="BBN305" s="633"/>
      <c r="BBO305" s="633"/>
      <c r="BBP305" s="633"/>
      <c r="BBQ305" s="633"/>
      <c r="BBR305" s="633"/>
      <c r="BBS305" s="633"/>
      <c r="BBT305" s="633"/>
      <c r="BBU305" s="633"/>
      <c r="BBV305" s="633"/>
      <c r="BBW305" s="633"/>
      <c r="BBX305" s="633"/>
      <c r="BBY305" s="633"/>
      <c r="BBZ305" s="633"/>
      <c r="BCA305" s="633"/>
      <c r="BCB305" s="633"/>
      <c r="BCC305" s="633"/>
      <c r="BCD305" s="633"/>
      <c r="BCE305" s="633"/>
      <c r="BCF305" s="633"/>
      <c r="BCG305" s="633"/>
      <c r="BCH305" s="633"/>
      <c r="BCI305" s="633"/>
      <c r="BCJ305" s="633"/>
      <c r="BCK305" s="633"/>
      <c r="BCL305" s="633"/>
      <c r="BCM305" s="633"/>
      <c r="BCN305" s="633"/>
      <c r="BCO305" s="633"/>
      <c r="BCP305" s="633"/>
      <c r="BCQ305" s="633"/>
      <c r="BCR305" s="633"/>
      <c r="BCS305" s="633"/>
      <c r="BCT305" s="633"/>
      <c r="BCU305" s="633"/>
      <c r="BCV305" s="633"/>
      <c r="BCW305" s="633"/>
      <c r="BCX305" s="633"/>
      <c r="BCY305" s="633"/>
      <c r="BCZ305" s="633"/>
      <c r="BDA305" s="633"/>
      <c r="BDB305" s="633"/>
      <c r="BDC305" s="633"/>
      <c r="BDD305" s="633"/>
      <c r="BDE305" s="633"/>
      <c r="BDF305" s="633"/>
      <c r="BDG305" s="633"/>
      <c r="BDH305" s="633"/>
      <c r="BDI305" s="633"/>
      <c r="BDJ305" s="633"/>
      <c r="BDK305" s="633"/>
      <c r="BDL305" s="633"/>
      <c r="BDM305" s="633"/>
      <c r="BDN305" s="633"/>
      <c r="BDO305" s="633"/>
      <c r="BDP305" s="633"/>
      <c r="BDQ305" s="633"/>
      <c r="BDR305" s="633"/>
      <c r="BDS305" s="633"/>
      <c r="BDT305" s="633"/>
      <c r="BDU305" s="633"/>
      <c r="BDV305" s="633"/>
      <c r="BDW305" s="633"/>
      <c r="BDX305" s="633"/>
      <c r="BDY305" s="633"/>
      <c r="BDZ305" s="633"/>
      <c r="BEA305" s="633"/>
      <c r="BEB305" s="633"/>
      <c r="BEC305" s="633"/>
      <c r="BED305" s="633"/>
      <c r="BEE305" s="633"/>
      <c r="BEF305" s="633"/>
      <c r="BEG305" s="633"/>
      <c r="BEH305" s="633"/>
      <c r="BEI305" s="633"/>
      <c r="BEJ305" s="633"/>
      <c r="BEK305" s="633"/>
      <c r="BEL305" s="633"/>
      <c r="BEM305" s="633"/>
      <c r="BEN305" s="633"/>
      <c r="BEO305" s="633"/>
      <c r="BEP305" s="633"/>
      <c r="BEQ305" s="633"/>
      <c r="BER305" s="633"/>
      <c r="BES305" s="633"/>
      <c r="BET305" s="633"/>
      <c r="BEU305" s="633"/>
      <c r="BEV305" s="633"/>
      <c r="BEW305" s="633"/>
      <c r="BEX305" s="633"/>
      <c r="BEY305" s="633"/>
      <c r="BEZ305" s="633"/>
      <c r="BFA305" s="633"/>
      <c r="BFB305" s="633"/>
      <c r="BFC305" s="633"/>
      <c r="BFD305" s="633"/>
      <c r="BFE305" s="633"/>
      <c r="BFF305" s="633"/>
      <c r="BFG305" s="633"/>
      <c r="BFH305" s="633"/>
      <c r="BFI305" s="633"/>
      <c r="BFJ305" s="633"/>
      <c r="BFK305" s="633"/>
      <c r="BFL305" s="633"/>
      <c r="BFM305" s="633"/>
      <c r="BFN305" s="633"/>
      <c r="BFO305" s="633"/>
      <c r="BFP305" s="633"/>
      <c r="BFQ305" s="633"/>
      <c r="BFR305" s="633"/>
      <c r="BFS305" s="633"/>
      <c r="BFT305" s="633"/>
      <c r="BFU305" s="633"/>
      <c r="BFV305" s="633"/>
      <c r="BFW305" s="633"/>
      <c r="BFX305" s="633"/>
      <c r="BFY305" s="633"/>
      <c r="BFZ305" s="633"/>
      <c r="BGA305" s="633"/>
      <c r="BGB305" s="633"/>
      <c r="BGC305" s="633"/>
      <c r="BGD305" s="633"/>
      <c r="BGE305" s="633"/>
      <c r="BGF305" s="633"/>
      <c r="BGG305" s="633"/>
      <c r="BGH305" s="633"/>
      <c r="BGI305" s="633"/>
      <c r="BGJ305" s="633"/>
      <c r="BGK305" s="633"/>
      <c r="BGL305" s="633"/>
      <c r="BGM305" s="633"/>
      <c r="BGN305" s="633"/>
      <c r="BGO305" s="633"/>
      <c r="BGP305" s="633"/>
      <c r="BGQ305" s="633"/>
      <c r="BGR305" s="633"/>
      <c r="BGS305" s="633"/>
      <c r="BGT305" s="633"/>
      <c r="BGU305" s="633"/>
      <c r="BGV305" s="633"/>
      <c r="BGW305" s="633"/>
      <c r="BGX305" s="633"/>
      <c r="BGY305" s="633"/>
      <c r="BGZ305" s="633"/>
      <c r="BHA305" s="633"/>
      <c r="BHB305" s="633"/>
      <c r="BHC305" s="633"/>
      <c r="BHD305" s="633"/>
      <c r="BHE305" s="633"/>
      <c r="BHF305" s="633"/>
      <c r="BHG305" s="633"/>
      <c r="BHH305" s="633"/>
      <c r="BHI305" s="633"/>
      <c r="BHJ305" s="633"/>
      <c r="BHK305" s="633"/>
      <c r="BHL305" s="633"/>
      <c r="BHM305" s="633"/>
      <c r="BHN305" s="633"/>
      <c r="BHO305" s="633"/>
      <c r="BHP305" s="633"/>
      <c r="BHQ305" s="633"/>
      <c r="BHR305" s="633"/>
      <c r="BHS305" s="633"/>
      <c r="BHT305" s="633"/>
      <c r="BHU305" s="633"/>
      <c r="BHV305" s="633"/>
      <c r="BHW305" s="633"/>
      <c r="BHX305" s="633"/>
      <c r="BHY305" s="633"/>
      <c r="BHZ305" s="633"/>
      <c r="BIA305" s="633"/>
      <c r="BIB305" s="633"/>
      <c r="BIC305" s="633"/>
      <c r="BID305" s="633"/>
      <c r="BIE305" s="633"/>
      <c r="BIF305" s="633"/>
      <c r="BIG305" s="633"/>
      <c r="BIH305" s="633"/>
      <c r="BII305" s="633"/>
      <c r="BIJ305" s="633"/>
      <c r="BIK305" s="633"/>
      <c r="BIL305" s="633"/>
      <c r="BIM305" s="633"/>
      <c r="BIN305" s="633"/>
      <c r="BIO305" s="633"/>
      <c r="BIP305" s="633"/>
      <c r="BIQ305" s="633"/>
      <c r="BIR305" s="633"/>
      <c r="BIS305" s="633"/>
      <c r="BIT305" s="633"/>
      <c r="BIU305" s="633"/>
      <c r="BIV305" s="633"/>
      <c r="BIW305" s="633"/>
      <c r="BIX305" s="633"/>
      <c r="BIY305" s="633"/>
      <c r="BIZ305" s="633"/>
      <c r="BJA305" s="633"/>
      <c r="BJB305" s="633"/>
      <c r="BJC305" s="633"/>
      <c r="BJD305" s="633"/>
      <c r="BJE305" s="633"/>
      <c r="BJF305" s="633"/>
      <c r="BJG305" s="633"/>
      <c r="BJH305" s="633"/>
      <c r="BJI305" s="633"/>
      <c r="BJJ305" s="633"/>
      <c r="BJK305" s="633"/>
      <c r="BJL305" s="633"/>
      <c r="BJM305" s="633"/>
      <c r="BJN305" s="633"/>
      <c r="BJO305" s="633"/>
      <c r="BJP305" s="633"/>
      <c r="BJQ305" s="633"/>
      <c r="BJR305" s="633"/>
      <c r="BJS305" s="633"/>
      <c r="BJT305" s="633"/>
      <c r="BJU305" s="633"/>
      <c r="BJV305" s="633"/>
      <c r="BJW305" s="633"/>
      <c r="BJX305" s="633"/>
      <c r="BJY305" s="633"/>
      <c r="BJZ305" s="633"/>
      <c r="BKA305" s="633"/>
      <c r="BKB305" s="633"/>
      <c r="BKC305" s="633"/>
      <c r="BKD305" s="633"/>
      <c r="BKE305" s="633"/>
      <c r="BKF305" s="633"/>
      <c r="BKG305" s="633"/>
      <c r="BKH305" s="633"/>
      <c r="BKI305" s="633"/>
      <c r="BKJ305" s="633"/>
      <c r="BKK305" s="633"/>
      <c r="BKL305" s="633"/>
      <c r="BKM305" s="633"/>
      <c r="BKN305" s="633"/>
      <c r="BKO305" s="633"/>
      <c r="BKP305" s="633"/>
      <c r="BKQ305" s="633"/>
      <c r="BKR305" s="633"/>
      <c r="BKS305" s="633"/>
      <c r="BKT305" s="633"/>
      <c r="BKU305" s="633"/>
      <c r="BKV305" s="633"/>
      <c r="BKW305" s="633"/>
      <c r="BKX305" s="633"/>
      <c r="BKY305" s="633"/>
      <c r="BKZ305" s="633"/>
      <c r="BLA305" s="633"/>
      <c r="BLB305" s="633"/>
      <c r="BLC305" s="633"/>
      <c r="BLD305" s="633"/>
      <c r="BLE305" s="633"/>
      <c r="BLF305" s="633"/>
      <c r="BLG305" s="633"/>
      <c r="BLH305" s="633"/>
      <c r="BLI305" s="633"/>
      <c r="BLJ305" s="633"/>
      <c r="BLK305" s="633"/>
      <c r="BLL305" s="633"/>
      <c r="BLM305" s="633"/>
      <c r="BLN305" s="633"/>
      <c r="BLO305" s="633"/>
      <c r="BLP305" s="633"/>
      <c r="BLQ305" s="633"/>
      <c r="BLR305" s="633"/>
      <c r="BLS305" s="633"/>
      <c r="BLT305" s="633"/>
      <c r="BLU305" s="633"/>
      <c r="BLV305" s="633"/>
      <c r="BLW305" s="633"/>
      <c r="BLX305" s="633"/>
      <c r="BLY305" s="633"/>
      <c r="BLZ305" s="633"/>
      <c r="BMA305" s="633"/>
      <c r="BMB305" s="633"/>
      <c r="BMC305" s="633"/>
      <c r="BMD305" s="633"/>
      <c r="BME305" s="633"/>
      <c r="BMF305" s="633"/>
      <c r="BMG305" s="633"/>
      <c r="BMH305" s="633"/>
      <c r="BMI305" s="633"/>
      <c r="BMJ305" s="633"/>
      <c r="BMK305" s="633"/>
      <c r="BML305" s="633"/>
      <c r="BMM305" s="633"/>
      <c r="BMN305" s="633"/>
      <c r="BMO305" s="633"/>
      <c r="BMP305" s="633"/>
      <c r="BMQ305" s="633"/>
      <c r="BMR305" s="633"/>
      <c r="BMS305" s="633"/>
      <c r="BMT305" s="633"/>
      <c r="BMU305" s="633"/>
      <c r="BMV305" s="633"/>
      <c r="BMW305" s="633"/>
      <c r="BMX305" s="633"/>
      <c r="BMY305" s="633"/>
      <c r="BMZ305" s="633"/>
      <c r="BNA305" s="633"/>
      <c r="BNB305" s="633"/>
      <c r="BNC305" s="633"/>
      <c r="BND305" s="633"/>
      <c r="BNE305" s="633"/>
      <c r="BNF305" s="633"/>
      <c r="BNG305" s="633"/>
      <c r="BNH305" s="633"/>
      <c r="BNI305" s="633"/>
      <c r="BNJ305" s="633"/>
      <c r="BNK305" s="633"/>
      <c r="BNL305" s="633"/>
      <c r="BNM305" s="633"/>
      <c r="BNN305" s="633"/>
      <c r="BNO305" s="633"/>
      <c r="BNP305" s="633"/>
      <c r="BNQ305" s="633"/>
      <c r="BNR305" s="633"/>
      <c r="BNS305" s="633"/>
      <c r="BNT305" s="633"/>
      <c r="BNU305" s="633"/>
      <c r="BNV305" s="633"/>
      <c r="BNW305" s="633"/>
      <c r="BNX305" s="633"/>
      <c r="BNY305" s="633"/>
      <c r="BNZ305" s="633"/>
      <c r="BOA305" s="633"/>
      <c r="BOB305" s="633"/>
      <c r="BOC305" s="633"/>
      <c r="BOD305" s="633"/>
      <c r="BOE305" s="633"/>
      <c r="BOF305" s="633"/>
      <c r="BOG305" s="633"/>
      <c r="BOH305" s="633"/>
      <c r="BOI305" s="633"/>
      <c r="BOJ305" s="633"/>
      <c r="BOK305" s="633"/>
      <c r="BOL305" s="633"/>
      <c r="BOM305" s="633"/>
      <c r="BON305" s="633"/>
      <c r="BOO305" s="633"/>
      <c r="BOP305" s="633"/>
      <c r="BOQ305" s="633"/>
      <c r="BOR305" s="633"/>
      <c r="BOS305" s="633"/>
      <c r="BOT305" s="633"/>
      <c r="BOU305" s="633"/>
      <c r="BOV305" s="633"/>
      <c r="BOW305" s="633"/>
      <c r="BOX305" s="633"/>
      <c r="BOY305" s="633"/>
      <c r="BOZ305" s="633"/>
      <c r="BPA305" s="633"/>
      <c r="BPB305" s="633"/>
      <c r="BPC305" s="633"/>
      <c r="BPD305" s="633"/>
      <c r="BPE305" s="633"/>
      <c r="BPF305" s="633"/>
      <c r="BPG305" s="633"/>
      <c r="BPH305" s="633"/>
      <c r="BPI305" s="633"/>
      <c r="BPJ305" s="633"/>
      <c r="BPK305" s="633"/>
      <c r="BPL305" s="633"/>
      <c r="BPM305" s="633"/>
      <c r="BPN305" s="633"/>
      <c r="BPO305" s="633"/>
      <c r="BPP305" s="633"/>
      <c r="BPQ305" s="633"/>
      <c r="BPR305" s="633"/>
      <c r="BPS305" s="633"/>
      <c r="BPT305" s="633"/>
      <c r="BPU305" s="633"/>
      <c r="BPV305" s="633"/>
      <c r="BPW305" s="633"/>
      <c r="BPX305" s="633"/>
      <c r="BPY305" s="633"/>
      <c r="BPZ305" s="633"/>
      <c r="BQA305" s="633"/>
      <c r="BQB305" s="633"/>
      <c r="BQC305" s="633"/>
      <c r="BQD305" s="633"/>
      <c r="BQE305" s="633"/>
      <c r="BQF305" s="633"/>
      <c r="BQG305" s="633"/>
      <c r="BQH305" s="633"/>
      <c r="BQI305" s="633"/>
      <c r="BQJ305" s="633"/>
      <c r="BQK305" s="633"/>
      <c r="BQL305" s="633"/>
      <c r="BQM305" s="633"/>
      <c r="BQN305" s="633"/>
      <c r="BQO305" s="633"/>
      <c r="BQP305" s="633"/>
      <c r="BQQ305" s="633"/>
      <c r="BQR305" s="633"/>
      <c r="BQS305" s="633"/>
      <c r="BQT305" s="633"/>
      <c r="BQU305" s="633"/>
      <c r="BQV305" s="633"/>
      <c r="BQW305" s="633"/>
      <c r="BQX305" s="633"/>
      <c r="BQY305" s="633"/>
      <c r="BQZ305" s="633"/>
      <c r="BRA305" s="633"/>
      <c r="BRB305" s="633"/>
      <c r="BRC305" s="633"/>
      <c r="BRD305" s="633"/>
      <c r="BRE305" s="633"/>
      <c r="BRF305" s="633"/>
      <c r="BRG305" s="633"/>
      <c r="BRH305" s="633"/>
      <c r="BRI305" s="633"/>
      <c r="BRJ305" s="633"/>
      <c r="BRK305" s="633"/>
      <c r="BRL305" s="633"/>
      <c r="BRM305" s="633"/>
      <c r="BRN305" s="633"/>
      <c r="BRO305" s="633"/>
      <c r="BRP305" s="633"/>
      <c r="BRQ305" s="633"/>
      <c r="BRR305" s="633"/>
      <c r="BRS305" s="633"/>
      <c r="BRT305" s="633"/>
      <c r="BRU305" s="633"/>
      <c r="BRV305" s="633"/>
      <c r="BRW305" s="633"/>
      <c r="BRX305" s="633"/>
      <c r="BRY305" s="633"/>
      <c r="BRZ305" s="633"/>
      <c r="BSA305" s="633"/>
      <c r="BSB305" s="633"/>
      <c r="BSC305" s="633"/>
      <c r="BSD305" s="633"/>
      <c r="BSE305" s="633"/>
      <c r="BSF305" s="633"/>
      <c r="BSG305" s="633"/>
      <c r="BSH305" s="633"/>
      <c r="BSI305" s="633"/>
      <c r="BSJ305" s="633"/>
      <c r="BSK305" s="633"/>
      <c r="BSL305" s="633"/>
      <c r="BSM305" s="633"/>
      <c r="BSN305" s="633"/>
      <c r="BSO305" s="633"/>
      <c r="BSP305" s="633"/>
      <c r="BSQ305" s="633"/>
      <c r="BSR305" s="633"/>
      <c r="BSS305" s="633"/>
      <c r="BST305" s="633"/>
      <c r="BSU305" s="633"/>
      <c r="BSV305" s="633"/>
      <c r="BSW305" s="633"/>
      <c r="BSX305" s="633"/>
      <c r="BSY305" s="633"/>
      <c r="BSZ305" s="633"/>
      <c r="BTA305" s="633"/>
      <c r="BTB305" s="633"/>
      <c r="BTC305" s="633"/>
      <c r="BTD305" s="633"/>
      <c r="BTE305" s="633"/>
      <c r="BTF305" s="633"/>
      <c r="BTG305" s="633"/>
      <c r="BTH305" s="633"/>
      <c r="BTI305" s="633"/>
      <c r="BTJ305" s="633"/>
      <c r="BTK305" s="633"/>
      <c r="BTL305" s="633"/>
      <c r="BTM305" s="633"/>
      <c r="BTN305" s="633"/>
      <c r="BTO305" s="633"/>
      <c r="BTP305" s="633"/>
      <c r="BTQ305" s="633"/>
      <c r="BTR305" s="633"/>
      <c r="BTS305" s="633"/>
      <c r="BTT305" s="633"/>
      <c r="BTU305" s="633"/>
      <c r="BTV305" s="633"/>
      <c r="BTW305" s="633"/>
      <c r="BTX305" s="633"/>
      <c r="BTY305" s="633"/>
      <c r="BTZ305" s="633"/>
      <c r="BUA305" s="633"/>
      <c r="BUB305" s="633"/>
      <c r="BUC305" s="633"/>
      <c r="BUD305" s="633"/>
      <c r="BUE305" s="633"/>
      <c r="BUF305" s="633"/>
      <c r="BUG305" s="633"/>
      <c r="BUH305" s="633"/>
      <c r="BUI305" s="633"/>
      <c r="BUJ305" s="633"/>
      <c r="BUK305" s="633"/>
      <c r="BUL305" s="633"/>
      <c r="BUM305" s="633"/>
      <c r="BUN305" s="633"/>
      <c r="BUO305" s="633"/>
      <c r="BUP305" s="633"/>
      <c r="BUQ305" s="633"/>
      <c r="BUR305" s="633"/>
      <c r="BUS305" s="633"/>
      <c r="BUT305" s="633"/>
      <c r="BUU305" s="633"/>
      <c r="BUV305" s="633"/>
      <c r="BUW305" s="633"/>
      <c r="BUX305" s="633"/>
      <c r="BUY305" s="633"/>
      <c r="BUZ305" s="633"/>
      <c r="BVA305" s="633"/>
      <c r="BVB305" s="633"/>
      <c r="BVC305" s="633"/>
      <c r="BVD305" s="633"/>
      <c r="BVE305" s="633"/>
      <c r="BVF305" s="633"/>
      <c r="BVG305" s="633"/>
      <c r="BVH305" s="633"/>
      <c r="BVI305" s="633"/>
      <c r="BVJ305" s="633"/>
      <c r="BVK305" s="633"/>
      <c r="BVL305" s="633"/>
      <c r="BVM305" s="633"/>
      <c r="BVN305" s="633"/>
      <c r="BVO305" s="633"/>
      <c r="BVP305" s="633"/>
      <c r="BVQ305" s="633"/>
      <c r="BVR305" s="633"/>
      <c r="BVS305" s="633"/>
      <c r="BVT305" s="633"/>
      <c r="BVU305" s="633"/>
      <c r="BVV305" s="633"/>
      <c r="BVW305" s="633"/>
      <c r="BVX305" s="633"/>
      <c r="BVY305" s="633"/>
      <c r="BVZ305" s="633"/>
      <c r="BWA305" s="633"/>
      <c r="BWB305" s="633"/>
      <c r="BWC305" s="633"/>
      <c r="BWD305" s="633"/>
      <c r="BWE305" s="633"/>
      <c r="BWF305" s="633"/>
      <c r="BWG305" s="633"/>
      <c r="BWH305" s="633"/>
      <c r="BWI305" s="633"/>
      <c r="BWJ305" s="633"/>
      <c r="BWK305" s="633"/>
      <c r="BWL305" s="633"/>
      <c r="BWM305" s="633"/>
      <c r="BWN305" s="633"/>
      <c r="BWO305" s="633"/>
      <c r="BWP305" s="633"/>
      <c r="BWQ305" s="633"/>
      <c r="BWR305" s="633"/>
      <c r="BWS305" s="633"/>
      <c r="BWT305" s="633"/>
      <c r="BWU305" s="633"/>
      <c r="BWV305" s="633"/>
      <c r="BWW305" s="633"/>
      <c r="BWX305" s="633"/>
      <c r="BWY305" s="633"/>
      <c r="BWZ305" s="633"/>
      <c r="BXA305" s="633"/>
      <c r="BXB305" s="633"/>
      <c r="BXC305" s="633"/>
      <c r="BXD305" s="633"/>
      <c r="BXE305" s="633"/>
      <c r="BXF305" s="633"/>
      <c r="BXG305" s="633"/>
      <c r="BXH305" s="633"/>
      <c r="BXI305" s="633"/>
      <c r="BXJ305" s="633"/>
      <c r="BXK305" s="633"/>
      <c r="BXL305" s="633"/>
      <c r="BXM305" s="633"/>
      <c r="BXN305" s="633"/>
      <c r="BXO305" s="633"/>
      <c r="BXP305" s="633"/>
      <c r="BXQ305" s="633"/>
      <c r="BXR305" s="633"/>
      <c r="BXS305" s="633"/>
      <c r="BXT305" s="633"/>
      <c r="BXU305" s="633"/>
      <c r="BXV305" s="633"/>
      <c r="BXW305" s="633"/>
      <c r="BXX305" s="633"/>
      <c r="BXY305" s="633"/>
      <c r="BXZ305" s="633"/>
      <c r="BYA305" s="633"/>
      <c r="BYB305" s="633"/>
      <c r="BYC305" s="633"/>
      <c r="BYD305" s="633"/>
      <c r="BYE305" s="633"/>
      <c r="BYF305" s="633"/>
      <c r="BYG305" s="633"/>
      <c r="BYH305" s="633"/>
      <c r="BYI305" s="633"/>
      <c r="BYJ305" s="633"/>
      <c r="BYK305" s="633"/>
      <c r="BYL305" s="633"/>
      <c r="BYM305" s="633"/>
      <c r="BYN305" s="633"/>
      <c r="BYO305" s="633"/>
      <c r="BYP305" s="633"/>
      <c r="BYQ305" s="633"/>
      <c r="BYR305" s="633"/>
      <c r="BYS305" s="633"/>
      <c r="BYT305" s="633"/>
      <c r="BYU305" s="633"/>
      <c r="BYV305" s="633"/>
      <c r="BYW305" s="633"/>
      <c r="BYX305" s="633"/>
      <c r="BYY305" s="633"/>
      <c r="BYZ305" s="633"/>
      <c r="BZA305" s="633"/>
      <c r="BZB305" s="633"/>
      <c r="BZC305" s="633"/>
      <c r="BZD305" s="633"/>
      <c r="BZE305" s="633"/>
      <c r="BZF305" s="633"/>
      <c r="BZG305" s="633"/>
      <c r="BZH305" s="633"/>
      <c r="BZI305" s="633"/>
      <c r="BZJ305" s="633"/>
      <c r="BZK305" s="633"/>
      <c r="BZL305" s="633"/>
      <c r="BZM305" s="633"/>
      <c r="BZN305" s="633"/>
      <c r="BZO305" s="633"/>
      <c r="BZP305" s="633"/>
      <c r="BZQ305" s="633"/>
      <c r="BZR305" s="633"/>
      <c r="BZS305" s="633"/>
      <c r="BZT305" s="633"/>
      <c r="BZU305" s="633"/>
      <c r="BZV305" s="633"/>
      <c r="BZW305" s="633"/>
      <c r="BZX305" s="633"/>
      <c r="BZY305" s="633"/>
      <c r="BZZ305" s="633"/>
      <c r="CAA305" s="633"/>
      <c r="CAB305" s="633"/>
      <c r="CAC305" s="633"/>
      <c r="CAD305" s="633"/>
      <c r="CAE305" s="633"/>
      <c r="CAF305" s="633"/>
      <c r="CAG305" s="633"/>
      <c r="CAH305" s="633"/>
      <c r="CAI305" s="633"/>
      <c r="CAJ305" s="633"/>
      <c r="CAK305" s="633"/>
      <c r="CAL305" s="633"/>
      <c r="CAM305" s="633"/>
      <c r="CAN305" s="633"/>
      <c r="CAO305" s="633"/>
      <c r="CAP305" s="633"/>
      <c r="CAQ305" s="633"/>
      <c r="CAR305" s="633"/>
      <c r="CAS305" s="633"/>
      <c r="CAT305" s="633"/>
      <c r="CAU305" s="633"/>
      <c r="CAV305" s="633"/>
      <c r="CAW305" s="633"/>
      <c r="CAX305" s="633"/>
      <c r="CAY305" s="633"/>
      <c r="CAZ305" s="633"/>
      <c r="CBA305" s="633"/>
      <c r="CBB305" s="633"/>
      <c r="CBC305" s="633"/>
      <c r="CBD305" s="633"/>
      <c r="CBE305" s="633"/>
      <c r="CBF305" s="633"/>
      <c r="CBG305" s="633"/>
      <c r="CBH305" s="633"/>
      <c r="CBI305" s="633"/>
      <c r="CBJ305" s="633"/>
      <c r="CBK305" s="633"/>
      <c r="CBL305" s="633"/>
      <c r="CBM305" s="633"/>
      <c r="CBN305" s="633"/>
      <c r="CBO305" s="633"/>
      <c r="CBP305" s="633"/>
      <c r="CBQ305" s="633"/>
      <c r="CBR305" s="633"/>
      <c r="CBS305" s="633"/>
      <c r="CBT305" s="633"/>
      <c r="CBU305" s="633"/>
      <c r="CBV305" s="633"/>
      <c r="CBW305" s="633"/>
      <c r="CBX305" s="633"/>
      <c r="CBY305" s="633"/>
      <c r="CBZ305" s="633"/>
      <c r="CCA305" s="633"/>
      <c r="CCB305" s="633"/>
      <c r="CCC305" s="633"/>
      <c r="CCD305" s="633"/>
      <c r="CCE305" s="633"/>
      <c r="CCF305" s="633"/>
      <c r="CCG305" s="633"/>
      <c r="CCH305" s="633"/>
      <c r="CCI305" s="633"/>
      <c r="CCJ305" s="633"/>
      <c r="CCK305" s="633"/>
      <c r="CCL305" s="633"/>
      <c r="CCM305" s="633"/>
      <c r="CCN305" s="633"/>
      <c r="CCO305" s="633"/>
      <c r="CCP305" s="633"/>
      <c r="CCQ305" s="633"/>
      <c r="CCR305" s="633"/>
      <c r="CCS305" s="633"/>
      <c r="CCT305" s="633"/>
      <c r="CCU305" s="633"/>
      <c r="CCV305" s="633"/>
      <c r="CCW305" s="633"/>
      <c r="CCX305" s="633"/>
      <c r="CCY305" s="633"/>
      <c r="CCZ305" s="633"/>
      <c r="CDA305" s="633"/>
      <c r="CDB305" s="633"/>
      <c r="CDC305" s="633"/>
      <c r="CDD305" s="633"/>
      <c r="CDE305" s="633"/>
      <c r="CDF305" s="633"/>
      <c r="CDG305" s="633"/>
      <c r="CDH305" s="633"/>
      <c r="CDI305" s="633"/>
      <c r="CDJ305" s="633"/>
      <c r="CDK305" s="633"/>
      <c r="CDL305" s="633"/>
      <c r="CDM305" s="633"/>
      <c r="CDN305" s="633"/>
      <c r="CDO305" s="633"/>
      <c r="CDP305" s="633"/>
      <c r="CDQ305" s="633"/>
      <c r="CDR305" s="633"/>
      <c r="CDS305" s="633"/>
      <c r="CDT305" s="633"/>
      <c r="CDU305" s="633"/>
      <c r="CDV305" s="633"/>
      <c r="CDW305" s="633"/>
      <c r="CDX305" s="633"/>
      <c r="CDY305" s="633"/>
      <c r="CDZ305" s="633"/>
      <c r="CEA305" s="633"/>
      <c r="CEB305" s="633"/>
      <c r="CEC305" s="633"/>
      <c r="CED305" s="633"/>
      <c r="CEE305" s="633"/>
      <c r="CEF305" s="633"/>
      <c r="CEG305" s="633"/>
      <c r="CEH305" s="633"/>
      <c r="CEI305" s="633"/>
      <c r="CEJ305" s="633"/>
      <c r="CEK305" s="633"/>
      <c r="CEL305" s="633"/>
      <c r="CEM305" s="633"/>
      <c r="CEN305" s="633"/>
      <c r="CEO305" s="633"/>
      <c r="CEP305" s="633"/>
      <c r="CEQ305" s="633"/>
      <c r="CER305" s="633"/>
      <c r="CES305" s="633"/>
      <c r="CET305" s="633"/>
      <c r="CEU305" s="633"/>
      <c r="CEV305" s="633"/>
      <c r="CEW305" s="633"/>
      <c r="CEX305" s="633"/>
      <c r="CEY305" s="633"/>
      <c r="CEZ305" s="633"/>
      <c r="CFA305" s="633"/>
      <c r="CFB305" s="633"/>
      <c r="CFC305" s="633"/>
      <c r="CFD305" s="633"/>
      <c r="CFE305" s="633"/>
      <c r="CFF305" s="633"/>
      <c r="CFG305" s="633"/>
      <c r="CFH305" s="633"/>
      <c r="CFI305" s="633"/>
      <c r="CFJ305" s="633"/>
      <c r="CFK305" s="633"/>
      <c r="CFL305" s="633"/>
      <c r="CFM305" s="633"/>
      <c r="CFN305" s="633"/>
      <c r="CFO305" s="633"/>
      <c r="CFP305" s="633"/>
      <c r="CFQ305" s="633"/>
      <c r="CFR305" s="633"/>
      <c r="CFS305" s="633"/>
      <c r="CFT305" s="633"/>
      <c r="CFU305" s="633"/>
      <c r="CFV305" s="633"/>
      <c r="CFW305" s="633"/>
      <c r="CFX305" s="633"/>
      <c r="CFY305" s="633"/>
      <c r="CFZ305" s="633"/>
      <c r="CGA305" s="633"/>
      <c r="CGB305" s="633"/>
      <c r="CGC305" s="633"/>
      <c r="CGD305" s="633"/>
      <c r="CGE305" s="633"/>
      <c r="CGF305" s="633"/>
      <c r="CGG305" s="633"/>
      <c r="CGH305" s="633"/>
      <c r="CGI305" s="633"/>
      <c r="CGJ305" s="633"/>
      <c r="CGK305" s="633"/>
      <c r="CGL305" s="633"/>
      <c r="CGM305" s="633"/>
      <c r="CGN305" s="633"/>
      <c r="CGO305" s="633"/>
      <c r="CGP305" s="633"/>
      <c r="CGQ305" s="633"/>
      <c r="CGR305" s="633"/>
      <c r="CGS305" s="633"/>
      <c r="CGT305" s="633"/>
      <c r="CGU305" s="633"/>
      <c r="CGV305" s="633"/>
      <c r="CGW305" s="633"/>
      <c r="CGX305" s="633"/>
      <c r="CGY305" s="633"/>
      <c r="CGZ305" s="633"/>
      <c r="CHA305" s="633"/>
      <c r="CHB305" s="633"/>
      <c r="CHC305" s="633"/>
      <c r="CHD305" s="633"/>
      <c r="CHE305" s="633"/>
      <c r="CHF305" s="633"/>
      <c r="CHG305" s="633"/>
      <c r="CHH305" s="633"/>
      <c r="CHI305" s="633"/>
      <c r="CHJ305" s="633"/>
      <c r="CHK305" s="633"/>
      <c r="CHL305" s="633"/>
      <c r="CHM305" s="633"/>
      <c r="CHN305" s="633"/>
      <c r="CHO305" s="633"/>
      <c r="CHP305" s="633"/>
      <c r="CHQ305" s="633"/>
      <c r="CHR305" s="633"/>
      <c r="CHS305" s="633"/>
      <c r="CHT305" s="633"/>
      <c r="CHU305" s="633"/>
      <c r="CHV305" s="633"/>
      <c r="CHW305" s="633"/>
      <c r="CHX305" s="633"/>
      <c r="CHY305" s="633"/>
      <c r="CHZ305" s="633"/>
      <c r="CIA305" s="633"/>
      <c r="CIB305" s="633"/>
      <c r="CIC305" s="633"/>
      <c r="CID305" s="633"/>
      <c r="CIE305" s="633"/>
      <c r="CIF305" s="633"/>
      <c r="CIG305" s="633"/>
      <c r="CIH305" s="633"/>
      <c r="CII305" s="633"/>
      <c r="CIJ305" s="633"/>
      <c r="CIK305" s="633"/>
      <c r="CIL305" s="633"/>
      <c r="CIM305" s="633"/>
      <c r="CIN305" s="633"/>
      <c r="CIO305" s="633"/>
      <c r="CIP305" s="633"/>
      <c r="CIQ305" s="633"/>
      <c r="CIR305" s="633"/>
      <c r="CIS305" s="633"/>
      <c r="CIT305" s="633"/>
      <c r="CIU305" s="633"/>
      <c r="CIV305" s="633"/>
      <c r="CIW305" s="633"/>
      <c r="CIX305" s="633"/>
      <c r="CIY305" s="633"/>
      <c r="CIZ305" s="633"/>
      <c r="CJA305" s="633"/>
      <c r="CJB305" s="633"/>
      <c r="CJC305" s="633"/>
      <c r="CJD305" s="633"/>
      <c r="CJE305" s="633"/>
      <c r="CJF305" s="633"/>
      <c r="CJG305" s="633"/>
      <c r="CJH305" s="633"/>
      <c r="CJI305" s="633"/>
      <c r="CJJ305" s="633"/>
      <c r="CJK305" s="633"/>
      <c r="CJL305" s="633"/>
      <c r="CJM305" s="633"/>
      <c r="CJN305" s="633"/>
      <c r="CJO305" s="633"/>
      <c r="CJP305" s="633"/>
      <c r="CJQ305" s="633"/>
      <c r="CJR305" s="633"/>
      <c r="CJS305" s="633"/>
      <c r="CJT305" s="633"/>
      <c r="CJU305" s="633"/>
      <c r="CJV305" s="633"/>
      <c r="CJW305" s="633"/>
      <c r="CJX305" s="633"/>
      <c r="CJY305" s="633"/>
      <c r="CJZ305" s="633"/>
      <c r="CKA305" s="633"/>
      <c r="CKB305" s="633"/>
      <c r="CKC305" s="633"/>
      <c r="CKD305" s="633"/>
      <c r="CKE305" s="633"/>
      <c r="CKF305" s="633"/>
      <c r="CKG305" s="633"/>
      <c r="CKH305" s="633"/>
      <c r="CKI305" s="633"/>
      <c r="CKJ305" s="633"/>
      <c r="CKK305" s="633"/>
      <c r="CKL305" s="633"/>
      <c r="CKM305" s="633"/>
      <c r="CKN305" s="633"/>
      <c r="CKO305" s="633"/>
      <c r="CKP305" s="633"/>
      <c r="CKQ305" s="633"/>
      <c r="CKR305" s="633"/>
      <c r="CKS305" s="633"/>
      <c r="CKT305" s="633"/>
      <c r="CKU305" s="633"/>
      <c r="CKV305" s="633"/>
      <c r="CKW305" s="633"/>
      <c r="CKX305" s="633"/>
      <c r="CKY305" s="633"/>
      <c r="CKZ305" s="633"/>
      <c r="CLA305" s="633"/>
      <c r="CLB305" s="633"/>
      <c r="CLC305" s="633"/>
      <c r="CLD305" s="633"/>
      <c r="CLE305" s="633"/>
      <c r="CLF305" s="633"/>
      <c r="CLG305" s="633"/>
      <c r="CLH305" s="633"/>
      <c r="CLI305" s="633"/>
      <c r="CLJ305" s="633"/>
      <c r="CLK305" s="633"/>
      <c r="CLL305" s="633"/>
      <c r="CLM305" s="633"/>
      <c r="CLN305" s="633"/>
      <c r="CLO305" s="633"/>
      <c r="CLP305" s="633"/>
      <c r="CLQ305" s="633"/>
      <c r="CLR305" s="633"/>
      <c r="CLS305" s="633"/>
      <c r="CLT305" s="633"/>
      <c r="CLU305" s="633"/>
      <c r="CLV305" s="633"/>
      <c r="CLW305" s="633"/>
      <c r="CLX305" s="633"/>
      <c r="CLY305" s="633"/>
      <c r="CLZ305" s="633"/>
      <c r="CMA305" s="633"/>
      <c r="CMB305" s="633"/>
      <c r="CMC305" s="633"/>
      <c r="CMD305" s="633"/>
      <c r="CME305" s="633"/>
      <c r="CMF305" s="633"/>
      <c r="CMG305" s="633"/>
      <c r="CMH305" s="633"/>
      <c r="CMI305" s="633"/>
      <c r="CMJ305" s="633"/>
      <c r="CMK305" s="633"/>
      <c r="CML305" s="633"/>
      <c r="CMM305" s="633"/>
      <c r="CMN305" s="633"/>
      <c r="CMO305" s="633"/>
      <c r="CMP305" s="633"/>
      <c r="CMQ305" s="633"/>
      <c r="CMR305" s="633"/>
      <c r="CMS305" s="633"/>
      <c r="CMT305" s="633"/>
      <c r="CMU305" s="633"/>
      <c r="CMV305" s="633"/>
      <c r="CMW305" s="633"/>
      <c r="CMX305" s="633"/>
      <c r="CMY305" s="633"/>
      <c r="CMZ305" s="633"/>
      <c r="CNA305" s="633"/>
      <c r="CNB305" s="633"/>
      <c r="CNC305" s="633"/>
      <c r="CND305" s="633"/>
      <c r="CNE305" s="633"/>
      <c r="CNF305" s="633"/>
      <c r="CNG305" s="633"/>
      <c r="CNH305" s="633"/>
      <c r="CNI305" s="633"/>
      <c r="CNJ305" s="633"/>
      <c r="CNK305" s="633"/>
      <c r="CNL305" s="633"/>
      <c r="CNM305" s="633"/>
      <c r="CNN305" s="633"/>
      <c r="CNO305" s="633"/>
      <c r="CNP305" s="633"/>
      <c r="CNQ305" s="633"/>
      <c r="CNR305" s="633"/>
      <c r="CNS305" s="633"/>
      <c r="CNT305" s="633"/>
      <c r="CNU305" s="633"/>
      <c r="CNV305" s="633"/>
      <c r="CNW305" s="633"/>
    </row>
    <row r="306" spans="1:2415" s="634" customFormat="1" ht="45.75" customHeight="1" thickTop="1" thickBot="1" x14ac:dyDescent="0.3">
      <c r="A306" s="413"/>
      <c r="B306" s="668" t="s">
        <v>1046</v>
      </c>
      <c r="C306" s="684" t="s">
        <v>1054</v>
      </c>
      <c r="D306" s="1015" t="s">
        <v>1222</v>
      </c>
      <c r="E306" s="1015"/>
      <c r="F306" s="1015"/>
      <c r="G306" s="1015"/>
      <c r="H306" s="1015"/>
      <c r="I306" s="1015"/>
      <c r="J306" s="1015"/>
      <c r="K306" s="1015"/>
      <c r="L306" s="1015"/>
      <c r="M306" s="1031"/>
      <c r="N306" s="1032"/>
      <c r="O306" s="1032"/>
      <c r="P306" s="1032"/>
      <c r="Q306" s="1032"/>
      <c r="R306" s="1032"/>
      <c r="S306" s="1032"/>
      <c r="T306" s="1032"/>
      <c r="U306" s="1032"/>
      <c r="V306" s="739"/>
      <c r="W306" s="386"/>
      <c r="X306" s="386"/>
      <c r="Y306" s="386"/>
      <c r="Z306" s="386"/>
      <c r="AA306" s="386"/>
      <c r="AB306" s="386"/>
      <c r="AC306" s="386"/>
      <c r="AD306" s="386"/>
      <c r="AE306" s="386"/>
      <c r="AF306" s="386"/>
      <c r="AG306" s="386"/>
      <c r="AH306" s="386"/>
      <c r="AI306" s="386"/>
      <c r="AJ306" s="386"/>
      <c r="AK306" s="386"/>
      <c r="AL306" s="386"/>
      <c r="AM306" s="386"/>
      <c r="AN306" s="386"/>
      <c r="AO306" s="386"/>
      <c r="AP306" s="386"/>
      <c r="AQ306" s="386"/>
      <c r="AR306" s="386"/>
      <c r="AS306" s="632"/>
      <c r="AT306" s="632"/>
      <c r="AU306" s="632"/>
      <c r="AV306" s="632"/>
      <c r="AW306" s="632"/>
      <c r="AX306" s="632"/>
      <c r="AY306" s="632"/>
      <c r="AZ306" s="632"/>
      <c r="BA306" s="632"/>
      <c r="BB306" s="632"/>
      <c r="BC306" s="632"/>
      <c r="BD306" s="632"/>
      <c r="BE306" s="632"/>
      <c r="BF306" s="632"/>
      <c r="BG306" s="632"/>
      <c r="BH306" s="632"/>
      <c r="BI306" s="632"/>
      <c r="BJ306" s="632"/>
      <c r="BK306" s="632"/>
      <c r="BL306" s="632"/>
      <c r="BM306" s="632"/>
      <c r="BN306" s="632"/>
      <c r="BO306" s="632"/>
      <c r="BP306" s="632"/>
      <c r="BQ306" s="632"/>
      <c r="BR306" s="632"/>
      <c r="BS306" s="632"/>
      <c r="BT306" s="632"/>
      <c r="BU306" s="632"/>
      <c r="BV306" s="632"/>
      <c r="BW306" s="632"/>
      <c r="BX306" s="632"/>
      <c r="BY306" s="632"/>
      <c r="BZ306" s="632"/>
      <c r="CA306" s="632"/>
      <c r="CB306" s="632"/>
      <c r="CC306" s="632"/>
      <c r="CD306" s="632"/>
      <c r="CE306" s="632"/>
      <c r="CF306" s="632"/>
      <c r="CG306" s="632"/>
      <c r="CH306" s="633"/>
      <c r="CI306" s="633"/>
      <c r="CJ306" s="633"/>
      <c r="CK306" s="633"/>
      <c r="CL306" s="633"/>
      <c r="CM306" s="633"/>
      <c r="CN306" s="633"/>
      <c r="CO306" s="633"/>
      <c r="CP306" s="633"/>
      <c r="CQ306" s="633"/>
      <c r="CR306" s="633"/>
      <c r="CS306" s="633"/>
      <c r="CT306" s="633"/>
      <c r="CU306" s="633"/>
      <c r="CV306" s="633"/>
      <c r="CW306" s="633"/>
      <c r="CX306" s="633"/>
      <c r="CY306" s="633"/>
      <c r="CZ306" s="633"/>
      <c r="DA306" s="633"/>
      <c r="DB306" s="633"/>
      <c r="DC306" s="633"/>
      <c r="DD306" s="633"/>
      <c r="DE306" s="633"/>
      <c r="DF306" s="633"/>
      <c r="DG306" s="633"/>
      <c r="DH306" s="633"/>
      <c r="DI306" s="633"/>
      <c r="DJ306" s="633"/>
      <c r="DK306" s="633"/>
      <c r="DL306" s="633"/>
      <c r="DM306" s="633"/>
      <c r="DN306" s="633"/>
      <c r="DO306" s="633"/>
      <c r="DP306" s="633"/>
      <c r="DQ306" s="633"/>
      <c r="DR306" s="633"/>
      <c r="DS306" s="633"/>
      <c r="DT306" s="633"/>
      <c r="DU306" s="633"/>
      <c r="DV306" s="633"/>
      <c r="DW306" s="633"/>
      <c r="DX306" s="633"/>
      <c r="DY306" s="633"/>
      <c r="DZ306" s="633"/>
      <c r="EA306" s="633"/>
      <c r="EB306" s="633"/>
      <c r="EC306" s="633"/>
      <c r="ED306" s="633"/>
      <c r="EE306" s="633"/>
      <c r="EF306" s="633"/>
      <c r="EG306" s="633"/>
      <c r="EH306" s="633"/>
      <c r="EI306" s="633"/>
      <c r="EJ306" s="633"/>
      <c r="EK306" s="633"/>
      <c r="EL306" s="633"/>
      <c r="EM306" s="633"/>
      <c r="EN306" s="633"/>
      <c r="EO306" s="633"/>
      <c r="EP306" s="633"/>
      <c r="EQ306" s="633"/>
      <c r="ER306" s="633"/>
      <c r="ES306" s="633"/>
      <c r="ET306" s="633"/>
      <c r="EU306" s="633"/>
      <c r="EV306" s="633"/>
      <c r="EW306" s="633"/>
      <c r="EX306" s="633"/>
      <c r="EY306" s="633"/>
      <c r="EZ306" s="633"/>
      <c r="FA306" s="633"/>
      <c r="FB306" s="633"/>
      <c r="FC306" s="633"/>
      <c r="FD306" s="633"/>
      <c r="FE306" s="633"/>
      <c r="FF306" s="633"/>
      <c r="FG306" s="633"/>
      <c r="FH306" s="633"/>
      <c r="FI306" s="633"/>
      <c r="FJ306" s="633"/>
      <c r="FK306" s="633"/>
      <c r="FL306" s="633"/>
      <c r="FM306" s="633"/>
      <c r="FN306" s="633"/>
      <c r="FO306" s="633"/>
      <c r="FP306" s="633"/>
      <c r="FQ306" s="633"/>
      <c r="FR306" s="633"/>
      <c r="FS306" s="633"/>
      <c r="FT306" s="633"/>
      <c r="FU306" s="633"/>
      <c r="FV306" s="633"/>
      <c r="FW306" s="633"/>
      <c r="FX306" s="633"/>
      <c r="FY306" s="633"/>
      <c r="FZ306" s="633"/>
      <c r="GA306" s="633"/>
      <c r="GB306" s="633"/>
      <c r="GC306" s="633"/>
      <c r="GD306" s="633"/>
      <c r="GE306" s="633"/>
      <c r="GF306" s="633"/>
      <c r="GG306" s="633"/>
      <c r="GH306" s="633"/>
      <c r="GI306" s="633"/>
      <c r="GJ306" s="633"/>
      <c r="GK306" s="633"/>
      <c r="GL306" s="633"/>
      <c r="GM306" s="633"/>
      <c r="GN306" s="633"/>
      <c r="GO306" s="633"/>
      <c r="GP306" s="633"/>
      <c r="GQ306" s="633"/>
      <c r="GR306" s="633"/>
      <c r="GS306" s="633"/>
      <c r="GT306" s="633"/>
      <c r="GU306" s="633"/>
      <c r="GV306" s="633"/>
      <c r="GW306" s="633"/>
      <c r="GX306" s="633"/>
      <c r="GY306" s="633"/>
      <c r="GZ306" s="633"/>
      <c r="HA306" s="633"/>
      <c r="HB306" s="633"/>
      <c r="HC306" s="633"/>
      <c r="HD306" s="633"/>
      <c r="HE306" s="633"/>
      <c r="HF306" s="633"/>
      <c r="HG306" s="633"/>
      <c r="HH306" s="633"/>
      <c r="HI306" s="633"/>
      <c r="HJ306" s="633"/>
      <c r="HK306" s="633"/>
      <c r="HL306" s="633"/>
      <c r="HM306" s="633"/>
      <c r="HN306" s="633"/>
      <c r="HO306" s="633"/>
      <c r="HP306" s="633"/>
      <c r="HQ306" s="633"/>
      <c r="HR306" s="633"/>
      <c r="HS306" s="633"/>
      <c r="HT306" s="633"/>
      <c r="HU306" s="633"/>
      <c r="HV306" s="633"/>
      <c r="HW306" s="633"/>
      <c r="HX306" s="633"/>
      <c r="HY306" s="633"/>
      <c r="HZ306" s="633"/>
      <c r="IA306" s="633"/>
      <c r="IB306" s="633"/>
      <c r="IC306" s="633"/>
      <c r="ID306" s="633"/>
      <c r="IE306" s="633"/>
      <c r="IF306" s="633"/>
      <c r="IG306" s="633"/>
      <c r="IH306" s="633"/>
      <c r="II306" s="633"/>
      <c r="IJ306" s="633"/>
      <c r="IK306" s="633"/>
      <c r="IL306" s="633"/>
      <c r="IM306" s="633"/>
      <c r="IN306" s="633"/>
      <c r="IO306" s="633"/>
      <c r="IP306" s="633"/>
      <c r="IQ306" s="633"/>
      <c r="IR306" s="633"/>
      <c r="IS306" s="633"/>
      <c r="IT306" s="633"/>
      <c r="IU306" s="633"/>
      <c r="IV306" s="633"/>
      <c r="IW306" s="633"/>
      <c r="IX306" s="633"/>
      <c r="IY306" s="633"/>
      <c r="IZ306" s="633"/>
      <c r="JA306" s="633"/>
      <c r="JB306" s="633"/>
      <c r="JC306" s="633"/>
      <c r="JD306" s="633"/>
      <c r="JE306" s="633"/>
      <c r="JF306" s="633"/>
      <c r="JG306" s="633"/>
      <c r="JH306" s="633"/>
      <c r="JI306" s="633"/>
      <c r="JJ306" s="633"/>
      <c r="JK306" s="633"/>
      <c r="JL306" s="633"/>
      <c r="JM306" s="633"/>
      <c r="JN306" s="633"/>
      <c r="JO306" s="633"/>
      <c r="JP306" s="633"/>
      <c r="JQ306" s="633"/>
      <c r="JR306" s="633"/>
      <c r="JS306" s="633"/>
      <c r="JT306" s="633"/>
      <c r="JU306" s="633"/>
      <c r="JV306" s="633"/>
      <c r="JW306" s="633"/>
      <c r="JX306" s="633"/>
      <c r="JY306" s="633"/>
      <c r="JZ306" s="633"/>
      <c r="KA306" s="633"/>
      <c r="KB306" s="633"/>
      <c r="KC306" s="633"/>
      <c r="KD306" s="633"/>
      <c r="KE306" s="633"/>
      <c r="KF306" s="633"/>
      <c r="KG306" s="633"/>
      <c r="KH306" s="633"/>
      <c r="KI306" s="633"/>
      <c r="KJ306" s="633"/>
      <c r="KK306" s="633"/>
      <c r="KL306" s="633"/>
      <c r="KM306" s="633"/>
      <c r="KN306" s="633"/>
      <c r="KO306" s="633"/>
      <c r="KP306" s="633"/>
      <c r="KQ306" s="633"/>
      <c r="KR306" s="633"/>
      <c r="KS306" s="633"/>
      <c r="KT306" s="633"/>
      <c r="KU306" s="633"/>
      <c r="KV306" s="633"/>
      <c r="KW306" s="633"/>
      <c r="KX306" s="633"/>
      <c r="KY306" s="633"/>
      <c r="KZ306" s="633"/>
      <c r="LA306" s="633"/>
      <c r="LB306" s="633"/>
      <c r="LC306" s="633"/>
      <c r="LD306" s="633"/>
      <c r="LE306" s="633"/>
      <c r="LF306" s="633"/>
      <c r="LG306" s="633"/>
      <c r="LH306" s="633"/>
      <c r="LI306" s="633"/>
      <c r="LJ306" s="633"/>
      <c r="LK306" s="633"/>
      <c r="LL306" s="633"/>
      <c r="LM306" s="633"/>
      <c r="LN306" s="633"/>
      <c r="LO306" s="633"/>
      <c r="LP306" s="633"/>
      <c r="LQ306" s="633"/>
      <c r="LR306" s="633"/>
      <c r="LS306" s="633"/>
      <c r="LT306" s="633"/>
      <c r="LU306" s="633"/>
      <c r="LV306" s="633"/>
      <c r="LW306" s="633"/>
      <c r="LX306" s="633"/>
      <c r="LY306" s="633"/>
      <c r="LZ306" s="633"/>
      <c r="MA306" s="633"/>
      <c r="MB306" s="633"/>
      <c r="MC306" s="633"/>
      <c r="MD306" s="633"/>
      <c r="ME306" s="633"/>
      <c r="MF306" s="633"/>
      <c r="MG306" s="633"/>
      <c r="MH306" s="633"/>
      <c r="MI306" s="633"/>
      <c r="MJ306" s="633"/>
      <c r="MK306" s="633"/>
      <c r="ML306" s="633"/>
      <c r="MM306" s="633"/>
      <c r="MN306" s="633"/>
      <c r="MO306" s="633"/>
      <c r="MP306" s="633"/>
      <c r="MQ306" s="633"/>
      <c r="MR306" s="633"/>
      <c r="MS306" s="633"/>
      <c r="MT306" s="633"/>
      <c r="MU306" s="633"/>
      <c r="MV306" s="633"/>
      <c r="MW306" s="633"/>
      <c r="MX306" s="633"/>
      <c r="MY306" s="633"/>
      <c r="MZ306" s="633"/>
      <c r="NA306" s="633"/>
      <c r="NB306" s="633"/>
      <c r="NC306" s="633"/>
      <c r="ND306" s="633"/>
      <c r="NE306" s="633"/>
      <c r="NF306" s="633"/>
      <c r="NG306" s="633"/>
      <c r="NH306" s="633"/>
      <c r="NI306" s="633"/>
      <c r="NJ306" s="633"/>
      <c r="NK306" s="633"/>
      <c r="NL306" s="633"/>
      <c r="NM306" s="633"/>
      <c r="NN306" s="633"/>
      <c r="NO306" s="633"/>
      <c r="NP306" s="633"/>
      <c r="NQ306" s="633"/>
      <c r="NR306" s="633"/>
      <c r="NS306" s="633"/>
      <c r="NT306" s="633"/>
      <c r="NU306" s="633"/>
      <c r="NV306" s="633"/>
      <c r="NW306" s="633"/>
      <c r="NX306" s="633"/>
      <c r="NY306" s="633"/>
      <c r="NZ306" s="633"/>
      <c r="OA306" s="633"/>
      <c r="OB306" s="633"/>
      <c r="OC306" s="633"/>
      <c r="OD306" s="633"/>
      <c r="OE306" s="633"/>
      <c r="OF306" s="633"/>
      <c r="OG306" s="633"/>
      <c r="OH306" s="633"/>
      <c r="OI306" s="633"/>
      <c r="OJ306" s="633"/>
      <c r="OK306" s="633"/>
      <c r="OL306" s="633"/>
      <c r="OM306" s="633"/>
      <c r="ON306" s="633"/>
      <c r="OO306" s="633"/>
      <c r="OP306" s="633"/>
      <c r="OQ306" s="633"/>
      <c r="OR306" s="633"/>
      <c r="OS306" s="633"/>
      <c r="OT306" s="633"/>
      <c r="OU306" s="633"/>
      <c r="OV306" s="633"/>
      <c r="OW306" s="633"/>
      <c r="OX306" s="633"/>
      <c r="OY306" s="633"/>
      <c r="OZ306" s="633"/>
      <c r="PA306" s="633"/>
      <c r="PB306" s="633"/>
      <c r="PC306" s="633"/>
      <c r="PD306" s="633"/>
      <c r="PE306" s="633"/>
      <c r="PF306" s="633"/>
      <c r="PG306" s="633"/>
      <c r="PH306" s="633"/>
      <c r="PI306" s="633"/>
      <c r="PJ306" s="633"/>
      <c r="PK306" s="633"/>
      <c r="PL306" s="633"/>
      <c r="PM306" s="633"/>
      <c r="PN306" s="633"/>
      <c r="PO306" s="633"/>
      <c r="PP306" s="633"/>
      <c r="PQ306" s="633"/>
      <c r="PR306" s="633"/>
      <c r="PS306" s="633"/>
      <c r="PT306" s="633"/>
      <c r="PU306" s="633"/>
      <c r="PV306" s="633"/>
      <c r="PW306" s="633"/>
      <c r="PX306" s="633"/>
      <c r="PY306" s="633"/>
      <c r="PZ306" s="633"/>
      <c r="QA306" s="633"/>
      <c r="QB306" s="633"/>
      <c r="QC306" s="633"/>
      <c r="QD306" s="633"/>
      <c r="QE306" s="633"/>
      <c r="QF306" s="633"/>
      <c r="QG306" s="633"/>
      <c r="QH306" s="633"/>
      <c r="QI306" s="633"/>
      <c r="QJ306" s="633"/>
      <c r="QK306" s="633"/>
      <c r="QL306" s="633"/>
      <c r="QM306" s="633"/>
      <c r="QN306" s="633"/>
      <c r="QO306" s="633"/>
      <c r="QP306" s="633"/>
      <c r="QQ306" s="633"/>
      <c r="QR306" s="633"/>
      <c r="QS306" s="633"/>
      <c r="QT306" s="633"/>
      <c r="QU306" s="633"/>
      <c r="QV306" s="633"/>
      <c r="QW306" s="633"/>
      <c r="QX306" s="633"/>
      <c r="QY306" s="633"/>
      <c r="QZ306" s="633"/>
      <c r="RA306" s="633"/>
      <c r="RB306" s="633"/>
      <c r="RC306" s="633"/>
      <c r="RD306" s="633"/>
      <c r="RE306" s="633"/>
      <c r="RF306" s="633"/>
      <c r="RG306" s="633"/>
      <c r="RH306" s="633"/>
      <c r="RI306" s="633"/>
      <c r="RJ306" s="633"/>
      <c r="RK306" s="633"/>
      <c r="RL306" s="633"/>
      <c r="RM306" s="633"/>
      <c r="RN306" s="633"/>
      <c r="RO306" s="633"/>
      <c r="RP306" s="633"/>
      <c r="RQ306" s="633"/>
      <c r="RR306" s="633"/>
      <c r="RS306" s="633"/>
      <c r="RT306" s="633"/>
      <c r="RU306" s="633"/>
      <c r="RV306" s="633"/>
      <c r="RW306" s="633"/>
      <c r="RX306" s="633"/>
      <c r="RY306" s="633"/>
      <c r="RZ306" s="633"/>
      <c r="SA306" s="633"/>
      <c r="SB306" s="633"/>
      <c r="SC306" s="633"/>
      <c r="SD306" s="633"/>
      <c r="SE306" s="633"/>
      <c r="SF306" s="633"/>
      <c r="SG306" s="633"/>
      <c r="SH306" s="633"/>
      <c r="SI306" s="633"/>
      <c r="SJ306" s="633"/>
      <c r="SK306" s="633"/>
      <c r="SL306" s="633"/>
      <c r="SM306" s="633"/>
      <c r="SN306" s="633"/>
      <c r="SO306" s="633"/>
      <c r="SP306" s="633"/>
      <c r="SQ306" s="633"/>
      <c r="SR306" s="633"/>
      <c r="SS306" s="633"/>
      <c r="ST306" s="633"/>
      <c r="SU306" s="633"/>
      <c r="SV306" s="633"/>
      <c r="SW306" s="633"/>
      <c r="SX306" s="633"/>
      <c r="SY306" s="633"/>
      <c r="SZ306" s="633"/>
      <c r="TA306" s="633"/>
      <c r="TB306" s="633"/>
      <c r="TC306" s="633"/>
      <c r="TD306" s="633"/>
      <c r="TE306" s="633"/>
      <c r="TF306" s="633"/>
      <c r="TG306" s="633"/>
      <c r="TH306" s="633"/>
      <c r="TI306" s="633"/>
      <c r="TJ306" s="633"/>
      <c r="TK306" s="633"/>
      <c r="TL306" s="633"/>
      <c r="TM306" s="633"/>
      <c r="TN306" s="633"/>
      <c r="TO306" s="633"/>
      <c r="TP306" s="633"/>
      <c r="TQ306" s="633"/>
      <c r="TR306" s="633"/>
      <c r="TS306" s="633"/>
      <c r="TT306" s="633"/>
      <c r="TU306" s="633"/>
      <c r="TV306" s="633"/>
      <c r="TW306" s="633"/>
      <c r="TX306" s="633"/>
      <c r="TY306" s="633"/>
      <c r="TZ306" s="633"/>
      <c r="UA306" s="633"/>
      <c r="UB306" s="633"/>
      <c r="UC306" s="633"/>
      <c r="UD306" s="633"/>
      <c r="UE306" s="633"/>
      <c r="UF306" s="633"/>
      <c r="UG306" s="633"/>
      <c r="UH306" s="633"/>
      <c r="UI306" s="633"/>
      <c r="UJ306" s="633"/>
      <c r="UK306" s="633"/>
      <c r="UL306" s="633"/>
      <c r="UM306" s="633"/>
      <c r="UN306" s="633"/>
      <c r="UO306" s="633"/>
      <c r="UP306" s="633"/>
      <c r="UQ306" s="633"/>
      <c r="UR306" s="633"/>
      <c r="US306" s="633"/>
      <c r="UT306" s="633"/>
      <c r="UU306" s="633"/>
      <c r="UV306" s="633"/>
      <c r="UW306" s="633"/>
      <c r="UX306" s="633"/>
      <c r="UY306" s="633"/>
      <c r="UZ306" s="633"/>
      <c r="VA306" s="633"/>
      <c r="VB306" s="633"/>
      <c r="VC306" s="633"/>
      <c r="VD306" s="633"/>
      <c r="VE306" s="633"/>
      <c r="VF306" s="633"/>
      <c r="VG306" s="633"/>
      <c r="VH306" s="633"/>
      <c r="VI306" s="633"/>
      <c r="VJ306" s="633"/>
      <c r="VK306" s="633"/>
      <c r="VL306" s="633"/>
      <c r="VM306" s="633"/>
      <c r="VN306" s="633"/>
      <c r="VO306" s="633"/>
      <c r="VP306" s="633"/>
      <c r="VQ306" s="633"/>
      <c r="VR306" s="633"/>
      <c r="VS306" s="633"/>
      <c r="VT306" s="633"/>
      <c r="VU306" s="633"/>
      <c r="VV306" s="633"/>
      <c r="VW306" s="633"/>
      <c r="VX306" s="633"/>
      <c r="VY306" s="633"/>
      <c r="VZ306" s="633"/>
      <c r="WA306" s="633"/>
      <c r="WB306" s="633"/>
      <c r="WC306" s="633"/>
      <c r="WD306" s="633"/>
      <c r="WE306" s="633"/>
      <c r="WF306" s="633"/>
      <c r="WG306" s="633"/>
      <c r="WH306" s="633"/>
      <c r="WI306" s="633"/>
      <c r="WJ306" s="633"/>
      <c r="WK306" s="633"/>
      <c r="WL306" s="633"/>
      <c r="WM306" s="633"/>
      <c r="WN306" s="633"/>
      <c r="WO306" s="633"/>
      <c r="WP306" s="633"/>
      <c r="WQ306" s="633"/>
      <c r="WR306" s="633"/>
      <c r="WS306" s="633"/>
      <c r="WT306" s="633"/>
      <c r="WU306" s="633"/>
      <c r="WV306" s="633"/>
      <c r="WW306" s="633"/>
      <c r="WX306" s="633"/>
      <c r="WY306" s="633"/>
      <c r="WZ306" s="633"/>
      <c r="XA306" s="633"/>
      <c r="XB306" s="633"/>
      <c r="XC306" s="633"/>
      <c r="XD306" s="633"/>
      <c r="XE306" s="633"/>
      <c r="XF306" s="633"/>
      <c r="XG306" s="633"/>
      <c r="XH306" s="633"/>
      <c r="XI306" s="633"/>
      <c r="XJ306" s="633"/>
      <c r="XK306" s="633"/>
      <c r="XL306" s="633"/>
      <c r="XM306" s="633"/>
      <c r="XN306" s="633"/>
      <c r="XO306" s="633"/>
      <c r="XP306" s="633"/>
      <c r="XQ306" s="633"/>
      <c r="XR306" s="633"/>
      <c r="XS306" s="633"/>
      <c r="XT306" s="633"/>
      <c r="XU306" s="633"/>
      <c r="XV306" s="633"/>
      <c r="XW306" s="633"/>
      <c r="XX306" s="633"/>
      <c r="XY306" s="633"/>
      <c r="XZ306" s="633"/>
      <c r="YA306" s="633"/>
      <c r="YB306" s="633"/>
      <c r="YC306" s="633"/>
      <c r="YD306" s="633"/>
      <c r="YE306" s="633"/>
      <c r="YF306" s="633"/>
      <c r="YG306" s="633"/>
      <c r="YH306" s="633"/>
      <c r="YI306" s="633"/>
      <c r="YJ306" s="633"/>
      <c r="YK306" s="633"/>
      <c r="YL306" s="633"/>
      <c r="YM306" s="633"/>
      <c r="YN306" s="633"/>
      <c r="YO306" s="633"/>
      <c r="YP306" s="633"/>
      <c r="YQ306" s="633"/>
      <c r="YR306" s="633"/>
      <c r="YS306" s="633"/>
      <c r="YT306" s="633"/>
      <c r="YU306" s="633"/>
      <c r="YV306" s="633"/>
      <c r="YW306" s="633"/>
      <c r="YX306" s="633"/>
      <c r="YY306" s="633"/>
      <c r="YZ306" s="633"/>
      <c r="ZA306" s="633"/>
      <c r="ZB306" s="633"/>
      <c r="ZC306" s="633"/>
      <c r="ZD306" s="633"/>
      <c r="ZE306" s="633"/>
      <c r="ZF306" s="633"/>
      <c r="ZG306" s="633"/>
      <c r="ZH306" s="633"/>
      <c r="ZI306" s="633"/>
      <c r="ZJ306" s="633"/>
      <c r="ZK306" s="633"/>
      <c r="ZL306" s="633"/>
      <c r="ZM306" s="633"/>
      <c r="ZN306" s="633"/>
      <c r="ZO306" s="633"/>
      <c r="ZP306" s="633"/>
      <c r="ZQ306" s="633"/>
      <c r="ZR306" s="633"/>
      <c r="ZS306" s="633"/>
      <c r="ZT306" s="633"/>
      <c r="ZU306" s="633"/>
      <c r="ZV306" s="633"/>
      <c r="ZW306" s="633"/>
      <c r="ZX306" s="633"/>
      <c r="ZY306" s="633"/>
      <c r="ZZ306" s="633"/>
      <c r="AAA306" s="633"/>
      <c r="AAB306" s="633"/>
      <c r="AAC306" s="633"/>
      <c r="AAD306" s="633"/>
      <c r="AAE306" s="633"/>
      <c r="AAF306" s="633"/>
      <c r="AAG306" s="633"/>
      <c r="AAH306" s="633"/>
      <c r="AAI306" s="633"/>
      <c r="AAJ306" s="633"/>
      <c r="AAK306" s="633"/>
      <c r="AAL306" s="633"/>
      <c r="AAM306" s="633"/>
      <c r="AAN306" s="633"/>
      <c r="AAO306" s="633"/>
      <c r="AAP306" s="633"/>
      <c r="AAQ306" s="633"/>
      <c r="AAR306" s="633"/>
      <c r="AAS306" s="633"/>
      <c r="AAT306" s="633"/>
      <c r="AAU306" s="633"/>
      <c r="AAV306" s="633"/>
      <c r="AAW306" s="633"/>
      <c r="AAX306" s="633"/>
      <c r="AAY306" s="633"/>
      <c r="AAZ306" s="633"/>
      <c r="ABA306" s="633"/>
      <c r="ABB306" s="633"/>
      <c r="ABC306" s="633"/>
      <c r="ABD306" s="633"/>
      <c r="ABE306" s="633"/>
      <c r="ABF306" s="633"/>
      <c r="ABG306" s="633"/>
      <c r="ABH306" s="633"/>
      <c r="ABI306" s="633"/>
      <c r="ABJ306" s="633"/>
      <c r="ABK306" s="633"/>
      <c r="ABL306" s="633"/>
      <c r="ABM306" s="633"/>
      <c r="ABN306" s="633"/>
      <c r="ABO306" s="633"/>
      <c r="ABP306" s="633"/>
      <c r="ABQ306" s="633"/>
      <c r="ABR306" s="633"/>
      <c r="ABS306" s="633"/>
      <c r="ABT306" s="633"/>
      <c r="ABU306" s="633"/>
      <c r="ABV306" s="633"/>
      <c r="ABW306" s="633"/>
      <c r="ABX306" s="633"/>
      <c r="ABY306" s="633"/>
      <c r="ABZ306" s="633"/>
      <c r="ACA306" s="633"/>
      <c r="ACB306" s="633"/>
      <c r="ACC306" s="633"/>
      <c r="ACD306" s="633"/>
      <c r="ACE306" s="633"/>
      <c r="ACF306" s="633"/>
      <c r="ACG306" s="633"/>
      <c r="ACH306" s="633"/>
      <c r="ACI306" s="633"/>
      <c r="ACJ306" s="633"/>
      <c r="ACK306" s="633"/>
      <c r="ACL306" s="633"/>
      <c r="ACM306" s="633"/>
      <c r="ACN306" s="633"/>
      <c r="ACO306" s="633"/>
      <c r="ACP306" s="633"/>
      <c r="ACQ306" s="633"/>
      <c r="ACR306" s="633"/>
      <c r="ACS306" s="633"/>
      <c r="ACT306" s="633"/>
      <c r="ACU306" s="633"/>
      <c r="ACV306" s="633"/>
      <c r="ACW306" s="633"/>
      <c r="ACX306" s="633"/>
      <c r="ACY306" s="633"/>
      <c r="ACZ306" s="633"/>
      <c r="ADA306" s="633"/>
      <c r="ADB306" s="633"/>
      <c r="ADC306" s="633"/>
      <c r="ADD306" s="633"/>
      <c r="ADE306" s="633"/>
      <c r="ADF306" s="633"/>
      <c r="ADG306" s="633"/>
      <c r="ADH306" s="633"/>
      <c r="ADI306" s="633"/>
      <c r="ADJ306" s="633"/>
      <c r="ADK306" s="633"/>
      <c r="ADL306" s="633"/>
      <c r="ADM306" s="633"/>
      <c r="ADN306" s="633"/>
      <c r="ADO306" s="633"/>
      <c r="ADP306" s="633"/>
      <c r="ADQ306" s="633"/>
      <c r="ADR306" s="633"/>
      <c r="ADS306" s="633"/>
      <c r="ADT306" s="633"/>
      <c r="ADU306" s="633"/>
      <c r="ADV306" s="633"/>
      <c r="ADW306" s="633"/>
      <c r="ADX306" s="633"/>
      <c r="ADY306" s="633"/>
      <c r="ADZ306" s="633"/>
      <c r="AEA306" s="633"/>
      <c r="AEB306" s="633"/>
      <c r="AEC306" s="633"/>
      <c r="AED306" s="633"/>
      <c r="AEE306" s="633"/>
      <c r="AEF306" s="633"/>
      <c r="AEG306" s="633"/>
      <c r="AEH306" s="633"/>
      <c r="AEI306" s="633"/>
      <c r="AEJ306" s="633"/>
      <c r="AEK306" s="633"/>
      <c r="AEL306" s="633"/>
      <c r="AEM306" s="633"/>
      <c r="AEN306" s="633"/>
      <c r="AEO306" s="633"/>
      <c r="AEP306" s="633"/>
      <c r="AEQ306" s="633"/>
      <c r="AER306" s="633"/>
      <c r="AES306" s="633"/>
      <c r="AET306" s="633"/>
      <c r="AEU306" s="633"/>
      <c r="AEV306" s="633"/>
      <c r="AEW306" s="633"/>
      <c r="AEX306" s="633"/>
      <c r="AEY306" s="633"/>
      <c r="AEZ306" s="633"/>
      <c r="AFA306" s="633"/>
      <c r="AFB306" s="633"/>
      <c r="AFC306" s="633"/>
      <c r="AFD306" s="633"/>
      <c r="AFE306" s="633"/>
      <c r="AFF306" s="633"/>
      <c r="AFG306" s="633"/>
      <c r="AFH306" s="633"/>
      <c r="AFI306" s="633"/>
      <c r="AFJ306" s="633"/>
      <c r="AFK306" s="633"/>
      <c r="AFL306" s="633"/>
      <c r="AFM306" s="633"/>
      <c r="AFN306" s="633"/>
      <c r="AFO306" s="633"/>
      <c r="AFP306" s="633"/>
      <c r="AFQ306" s="633"/>
      <c r="AFR306" s="633"/>
      <c r="AFS306" s="633"/>
      <c r="AFT306" s="633"/>
      <c r="AFU306" s="633"/>
      <c r="AFV306" s="633"/>
      <c r="AFW306" s="633"/>
      <c r="AFX306" s="633"/>
      <c r="AFY306" s="633"/>
      <c r="AFZ306" s="633"/>
      <c r="AGA306" s="633"/>
      <c r="AGB306" s="633"/>
      <c r="AGC306" s="633"/>
      <c r="AGD306" s="633"/>
      <c r="AGE306" s="633"/>
      <c r="AGF306" s="633"/>
      <c r="AGG306" s="633"/>
      <c r="AGH306" s="633"/>
      <c r="AGI306" s="633"/>
      <c r="AGJ306" s="633"/>
      <c r="AGK306" s="633"/>
      <c r="AGL306" s="633"/>
      <c r="AGM306" s="633"/>
      <c r="AGN306" s="633"/>
      <c r="AGO306" s="633"/>
      <c r="AGP306" s="633"/>
      <c r="AGQ306" s="633"/>
      <c r="AGR306" s="633"/>
      <c r="AGS306" s="633"/>
      <c r="AGT306" s="633"/>
      <c r="AGU306" s="633"/>
      <c r="AGV306" s="633"/>
      <c r="AGW306" s="633"/>
      <c r="AGX306" s="633"/>
      <c r="AGY306" s="633"/>
      <c r="AGZ306" s="633"/>
      <c r="AHA306" s="633"/>
      <c r="AHB306" s="633"/>
      <c r="AHC306" s="633"/>
      <c r="AHD306" s="633"/>
      <c r="AHE306" s="633"/>
      <c r="AHF306" s="633"/>
      <c r="AHG306" s="633"/>
      <c r="AHH306" s="633"/>
      <c r="AHI306" s="633"/>
      <c r="AHJ306" s="633"/>
      <c r="AHK306" s="633"/>
      <c r="AHL306" s="633"/>
      <c r="AHM306" s="633"/>
      <c r="AHN306" s="633"/>
      <c r="AHO306" s="633"/>
      <c r="AHP306" s="633"/>
      <c r="AHQ306" s="633"/>
      <c r="AHR306" s="633"/>
      <c r="AHS306" s="633"/>
      <c r="AHT306" s="633"/>
      <c r="AHU306" s="633"/>
      <c r="AHV306" s="633"/>
      <c r="AHW306" s="633"/>
      <c r="AHX306" s="633"/>
      <c r="AHY306" s="633"/>
      <c r="AHZ306" s="633"/>
      <c r="AIA306" s="633"/>
      <c r="AIB306" s="633"/>
      <c r="AIC306" s="633"/>
      <c r="AID306" s="633"/>
      <c r="AIE306" s="633"/>
      <c r="AIF306" s="633"/>
      <c r="AIG306" s="633"/>
      <c r="AIH306" s="633"/>
      <c r="AII306" s="633"/>
      <c r="AIJ306" s="633"/>
      <c r="AIK306" s="633"/>
      <c r="AIL306" s="633"/>
      <c r="AIM306" s="633"/>
      <c r="AIN306" s="633"/>
      <c r="AIO306" s="633"/>
      <c r="AIP306" s="633"/>
      <c r="AIQ306" s="633"/>
      <c r="AIR306" s="633"/>
      <c r="AIS306" s="633"/>
      <c r="AIT306" s="633"/>
      <c r="AIU306" s="633"/>
      <c r="AIV306" s="633"/>
      <c r="AIW306" s="633"/>
      <c r="AIX306" s="633"/>
      <c r="AIY306" s="633"/>
      <c r="AIZ306" s="633"/>
      <c r="AJA306" s="633"/>
      <c r="AJB306" s="633"/>
      <c r="AJC306" s="633"/>
      <c r="AJD306" s="633"/>
      <c r="AJE306" s="633"/>
      <c r="AJF306" s="633"/>
      <c r="AJG306" s="633"/>
      <c r="AJH306" s="633"/>
      <c r="AJI306" s="633"/>
      <c r="AJJ306" s="633"/>
      <c r="AJK306" s="633"/>
      <c r="AJL306" s="633"/>
      <c r="AJM306" s="633"/>
      <c r="AJN306" s="633"/>
      <c r="AJO306" s="633"/>
      <c r="AJP306" s="633"/>
      <c r="AJQ306" s="633"/>
      <c r="AJR306" s="633"/>
      <c r="AJS306" s="633"/>
      <c r="AJT306" s="633"/>
      <c r="AJU306" s="633"/>
      <c r="AJV306" s="633"/>
      <c r="AJW306" s="633"/>
      <c r="AJX306" s="633"/>
      <c r="AJY306" s="633"/>
      <c r="AJZ306" s="633"/>
      <c r="AKA306" s="633"/>
      <c r="AKB306" s="633"/>
      <c r="AKC306" s="633"/>
      <c r="AKD306" s="633"/>
      <c r="AKE306" s="633"/>
      <c r="AKF306" s="633"/>
      <c r="AKG306" s="633"/>
      <c r="AKH306" s="633"/>
      <c r="AKI306" s="633"/>
      <c r="AKJ306" s="633"/>
      <c r="AKK306" s="633"/>
      <c r="AKL306" s="633"/>
      <c r="AKM306" s="633"/>
      <c r="AKN306" s="633"/>
      <c r="AKO306" s="633"/>
      <c r="AKP306" s="633"/>
      <c r="AKQ306" s="633"/>
      <c r="AKR306" s="633"/>
      <c r="AKS306" s="633"/>
      <c r="AKT306" s="633"/>
      <c r="AKU306" s="633"/>
      <c r="AKV306" s="633"/>
      <c r="AKW306" s="633"/>
      <c r="AKX306" s="633"/>
      <c r="AKY306" s="633"/>
      <c r="AKZ306" s="633"/>
      <c r="ALA306" s="633"/>
      <c r="ALB306" s="633"/>
      <c r="ALC306" s="633"/>
      <c r="ALD306" s="633"/>
      <c r="ALE306" s="633"/>
      <c r="ALF306" s="633"/>
      <c r="ALG306" s="633"/>
      <c r="ALH306" s="633"/>
      <c r="ALI306" s="633"/>
      <c r="ALJ306" s="633"/>
      <c r="ALK306" s="633"/>
      <c r="ALL306" s="633"/>
      <c r="ALM306" s="633"/>
      <c r="ALN306" s="633"/>
      <c r="ALO306" s="633"/>
      <c r="ALP306" s="633"/>
      <c r="ALQ306" s="633"/>
      <c r="ALR306" s="633"/>
      <c r="ALS306" s="633"/>
      <c r="ALT306" s="633"/>
      <c r="ALU306" s="633"/>
      <c r="ALV306" s="633"/>
      <c r="ALW306" s="633"/>
      <c r="ALX306" s="633"/>
      <c r="ALY306" s="633"/>
      <c r="ALZ306" s="633"/>
      <c r="AMA306" s="633"/>
      <c r="AMB306" s="633"/>
      <c r="AMC306" s="633"/>
      <c r="AMD306" s="633"/>
      <c r="AME306" s="633"/>
      <c r="AMF306" s="633"/>
      <c r="AMG306" s="633"/>
      <c r="AMH306" s="633"/>
      <c r="AMI306" s="633"/>
      <c r="AMJ306" s="633"/>
      <c r="AMK306" s="633"/>
      <c r="AML306" s="633"/>
      <c r="AMM306" s="633"/>
      <c r="AMN306" s="633"/>
      <c r="AMO306" s="633"/>
      <c r="AMP306" s="633"/>
      <c r="AMQ306" s="633"/>
      <c r="AMR306" s="633"/>
      <c r="AMS306" s="633"/>
      <c r="AMT306" s="633"/>
      <c r="AMU306" s="633"/>
      <c r="AMV306" s="633"/>
      <c r="AMW306" s="633"/>
      <c r="AMX306" s="633"/>
      <c r="AMY306" s="633"/>
      <c r="AMZ306" s="633"/>
      <c r="ANA306" s="633"/>
      <c r="ANB306" s="633"/>
      <c r="ANC306" s="633"/>
      <c r="AND306" s="633"/>
      <c r="ANE306" s="633"/>
      <c r="ANF306" s="633"/>
      <c r="ANG306" s="633"/>
      <c r="ANH306" s="633"/>
      <c r="ANI306" s="633"/>
      <c r="ANJ306" s="633"/>
      <c r="ANK306" s="633"/>
      <c r="ANL306" s="633"/>
      <c r="ANM306" s="633"/>
      <c r="ANN306" s="633"/>
      <c r="ANO306" s="633"/>
      <c r="ANP306" s="633"/>
      <c r="ANQ306" s="633"/>
      <c r="ANR306" s="633"/>
      <c r="ANS306" s="633"/>
      <c r="ANT306" s="633"/>
      <c r="ANU306" s="633"/>
      <c r="ANV306" s="633"/>
      <c r="ANW306" s="633"/>
      <c r="ANX306" s="633"/>
      <c r="ANY306" s="633"/>
      <c r="ANZ306" s="633"/>
      <c r="AOA306" s="633"/>
      <c r="AOB306" s="633"/>
      <c r="AOC306" s="633"/>
      <c r="AOD306" s="633"/>
      <c r="AOE306" s="633"/>
      <c r="AOF306" s="633"/>
      <c r="AOG306" s="633"/>
      <c r="AOH306" s="633"/>
      <c r="AOI306" s="633"/>
      <c r="AOJ306" s="633"/>
      <c r="AOK306" s="633"/>
      <c r="AOL306" s="633"/>
      <c r="AOM306" s="633"/>
      <c r="AON306" s="633"/>
      <c r="AOO306" s="633"/>
      <c r="AOP306" s="633"/>
      <c r="AOQ306" s="633"/>
      <c r="AOR306" s="633"/>
      <c r="AOS306" s="633"/>
      <c r="AOT306" s="633"/>
      <c r="AOU306" s="633"/>
      <c r="AOV306" s="633"/>
      <c r="AOW306" s="633"/>
      <c r="AOX306" s="633"/>
      <c r="AOY306" s="633"/>
      <c r="AOZ306" s="633"/>
      <c r="APA306" s="633"/>
      <c r="APB306" s="633"/>
      <c r="APC306" s="633"/>
      <c r="APD306" s="633"/>
      <c r="APE306" s="633"/>
      <c r="APF306" s="633"/>
      <c r="APG306" s="633"/>
      <c r="APH306" s="633"/>
      <c r="API306" s="633"/>
      <c r="APJ306" s="633"/>
      <c r="APK306" s="633"/>
      <c r="APL306" s="633"/>
      <c r="APM306" s="633"/>
      <c r="APN306" s="633"/>
      <c r="APO306" s="633"/>
      <c r="APP306" s="633"/>
      <c r="APQ306" s="633"/>
      <c r="APR306" s="633"/>
      <c r="APS306" s="633"/>
      <c r="APT306" s="633"/>
      <c r="APU306" s="633"/>
      <c r="APV306" s="633"/>
      <c r="APW306" s="633"/>
      <c r="APX306" s="633"/>
      <c r="APY306" s="633"/>
      <c r="APZ306" s="633"/>
      <c r="AQA306" s="633"/>
      <c r="AQB306" s="633"/>
      <c r="AQC306" s="633"/>
      <c r="AQD306" s="633"/>
      <c r="AQE306" s="633"/>
      <c r="AQF306" s="633"/>
      <c r="AQG306" s="633"/>
      <c r="AQH306" s="633"/>
      <c r="AQI306" s="633"/>
      <c r="AQJ306" s="633"/>
      <c r="AQK306" s="633"/>
      <c r="AQL306" s="633"/>
      <c r="AQM306" s="633"/>
      <c r="AQN306" s="633"/>
      <c r="AQO306" s="633"/>
      <c r="AQP306" s="633"/>
      <c r="AQQ306" s="633"/>
      <c r="AQR306" s="633"/>
      <c r="AQS306" s="633"/>
      <c r="AQT306" s="633"/>
      <c r="AQU306" s="633"/>
      <c r="AQV306" s="633"/>
      <c r="AQW306" s="633"/>
      <c r="AQX306" s="633"/>
      <c r="AQY306" s="633"/>
      <c r="AQZ306" s="633"/>
      <c r="ARA306" s="633"/>
      <c r="ARB306" s="633"/>
      <c r="ARC306" s="633"/>
      <c r="ARD306" s="633"/>
      <c r="ARE306" s="633"/>
      <c r="ARF306" s="633"/>
      <c r="ARG306" s="633"/>
      <c r="ARH306" s="633"/>
      <c r="ARI306" s="633"/>
      <c r="ARJ306" s="633"/>
      <c r="ARK306" s="633"/>
      <c r="ARL306" s="633"/>
      <c r="ARM306" s="633"/>
      <c r="ARN306" s="633"/>
      <c r="ARO306" s="633"/>
      <c r="ARP306" s="633"/>
      <c r="ARQ306" s="633"/>
      <c r="ARR306" s="633"/>
      <c r="ARS306" s="633"/>
      <c r="ART306" s="633"/>
      <c r="ARU306" s="633"/>
      <c r="ARV306" s="633"/>
      <c r="ARW306" s="633"/>
      <c r="ARX306" s="633"/>
      <c r="ARY306" s="633"/>
      <c r="ARZ306" s="633"/>
      <c r="ASA306" s="633"/>
      <c r="ASB306" s="633"/>
      <c r="ASC306" s="633"/>
      <c r="ASD306" s="633"/>
      <c r="ASE306" s="633"/>
      <c r="ASF306" s="633"/>
      <c r="ASG306" s="633"/>
      <c r="ASH306" s="633"/>
      <c r="ASI306" s="633"/>
      <c r="ASJ306" s="633"/>
      <c r="ASK306" s="633"/>
      <c r="ASL306" s="633"/>
      <c r="ASM306" s="633"/>
      <c r="ASN306" s="633"/>
      <c r="ASO306" s="633"/>
      <c r="ASP306" s="633"/>
      <c r="ASQ306" s="633"/>
      <c r="ASR306" s="633"/>
      <c r="ASS306" s="633"/>
      <c r="AST306" s="633"/>
      <c r="ASU306" s="633"/>
      <c r="ASV306" s="633"/>
      <c r="ASW306" s="633"/>
      <c r="ASX306" s="633"/>
      <c r="ASY306" s="633"/>
      <c r="ASZ306" s="633"/>
      <c r="ATA306" s="633"/>
      <c r="ATB306" s="633"/>
      <c r="ATC306" s="633"/>
      <c r="ATD306" s="633"/>
      <c r="ATE306" s="633"/>
      <c r="ATF306" s="633"/>
      <c r="ATG306" s="633"/>
      <c r="ATH306" s="633"/>
      <c r="ATI306" s="633"/>
      <c r="ATJ306" s="633"/>
      <c r="ATK306" s="633"/>
      <c r="ATL306" s="633"/>
      <c r="ATM306" s="633"/>
      <c r="ATN306" s="633"/>
      <c r="ATO306" s="633"/>
      <c r="ATP306" s="633"/>
      <c r="ATQ306" s="633"/>
      <c r="ATR306" s="633"/>
      <c r="ATS306" s="633"/>
      <c r="ATT306" s="633"/>
      <c r="ATU306" s="633"/>
      <c r="ATV306" s="633"/>
      <c r="ATW306" s="633"/>
      <c r="ATX306" s="633"/>
      <c r="ATY306" s="633"/>
      <c r="ATZ306" s="633"/>
      <c r="AUA306" s="633"/>
      <c r="AUB306" s="633"/>
      <c r="AUC306" s="633"/>
      <c r="AUD306" s="633"/>
      <c r="AUE306" s="633"/>
      <c r="AUF306" s="633"/>
      <c r="AUG306" s="633"/>
      <c r="AUH306" s="633"/>
      <c r="AUI306" s="633"/>
      <c r="AUJ306" s="633"/>
      <c r="AUK306" s="633"/>
      <c r="AUL306" s="633"/>
      <c r="AUM306" s="633"/>
      <c r="AUN306" s="633"/>
      <c r="AUO306" s="633"/>
      <c r="AUP306" s="633"/>
      <c r="AUQ306" s="633"/>
      <c r="AUR306" s="633"/>
      <c r="AUS306" s="633"/>
      <c r="AUT306" s="633"/>
      <c r="AUU306" s="633"/>
      <c r="AUV306" s="633"/>
      <c r="AUW306" s="633"/>
      <c r="AUX306" s="633"/>
      <c r="AUY306" s="633"/>
      <c r="AUZ306" s="633"/>
      <c r="AVA306" s="633"/>
      <c r="AVB306" s="633"/>
      <c r="AVC306" s="633"/>
      <c r="AVD306" s="633"/>
      <c r="AVE306" s="633"/>
      <c r="AVF306" s="633"/>
      <c r="AVG306" s="633"/>
      <c r="AVH306" s="633"/>
      <c r="AVI306" s="633"/>
      <c r="AVJ306" s="633"/>
      <c r="AVK306" s="633"/>
      <c r="AVL306" s="633"/>
      <c r="AVM306" s="633"/>
      <c r="AVN306" s="633"/>
      <c r="AVO306" s="633"/>
      <c r="AVP306" s="633"/>
      <c r="AVQ306" s="633"/>
      <c r="AVR306" s="633"/>
      <c r="AVS306" s="633"/>
      <c r="AVT306" s="633"/>
      <c r="AVU306" s="633"/>
      <c r="AVV306" s="633"/>
      <c r="AVW306" s="633"/>
      <c r="AVX306" s="633"/>
      <c r="AVY306" s="633"/>
      <c r="AVZ306" s="633"/>
      <c r="AWA306" s="633"/>
      <c r="AWB306" s="633"/>
      <c r="AWC306" s="633"/>
      <c r="AWD306" s="633"/>
      <c r="AWE306" s="633"/>
      <c r="AWF306" s="633"/>
      <c r="AWG306" s="633"/>
      <c r="AWH306" s="633"/>
      <c r="AWI306" s="633"/>
      <c r="AWJ306" s="633"/>
      <c r="AWK306" s="633"/>
      <c r="AWL306" s="633"/>
      <c r="AWM306" s="633"/>
      <c r="AWN306" s="633"/>
      <c r="AWO306" s="633"/>
      <c r="AWP306" s="633"/>
      <c r="AWQ306" s="633"/>
      <c r="AWR306" s="633"/>
      <c r="AWS306" s="633"/>
      <c r="AWT306" s="633"/>
      <c r="AWU306" s="633"/>
      <c r="AWV306" s="633"/>
      <c r="AWW306" s="633"/>
      <c r="AWX306" s="633"/>
      <c r="AWY306" s="633"/>
      <c r="AWZ306" s="633"/>
      <c r="AXA306" s="633"/>
      <c r="AXB306" s="633"/>
      <c r="AXC306" s="633"/>
      <c r="AXD306" s="633"/>
      <c r="AXE306" s="633"/>
      <c r="AXF306" s="633"/>
      <c r="AXG306" s="633"/>
      <c r="AXH306" s="633"/>
      <c r="AXI306" s="633"/>
      <c r="AXJ306" s="633"/>
      <c r="AXK306" s="633"/>
      <c r="AXL306" s="633"/>
      <c r="AXM306" s="633"/>
      <c r="AXN306" s="633"/>
      <c r="AXO306" s="633"/>
      <c r="AXP306" s="633"/>
      <c r="AXQ306" s="633"/>
      <c r="AXR306" s="633"/>
      <c r="AXS306" s="633"/>
      <c r="AXT306" s="633"/>
      <c r="AXU306" s="633"/>
      <c r="AXV306" s="633"/>
      <c r="AXW306" s="633"/>
      <c r="AXX306" s="633"/>
      <c r="AXY306" s="633"/>
      <c r="AXZ306" s="633"/>
      <c r="AYA306" s="633"/>
      <c r="AYB306" s="633"/>
      <c r="AYC306" s="633"/>
      <c r="AYD306" s="633"/>
      <c r="AYE306" s="633"/>
      <c r="AYF306" s="633"/>
      <c r="AYG306" s="633"/>
      <c r="AYH306" s="633"/>
      <c r="AYI306" s="633"/>
      <c r="AYJ306" s="633"/>
      <c r="AYK306" s="633"/>
      <c r="AYL306" s="633"/>
      <c r="AYM306" s="633"/>
      <c r="AYN306" s="633"/>
      <c r="AYO306" s="633"/>
      <c r="AYP306" s="633"/>
      <c r="AYQ306" s="633"/>
      <c r="AYR306" s="633"/>
      <c r="AYS306" s="633"/>
      <c r="AYT306" s="633"/>
      <c r="AYU306" s="633"/>
      <c r="AYV306" s="633"/>
      <c r="AYW306" s="633"/>
      <c r="AYX306" s="633"/>
      <c r="AYY306" s="633"/>
      <c r="AYZ306" s="633"/>
      <c r="AZA306" s="633"/>
      <c r="AZB306" s="633"/>
      <c r="AZC306" s="633"/>
      <c r="AZD306" s="633"/>
      <c r="AZE306" s="633"/>
      <c r="AZF306" s="633"/>
      <c r="AZG306" s="633"/>
      <c r="AZH306" s="633"/>
      <c r="AZI306" s="633"/>
      <c r="AZJ306" s="633"/>
      <c r="AZK306" s="633"/>
      <c r="AZL306" s="633"/>
      <c r="AZM306" s="633"/>
      <c r="AZN306" s="633"/>
      <c r="AZO306" s="633"/>
      <c r="AZP306" s="633"/>
      <c r="AZQ306" s="633"/>
      <c r="AZR306" s="633"/>
      <c r="AZS306" s="633"/>
      <c r="AZT306" s="633"/>
      <c r="AZU306" s="633"/>
      <c r="AZV306" s="633"/>
      <c r="AZW306" s="633"/>
      <c r="AZX306" s="633"/>
      <c r="AZY306" s="633"/>
      <c r="AZZ306" s="633"/>
      <c r="BAA306" s="633"/>
      <c r="BAB306" s="633"/>
      <c r="BAC306" s="633"/>
      <c r="BAD306" s="633"/>
      <c r="BAE306" s="633"/>
      <c r="BAF306" s="633"/>
      <c r="BAG306" s="633"/>
      <c r="BAH306" s="633"/>
      <c r="BAI306" s="633"/>
      <c r="BAJ306" s="633"/>
      <c r="BAK306" s="633"/>
      <c r="BAL306" s="633"/>
      <c r="BAM306" s="633"/>
      <c r="BAN306" s="633"/>
      <c r="BAO306" s="633"/>
      <c r="BAP306" s="633"/>
      <c r="BAQ306" s="633"/>
      <c r="BAR306" s="633"/>
      <c r="BAS306" s="633"/>
      <c r="BAT306" s="633"/>
      <c r="BAU306" s="633"/>
      <c r="BAV306" s="633"/>
      <c r="BAW306" s="633"/>
      <c r="BAX306" s="633"/>
      <c r="BAY306" s="633"/>
      <c r="BAZ306" s="633"/>
      <c r="BBA306" s="633"/>
      <c r="BBB306" s="633"/>
      <c r="BBC306" s="633"/>
      <c r="BBD306" s="633"/>
      <c r="BBE306" s="633"/>
      <c r="BBF306" s="633"/>
      <c r="BBG306" s="633"/>
      <c r="BBH306" s="633"/>
      <c r="BBI306" s="633"/>
      <c r="BBJ306" s="633"/>
      <c r="BBK306" s="633"/>
      <c r="BBL306" s="633"/>
      <c r="BBM306" s="633"/>
      <c r="BBN306" s="633"/>
      <c r="BBO306" s="633"/>
      <c r="BBP306" s="633"/>
      <c r="BBQ306" s="633"/>
      <c r="BBR306" s="633"/>
      <c r="BBS306" s="633"/>
      <c r="BBT306" s="633"/>
      <c r="BBU306" s="633"/>
      <c r="BBV306" s="633"/>
      <c r="BBW306" s="633"/>
      <c r="BBX306" s="633"/>
      <c r="BBY306" s="633"/>
      <c r="BBZ306" s="633"/>
      <c r="BCA306" s="633"/>
      <c r="BCB306" s="633"/>
      <c r="BCC306" s="633"/>
      <c r="BCD306" s="633"/>
      <c r="BCE306" s="633"/>
      <c r="BCF306" s="633"/>
      <c r="BCG306" s="633"/>
      <c r="BCH306" s="633"/>
      <c r="BCI306" s="633"/>
      <c r="BCJ306" s="633"/>
      <c r="BCK306" s="633"/>
      <c r="BCL306" s="633"/>
      <c r="BCM306" s="633"/>
      <c r="BCN306" s="633"/>
      <c r="BCO306" s="633"/>
      <c r="BCP306" s="633"/>
      <c r="BCQ306" s="633"/>
      <c r="BCR306" s="633"/>
      <c r="BCS306" s="633"/>
      <c r="BCT306" s="633"/>
      <c r="BCU306" s="633"/>
      <c r="BCV306" s="633"/>
      <c r="BCW306" s="633"/>
      <c r="BCX306" s="633"/>
      <c r="BCY306" s="633"/>
      <c r="BCZ306" s="633"/>
      <c r="BDA306" s="633"/>
      <c r="BDB306" s="633"/>
      <c r="BDC306" s="633"/>
      <c r="BDD306" s="633"/>
      <c r="BDE306" s="633"/>
      <c r="BDF306" s="633"/>
      <c r="BDG306" s="633"/>
      <c r="BDH306" s="633"/>
      <c r="BDI306" s="633"/>
      <c r="BDJ306" s="633"/>
      <c r="BDK306" s="633"/>
      <c r="BDL306" s="633"/>
      <c r="BDM306" s="633"/>
      <c r="BDN306" s="633"/>
      <c r="BDO306" s="633"/>
      <c r="BDP306" s="633"/>
      <c r="BDQ306" s="633"/>
      <c r="BDR306" s="633"/>
      <c r="BDS306" s="633"/>
      <c r="BDT306" s="633"/>
      <c r="BDU306" s="633"/>
      <c r="BDV306" s="633"/>
      <c r="BDW306" s="633"/>
      <c r="BDX306" s="633"/>
      <c r="BDY306" s="633"/>
      <c r="BDZ306" s="633"/>
      <c r="BEA306" s="633"/>
      <c r="BEB306" s="633"/>
      <c r="BEC306" s="633"/>
      <c r="BED306" s="633"/>
      <c r="BEE306" s="633"/>
      <c r="BEF306" s="633"/>
      <c r="BEG306" s="633"/>
      <c r="BEH306" s="633"/>
      <c r="BEI306" s="633"/>
      <c r="BEJ306" s="633"/>
      <c r="BEK306" s="633"/>
      <c r="BEL306" s="633"/>
      <c r="BEM306" s="633"/>
      <c r="BEN306" s="633"/>
      <c r="BEO306" s="633"/>
      <c r="BEP306" s="633"/>
      <c r="BEQ306" s="633"/>
      <c r="BER306" s="633"/>
      <c r="BES306" s="633"/>
      <c r="BET306" s="633"/>
      <c r="BEU306" s="633"/>
      <c r="BEV306" s="633"/>
      <c r="BEW306" s="633"/>
      <c r="BEX306" s="633"/>
      <c r="BEY306" s="633"/>
      <c r="BEZ306" s="633"/>
      <c r="BFA306" s="633"/>
      <c r="BFB306" s="633"/>
      <c r="BFC306" s="633"/>
      <c r="BFD306" s="633"/>
      <c r="BFE306" s="633"/>
      <c r="BFF306" s="633"/>
      <c r="BFG306" s="633"/>
      <c r="BFH306" s="633"/>
      <c r="BFI306" s="633"/>
      <c r="BFJ306" s="633"/>
      <c r="BFK306" s="633"/>
      <c r="BFL306" s="633"/>
      <c r="BFM306" s="633"/>
      <c r="BFN306" s="633"/>
      <c r="BFO306" s="633"/>
      <c r="BFP306" s="633"/>
      <c r="BFQ306" s="633"/>
      <c r="BFR306" s="633"/>
      <c r="BFS306" s="633"/>
      <c r="BFT306" s="633"/>
      <c r="BFU306" s="633"/>
      <c r="BFV306" s="633"/>
      <c r="BFW306" s="633"/>
      <c r="BFX306" s="633"/>
      <c r="BFY306" s="633"/>
      <c r="BFZ306" s="633"/>
      <c r="BGA306" s="633"/>
      <c r="BGB306" s="633"/>
      <c r="BGC306" s="633"/>
      <c r="BGD306" s="633"/>
      <c r="BGE306" s="633"/>
      <c r="BGF306" s="633"/>
      <c r="BGG306" s="633"/>
      <c r="BGH306" s="633"/>
      <c r="BGI306" s="633"/>
      <c r="BGJ306" s="633"/>
      <c r="BGK306" s="633"/>
      <c r="BGL306" s="633"/>
      <c r="BGM306" s="633"/>
      <c r="BGN306" s="633"/>
      <c r="BGO306" s="633"/>
      <c r="BGP306" s="633"/>
      <c r="BGQ306" s="633"/>
      <c r="BGR306" s="633"/>
      <c r="BGS306" s="633"/>
      <c r="BGT306" s="633"/>
      <c r="BGU306" s="633"/>
      <c r="BGV306" s="633"/>
      <c r="BGW306" s="633"/>
      <c r="BGX306" s="633"/>
      <c r="BGY306" s="633"/>
      <c r="BGZ306" s="633"/>
      <c r="BHA306" s="633"/>
      <c r="BHB306" s="633"/>
      <c r="BHC306" s="633"/>
      <c r="BHD306" s="633"/>
      <c r="BHE306" s="633"/>
      <c r="BHF306" s="633"/>
      <c r="BHG306" s="633"/>
      <c r="BHH306" s="633"/>
      <c r="BHI306" s="633"/>
      <c r="BHJ306" s="633"/>
      <c r="BHK306" s="633"/>
      <c r="BHL306" s="633"/>
      <c r="BHM306" s="633"/>
      <c r="BHN306" s="633"/>
      <c r="BHO306" s="633"/>
      <c r="BHP306" s="633"/>
      <c r="BHQ306" s="633"/>
      <c r="BHR306" s="633"/>
      <c r="BHS306" s="633"/>
      <c r="BHT306" s="633"/>
      <c r="BHU306" s="633"/>
      <c r="BHV306" s="633"/>
      <c r="BHW306" s="633"/>
      <c r="BHX306" s="633"/>
      <c r="BHY306" s="633"/>
      <c r="BHZ306" s="633"/>
      <c r="BIA306" s="633"/>
      <c r="BIB306" s="633"/>
      <c r="BIC306" s="633"/>
      <c r="BID306" s="633"/>
      <c r="BIE306" s="633"/>
      <c r="BIF306" s="633"/>
      <c r="BIG306" s="633"/>
      <c r="BIH306" s="633"/>
      <c r="BII306" s="633"/>
      <c r="BIJ306" s="633"/>
      <c r="BIK306" s="633"/>
      <c r="BIL306" s="633"/>
      <c r="BIM306" s="633"/>
      <c r="BIN306" s="633"/>
      <c r="BIO306" s="633"/>
      <c r="BIP306" s="633"/>
      <c r="BIQ306" s="633"/>
      <c r="BIR306" s="633"/>
      <c r="BIS306" s="633"/>
      <c r="BIT306" s="633"/>
      <c r="BIU306" s="633"/>
      <c r="BIV306" s="633"/>
      <c r="BIW306" s="633"/>
      <c r="BIX306" s="633"/>
      <c r="BIY306" s="633"/>
      <c r="BIZ306" s="633"/>
      <c r="BJA306" s="633"/>
      <c r="BJB306" s="633"/>
      <c r="BJC306" s="633"/>
      <c r="BJD306" s="633"/>
      <c r="BJE306" s="633"/>
      <c r="BJF306" s="633"/>
      <c r="BJG306" s="633"/>
      <c r="BJH306" s="633"/>
      <c r="BJI306" s="633"/>
      <c r="BJJ306" s="633"/>
      <c r="BJK306" s="633"/>
      <c r="BJL306" s="633"/>
      <c r="BJM306" s="633"/>
      <c r="BJN306" s="633"/>
      <c r="BJO306" s="633"/>
      <c r="BJP306" s="633"/>
      <c r="BJQ306" s="633"/>
      <c r="BJR306" s="633"/>
      <c r="BJS306" s="633"/>
      <c r="BJT306" s="633"/>
      <c r="BJU306" s="633"/>
      <c r="BJV306" s="633"/>
      <c r="BJW306" s="633"/>
      <c r="BJX306" s="633"/>
      <c r="BJY306" s="633"/>
      <c r="BJZ306" s="633"/>
      <c r="BKA306" s="633"/>
      <c r="BKB306" s="633"/>
      <c r="BKC306" s="633"/>
      <c r="BKD306" s="633"/>
      <c r="BKE306" s="633"/>
      <c r="BKF306" s="633"/>
      <c r="BKG306" s="633"/>
      <c r="BKH306" s="633"/>
      <c r="BKI306" s="633"/>
      <c r="BKJ306" s="633"/>
      <c r="BKK306" s="633"/>
      <c r="BKL306" s="633"/>
      <c r="BKM306" s="633"/>
      <c r="BKN306" s="633"/>
      <c r="BKO306" s="633"/>
      <c r="BKP306" s="633"/>
      <c r="BKQ306" s="633"/>
      <c r="BKR306" s="633"/>
      <c r="BKS306" s="633"/>
      <c r="BKT306" s="633"/>
      <c r="BKU306" s="633"/>
      <c r="BKV306" s="633"/>
      <c r="BKW306" s="633"/>
      <c r="BKX306" s="633"/>
      <c r="BKY306" s="633"/>
      <c r="BKZ306" s="633"/>
      <c r="BLA306" s="633"/>
      <c r="BLB306" s="633"/>
      <c r="BLC306" s="633"/>
      <c r="BLD306" s="633"/>
      <c r="BLE306" s="633"/>
      <c r="BLF306" s="633"/>
      <c r="BLG306" s="633"/>
      <c r="BLH306" s="633"/>
      <c r="BLI306" s="633"/>
      <c r="BLJ306" s="633"/>
      <c r="BLK306" s="633"/>
      <c r="BLL306" s="633"/>
      <c r="BLM306" s="633"/>
      <c r="BLN306" s="633"/>
      <c r="BLO306" s="633"/>
      <c r="BLP306" s="633"/>
      <c r="BLQ306" s="633"/>
      <c r="BLR306" s="633"/>
      <c r="BLS306" s="633"/>
      <c r="BLT306" s="633"/>
      <c r="BLU306" s="633"/>
      <c r="BLV306" s="633"/>
      <c r="BLW306" s="633"/>
      <c r="BLX306" s="633"/>
      <c r="BLY306" s="633"/>
      <c r="BLZ306" s="633"/>
      <c r="BMA306" s="633"/>
      <c r="BMB306" s="633"/>
      <c r="BMC306" s="633"/>
      <c r="BMD306" s="633"/>
      <c r="BME306" s="633"/>
      <c r="BMF306" s="633"/>
      <c r="BMG306" s="633"/>
      <c r="BMH306" s="633"/>
      <c r="BMI306" s="633"/>
      <c r="BMJ306" s="633"/>
      <c r="BMK306" s="633"/>
      <c r="BML306" s="633"/>
      <c r="BMM306" s="633"/>
      <c r="BMN306" s="633"/>
      <c r="BMO306" s="633"/>
      <c r="BMP306" s="633"/>
      <c r="BMQ306" s="633"/>
      <c r="BMR306" s="633"/>
      <c r="BMS306" s="633"/>
      <c r="BMT306" s="633"/>
      <c r="BMU306" s="633"/>
      <c r="BMV306" s="633"/>
      <c r="BMW306" s="633"/>
      <c r="BMX306" s="633"/>
      <c r="BMY306" s="633"/>
      <c r="BMZ306" s="633"/>
      <c r="BNA306" s="633"/>
      <c r="BNB306" s="633"/>
      <c r="BNC306" s="633"/>
      <c r="BND306" s="633"/>
      <c r="BNE306" s="633"/>
      <c r="BNF306" s="633"/>
      <c r="BNG306" s="633"/>
      <c r="BNH306" s="633"/>
      <c r="BNI306" s="633"/>
      <c r="BNJ306" s="633"/>
      <c r="BNK306" s="633"/>
      <c r="BNL306" s="633"/>
      <c r="BNM306" s="633"/>
      <c r="BNN306" s="633"/>
      <c r="BNO306" s="633"/>
      <c r="BNP306" s="633"/>
      <c r="BNQ306" s="633"/>
      <c r="BNR306" s="633"/>
      <c r="BNS306" s="633"/>
      <c r="BNT306" s="633"/>
      <c r="BNU306" s="633"/>
      <c r="BNV306" s="633"/>
      <c r="BNW306" s="633"/>
      <c r="BNX306" s="633"/>
      <c r="BNY306" s="633"/>
      <c r="BNZ306" s="633"/>
      <c r="BOA306" s="633"/>
      <c r="BOB306" s="633"/>
      <c r="BOC306" s="633"/>
      <c r="BOD306" s="633"/>
      <c r="BOE306" s="633"/>
      <c r="BOF306" s="633"/>
      <c r="BOG306" s="633"/>
      <c r="BOH306" s="633"/>
      <c r="BOI306" s="633"/>
      <c r="BOJ306" s="633"/>
      <c r="BOK306" s="633"/>
      <c r="BOL306" s="633"/>
      <c r="BOM306" s="633"/>
      <c r="BON306" s="633"/>
      <c r="BOO306" s="633"/>
      <c r="BOP306" s="633"/>
      <c r="BOQ306" s="633"/>
      <c r="BOR306" s="633"/>
      <c r="BOS306" s="633"/>
      <c r="BOT306" s="633"/>
      <c r="BOU306" s="633"/>
      <c r="BOV306" s="633"/>
      <c r="BOW306" s="633"/>
      <c r="BOX306" s="633"/>
      <c r="BOY306" s="633"/>
      <c r="BOZ306" s="633"/>
      <c r="BPA306" s="633"/>
      <c r="BPB306" s="633"/>
      <c r="BPC306" s="633"/>
      <c r="BPD306" s="633"/>
      <c r="BPE306" s="633"/>
      <c r="BPF306" s="633"/>
      <c r="BPG306" s="633"/>
      <c r="BPH306" s="633"/>
      <c r="BPI306" s="633"/>
      <c r="BPJ306" s="633"/>
      <c r="BPK306" s="633"/>
      <c r="BPL306" s="633"/>
      <c r="BPM306" s="633"/>
      <c r="BPN306" s="633"/>
      <c r="BPO306" s="633"/>
      <c r="BPP306" s="633"/>
      <c r="BPQ306" s="633"/>
      <c r="BPR306" s="633"/>
      <c r="BPS306" s="633"/>
      <c r="BPT306" s="633"/>
      <c r="BPU306" s="633"/>
      <c r="BPV306" s="633"/>
      <c r="BPW306" s="633"/>
      <c r="BPX306" s="633"/>
      <c r="BPY306" s="633"/>
      <c r="BPZ306" s="633"/>
      <c r="BQA306" s="633"/>
      <c r="BQB306" s="633"/>
      <c r="BQC306" s="633"/>
      <c r="BQD306" s="633"/>
      <c r="BQE306" s="633"/>
      <c r="BQF306" s="633"/>
      <c r="BQG306" s="633"/>
      <c r="BQH306" s="633"/>
      <c r="BQI306" s="633"/>
      <c r="BQJ306" s="633"/>
      <c r="BQK306" s="633"/>
      <c r="BQL306" s="633"/>
      <c r="BQM306" s="633"/>
      <c r="BQN306" s="633"/>
      <c r="BQO306" s="633"/>
      <c r="BQP306" s="633"/>
      <c r="BQQ306" s="633"/>
      <c r="BQR306" s="633"/>
      <c r="BQS306" s="633"/>
      <c r="BQT306" s="633"/>
      <c r="BQU306" s="633"/>
      <c r="BQV306" s="633"/>
      <c r="BQW306" s="633"/>
      <c r="BQX306" s="633"/>
      <c r="BQY306" s="633"/>
      <c r="BQZ306" s="633"/>
      <c r="BRA306" s="633"/>
      <c r="BRB306" s="633"/>
      <c r="BRC306" s="633"/>
      <c r="BRD306" s="633"/>
      <c r="BRE306" s="633"/>
      <c r="BRF306" s="633"/>
      <c r="BRG306" s="633"/>
      <c r="BRH306" s="633"/>
      <c r="BRI306" s="633"/>
      <c r="BRJ306" s="633"/>
      <c r="BRK306" s="633"/>
      <c r="BRL306" s="633"/>
      <c r="BRM306" s="633"/>
      <c r="BRN306" s="633"/>
      <c r="BRO306" s="633"/>
      <c r="BRP306" s="633"/>
      <c r="BRQ306" s="633"/>
      <c r="BRR306" s="633"/>
      <c r="BRS306" s="633"/>
      <c r="BRT306" s="633"/>
      <c r="BRU306" s="633"/>
      <c r="BRV306" s="633"/>
      <c r="BRW306" s="633"/>
      <c r="BRX306" s="633"/>
      <c r="BRY306" s="633"/>
      <c r="BRZ306" s="633"/>
      <c r="BSA306" s="633"/>
      <c r="BSB306" s="633"/>
      <c r="BSC306" s="633"/>
      <c r="BSD306" s="633"/>
      <c r="BSE306" s="633"/>
      <c r="BSF306" s="633"/>
      <c r="BSG306" s="633"/>
      <c r="BSH306" s="633"/>
      <c r="BSI306" s="633"/>
      <c r="BSJ306" s="633"/>
      <c r="BSK306" s="633"/>
      <c r="BSL306" s="633"/>
      <c r="BSM306" s="633"/>
      <c r="BSN306" s="633"/>
      <c r="BSO306" s="633"/>
      <c r="BSP306" s="633"/>
      <c r="BSQ306" s="633"/>
      <c r="BSR306" s="633"/>
      <c r="BSS306" s="633"/>
      <c r="BST306" s="633"/>
      <c r="BSU306" s="633"/>
      <c r="BSV306" s="633"/>
      <c r="BSW306" s="633"/>
      <c r="BSX306" s="633"/>
      <c r="BSY306" s="633"/>
      <c r="BSZ306" s="633"/>
      <c r="BTA306" s="633"/>
      <c r="BTB306" s="633"/>
      <c r="BTC306" s="633"/>
      <c r="BTD306" s="633"/>
      <c r="BTE306" s="633"/>
      <c r="BTF306" s="633"/>
      <c r="BTG306" s="633"/>
      <c r="BTH306" s="633"/>
      <c r="BTI306" s="633"/>
      <c r="BTJ306" s="633"/>
      <c r="BTK306" s="633"/>
      <c r="BTL306" s="633"/>
      <c r="BTM306" s="633"/>
      <c r="BTN306" s="633"/>
      <c r="BTO306" s="633"/>
      <c r="BTP306" s="633"/>
      <c r="BTQ306" s="633"/>
      <c r="BTR306" s="633"/>
      <c r="BTS306" s="633"/>
      <c r="BTT306" s="633"/>
      <c r="BTU306" s="633"/>
      <c r="BTV306" s="633"/>
      <c r="BTW306" s="633"/>
      <c r="BTX306" s="633"/>
      <c r="BTY306" s="633"/>
      <c r="BTZ306" s="633"/>
      <c r="BUA306" s="633"/>
      <c r="BUB306" s="633"/>
      <c r="BUC306" s="633"/>
      <c r="BUD306" s="633"/>
      <c r="BUE306" s="633"/>
      <c r="BUF306" s="633"/>
      <c r="BUG306" s="633"/>
      <c r="BUH306" s="633"/>
      <c r="BUI306" s="633"/>
      <c r="BUJ306" s="633"/>
      <c r="BUK306" s="633"/>
      <c r="BUL306" s="633"/>
      <c r="BUM306" s="633"/>
      <c r="BUN306" s="633"/>
      <c r="BUO306" s="633"/>
      <c r="BUP306" s="633"/>
      <c r="BUQ306" s="633"/>
      <c r="BUR306" s="633"/>
      <c r="BUS306" s="633"/>
      <c r="BUT306" s="633"/>
      <c r="BUU306" s="633"/>
      <c r="BUV306" s="633"/>
      <c r="BUW306" s="633"/>
      <c r="BUX306" s="633"/>
      <c r="BUY306" s="633"/>
      <c r="BUZ306" s="633"/>
      <c r="BVA306" s="633"/>
      <c r="BVB306" s="633"/>
      <c r="BVC306" s="633"/>
      <c r="BVD306" s="633"/>
      <c r="BVE306" s="633"/>
      <c r="BVF306" s="633"/>
      <c r="BVG306" s="633"/>
      <c r="BVH306" s="633"/>
      <c r="BVI306" s="633"/>
      <c r="BVJ306" s="633"/>
      <c r="BVK306" s="633"/>
      <c r="BVL306" s="633"/>
      <c r="BVM306" s="633"/>
      <c r="BVN306" s="633"/>
      <c r="BVO306" s="633"/>
      <c r="BVP306" s="633"/>
      <c r="BVQ306" s="633"/>
      <c r="BVR306" s="633"/>
      <c r="BVS306" s="633"/>
      <c r="BVT306" s="633"/>
      <c r="BVU306" s="633"/>
      <c r="BVV306" s="633"/>
      <c r="BVW306" s="633"/>
      <c r="BVX306" s="633"/>
      <c r="BVY306" s="633"/>
      <c r="BVZ306" s="633"/>
      <c r="BWA306" s="633"/>
      <c r="BWB306" s="633"/>
      <c r="BWC306" s="633"/>
      <c r="BWD306" s="633"/>
      <c r="BWE306" s="633"/>
      <c r="BWF306" s="633"/>
      <c r="BWG306" s="633"/>
      <c r="BWH306" s="633"/>
      <c r="BWI306" s="633"/>
      <c r="BWJ306" s="633"/>
      <c r="BWK306" s="633"/>
      <c r="BWL306" s="633"/>
      <c r="BWM306" s="633"/>
      <c r="BWN306" s="633"/>
      <c r="BWO306" s="633"/>
      <c r="BWP306" s="633"/>
      <c r="BWQ306" s="633"/>
      <c r="BWR306" s="633"/>
      <c r="BWS306" s="633"/>
      <c r="BWT306" s="633"/>
      <c r="BWU306" s="633"/>
      <c r="BWV306" s="633"/>
      <c r="BWW306" s="633"/>
      <c r="BWX306" s="633"/>
      <c r="BWY306" s="633"/>
      <c r="BWZ306" s="633"/>
      <c r="BXA306" s="633"/>
      <c r="BXB306" s="633"/>
      <c r="BXC306" s="633"/>
      <c r="BXD306" s="633"/>
      <c r="BXE306" s="633"/>
      <c r="BXF306" s="633"/>
      <c r="BXG306" s="633"/>
      <c r="BXH306" s="633"/>
      <c r="BXI306" s="633"/>
      <c r="BXJ306" s="633"/>
      <c r="BXK306" s="633"/>
      <c r="BXL306" s="633"/>
      <c r="BXM306" s="633"/>
      <c r="BXN306" s="633"/>
      <c r="BXO306" s="633"/>
      <c r="BXP306" s="633"/>
      <c r="BXQ306" s="633"/>
      <c r="BXR306" s="633"/>
      <c r="BXS306" s="633"/>
      <c r="BXT306" s="633"/>
      <c r="BXU306" s="633"/>
      <c r="BXV306" s="633"/>
      <c r="BXW306" s="633"/>
      <c r="BXX306" s="633"/>
      <c r="BXY306" s="633"/>
      <c r="BXZ306" s="633"/>
      <c r="BYA306" s="633"/>
      <c r="BYB306" s="633"/>
      <c r="BYC306" s="633"/>
      <c r="BYD306" s="633"/>
      <c r="BYE306" s="633"/>
      <c r="BYF306" s="633"/>
      <c r="BYG306" s="633"/>
      <c r="BYH306" s="633"/>
      <c r="BYI306" s="633"/>
      <c r="BYJ306" s="633"/>
      <c r="BYK306" s="633"/>
      <c r="BYL306" s="633"/>
      <c r="BYM306" s="633"/>
      <c r="BYN306" s="633"/>
      <c r="BYO306" s="633"/>
      <c r="BYP306" s="633"/>
      <c r="BYQ306" s="633"/>
      <c r="BYR306" s="633"/>
      <c r="BYS306" s="633"/>
      <c r="BYT306" s="633"/>
      <c r="BYU306" s="633"/>
      <c r="BYV306" s="633"/>
      <c r="BYW306" s="633"/>
      <c r="BYX306" s="633"/>
      <c r="BYY306" s="633"/>
      <c r="BYZ306" s="633"/>
      <c r="BZA306" s="633"/>
      <c r="BZB306" s="633"/>
      <c r="BZC306" s="633"/>
      <c r="BZD306" s="633"/>
      <c r="BZE306" s="633"/>
      <c r="BZF306" s="633"/>
      <c r="BZG306" s="633"/>
      <c r="BZH306" s="633"/>
      <c r="BZI306" s="633"/>
      <c r="BZJ306" s="633"/>
      <c r="BZK306" s="633"/>
      <c r="BZL306" s="633"/>
      <c r="BZM306" s="633"/>
      <c r="BZN306" s="633"/>
      <c r="BZO306" s="633"/>
      <c r="BZP306" s="633"/>
      <c r="BZQ306" s="633"/>
      <c r="BZR306" s="633"/>
      <c r="BZS306" s="633"/>
      <c r="BZT306" s="633"/>
      <c r="BZU306" s="633"/>
      <c r="BZV306" s="633"/>
      <c r="BZW306" s="633"/>
      <c r="BZX306" s="633"/>
      <c r="BZY306" s="633"/>
      <c r="BZZ306" s="633"/>
      <c r="CAA306" s="633"/>
      <c r="CAB306" s="633"/>
      <c r="CAC306" s="633"/>
      <c r="CAD306" s="633"/>
      <c r="CAE306" s="633"/>
      <c r="CAF306" s="633"/>
      <c r="CAG306" s="633"/>
      <c r="CAH306" s="633"/>
      <c r="CAI306" s="633"/>
      <c r="CAJ306" s="633"/>
      <c r="CAK306" s="633"/>
      <c r="CAL306" s="633"/>
      <c r="CAM306" s="633"/>
      <c r="CAN306" s="633"/>
      <c r="CAO306" s="633"/>
      <c r="CAP306" s="633"/>
      <c r="CAQ306" s="633"/>
      <c r="CAR306" s="633"/>
      <c r="CAS306" s="633"/>
      <c r="CAT306" s="633"/>
      <c r="CAU306" s="633"/>
      <c r="CAV306" s="633"/>
      <c r="CAW306" s="633"/>
      <c r="CAX306" s="633"/>
      <c r="CAY306" s="633"/>
      <c r="CAZ306" s="633"/>
      <c r="CBA306" s="633"/>
      <c r="CBB306" s="633"/>
      <c r="CBC306" s="633"/>
      <c r="CBD306" s="633"/>
      <c r="CBE306" s="633"/>
      <c r="CBF306" s="633"/>
      <c r="CBG306" s="633"/>
      <c r="CBH306" s="633"/>
      <c r="CBI306" s="633"/>
      <c r="CBJ306" s="633"/>
      <c r="CBK306" s="633"/>
      <c r="CBL306" s="633"/>
      <c r="CBM306" s="633"/>
      <c r="CBN306" s="633"/>
      <c r="CBO306" s="633"/>
      <c r="CBP306" s="633"/>
      <c r="CBQ306" s="633"/>
      <c r="CBR306" s="633"/>
      <c r="CBS306" s="633"/>
      <c r="CBT306" s="633"/>
      <c r="CBU306" s="633"/>
      <c r="CBV306" s="633"/>
      <c r="CBW306" s="633"/>
      <c r="CBX306" s="633"/>
      <c r="CBY306" s="633"/>
      <c r="CBZ306" s="633"/>
      <c r="CCA306" s="633"/>
      <c r="CCB306" s="633"/>
      <c r="CCC306" s="633"/>
      <c r="CCD306" s="633"/>
      <c r="CCE306" s="633"/>
      <c r="CCF306" s="633"/>
      <c r="CCG306" s="633"/>
      <c r="CCH306" s="633"/>
      <c r="CCI306" s="633"/>
      <c r="CCJ306" s="633"/>
      <c r="CCK306" s="633"/>
      <c r="CCL306" s="633"/>
      <c r="CCM306" s="633"/>
      <c r="CCN306" s="633"/>
      <c r="CCO306" s="633"/>
      <c r="CCP306" s="633"/>
      <c r="CCQ306" s="633"/>
      <c r="CCR306" s="633"/>
      <c r="CCS306" s="633"/>
      <c r="CCT306" s="633"/>
      <c r="CCU306" s="633"/>
      <c r="CCV306" s="633"/>
      <c r="CCW306" s="633"/>
      <c r="CCX306" s="633"/>
      <c r="CCY306" s="633"/>
      <c r="CCZ306" s="633"/>
      <c r="CDA306" s="633"/>
      <c r="CDB306" s="633"/>
      <c r="CDC306" s="633"/>
      <c r="CDD306" s="633"/>
      <c r="CDE306" s="633"/>
      <c r="CDF306" s="633"/>
      <c r="CDG306" s="633"/>
      <c r="CDH306" s="633"/>
      <c r="CDI306" s="633"/>
      <c r="CDJ306" s="633"/>
      <c r="CDK306" s="633"/>
      <c r="CDL306" s="633"/>
      <c r="CDM306" s="633"/>
      <c r="CDN306" s="633"/>
      <c r="CDO306" s="633"/>
      <c r="CDP306" s="633"/>
      <c r="CDQ306" s="633"/>
      <c r="CDR306" s="633"/>
      <c r="CDS306" s="633"/>
      <c r="CDT306" s="633"/>
      <c r="CDU306" s="633"/>
      <c r="CDV306" s="633"/>
      <c r="CDW306" s="633"/>
      <c r="CDX306" s="633"/>
      <c r="CDY306" s="633"/>
      <c r="CDZ306" s="633"/>
      <c r="CEA306" s="633"/>
      <c r="CEB306" s="633"/>
      <c r="CEC306" s="633"/>
      <c r="CED306" s="633"/>
      <c r="CEE306" s="633"/>
      <c r="CEF306" s="633"/>
      <c r="CEG306" s="633"/>
      <c r="CEH306" s="633"/>
      <c r="CEI306" s="633"/>
      <c r="CEJ306" s="633"/>
      <c r="CEK306" s="633"/>
      <c r="CEL306" s="633"/>
      <c r="CEM306" s="633"/>
      <c r="CEN306" s="633"/>
      <c r="CEO306" s="633"/>
      <c r="CEP306" s="633"/>
      <c r="CEQ306" s="633"/>
      <c r="CER306" s="633"/>
      <c r="CES306" s="633"/>
      <c r="CET306" s="633"/>
      <c r="CEU306" s="633"/>
      <c r="CEV306" s="633"/>
      <c r="CEW306" s="633"/>
      <c r="CEX306" s="633"/>
      <c r="CEY306" s="633"/>
      <c r="CEZ306" s="633"/>
      <c r="CFA306" s="633"/>
      <c r="CFB306" s="633"/>
      <c r="CFC306" s="633"/>
      <c r="CFD306" s="633"/>
      <c r="CFE306" s="633"/>
      <c r="CFF306" s="633"/>
      <c r="CFG306" s="633"/>
      <c r="CFH306" s="633"/>
      <c r="CFI306" s="633"/>
      <c r="CFJ306" s="633"/>
      <c r="CFK306" s="633"/>
      <c r="CFL306" s="633"/>
      <c r="CFM306" s="633"/>
      <c r="CFN306" s="633"/>
      <c r="CFO306" s="633"/>
      <c r="CFP306" s="633"/>
      <c r="CFQ306" s="633"/>
      <c r="CFR306" s="633"/>
      <c r="CFS306" s="633"/>
      <c r="CFT306" s="633"/>
      <c r="CFU306" s="633"/>
      <c r="CFV306" s="633"/>
      <c r="CFW306" s="633"/>
      <c r="CFX306" s="633"/>
      <c r="CFY306" s="633"/>
      <c r="CFZ306" s="633"/>
      <c r="CGA306" s="633"/>
      <c r="CGB306" s="633"/>
      <c r="CGC306" s="633"/>
      <c r="CGD306" s="633"/>
      <c r="CGE306" s="633"/>
      <c r="CGF306" s="633"/>
      <c r="CGG306" s="633"/>
      <c r="CGH306" s="633"/>
      <c r="CGI306" s="633"/>
      <c r="CGJ306" s="633"/>
      <c r="CGK306" s="633"/>
      <c r="CGL306" s="633"/>
      <c r="CGM306" s="633"/>
      <c r="CGN306" s="633"/>
      <c r="CGO306" s="633"/>
      <c r="CGP306" s="633"/>
      <c r="CGQ306" s="633"/>
      <c r="CGR306" s="633"/>
      <c r="CGS306" s="633"/>
      <c r="CGT306" s="633"/>
      <c r="CGU306" s="633"/>
      <c r="CGV306" s="633"/>
      <c r="CGW306" s="633"/>
      <c r="CGX306" s="633"/>
      <c r="CGY306" s="633"/>
      <c r="CGZ306" s="633"/>
      <c r="CHA306" s="633"/>
      <c r="CHB306" s="633"/>
      <c r="CHC306" s="633"/>
      <c r="CHD306" s="633"/>
      <c r="CHE306" s="633"/>
      <c r="CHF306" s="633"/>
      <c r="CHG306" s="633"/>
      <c r="CHH306" s="633"/>
      <c r="CHI306" s="633"/>
      <c r="CHJ306" s="633"/>
      <c r="CHK306" s="633"/>
      <c r="CHL306" s="633"/>
      <c r="CHM306" s="633"/>
      <c r="CHN306" s="633"/>
      <c r="CHO306" s="633"/>
      <c r="CHP306" s="633"/>
      <c r="CHQ306" s="633"/>
      <c r="CHR306" s="633"/>
      <c r="CHS306" s="633"/>
      <c r="CHT306" s="633"/>
      <c r="CHU306" s="633"/>
      <c r="CHV306" s="633"/>
      <c r="CHW306" s="633"/>
      <c r="CHX306" s="633"/>
      <c r="CHY306" s="633"/>
      <c r="CHZ306" s="633"/>
      <c r="CIA306" s="633"/>
      <c r="CIB306" s="633"/>
      <c r="CIC306" s="633"/>
      <c r="CID306" s="633"/>
      <c r="CIE306" s="633"/>
      <c r="CIF306" s="633"/>
      <c r="CIG306" s="633"/>
      <c r="CIH306" s="633"/>
      <c r="CII306" s="633"/>
      <c r="CIJ306" s="633"/>
      <c r="CIK306" s="633"/>
      <c r="CIL306" s="633"/>
      <c r="CIM306" s="633"/>
      <c r="CIN306" s="633"/>
      <c r="CIO306" s="633"/>
      <c r="CIP306" s="633"/>
      <c r="CIQ306" s="633"/>
      <c r="CIR306" s="633"/>
      <c r="CIS306" s="633"/>
      <c r="CIT306" s="633"/>
      <c r="CIU306" s="633"/>
      <c r="CIV306" s="633"/>
      <c r="CIW306" s="633"/>
      <c r="CIX306" s="633"/>
      <c r="CIY306" s="633"/>
      <c r="CIZ306" s="633"/>
      <c r="CJA306" s="633"/>
      <c r="CJB306" s="633"/>
      <c r="CJC306" s="633"/>
      <c r="CJD306" s="633"/>
      <c r="CJE306" s="633"/>
      <c r="CJF306" s="633"/>
      <c r="CJG306" s="633"/>
      <c r="CJH306" s="633"/>
      <c r="CJI306" s="633"/>
      <c r="CJJ306" s="633"/>
      <c r="CJK306" s="633"/>
      <c r="CJL306" s="633"/>
      <c r="CJM306" s="633"/>
      <c r="CJN306" s="633"/>
      <c r="CJO306" s="633"/>
      <c r="CJP306" s="633"/>
      <c r="CJQ306" s="633"/>
      <c r="CJR306" s="633"/>
      <c r="CJS306" s="633"/>
      <c r="CJT306" s="633"/>
      <c r="CJU306" s="633"/>
      <c r="CJV306" s="633"/>
      <c r="CJW306" s="633"/>
      <c r="CJX306" s="633"/>
      <c r="CJY306" s="633"/>
      <c r="CJZ306" s="633"/>
      <c r="CKA306" s="633"/>
      <c r="CKB306" s="633"/>
      <c r="CKC306" s="633"/>
      <c r="CKD306" s="633"/>
      <c r="CKE306" s="633"/>
      <c r="CKF306" s="633"/>
      <c r="CKG306" s="633"/>
      <c r="CKH306" s="633"/>
      <c r="CKI306" s="633"/>
      <c r="CKJ306" s="633"/>
      <c r="CKK306" s="633"/>
      <c r="CKL306" s="633"/>
      <c r="CKM306" s="633"/>
      <c r="CKN306" s="633"/>
      <c r="CKO306" s="633"/>
      <c r="CKP306" s="633"/>
      <c r="CKQ306" s="633"/>
      <c r="CKR306" s="633"/>
      <c r="CKS306" s="633"/>
      <c r="CKT306" s="633"/>
      <c r="CKU306" s="633"/>
      <c r="CKV306" s="633"/>
      <c r="CKW306" s="633"/>
      <c r="CKX306" s="633"/>
      <c r="CKY306" s="633"/>
      <c r="CKZ306" s="633"/>
      <c r="CLA306" s="633"/>
      <c r="CLB306" s="633"/>
      <c r="CLC306" s="633"/>
      <c r="CLD306" s="633"/>
      <c r="CLE306" s="633"/>
      <c r="CLF306" s="633"/>
      <c r="CLG306" s="633"/>
      <c r="CLH306" s="633"/>
      <c r="CLI306" s="633"/>
      <c r="CLJ306" s="633"/>
      <c r="CLK306" s="633"/>
      <c r="CLL306" s="633"/>
      <c r="CLM306" s="633"/>
      <c r="CLN306" s="633"/>
      <c r="CLO306" s="633"/>
      <c r="CLP306" s="633"/>
      <c r="CLQ306" s="633"/>
      <c r="CLR306" s="633"/>
      <c r="CLS306" s="633"/>
      <c r="CLT306" s="633"/>
      <c r="CLU306" s="633"/>
      <c r="CLV306" s="633"/>
      <c r="CLW306" s="633"/>
      <c r="CLX306" s="633"/>
      <c r="CLY306" s="633"/>
      <c r="CLZ306" s="633"/>
      <c r="CMA306" s="633"/>
      <c r="CMB306" s="633"/>
      <c r="CMC306" s="633"/>
      <c r="CMD306" s="633"/>
      <c r="CME306" s="633"/>
      <c r="CMF306" s="633"/>
      <c r="CMG306" s="633"/>
      <c r="CMH306" s="633"/>
      <c r="CMI306" s="633"/>
      <c r="CMJ306" s="633"/>
      <c r="CMK306" s="633"/>
      <c r="CML306" s="633"/>
      <c r="CMM306" s="633"/>
      <c r="CMN306" s="633"/>
      <c r="CMO306" s="633"/>
      <c r="CMP306" s="633"/>
      <c r="CMQ306" s="633"/>
      <c r="CMR306" s="633"/>
      <c r="CMS306" s="633"/>
      <c r="CMT306" s="633"/>
      <c r="CMU306" s="633"/>
      <c r="CMV306" s="633"/>
      <c r="CMW306" s="633"/>
      <c r="CMX306" s="633"/>
      <c r="CMY306" s="633"/>
      <c r="CMZ306" s="633"/>
      <c r="CNA306" s="633"/>
      <c r="CNB306" s="633"/>
      <c r="CNC306" s="633"/>
      <c r="CND306" s="633"/>
      <c r="CNE306" s="633"/>
      <c r="CNF306" s="633"/>
      <c r="CNG306" s="633"/>
      <c r="CNH306" s="633"/>
      <c r="CNI306" s="633"/>
      <c r="CNJ306" s="633"/>
      <c r="CNK306" s="633"/>
      <c r="CNL306" s="633"/>
      <c r="CNM306" s="633"/>
      <c r="CNN306" s="633"/>
      <c r="CNO306" s="633"/>
      <c r="CNP306" s="633"/>
      <c r="CNQ306" s="633"/>
      <c r="CNR306" s="633"/>
      <c r="CNS306" s="633"/>
      <c r="CNT306" s="633"/>
      <c r="CNU306" s="633"/>
      <c r="CNV306" s="633"/>
      <c r="CNW306" s="633"/>
    </row>
    <row r="307" spans="1:2415" s="635" customFormat="1" ht="54" customHeight="1" outlineLevel="1" thickTop="1" thickBot="1" x14ac:dyDescent="0.3">
      <c r="A307" s="413"/>
      <c r="B307" s="636" t="s">
        <v>1078</v>
      </c>
      <c r="C307" s="618" t="s">
        <v>1104</v>
      </c>
      <c r="D307" s="1081" t="s">
        <v>1345</v>
      </c>
      <c r="E307" s="1081"/>
      <c r="F307" s="1081"/>
      <c r="G307" s="1081"/>
      <c r="H307" s="1081"/>
      <c r="I307" s="1081"/>
      <c r="J307" s="1081"/>
      <c r="K307" s="1081"/>
      <c r="L307" s="1081"/>
      <c r="M307" s="700"/>
      <c r="N307" s="724"/>
      <c r="O307" s="724"/>
      <c r="P307" s="724"/>
      <c r="Q307" s="724"/>
      <c r="R307" s="802"/>
      <c r="S307" s="726"/>
      <c r="T307" s="727"/>
      <c r="U307" s="705"/>
      <c r="V307" s="70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row>
    <row r="308" spans="1:2415" s="635" customFormat="1" ht="83.25" customHeight="1" outlineLevel="1" thickTop="1" thickBot="1" x14ac:dyDescent="0.3">
      <c r="A308" s="413"/>
      <c r="B308" s="636" t="s">
        <v>967</v>
      </c>
      <c r="C308" s="618" t="s">
        <v>1230</v>
      </c>
      <c r="D308" s="988" t="s">
        <v>1224</v>
      </c>
      <c r="E308" s="989"/>
      <c r="F308" s="989"/>
      <c r="G308" s="1157"/>
      <c r="H308" s="1157"/>
      <c r="I308" s="989"/>
      <c r="J308" s="698" t="s">
        <v>1133</v>
      </c>
      <c r="K308" s="780" t="s">
        <v>996</v>
      </c>
      <c r="L308" s="699" t="s">
        <v>1324</v>
      </c>
      <c r="M308" s="848">
        <v>1</v>
      </c>
      <c r="N308" s="849">
        <v>2</v>
      </c>
      <c r="O308" s="849">
        <v>3</v>
      </c>
      <c r="P308" s="849">
        <v>4</v>
      </c>
      <c r="Q308" s="849">
        <v>5</v>
      </c>
      <c r="R308" s="848">
        <f>SUM(M308:Q308)</f>
        <v>15</v>
      </c>
      <c r="S308" s="730" t="s">
        <v>32</v>
      </c>
      <c r="T308" s="731"/>
      <c r="U308" s="732"/>
      <c r="V308" s="715"/>
      <c r="W308" s="386"/>
      <c r="X308" s="386"/>
      <c r="Y308" s="386"/>
      <c r="Z308" s="386"/>
      <c r="AA308" s="386"/>
      <c r="AB308" s="386"/>
      <c r="AC308" s="386"/>
      <c r="AD308" s="386"/>
      <c r="AE308" s="386"/>
      <c r="AF308" s="386"/>
      <c r="AG308" s="386"/>
      <c r="AH308" s="386"/>
      <c r="AI308" s="386"/>
      <c r="AJ308" s="386"/>
      <c r="AK308" s="386"/>
      <c r="AL308" s="386"/>
      <c r="AM308" s="386"/>
      <c r="AN308" s="386"/>
      <c r="AO308" s="386"/>
      <c r="AP308" s="386"/>
      <c r="AQ308" s="386"/>
    </row>
    <row r="309" spans="1:2415" s="638" customFormat="1" ht="54" customHeight="1" outlineLevel="2" thickTop="1" thickBot="1" x14ac:dyDescent="0.3">
      <c r="A309" s="413"/>
      <c r="B309" s="1060" t="s">
        <v>1044</v>
      </c>
      <c r="C309" s="1049" t="s">
        <v>797</v>
      </c>
      <c r="D309" s="1041" t="s">
        <v>1047</v>
      </c>
      <c r="E309" s="1042"/>
      <c r="F309" s="1137" t="s">
        <v>995</v>
      </c>
      <c r="G309" s="1019" t="s">
        <v>1187</v>
      </c>
      <c r="H309" s="1020"/>
      <c r="I309" s="1021" t="s">
        <v>1600</v>
      </c>
      <c r="J309" s="1022"/>
      <c r="K309" s="1022"/>
      <c r="L309" s="740" t="s">
        <v>985</v>
      </c>
      <c r="M309" s="850">
        <v>1</v>
      </c>
      <c r="N309" s="851">
        <v>2</v>
      </c>
      <c r="O309" s="851">
        <v>3</v>
      </c>
      <c r="P309" s="851">
        <v>4</v>
      </c>
      <c r="Q309" s="851">
        <v>5</v>
      </c>
      <c r="R309" s="850">
        <f>SUM(M309:Q309)</f>
        <v>15</v>
      </c>
      <c r="S309" s="720" t="s">
        <v>32</v>
      </c>
      <c r="T309" s="734"/>
      <c r="U309" s="723"/>
      <c r="V309" s="741"/>
      <c r="W309" s="386"/>
      <c r="X309" s="386"/>
      <c r="Y309" s="386"/>
      <c r="Z309" s="386"/>
      <c r="AA309" s="386"/>
      <c r="AB309" s="386"/>
      <c r="AC309" s="386"/>
      <c r="AD309" s="386"/>
      <c r="AE309" s="386"/>
      <c r="AF309" s="386"/>
      <c r="AG309" s="386"/>
      <c r="AH309" s="386"/>
      <c r="AI309" s="386"/>
      <c r="AJ309" s="386"/>
      <c r="AK309" s="386"/>
      <c r="AL309" s="641"/>
      <c r="AN309" s="639"/>
      <c r="AO309" s="639"/>
      <c r="AP309" s="639"/>
      <c r="AQ309" s="639"/>
      <c r="AR309" s="639"/>
    </row>
    <row r="310" spans="1:2415" s="638" customFormat="1" ht="54" customHeight="1" outlineLevel="2" thickTop="1" thickBot="1" x14ac:dyDescent="0.3">
      <c r="A310" s="413"/>
      <c r="B310" s="1104"/>
      <c r="C310" s="1105"/>
      <c r="D310" s="1140"/>
      <c r="E310" s="1141"/>
      <c r="F310" s="1139"/>
      <c r="G310" s="1019" t="s">
        <v>1188</v>
      </c>
      <c r="H310" s="1020"/>
      <c r="I310" s="1021" t="s">
        <v>1601</v>
      </c>
      <c r="J310" s="1022"/>
      <c r="K310" s="1022"/>
      <c r="L310" s="740" t="s">
        <v>985</v>
      </c>
      <c r="M310" s="850" t="s">
        <v>128</v>
      </c>
      <c r="N310" s="851">
        <v>2</v>
      </c>
      <c r="O310" s="851">
        <v>2</v>
      </c>
      <c r="P310" s="851">
        <v>2</v>
      </c>
      <c r="Q310" s="851">
        <v>2</v>
      </c>
      <c r="R310" s="850">
        <v>8</v>
      </c>
      <c r="S310" s="720" t="s">
        <v>32</v>
      </c>
      <c r="T310" s="734"/>
      <c r="U310" s="723"/>
      <c r="V310" s="741"/>
      <c r="W310" s="386"/>
      <c r="X310" s="386"/>
      <c r="Y310" s="386"/>
      <c r="Z310" s="386"/>
      <c r="AA310" s="386"/>
      <c r="AB310" s="386"/>
      <c r="AC310" s="386"/>
      <c r="AD310" s="386"/>
      <c r="AE310" s="386"/>
      <c r="AF310" s="386"/>
      <c r="AG310" s="386"/>
      <c r="AH310" s="386"/>
      <c r="AI310" s="386"/>
      <c r="AJ310" s="386"/>
      <c r="AK310" s="386"/>
      <c r="AL310" s="641"/>
      <c r="AN310" s="639"/>
      <c r="AO310" s="639"/>
      <c r="AP310" s="639"/>
      <c r="AQ310" s="639"/>
      <c r="AR310" s="639"/>
    </row>
    <row r="311" spans="1:2415" s="638" customFormat="1" ht="35.25" customHeight="1" outlineLevel="2" thickTop="1" thickBot="1" x14ac:dyDescent="0.35">
      <c r="A311" s="413"/>
      <c r="B311" s="460" t="s">
        <v>981</v>
      </c>
      <c r="C311" s="625" t="s">
        <v>48</v>
      </c>
      <c r="D311" s="1007" t="s">
        <v>1370</v>
      </c>
      <c r="E311" s="1008"/>
      <c r="F311" s="1008"/>
      <c r="G311" s="1008"/>
      <c r="H311" s="1008"/>
      <c r="I311" s="1008"/>
      <c r="J311" s="1008"/>
      <c r="K311" s="1008"/>
      <c r="L311" s="662" t="s">
        <v>985</v>
      </c>
      <c r="M311" s="841">
        <v>1</v>
      </c>
      <c r="N311" s="756">
        <v>2</v>
      </c>
      <c r="O311" s="756">
        <v>3</v>
      </c>
      <c r="P311" s="756">
        <v>4</v>
      </c>
      <c r="Q311" s="756">
        <v>5</v>
      </c>
      <c r="R311" s="665">
        <f t="shared" ref="R311" si="11">SUM(M311:Q311)</f>
        <v>15</v>
      </c>
      <c r="S311" s="657" t="s">
        <v>32</v>
      </c>
      <c r="T311" s="658"/>
      <c r="U311" s="630"/>
      <c r="V311" s="692"/>
      <c r="W311" s="386"/>
      <c r="X311" s="386"/>
      <c r="Y311" s="386"/>
      <c r="Z311" s="386"/>
      <c r="AA311" s="386"/>
      <c r="AB311" s="386"/>
      <c r="AC311" s="386"/>
      <c r="AD311" s="386"/>
      <c r="AE311" s="386"/>
      <c r="AF311" s="386"/>
      <c r="AG311" s="386"/>
      <c r="AH311" s="386"/>
      <c r="AI311" s="386"/>
      <c r="AJ311" s="386"/>
      <c r="AK311" s="386"/>
      <c r="AL311" s="641"/>
      <c r="AN311" s="639"/>
      <c r="AO311" s="639"/>
      <c r="AP311" s="639"/>
      <c r="AQ311" s="639"/>
      <c r="AR311" s="639"/>
    </row>
    <row r="312" spans="1:2415" s="638" customFormat="1" ht="35.25" customHeight="1" outlineLevel="3" thickTop="1" thickBot="1" x14ac:dyDescent="0.35">
      <c r="A312" s="413"/>
      <c r="B312" s="460" t="s">
        <v>981</v>
      </c>
      <c r="C312" s="625" t="s">
        <v>182</v>
      </c>
      <c r="D312" s="1251" t="s">
        <v>1116</v>
      </c>
      <c r="E312" s="1252"/>
      <c r="F312" s="1252"/>
      <c r="G312" s="1252"/>
      <c r="H312" s="1252"/>
      <c r="I312" s="1252"/>
      <c r="J312" s="1252"/>
      <c r="K312" s="1252"/>
      <c r="L312" s="662" t="s">
        <v>985</v>
      </c>
      <c r="M312" s="841">
        <v>1</v>
      </c>
      <c r="N312" s="756">
        <v>2</v>
      </c>
      <c r="O312" s="756">
        <v>3</v>
      </c>
      <c r="P312" s="756">
        <v>4</v>
      </c>
      <c r="Q312" s="756">
        <v>5</v>
      </c>
      <c r="R312" s="665">
        <f>SUM(M312:Q312)</f>
        <v>15</v>
      </c>
      <c r="S312" s="657" t="s">
        <v>32</v>
      </c>
      <c r="T312" s="658"/>
      <c r="U312" s="630"/>
      <c r="V312" s="692"/>
      <c r="W312" s="386"/>
      <c r="X312" s="386"/>
      <c r="Y312" s="386"/>
      <c r="Z312" s="386"/>
      <c r="AA312" s="386"/>
      <c r="AB312" s="386"/>
      <c r="AC312" s="386"/>
      <c r="AD312" s="386"/>
      <c r="AE312" s="386"/>
      <c r="AF312" s="386"/>
      <c r="AG312" s="386"/>
      <c r="AH312" s="386"/>
      <c r="AI312" s="639"/>
      <c r="AJ312" s="639"/>
      <c r="AK312" s="639"/>
      <c r="AL312" s="640"/>
      <c r="AN312" s="642"/>
      <c r="AO312" s="643"/>
      <c r="AP312" s="643"/>
      <c r="AQ312" s="643"/>
      <c r="AR312" s="643"/>
    </row>
    <row r="313" spans="1:2415" s="638" customFormat="1" ht="35.25" customHeight="1" outlineLevel="3" thickTop="1" thickBot="1" x14ac:dyDescent="0.35">
      <c r="A313" s="413"/>
      <c r="B313" s="460" t="s">
        <v>981</v>
      </c>
      <c r="C313" s="625" t="s">
        <v>591</v>
      </c>
      <c r="D313" s="1007" t="s">
        <v>1553</v>
      </c>
      <c r="E313" s="1008"/>
      <c r="F313" s="1008"/>
      <c r="G313" s="1008"/>
      <c r="H313" s="1008"/>
      <c r="I313" s="1008"/>
      <c r="J313" s="1008"/>
      <c r="K313" s="1008"/>
      <c r="L313" s="602" t="s">
        <v>427</v>
      </c>
      <c r="M313" s="841" t="s">
        <v>128</v>
      </c>
      <c r="N313" s="756">
        <v>1</v>
      </c>
      <c r="O313" s="756">
        <v>0</v>
      </c>
      <c r="P313" s="756">
        <v>1</v>
      </c>
      <c r="Q313" s="756"/>
      <c r="R313" s="665">
        <v>1</v>
      </c>
      <c r="S313" s="657" t="s">
        <v>32</v>
      </c>
      <c r="T313" s="658"/>
      <c r="U313" s="630"/>
      <c r="V313" s="692"/>
      <c r="W313" s="386"/>
      <c r="X313" s="386"/>
      <c r="Y313" s="386"/>
      <c r="Z313" s="386"/>
      <c r="AA313" s="386"/>
      <c r="AB313" s="386"/>
      <c r="AC313" s="386"/>
      <c r="AD313" s="386"/>
      <c r="AE313" s="386"/>
      <c r="AF313" s="386"/>
      <c r="AG313" s="386"/>
      <c r="AH313" s="386"/>
      <c r="AI313" s="639"/>
      <c r="AJ313" s="639"/>
      <c r="AK313" s="639"/>
      <c r="AL313" s="640"/>
      <c r="AN313" s="642"/>
      <c r="AO313" s="643"/>
      <c r="AP313" s="643"/>
      <c r="AQ313" s="643"/>
      <c r="AR313" s="643"/>
    </row>
    <row r="314" spans="1:2415" s="638" customFormat="1" ht="35.25" customHeight="1" outlineLevel="3" thickTop="1" thickBot="1" x14ac:dyDescent="0.35">
      <c r="A314" s="413"/>
      <c r="B314" s="460" t="s">
        <v>981</v>
      </c>
      <c r="C314" s="625" t="s">
        <v>404</v>
      </c>
      <c r="D314" s="1009" t="s">
        <v>1554</v>
      </c>
      <c r="E314" s="1010"/>
      <c r="F314" s="1010"/>
      <c r="G314" s="1010"/>
      <c r="H314" s="1010"/>
      <c r="I314" s="1010"/>
      <c r="J314" s="1010"/>
      <c r="K314" s="1010"/>
      <c r="L314" s="602" t="s">
        <v>1766</v>
      </c>
      <c r="M314" s="841" t="s">
        <v>128</v>
      </c>
      <c r="N314" s="756">
        <v>2</v>
      </c>
      <c r="O314" s="756">
        <v>2</v>
      </c>
      <c r="P314" s="756">
        <v>0</v>
      </c>
      <c r="Q314" s="756">
        <v>0</v>
      </c>
      <c r="R314" s="665">
        <v>4</v>
      </c>
      <c r="S314" s="657" t="s">
        <v>32</v>
      </c>
      <c r="T314" s="658"/>
      <c r="U314" s="630"/>
      <c r="V314" s="692"/>
      <c r="W314" s="386"/>
      <c r="X314" s="386"/>
      <c r="Y314" s="386"/>
      <c r="Z314" s="386"/>
      <c r="AA314" s="386"/>
      <c r="AB314" s="386"/>
      <c r="AC314" s="386"/>
      <c r="AD314" s="386"/>
      <c r="AE314" s="386"/>
      <c r="AF314" s="386"/>
      <c r="AG314" s="386"/>
      <c r="AH314" s="386"/>
      <c r="AI314" s="639"/>
      <c r="AJ314" s="639"/>
      <c r="AK314" s="639"/>
      <c r="AL314" s="640"/>
      <c r="AN314" s="642"/>
      <c r="AO314" s="643"/>
      <c r="AP314" s="643"/>
      <c r="AQ314" s="643"/>
      <c r="AR314" s="643"/>
    </row>
    <row r="315" spans="1:2415" s="638" customFormat="1" ht="57" customHeight="1" outlineLevel="3" thickTop="1" thickBot="1" x14ac:dyDescent="0.3">
      <c r="A315" s="413"/>
      <c r="B315" s="890" t="s">
        <v>1102</v>
      </c>
      <c r="C315" s="818" t="s">
        <v>799</v>
      </c>
      <c r="D315" s="1041" t="s">
        <v>1707</v>
      </c>
      <c r="E315" s="1042"/>
      <c r="F315" s="819" t="s">
        <v>995</v>
      </c>
      <c r="G315" s="1019" t="s">
        <v>1189</v>
      </c>
      <c r="H315" s="1020"/>
      <c r="I315" s="1021" t="s">
        <v>1709</v>
      </c>
      <c r="J315" s="1022"/>
      <c r="K315" s="1022"/>
      <c r="L315" s="740" t="s">
        <v>427</v>
      </c>
      <c r="M315" s="850" t="s">
        <v>128</v>
      </c>
      <c r="N315" s="851">
        <v>1</v>
      </c>
      <c r="O315" s="851">
        <v>1</v>
      </c>
      <c r="P315" s="851">
        <v>1</v>
      </c>
      <c r="Q315" s="851">
        <v>1</v>
      </c>
      <c r="R315" s="850">
        <v>4</v>
      </c>
      <c r="S315" s="720" t="s">
        <v>32</v>
      </c>
      <c r="T315" s="734"/>
      <c r="U315" s="723"/>
      <c r="V315" s="741"/>
      <c r="W315" s="386"/>
      <c r="X315" s="386"/>
      <c r="Y315" s="386"/>
      <c r="Z315" s="386"/>
      <c r="AA315" s="386"/>
      <c r="AB315" s="386"/>
      <c r="AC315" s="386"/>
      <c r="AD315" s="386"/>
      <c r="AE315" s="386"/>
      <c r="AF315" s="386"/>
      <c r="AG315" s="386"/>
      <c r="AH315" s="386"/>
      <c r="AI315" s="639"/>
      <c r="AJ315" s="639"/>
      <c r="AK315" s="639"/>
      <c r="AL315" s="640"/>
      <c r="AN315" s="642"/>
      <c r="AO315" s="643"/>
      <c r="AP315" s="643"/>
      <c r="AQ315" s="643"/>
      <c r="AR315" s="643"/>
    </row>
    <row r="316" spans="1:2415" s="638" customFormat="1" ht="35.25" customHeight="1" outlineLevel="3" thickTop="1" thickBot="1" x14ac:dyDescent="0.35">
      <c r="A316" s="413"/>
      <c r="B316" s="460" t="s">
        <v>981</v>
      </c>
      <c r="C316" s="625" t="s">
        <v>472</v>
      </c>
      <c r="D316" s="1007" t="s">
        <v>1658</v>
      </c>
      <c r="E316" s="1008"/>
      <c r="F316" s="1008"/>
      <c r="G316" s="1008"/>
      <c r="H316" s="1008"/>
      <c r="I316" s="1008"/>
      <c r="J316" s="1008"/>
      <c r="K316" s="1008"/>
      <c r="L316" s="602" t="s">
        <v>427</v>
      </c>
      <c r="M316" s="841" t="s">
        <v>128</v>
      </c>
      <c r="N316" s="756">
        <v>1</v>
      </c>
      <c r="O316" s="756">
        <v>1</v>
      </c>
      <c r="P316" s="756">
        <v>1</v>
      </c>
      <c r="Q316" s="756">
        <v>1</v>
      </c>
      <c r="R316" s="665">
        <v>4</v>
      </c>
      <c r="S316" s="657" t="s">
        <v>32</v>
      </c>
      <c r="T316" s="658"/>
      <c r="U316" s="630"/>
      <c r="V316" s="692"/>
      <c r="W316" s="386"/>
      <c r="X316" s="386"/>
      <c r="Y316" s="386"/>
      <c r="Z316" s="386"/>
      <c r="AA316" s="386"/>
      <c r="AB316" s="386"/>
      <c r="AC316" s="386"/>
      <c r="AD316" s="386"/>
      <c r="AE316" s="386"/>
      <c r="AF316" s="386"/>
      <c r="AG316" s="386"/>
      <c r="AH316" s="386"/>
      <c r="AI316" s="639"/>
      <c r="AJ316" s="639"/>
      <c r="AK316" s="639"/>
      <c r="AL316" s="640"/>
      <c r="AN316" s="642"/>
      <c r="AO316" s="643"/>
      <c r="AP316" s="643"/>
      <c r="AQ316" s="643"/>
      <c r="AR316" s="643"/>
    </row>
    <row r="317" spans="1:2415" s="638" customFormat="1" ht="35.25" customHeight="1" outlineLevel="3" thickTop="1" thickBot="1" x14ac:dyDescent="0.35">
      <c r="A317" s="413"/>
      <c r="B317" s="460" t="s">
        <v>981</v>
      </c>
      <c r="C317" s="625" t="s">
        <v>474</v>
      </c>
      <c r="D317" s="1007" t="s">
        <v>1661</v>
      </c>
      <c r="E317" s="1008"/>
      <c r="F317" s="1008"/>
      <c r="G317" s="1008"/>
      <c r="H317" s="1008"/>
      <c r="I317" s="1008"/>
      <c r="J317" s="1008"/>
      <c r="K317" s="1008"/>
      <c r="L317" s="602" t="s">
        <v>427</v>
      </c>
      <c r="M317" s="841" t="s">
        <v>128</v>
      </c>
      <c r="N317" s="756">
        <v>1</v>
      </c>
      <c r="O317" s="756">
        <v>1</v>
      </c>
      <c r="P317" s="756">
        <v>1</v>
      </c>
      <c r="Q317" s="756">
        <v>1</v>
      </c>
      <c r="R317" s="665">
        <v>4</v>
      </c>
      <c r="S317" s="657" t="s">
        <v>32</v>
      </c>
      <c r="T317" s="782"/>
      <c r="U317" s="783"/>
      <c r="V317" s="692"/>
      <c r="W317" s="386"/>
      <c r="X317" s="386"/>
      <c r="Y317" s="386"/>
      <c r="Z317" s="386"/>
      <c r="AA317" s="386"/>
      <c r="AB317" s="386"/>
      <c r="AC317" s="386"/>
      <c r="AD317" s="386"/>
      <c r="AE317" s="386"/>
      <c r="AF317" s="386"/>
      <c r="AG317" s="386"/>
      <c r="AH317" s="386"/>
      <c r="AI317" s="639"/>
      <c r="AJ317" s="639"/>
      <c r="AK317" s="639"/>
      <c r="AL317" s="640"/>
      <c r="AN317" s="642"/>
      <c r="AO317" s="643"/>
      <c r="AP317" s="643"/>
      <c r="AQ317" s="643"/>
      <c r="AR317" s="643"/>
    </row>
    <row r="318" spans="1:2415" s="634" customFormat="1" ht="66" customHeight="1" thickTop="1" thickBot="1" x14ac:dyDescent="0.3">
      <c r="A318" s="413"/>
      <c r="B318" s="668" t="s">
        <v>1055</v>
      </c>
      <c r="C318" s="684" t="s">
        <v>1056</v>
      </c>
      <c r="D318" s="1033" t="s">
        <v>961</v>
      </c>
      <c r="E318" s="1033"/>
      <c r="F318" s="1033"/>
      <c r="G318" s="1033"/>
      <c r="H318" s="1033"/>
      <c r="I318" s="1033"/>
      <c r="J318" s="1033"/>
      <c r="K318" s="1033"/>
      <c r="L318" s="1033"/>
      <c r="M318" s="1033"/>
      <c r="N318" s="1033"/>
      <c r="O318" s="1033"/>
      <c r="P318" s="1033"/>
      <c r="Q318" s="1033"/>
      <c r="R318" s="1033"/>
      <c r="S318" s="1033"/>
      <c r="T318" s="1033"/>
      <c r="U318" s="1033"/>
      <c r="V318" s="739"/>
      <c r="W318" s="386"/>
      <c r="X318" s="386"/>
      <c r="Y318" s="386"/>
      <c r="Z318" s="386"/>
      <c r="AA318" s="386"/>
      <c r="AB318" s="386"/>
      <c r="AC318" s="386"/>
      <c r="AD318" s="386"/>
      <c r="AE318" s="632"/>
      <c r="AF318" s="632"/>
      <c r="AG318" s="632"/>
      <c r="AH318" s="632"/>
      <c r="AI318" s="632"/>
      <c r="AJ318" s="632"/>
      <c r="AK318" s="632"/>
      <c r="AL318" s="632"/>
      <c r="AM318" s="632"/>
      <c r="AN318" s="632"/>
      <c r="AO318" s="632"/>
      <c r="AP318" s="632"/>
      <c r="AQ318" s="632"/>
      <c r="AR318" s="632"/>
      <c r="AS318" s="632"/>
      <c r="AT318" s="632"/>
      <c r="AU318" s="632"/>
      <c r="AV318" s="632"/>
      <c r="AW318" s="632"/>
      <c r="AX318" s="632"/>
      <c r="AY318" s="632"/>
      <c r="AZ318" s="632"/>
      <c r="BA318" s="632"/>
      <c r="BB318" s="632"/>
      <c r="BC318" s="632"/>
      <c r="BD318" s="632"/>
      <c r="BE318" s="632"/>
      <c r="BF318" s="632"/>
      <c r="BG318" s="632"/>
      <c r="BH318" s="632"/>
      <c r="BI318" s="632"/>
      <c r="BJ318" s="632"/>
      <c r="BK318" s="632"/>
      <c r="BL318" s="632"/>
      <c r="BM318" s="632"/>
      <c r="BN318" s="632"/>
      <c r="BO318" s="632"/>
      <c r="BP318" s="632"/>
      <c r="BQ318" s="632"/>
      <c r="BR318" s="632"/>
      <c r="BS318" s="632"/>
      <c r="BT318" s="632"/>
      <c r="BU318" s="632"/>
      <c r="BV318" s="632"/>
      <c r="BW318" s="632"/>
      <c r="BX318" s="632"/>
      <c r="BY318" s="632"/>
      <c r="BZ318" s="632"/>
      <c r="CA318" s="632"/>
      <c r="CB318" s="632"/>
      <c r="CC318" s="632"/>
      <c r="CD318" s="632"/>
      <c r="CE318" s="632"/>
      <c r="CF318" s="632"/>
      <c r="CG318" s="632"/>
      <c r="CH318" s="633"/>
      <c r="CI318" s="633"/>
      <c r="CJ318" s="633"/>
      <c r="CK318" s="633"/>
      <c r="CL318" s="633"/>
      <c r="CM318" s="633"/>
      <c r="CN318" s="633"/>
      <c r="CO318" s="633"/>
      <c r="CP318" s="633"/>
      <c r="CQ318" s="633"/>
      <c r="CR318" s="633"/>
      <c r="CS318" s="633"/>
      <c r="CT318" s="633"/>
      <c r="CU318" s="633"/>
      <c r="CV318" s="633"/>
      <c r="CW318" s="633"/>
      <c r="CX318" s="633"/>
      <c r="CY318" s="633"/>
      <c r="CZ318" s="633"/>
      <c r="DA318" s="633"/>
      <c r="DB318" s="633"/>
      <c r="DC318" s="633"/>
      <c r="DD318" s="633"/>
      <c r="DE318" s="633"/>
      <c r="DF318" s="633"/>
      <c r="DG318" s="633"/>
      <c r="DH318" s="633"/>
      <c r="DI318" s="633"/>
      <c r="DJ318" s="633"/>
      <c r="DK318" s="633"/>
      <c r="DL318" s="633"/>
      <c r="DM318" s="633"/>
      <c r="DN318" s="633"/>
      <c r="DO318" s="633"/>
      <c r="DP318" s="633"/>
      <c r="DQ318" s="633"/>
      <c r="DR318" s="633"/>
      <c r="DS318" s="633"/>
      <c r="DT318" s="633"/>
      <c r="DU318" s="633"/>
      <c r="DV318" s="633"/>
      <c r="DW318" s="633"/>
      <c r="DX318" s="633"/>
      <c r="DY318" s="633"/>
      <c r="DZ318" s="633"/>
      <c r="EA318" s="633"/>
      <c r="EB318" s="633"/>
      <c r="EC318" s="633"/>
      <c r="ED318" s="633"/>
      <c r="EE318" s="633"/>
      <c r="EF318" s="633"/>
      <c r="EG318" s="633"/>
      <c r="EH318" s="633"/>
      <c r="EI318" s="633"/>
      <c r="EJ318" s="633"/>
      <c r="EK318" s="633"/>
      <c r="EL318" s="633"/>
      <c r="EM318" s="633"/>
      <c r="EN318" s="633"/>
      <c r="EO318" s="633"/>
      <c r="EP318" s="633"/>
      <c r="EQ318" s="633"/>
      <c r="ER318" s="633"/>
      <c r="ES318" s="633"/>
      <c r="ET318" s="633"/>
      <c r="EU318" s="633"/>
      <c r="EV318" s="633"/>
      <c r="EW318" s="633"/>
      <c r="EX318" s="633"/>
      <c r="EY318" s="633"/>
      <c r="EZ318" s="633"/>
      <c r="FA318" s="633"/>
      <c r="FB318" s="633"/>
      <c r="FC318" s="633"/>
      <c r="FD318" s="633"/>
      <c r="FE318" s="633"/>
      <c r="FF318" s="633"/>
      <c r="FG318" s="633"/>
      <c r="FH318" s="633"/>
      <c r="FI318" s="633"/>
      <c r="FJ318" s="633"/>
      <c r="FK318" s="633"/>
      <c r="FL318" s="633"/>
      <c r="FM318" s="633"/>
      <c r="FN318" s="633"/>
      <c r="FO318" s="633"/>
      <c r="FP318" s="633"/>
      <c r="FQ318" s="633"/>
      <c r="FR318" s="633"/>
      <c r="FS318" s="633"/>
      <c r="FT318" s="633"/>
      <c r="FU318" s="633"/>
      <c r="FV318" s="633"/>
      <c r="FW318" s="633"/>
      <c r="FX318" s="633"/>
      <c r="FY318" s="633"/>
      <c r="FZ318" s="633"/>
      <c r="GA318" s="633"/>
      <c r="GB318" s="633"/>
      <c r="GC318" s="633"/>
      <c r="GD318" s="633"/>
      <c r="GE318" s="633"/>
      <c r="GF318" s="633"/>
      <c r="GG318" s="633"/>
      <c r="GH318" s="633"/>
      <c r="GI318" s="633"/>
      <c r="GJ318" s="633"/>
      <c r="GK318" s="633"/>
      <c r="GL318" s="633"/>
      <c r="GM318" s="633"/>
      <c r="GN318" s="633"/>
      <c r="GO318" s="633"/>
      <c r="GP318" s="633"/>
      <c r="GQ318" s="633"/>
      <c r="GR318" s="633"/>
      <c r="GS318" s="633"/>
      <c r="GT318" s="633"/>
      <c r="GU318" s="633"/>
      <c r="GV318" s="633"/>
      <c r="GW318" s="633"/>
      <c r="GX318" s="633"/>
      <c r="GY318" s="633"/>
      <c r="GZ318" s="633"/>
      <c r="HA318" s="633"/>
      <c r="HB318" s="633"/>
      <c r="HC318" s="633"/>
      <c r="HD318" s="633"/>
      <c r="HE318" s="633"/>
      <c r="HF318" s="633"/>
      <c r="HG318" s="633"/>
      <c r="HH318" s="633"/>
      <c r="HI318" s="633"/>
      <c r="HJ318" s="633"/>
      <c r="HK318" s="633"/>
      <c r="HL318" s="633"/>
      <c r="HM318" s="633"/>
      <c r="HN318" s="633"/>
      <c r="HO318" s="633"/>
      <c r="HP318" s="633"/>
      <c r="HQ318" s="633"/>
      <c r="HR318" s="633"/>
      <c r="HS318" s="633"/>
      <c r="HT318" s="633"/>
      <c r="HU318" s="633"/>
      <c r="HV318" s="633"/>
      <c r="HW318" s="633"/>
      <c r="HX318" s="633"/>
      <c r="HY318" s="633"/>
      <c r="HZ318" s="633"/>
      <c r="IA318" s="633"/>
      <c r="IB318" s="633"/>
      <c r="IC318" s="633"/>
      <c r="ID318" s="633"/>
      <c r="IE318" s="633"/>
      <c r="IF318" s="633"/>
      <c r="IG318" s="633"/>
      <c r="IH318" s="633"/>
      <c r="II318" s="633"/>
      <c r="IJ318" s="633"/>
      <c r="IK318" s="633"/>
      <c r="IL318" s="633"/>
      <c r="IM318" s="633"/>
      <c r="IN318" s="633"/>
      <c r="IO318" s="633"/>
      <c r="IP318" s="633"/>
      <c r="IQ318" s="633"/>
      <c r="IR318" s="633"/>
      <c r="IS318" s="633"/>
      <c r="IT318" s="633"/>
      <c r="IU318" s="633"/>
      <c r="IV318" s="633"/>
      <c r="IW318" s="633"/>
      <c r="IX318" s="633"/>
      <c r="IY318" s="633"/>
      <c r="IZ318" s="633"/>
      <c r="JA318" s="633"/>
      <c r="JB318" s="633"/>
      <c r="JC318" s="633"/>
      <c r="JD318" s="633"/>
      <c r="JE318" s="633"/>
      <c r="JF318" s="633"/>
      <c r="JG318" s="633"/>
      <c r="JH318" s="633"/>
      <c r="JI318" s="633"/>
      <c r="JJ318" s="633"/>
      <c r="JK318" s="633"/>
      <c r="JL318" s="633"/>
      <c r="JM318" s="633"/>
      <c r="JN318" s="633"/>
      <c r="JO318" s="633"/>
      <c r="JP318" s="633"/>
      <c r="JQ318" s="633"/>
      <c r="JR318" s="633"/>
      <c r="JS318" s="633"/>
      <c r="JT318" s="633"/>
      <c r="JU318" s="633"/>
      <c r="JV318" s="633"/>
      <c r="JW318" s="633"/>
      <c r="JX318" s="633"/>
      <c r="JY318" s="633"/>
      <c r="JZ318" s="633"/>
      <c r="KA318" s="633"/>
      <c r="KB318" s="633"/>
      <c r="KC318" s="633"/>
      <c r="KD318" s="633"/>
      <c r="KE318" s="633"/>
      <c r="KF318" s="633"/>
      <c r="KG318" s="633"/>
      <c r="KH318" s="633"/>
      <c r="KI318" s="633"/>
      <c r="KJ318" s="633"/>
      <c r="KK318" s="633"/>
      <c r="KL318" s="633"/>
      <c r="KM318" s="633"/>
      <c r="KN318" s="633"/>
      <c r="KO318" s="633"/>
      <c r="KP318" s="633"/>
      <c r="KQ318" s="633"/>
      <c r="KR318" s="633"/>
      <c r="KS318" s="633"/>
      <c r="KT318" s="633"/>
      <c r="KU318" s="633"/>
      <c r="KV318" s="633"/>
      <c r="KW318" s="633"/>
      <c r="KX318" s="633"/>
      <c r="KY318" s="633"/>
      <c r="KZ318" s="633"/>
      <c r="LA318" s="633"/>
      <c r="LB318" s="633"/>
      <c r="LC318" s="633"/>
      <c r="LD318" s="633"/>
      <c r="LE318" s="633"/>
      <c r="LF318" s="633"/>
      <c r="LG318" s="633"/>
      <c r="LH318" s="633"/>
      <c r="LI318" s="633"/>
      <c r="LJ318" s="633"/>
      <c r="LK318" s="633"/>
      <c r="LL318" s="633"/>
      <c r="LM318" s="633"/>
      <c r="LN318" s="633"/>
      <c r="LO318" s="633"/>
      <c r="LP318" s="633"/>
      <c r="LQ318" s="633"/>
      <c r="LR318" s="633"/>
      <c r="LS318" s="633"/>
      <c r="LT318" s="633"/>
      <c r="LU318" s="633"/>
      <c r="LV318" s="633"/>
      <c r="LW318" s="633"/>
      <c r="LX318" s="633"/>
      <c r="LY318" s="633"/>
      <c r="LZ318" s="633"/>
      <c r="MA318" s="633"/>
      <c r="MB318" s="633"/>
      <c r="MC318" s="633"/>
      <c r="MD318" s="633"/>
      <c r="ME318" s="633"/>
      <c r="MF318" s="633"/>
      <c r="MG318" s="633"/>
      <c r="MH318" s="633"/>
      <c r="MI318" s="633"/>
      <c r="MJ318" s="633"/>
      <c r="MK318" s="633"/>
      <c r="ML318" s="633"/>
      <c r="MM318" s="633"/>
      <c r="MN318" s="633"/>
      <c r="MO318" s="633"/>
      <c r="MP318" s="633"/>
      <c r="MQ318" s="633"/>
      <c r="MR318" s="633"/>
      <c r="MS318" s="633"/>
      <c r="MT318" s="633"/>
      <c r="MU318" s="633"/>
      <c r="MV318" s="633"/>
      <c r="MW318" s="633"/>
      <c r="MX318" s="633"/>
      <c r="MY318" s="633"/>
      <c r="MZ318" s="633"/>
      <c r="NA318" s="633"/>
      <c r="NB318" s="633"/>
      <c r="NC318" s="633"/>
      <c r="ND318" s="633"/>
      <c r="NE318" s="633"/>
      <c r="NF318" s="633"/>
      <c r="NG318" s="633"/>
      <c r="NH318" s="633"/>
      <c r="NI318" s="633"/>
      <c r="NJ318" s="633"/>
      <c r="NK318" s="633"/>
      <c r="NL318" s="633"/>
      <c r="NM318" s="633"/>
      <c r="NN318" s="633"/>
      <c r="NO318" s="633"/>
      <c r="NP318" s="633"/>
      <c r="NQ318" s="633"/>
      <c r="NR318" s="633"/>
      <c r="NS318" s="633"/>
      <c r="NT318" s="633"/>
      <c r="NU318" s="633"/>
      <c r="NV318" s="633"/>
      <c r="NW318" s="633"/>
      <c r="NX318" s="633"/>
      <c r="NY318" s="633"/>
      <c r="NZ318" s="633"/>
      <c r="OA318" s="633"/>
      <c r="OB318" s="633"/>
      <c r="OC318" s="633"/>
      <c r="OD318" s="633"/>
      <c r="OE318" s="633"/>
      <c r="OF318" s="633"/>
      <c r="OG318" s="633"/>
      <c r="OH318" s="633"/>
      <c r="OI318" s="633"/>
      <c r="OJ318" s="633"/>
      <c r="OK318" s="633"/>
      <c r="OL318" s="633"/>
      <c r="OM318" s="633"/>
      <c r="ON318" s="633"/>
      <c r="OO318" s="633"/>
      <c r="OP318" s="633"/>
      <c r="OQ318" s="633"/>
      <c r="OR318" s="633"/>
      <c r="OS318" s="633"/>
      <c r="OT318" s="633"/>
      <c r="OU318" s="633"/>
      <c r="OV318" s="633"/>
      <c r="OW318" s="633"/>
      <c r="OX318" s="633"/>
      <c r="OY318" s="633"/>
      <c r="OZ318" s="633"/>
      <c r="PA318" s="633"/>
      <c r="PB318" s="633"/>
      <c r="PC318" s="633"/>
      <c r="PD318" s="633"/>
      <c r="PE318" s="633"/>
      <c r="PF318" s="633"/>
      <c r="PG318" s="633"/>
      <c r="PH318" s="633"/>
      <c r="PI318" s="633"/>
      <c r="PJ318" s="633"/>
      <c r="PK318" s="633"/>
      <c r="PL318" s="633"/>
      <c r="PM318" s="633"/>
      <c r="PN318" s="633"/>
      <c r="PO318" s="633"/>
      <c r="PP318" s="633"/>
      <c r="PQ318" s="633"/>
      <c r="PR318" s="633"/>
      <c r="PS318" s="633"/>
      <c r="PT318" s="633"/>
      <c r="PU318" s="633"/>
      <c r="PV318" s="633"/>
      <c r="PW318" s="633"/>
      <c r="PX318" s="633"/>
      <c r="PY318" s="633"/>
      <c r="PZ318" s="633"/>
      <c r="QA318" s="633"/>
      <c r="QB318" s="633"/>
      <c r="QC318" s="633"/>
      <c r="QD318" s="633"/>
      <c r="QE318" s="633"/>
      <c r="QF318" s="633"/>
      <c r="QG318" s="633"/>
      <c r="QH318" s="633"/>
      <c r="QI318" s="633"/>
      <c r="QJ318" s="633"/>
      <c r="QK318" s="633"/>
      <c r="QL318" s="633"/>
      <c r="QM318" s="633"/>
      <c r="QN318" s="633"/>
      <c r="QO318" s="633"/>
      <c r="QP318" s="633"/>
      <c r="QQ318" s="633"/>
      <c r="QR318" s="633"/>
      <c r="QS318" s="633"/>
      <c r="QT318" s="633"/>
      <c r="QU318" s="633"/>
      <c r="QV318" s="633"/>
      <c r="QW318" s="633"/>
      <c r="QX318" s="633"/>
      <c r="QY318" s="633"/>
      <c r="QZ318" s="633"/>
      <c r="RA318" s="633"/>
      <c r="RB318" s="633"/>
      <c r="RC318" s="633"/>
      <c r="RD318" s="633"/>
      <c r="RE318" s="633"/>
      <c r="RF318" s="633"/>
      <c r="RG318" s="633"/>
      <c r="RH318" s="633"/>
      <c r="RI318" s="633"/>
      <c r="RJ318" s="633"/>
      <c r="RK318" s="633"/>
      <c r="RL318" s="633"/>
      <c r="RM318" s="633"/>
      <c r="RN318" s="633"/>
      <c r="RO318" s="633"/>
      <c r="RP318" s="633"/>
      <c r="RQ318" s="633"/>
      <c r="RR318" s="633"/>
      <c r="RS318" s="633"/>
      <c r="RT318" s="633"/>
      <c r="RU318" s="633"/>
      <c r="RV318" s="633"/>
      <c r="RW318" s="633"/>
      <c r="RX318" s="633"/>
      <c r="RY318" s="633"/>
      <c r="RZ318" s="633"/>
      <c r="SA318" s="633"/>
      <c r="SB318" s="633"/>
      <c r="SC318" s="633"/>
      <c r="SD318" s="633"/>
      <c r="SE318" s="633"/>
      <c r="SF318" s="633"/>
      <c r="SG318" s="633"/>
      <c r="SH318" s="633"/>
      <c r="SI318" s="633"/>
      <c r="SJ318" s="633"/>
      <c r="SK318" s="633"/>
      <c r="SL318" s="633"/>
      <c r="SM318" s="633"/>
      <c r="SN318" s="633"/>
      <c r="SO318" s="633"/>
      <c r="SP318" s="633"/>
      <c r="SQ318" s="633"/>
      <c r="SR318" s="633"/>
      <c r="SS318" s="633"/>
      <c r="ST318" s="633"/>
      <c r="SU318" s="633"/>
      <c r="SV318" s="633"/>
      <c r="SW318" s="633"/>
      <c r="SX318" s="633"/>
      <c r="SY318" s="633"/>
      <c r="SZ318" s="633"/>
      <c r="TA318" s="633"/>
      <c r="TB318" s="633"/>
      <c r="TC318" s="633"/>
      <c r="TD318" s="633"/>
      <c r="TE318" s="633"/>
      <c r="TF318" s="633"/>
      <c r="TG318" s="633"/>
      <c r="TH318" s="633"/>
      <c r="TI318" s="633"/>
      <c r="TJ318" s="633"/>
      <c r="TK318" s="633"/>
      <c r="TL318" s="633"/>
      <c r="TM318" s="633"/>
      <c r="TN318" s="633"/>
      <c r="TO318" s="633"/>
      <c r="TP318" s="633"/>
      <c r="TQ318" s="633"/>
      <c r="TR318" s="633"/>
      <c r="TS318" s="633"/>
      <c r="TT318" s="633"/>
      <c r="TU318" s="633"/>
      <c r="TV318" s="633"/>
      <c r="TW318" s="633"/>
      <c r="TX318" s="633"/>
      <c r="TY318" s="633"/>
      <c r="TZ318" s="633"/>
      <c r="UA318" s="633"/>
      <c r="UB318" s="633"/>
      <c r="UC318" s="633"/>
      <c r="UD318" s="633"/>
      <c r="UE318" s="633"/>
      <c r="UF318" s="633"/>
      <c r="UG318" s="633"/>
      <c r="UH318" s="633"/>
      <c r="UI318" s="633"/>
      <c r="UJ318" s="633"/>
      <c r="UK318" s="633"/>
      <c r="UL318" s="633"/>
      <c r="UM318" s="633"/>
      <c r="UN318" s="633"/>
      <c r="UO318" s="633"/>
      <c r="UP318" s="633"/>
      <c r="UQ318" s="633"/>
      <c r="UR318" s="633"/>
      <c r="US318" s="633"/>
      <c r="UT318" s="633"/>
      <c r="UU318" s="633"/>
      <c r="UV318" s="633"/>
      <c r="UW318" s="633"/>
      <c r="UX318" s="633"/>
      <c r="UY318" s="633"/>
      <c r="UZ318" s="633"/>
      <c r="VA318" s="633"/>
      <c r="VB318" s="633"/>
      <c r="VC318" s="633"/>
      <c r="VD318" s="633"/>
      <c r="VE318" s="633"/>
      <c r="VF318" s="633"/>
      <c r="VG318" s="633"/>
      <c r="VH318" s="633"/>
      <c r="VI318" s="633"/>
      <c r="VJ318" s="633"/>
      <c r="VK318" s="633"/>
      <c r="VL318" s="633"/>
      <c r="VM318" s="633"/>
      <c r="VN318" s="633"/>
      <c r="VO318" s="633"/>
      <c r="VP318" s="633"/>
      <c r="VQ318" s="633"/>
      <c r="VR318" s="633"/>
      <c r="VS318" s="633"/>
      <c r="VT318" s="633"/>
      <c r="VU318" s="633"/>
      <c r="VV318" s="633"/>
      <c r="VW318" s="633"/>
      <c r="VX318" s="633"/>
      <c r="VY318" s="633"/>
      <c r="VZ318" s="633"/>
      <c r="WA318" s="633"/>
      <c r="WB318" s="633"/>
      <c r="WC318" s="633"/>
      <c r="WD318" s="633"/>
      <c r="WE318" s="633"/>
      <c r="WF318" s="633"/>
      <c r="WG318" s="633"/>
      <c r="WH318" s="633"/>
      <c r="WI318" s="633"/>
      <c r="WJ318" s="633"/>
      <c r="WK318" s="633"/>
      <c r="WL318" s="633"/>
      <c r="WM318" s="633"/>
      <c r="WN318" s="633"/>
      <c r="WO318" s="633"/>
      <c r="WP318" s="633"/>
      <c r="WQ318" s="633"/>
      <c r="WR318" s="633"/>
      <c r="WS318" s="633"/>
      <c r="WT318" s="633"/>
      <c r="WU318" s="633"/>
      <c r="WV318" s="633"/>
      <c r="WW318" s="633"/>
      <c r="WX318" s="633"/>
      <c r="WY318" s="633"/>
      <c r="WZ318" s="633"/>
      <c r="XA318" s="633"/>
      <c r="XB318" s="633"/>
      <c r="XC318" s="633"/>
      <c r="XD318" s="633"/>
      <c r="XE318" s="633"/>
      <c r="XF318" s="633"/>
      <c r="XG318" s="633"/>
      <c r="XH318" s="633"/>
      <c r="XI318" s="633"/>
      <c r="XJ318" s="633"/>
      <c r="XK318" s="633"/>
      <c r="XL318" s="633"/>
      <c r="XM318" s="633"/>
      <c r="XN318" s="633"/>
      <c r="XO318" s="633"/>
      <c r="XP318" s="633"/>
      <c r="XQ318" s="633"/>
      <c r="XR318" s="633"/>
      <c r="XS318" s="633"/>
      <c r="XT318" s="633"/>
      <c r="XU318" s="633"/>
      <c r="XV318" s="633"/>
      <c r="XW318" s="633"/>
      <c r="XX318" s="633"/>
      <c r="XY318" s="633"/>
      <c r="XZ318" s="633"/>
      <c r="YA318" s="633"/>
      <c r="YB318" s="633"/>
      <c r="YC318" s="633"/>
      <c r="YD318" s="633"/>
      <c r="YE318" s="633"/>
      <c r="YF318" s="633"/>
      <c r="YG318" s="633"/>
      <c r="YH318" s="633"/>
      <c r="YI318" s="633"/>
      <c r="YJ318" s="633"/>
      <c r="YK318" s="633"/>
      <c r="YL318" s="633"/>
      <c r="YM318" s="633"/>
      <c r="YN318" s="633"/>
      <c r="YO318" s="633"/>
      <c r="YP318" s="633"/>
      <c r="YQ318" s="633"/>
      <c r="YR318" s="633"/>
      <c r="YS318" s="633"/>
      <c r="YT318" s="633"/>
      <c r="YU318" s="633"/>
      <c r="YV318" s="633"/>
      <c r="YW318" s="633"/>
      <c r="YX318" s="633"/>
      <c r="YY318" s="633"/>
      <c r="YZ318" s="633"/>
      <c r="ZA318" s="633"/>
      <c r="ZB318" s="633"/>
      <c r="ZC318" s="633"/>
      <c r="ZD318" s="633"/>
      <c r="ZE318" s="633"/>
      <c r="ZF318" s="633"/>
      <c r="ZG318" s="633"/>
      <c r="ZH318" s="633"/>
      <c r="ZI318" s="633"/>
      <c r="ZJ318" s="633"/>
      <c r="ZK318" s="633"/>
      <c r="ZL318" s="633"/>
      <c r="ZM318" s="633"/>
      <c r="ZN318" s="633"/>
      <c r="ZO318" s="633"/>
      <c r="ZP318" s="633"/>
      <c r="ZQ318" s="633"/>
      <c r="ZR318" s="633"/>
      <c r="ZS318" s="633"/>
      <c r="ZT318" s="633"/>
      <c r="ZU318" s="633"/>
      <c r="ZV318" s="633"/>
      <c r="ZW318" s="633"/>
      <c r="ZX318" s="633"/>
      <c r="ZY318" s="633"/>
      <c r="ZZ318" s="633"/>
      <c r="AAA318" s="633"/>
      <c r="AAB318" s="633"/>
      <c r="AAC318" s="633"/>
      <c r="AAD318" s="633"/>
      <c r="AAE318" s="633"/>
      <c r="AAF318" s="633"/>
      <c r="AAG318" s="633"/>
      <c r="AAH318" s="633"/>
      <c r="AAI318" s="633"/>
      <c r="AAJ318" s="633"/>
      <c r="AAK318" s="633"/>
      <c r="AAL318" s="633"/>
      <c r="AAM318" s="633"/>
      <c r="AAN318" s="633"/>
      <c r="AAO318" s="633"/>
      <c r="AAP318" s="633"/>
      <c r="AAQ318" s="633"/>
      <c r="AAR318" s="633"/>
      <c r="AAS318" s="633"/>
      <c r="AAT318" s="633"/>
      <c r="AAU318" s="633"/>
      <c r="AAV318" s="633"/>
      <c r="AAW318" s="633"/>
      <c r="AAX318" s="633"/>
      <c r="AAY318" s="633"/>
      <c r="AAZ318" s="633"/>
      <c r="ABA318" s="633"/>
      <c r="ABB318" s="633"/>
      <c r="ABC318" s="633"/>
      <c r="ABD318" s="633"/>
      <c r="ABE318" s="633"/>
      <c r="ABF318" s="633"/>
      <c r="ABG318" s="633"/>
      <c r="ABH318" s="633"/>
      <c r="ABI318" s="633"/>
      <c r="ABJ318" s="633"/>
      <c r="ABK318" s="633"/>
      <c r="ABL318" s="633"/>
      <c r="ABM318" s="633"/>
      <c r="ABN318" s="633"/>
      <c r="ABO318" s="633"/>
      <c r="ABP318" s="633"/>
      <c r="ABQ318" s="633"/>
      <c r="ABR318" s="633"/>
      <c r="ABS318" s="633"/>
      <c r="ABT318" s="633"/>
      <c r="ABU318" s="633"/>
      <c r="ABV318" s="633"/>
      <c r="ABW318" s="633"/>
      <c r="ABX318" s="633"/>
      <c r="ABY318" s="633"/>
      <c r="ABZ318" s="633"/>
      <c r="ACA318" s="633"/>
      <c r="ACB318" s="633"/>
      <c r="ACC318" s="633"/>
      <c r="ACD318" s="633"/>
      <c r="ACE318" s="633"/>
      <c r="ACF318" s="633"/>
      <c r="ACG318" s="633"/>
      <c r="ACH318" s="633"/>
      <c r="ACI318" s="633"/>
      <c r="ACJ318" s="633"/>
      <c r="ACK318" s="633"/>
      <c r="ACL318" s="633"/>
      <c r="ACM318" s="633"/>
      <c r="ACN318" s="633"/>
      <c r="ACO318" s="633"/>
      <c r="ACP318" s="633"/>
      <c r="ACQ318" s="633"/>
      <c r="ACR318" s="633"/>
      <c r="ACS318" s="633"/>
      <c r="ACT318" s="633"/>
      <c r="ACU318" s="633"/>
      <c r="ACV318" s="633"/>
      <c r="ACW318" s="633"/>
      <c r="ACX318" s="633"/>
      <c r="ACY318" s="633"/>
      <c r="ACZ318" s="633"/>
      <c r="ADA318" s="633"/>
      <c r="ADB318" s="633"/>
      <c r="ADC318" s="633"/>
      <c r="ADD318" s="633"/>
      <c r="ADE318" s="633"/>
      <c r="ADF318" s="633"/>
      <c r="ADG318" s="633"/>
      <c r="ADH318" s="633"/>
      <c r="ADI318" s="633"/>
      <c r="ADJ318" s="633"/>
      <c r="ADK318" s="633"/>
      <c r="ADL318" s="633"/>
      <c r="ADM318" s="633"/>
      <c r="ADN318" s="633"/>
      <c r="ADO318" s="633"/>
      <c r="ADP318" s="633"/>
      <c r="ADQ318" s="633"/>
      <c r="ADR318" s="633"/>
      <c r="ADS318" s="633"/>
      <c r="ADT318" s="633"/>
      <c r="ADU318" s="633"/>
      <c r="ADV318" s="633"/>
      <c r="ADW318" s="633"/>
      <c r="ADX318" s="633"/>
      <c r="ADY318" s="633"/>
      <c r="ADZ318" s="633"/>
      <c r="AEA318" s="633"/>
      <c r="AEB318" s="633"/>
      <c r="AEC318" s="633"/>
      <c r="AED318" s="633"/>
      <c r="AEE318" s="633"/>
      <c r="AEF318" s="633"/>
      <c r="AEG318" s="633"/>
      <c r="AEH318" s="633"/>
      <c r="AEI318" s="633"/>
      <c r="AEJ318" s="633"/>
      <c r="AEK318" s="633"/>
      <c r="AEL318" s="633"/>
      <c r="AEM318" s="633"/>
      <c r="AEN318" s="633"/>
      <c r="AEO318" s="633"/>
      <c r="AEP318" s="633"/>
      <c r="AEQ318" s="633"/>
      <c r="AER318" s="633"/>
      <c r="AES318" s="633"/>
      <c r="AET318" s="633"/>
      <c r="AEU318" s="633"/>
      <c r="AEV318" s="633"/>
      <c r="AEW318" s="633"/>
      <c r="AEX318" s="633"/>
      <c r="AEY318" s="633"/>
      <c r="AEZ318" s="633"/>
      <c r="AFA318" s="633"/>
      <c r="AFB318" s="633"/>
      <c r="AFC318" s="633"/>
      <c r="AFD318" s="633"/>
      <c r="AFE318" s="633"/>
      <c r="AFF318" s="633"/>
      <c r="AFG318" s="633"/>
      <c r="AFH318" s="633"/>
      <c r="AFI318" s="633"/>
      <c r="AFJ318" s="633"/>
      <c r="AFK318" s="633"/>
      <c r="AFL318" s="633"/>
      <c r="AFM318" s="633"/>
      <c r="AFN318" s="633"/>
      <c r="AFO318" s="633"/>
      <c r="AFP318" s="633"/>
      <c r="AFQ318" s="633"/>
      <c r="AFR318" s="633"/>
      <c r="AFS318" s="633"/>
      <c r="AFT318" s="633"/>
      <c r="AFU318" s="633"/>
      <c r="AFV318" s="633"/>
      <c r="AFW318" s="633"/>
      <c r="AFX318" s="633"/>
      <c r="AFY318" s="633"/>
      <c r="AFZ318" s="633"/>
      <c r="AGA318" s="633"/>
      <c r="AGB318" s="633"/>
      <c r="AGC318" s="633"/>
      <c r="AGD318" s="633"/>
      <c r="AGE318" s="633"/>
      <c r="AGF318" s="633"/>
      <c r="AGG318" s="633"/>
      <c r="AGH318" s="633"/>
      <c r="AGI318" s="633"/>
      <c r="AGJ318" s="633"/>
      <c r="AGK318" s="633"/>
      <c r="AGL318" s="633"/>
      <c r="AGM318" s="633"/>
      <c r="AGN318" s="633"/>
      <c r="AGO318" s="633"/>
      <c r="AGP318" s="633"/>
      <c r="AGQ318" s="633"/>
      <c r="AGR318" s="633"/>
      <c r="AGS318" s="633"/>
      <c r="AGT318" s="633"/>
      <c r="AGU318" s="633"/>
      <c r="AGV318" s="633"/>
      <c r="AGW318" s="633"/>
      <c r="AGX318" s="633"/>
      <c r="AGY318" s="633"/>
      <c r="AGZ318" s="633"/>
      <c r="AHA318" s="633"/>
      <c r="AHB318" s="633"/>
      <c r="AHC318" s="633"/>
      <c r="AHD318" s="633"/>
      <c r="AHE318" s="633"/>
      <c r="AHF318" s="633"/>
      <c r="AHG318" s="633"/>
      <c r="AHH318" s="633"/>
      <c r="AHI318" s="633"/>
      <c r="AHJ318" s="633"/>
      <c r="AHK318" s="633"/>
      <c r="AHL318" s="633"/>
      <c r="AHM318" s="633"/>
      <c r="AHN318" s="633"/>
      <c r="AHO318" s="633"/>
      <c r="AHP318" s="633"/>
      <c r="AHQ318" s="633"/>
      <c r="AHR318" s="633"/>
      <c r="AHS318" s="633"/>
      <c r="AHT318" s="633"/>
      <c r="AHU318" s="633"/>
      <c r="AHV318" s="633"/>
      <c r="AHW318" s="633"/>
      <c r="AHX318" s="633"/>
      <c r="AHY318" s="633"/>
      <c r="AHZ318" s="633"/>
      <c r="AIA318" s="633"/>
      <c r="AIB318" s="633"/>
      <c r="AIC318" s="633"/>
      <c r="AID318" s="633"/>
      <c r="AIE318" s="633"/>
      <c r="AIF318" s="633"/>
      <c r="AIG318" s="633"/>
      <c r="AIH318" s="633"/>
      <c r="AII318" s="633"/>
      <c r="AIJ318" s="633"/>
      <c r="AIK318" s="633"/>
      <c r="AIL318" s="633"/>
      <c r="AIM318" s="633"/>
      <c r="AIN318" s="633"/>
      <c r="AIO318" s="633"/>
      <c r="AIP318" s="633"/>
      <c r="AIQ318" s="633"/>
      <c r="AIR318" s="633"/>
      <c r="AIS318" s="633"/>
      <c r="AIT318" s="633"/>
      <c r="AIU318" s="633"/>
      <c r="AIV318" s="633"/>
      <c r="AIW318" s="633"/>
      <c r="AIX318" s="633"/>
      <c r="AIY318" s="633"/>
      <c r="AIZ318" s="633"/>
      <c r="AJA318" s="633"/>
      <c r="AJB318" s="633"/>
      <c r="AJC318" s="633"/>
      <c r="AJD318" s="633"/>
      <c r="AJE318" s="633"/>
      <c r="AJF318" s="633"/>
      <c r="AJG318" s="633"/>
      <c r="AJH318" s="633"/>
      <c r="AJI318" s="633"/>
      <c r="AJJ318" s="633"/>
      <c r="AJK318" s="633"/>
      <c r="AJL318" s="633"/>
      <c r="AJM318" s="633"/>
      <c r="AJN318" s="633"/>
      <c r="AJO318" s="633"/>
      <c r="AJP318" s="633"/>
      <c r="AJQ318" s="633"/>
      <c r="AJR318" s="633"/>
      <c r="AJS318" s="633"/>
      <c r="AJT318" s="633"/>
      <c r="AJU318" s="633"/>
      <c r="AJV318" s="633"/>
      <c r="AJW318" s="633"/>
      <c r="AJX318" s="633"/>
      <c r="AJY318" s="633"/>
      <c r="AJZ318" s="633"/>
      <c r="AKA318" s="633"/>
      <c r="AKB318" s="633"/>
      <c r="AKC318" s="633"/>
      <c r="AKD318" s="633"/>
      <c r="AKE318" s="633"/>
      <c r="AKF318" s="633"/>
      <c r="AKG318" s="633"/>
      <c r="AKH318" s="633"/>
      <c r="AKI318" s="633"/>
      <c r="AKJ318" s="633"/>
      <c r="AKK318" s="633"/>
      <c r="AKL318" s="633"/>
      <c r="AKM318" s="633"/>
      <c r="AKN318" s="633"/>
      <c r="AKO318" s="633"/>
      <c r="AKP318" s="633"/>
      <c r="AKQ318" s="633"/>
      <c r="AKR318" s="633"/>
      <c r="AKS318" s="633"/>
      <c r="AKT318" s="633"/>
      <c r="AKU318" s="633"/>
      <c r="AKV318" s="633"/>
      <c r="AKW318" s="633"/>
      <c r="AKX318" s="633"/>
      <c r="AKY318" s="633"/>
      <c r="AKZ318" s="633"/>
      <c r="ALA318" s="633"/>
      <c r="ALB318" s="633"/>
      <c r="ALC318" s="633"/>
      <c r="ALD318" s="633"/>
      <c r="ALE318" s="633"/>
      <c r="ALF318" s="633"/>
      <c r="ALG318" s="633"/>
      <c r="ALH318" s="633"/>
      <c r="ALI318" s="633"/>
      <c r="ALJ318" s="633"/>
      <c r="ALK318" s="633"/>
      <c r="ALL318" s="633"/>
      <c r="ALM318" s="633"/>
      <c r="ALN318" s="633"/>
      <c r="ALO318" s="633"/>
      <c r="ALP318" s="633"/>
      <c r="ALQ318" s="633"/>
      <c r="ALR318" s="633"/>
      <c r="ALS318" s="633"/>
      <c r="ALT318" s="633"/>
      <c r="ALU318" s="633"/>
      <c r="ALV318" s="633"/>
      <c r="ALW318" s="633"/>
      <c r="ALX318" s="633"/>
      <c r="ALY318" s="633"/>
      <c r="ALZ318" s="633"/>
      <c r="AMA318" s="633"/>
      <c r="AMB318" s="633"/>
      <c r="AMC318" s="633"/>
      <c r="AMD318" s="633"/>
      <c r="AME318" s="633"/>
      <c r="AMF318" s="633"/>
      <c r="AMG318" s="633"/>
      <c r="AMH318" s="633"/>
      <c r="AMI318" s="633"/>
      <c r="AMJ318" s="633"/>
      <c r="AMK318" s="633"/>
      <c r="AML318" s="633"/>
      <c r="AMM318" s="633"/>
      <c r="AMN318" s="633"/>
      <c r="AMO318" s="633"/>
      <c r="AMP318" s="633"/>
      <c r="AMQ318" s="633"/>
      <c r="AMR318" s="633"/>
      <c r="AMS318" s="633"/>
      <c r="AMT318" s="633"/>
      <c r="AMU318" s="633"/>
      <c r="AMV318" s="633"/>
      <c r="AMW318" s="633"/>
      <c r="AMX318" s="633"/>
      <c r="AMY318" s="633"/>
      <c r="AMZ318" s="633"/>
      <c r="ANA318" s="633"/>
      <c r="ANB318" s="633"/>
      <c r="ANC318" s="633"/>
      <c r="AND318" s="633"/>
      <c r="ANE318" s="633"/>
      <c r="ANF318" s="633"/>
      <c r="ANG318" s="633"/>
      <c r="ANH318" s="633"/>
      <c r="ANI318" s="633"/>
      <c r="ANJ318" s="633"/>
      <c r="ANK318" s="633"/>
      <c r="ANL318" s="633"/>
      <c r="ANM318" s="633"/>
      <c r="ANN318" s="633"/>
      <c r="ANO318" s="633"/>
      <c r="ANP318" s="633"/>
      <c r="ANQ318" s="633"/>
      <c r="ANR318" s="633"/>
      <c r="ANS318" s="633"/>
      <c r="ANT318" s="633"/>
      <c r="ANU318" s="633"/>
      <c r="ANV318" s="633"/>
      <c r="ANW318" s="633"/>
      <c r="ANX318" s="633"/>
      <c r="ANY318" s="633"/>
      <c r="ANZ318" s="633"/>
      <c r="AOA318" s="633"/>
      <c r="AOB318" s="633"/>
      <c r="AOC318" s="633"/>
      <c r="AOD318" s="633"/>
      <c r="AOE318" s="633"/>
      <c r="AOF318" s="633"/>
      <c r="AOG318" s="633"/>
      <c r="AOH318" s="633"/>
      <c r="AOI318" s="633"/>
      <c r="AOJ318" s="633"/>
      <c r="AOK318" s="633"/>
      <c r="AOL318" s="633"/>
      <c r="AOM318" s="633"/>
      <c r="AON318" s="633"/>
      <c r="AOO318" s="633"/>
      <c r="AOP318" s="633"/>
      <c r="AOQ318" s="633"/>
      <c r="AOR318" s="633"/>
      <c r="AOS318" s="633"/>
      <c r="AOT318" s="633"/>
      <c r="AOU318" s="633"/>
      <c r="AOV318" s="633"/>
      <c r="AOW318" s="633"/>
      <c r="AOX318" s="633"/>
      <c r="AOY318" s="633"/>
      <c r="AOZ318" s="633"/>
      <c r="APA318" s="633"/>
      <c r="APB318" s="633"/>
      <c r="APC318" s="633"/>
      <c r="APD318" s="633"/>
      <c r="APE318" s="633"/>
      <c r="APF318" s="633"/>
      <c r="APG318" s="633"/>
      <c r="APH318" s="633"/>
      <c r="API318" s="633"/>
      <c r="APJ318" s="633"/>
      <c r="APK318" s="633"/>
      <c r="APL318" s="633"/>
      <c r="APM318" s="633"/>
      <c r="APN318" s="633"/>
      <c r="APO318" s="633"/>
      <c r="APP318" s="633"/>
      <c r="APQ318" s="633"/>
      <c r="APR318" s="633"/>
      <c r="APS318" s="633"/>
      <c r="APT318" s="633"/>
      <c r="APU318" s="633"/>
      <c r="APV318" s="633"/>
      <c r="APW318" s="633"/>
      <c r="APX318" s="633"/>
      <c r="APY318" s="633"/>
      <c r="APZ318" s="633"/>
      <c r="AQA318" s="633"/>
      <c r="AQB318" s="633"/>
      <c r="AQC318" s="633"/>
      <c r="AQD318" s="633"/>
      <c r="AQE318" s="633"/>
      <c r="AQF318" s="633"/>
      <c r="AQG318" s="633"/>
      <c r="AQH318" s="633"/>
      <c r="AQI318" s="633"/>
      <c r="AQJ318" s="633"/>
      <c r="AQK318" s="633"/>
      <c r="AQL318" s="633"/>
      <c r="AQM318" s="633"/>
      <c r="AQN318" s="633"/>
      <c r="AQO318" s="633"/>
      <c r="AQP318" s="633"/>
      <c r="AQQ318" s="633"/>
      <c r="AQR318" s="633"/>
      <c r="AQS318" s="633"/>
      <c r="AQT318" s="633"/>
      <c r="AQU318" s="633"/>
      <c r="AQV318" s="633"/>
      <c r="AQW318" s="633"/>
      <c r="AQX318" s="633"/>
      <c r="AQY318" s="633"/>
      <c r="AQZ318" s="633"/>
      <c r="ARA318" s="633"/>
      <c r="ARB318" s="633"/>
      <c r="ARC318" s="633"/>
      <c r="ARD318" s="633"/>
      <c r="ARE318" s="633"/>
      <c r="ARF318" s="633"/>
      <c r="ARG318" s="633"/>
      <c r="ARH318" s="633"/>
      <c r="ARI318" s="633"/>
      <c r="ARJ318" s="633"/>
      <c r="ARK318" s="633"/>
      <c r="ARL318" s="633"/>
      <c r="ARM318" s="633"/>
      <c r="ARN318" s="633"/>
      <c r="ARO318" s="633"/>
      <c r="ARP318" s="633"/>
      <c r="ARQ318" s="633"/>
      <c r="ARR318" s="633"/>
      <c r="ARS318" s="633"/>
      <c r="ART318" s="633"/>
      <c r="ARU318" s="633"/>
      <c r="ARV318" s="633"/>
      <c r="ARW318" s="633"/>
      <c r="ARX318" s="633"/>
      <c r="ARY318" s="633"/>
      <c r="ARZ318" s="633"/>
      <c r="ASA318" s="633"/>
      <c r="ASB318" s="633"/>
      <c r="ASC318" s="633"/>
      <c r="ASD318" s="633"/>
      <c r="ASE318" s="633"/>
      <c r="ASF318" s="633"/>
      <c r="ASG318" s="633"/>
      <c r="ASH318" s="633"/>
      <c r="ASI318" s="633"/>
      <c r="ASJ318" s="633"/>
      <c r="ASK318" s="633"/>
      <c r="ASL318" s="633"/>
      <c r="ASM318" s="633"/>
      <c r="ASN318" s="633"/>
      <c r="ASO318" s="633"/>
      <c r="ASP318" s="633"/>
      <c r="ASQ318" s="633"/>
      <c r="ASR318" s="633"/>
      <c r="ASS318" s="633"/>
      <c r="AST318" s="633"/>
      <c r="ASU318" s="633"/>
      <c r="ASV318" s="633"/>
      <c r="ASW318" s="633"/>
      <c r="ASX318" s="633"/>
      <c r="ASY318" s="633"/>
      <c r="ASZ318" s="633"/>
      <c r="ATA318" s="633"/>
      <c r="ATB318" s="633"/>
      <c r="ATC318" s="633"/>
      <c r="ATD318" s="633"/>
      <c r="ATE318" s="633"/>
      <c r="ATF318" s="633"/>
      <c r="ATG318" s="633"/>
      <c r="ATH318" s="633"/>
      <c r="ATI318" s="633"/>
      <c r="ATJ318" s="633"/>
      <c r="ATK318" s="633"/>
      <c r="ATL318" s="633"/>
      <c r="ATM318" s="633"/>
      <c r="ATN318" s="633"/>
      <c r="ATO318" s="633"/>
      <c r="ATP318" s="633"/>
      <c r="ATQ318" s="633"/>
      <c r="ATR318" s="633"/>
      <c r="ATS318" s="633"/>
      <c r="ATT318" s="633"/>
      <c r="ATU318" s="633"/>
      <c r="ATV318" s="633"/>
      <c r="ATW318" s="633"/>
      <c r="ATX318" s="633"/>
      <c r="ATY318" s="633"/>
      <c r="ATZ318" s="633"/>
      <c r="AUA318" s="633"/>
      <c r="AUB318" s="633"/>
      <c r="AUC318" s="633"/>
      <c r="AUD318" s="633"/>
      <c r="AUE318" s="633"/>
      <c r="AUF318" s="633"/>
      <c r="AUG318" s="633"/>
      <c r="AUH318" s="633"/>
      <c r="AUI318" s="633"/>
      <c r="AUJ318" s="633"/>
      <c r="AUK318" s="633"/>
      <c r="AUL318" s="633"/>
      <c r="AUM318" s="633"/>
      <c r="AUN318" s="633"/>
      <c r="AUO318" s="633"/>
      <c r="AUP318" s="633"/>
      <c r="AUQ318" s="633"/>
      <c r="AUR318" s="633"/>
      <c r="AUS318" s="633"/>
      <c r="AUT318" s="633"/>
      <c r="AUU318" s="633"/>
      <c r="AUV318" s="633"/>
      <c r="AUW318" s="633"/>
      <c r="AUX318" s="633"/>
      <c r="AUY318" s="633"/>
      <c r="AUZ318" s="633"/>
      <c r="AVA318" s="633"/>
      <c r="AVB318" s="633"/>
      <c r="AVC318" s="633"/>
      <c r="AVD318" s="633"/>
      <c r="AVE318" s="633"/>
      <c r="AVF318" s="633"/>
      <c r="AVG318" s="633"/>
      <c r="AVH318" s="633"/>
      <c r="AVI318" s="633"/>
      <c r="AVJ318" s="633"/>
      <c r="AVK318" s="633"/>
      <c r="AVL318" s="633"/>
      <c r="AVM318" s="633"/>
      <c r="AVN318" s="633"/>
      <c r="AVO318" s="633"/>
      <c r="AVP318" s="633"/>
      <c r="AVQ318" s="633"/>
      <c r="AVR318" s="633"/>
      <c r="AVS318" s="633"/>
      <c r="AVT318" s="633"/>
      <c r="AVU318" s="633"/>
      <c r="AVV318" s="633"/>
      <c r="AVW318" s="633"/>
      <c r="AVX318" s="633"/>
      <c r="AVY318" s="633"/>
      <c r="AVZ318" s="633"/>
      <c r="AWA318" s="633"/>
      <c r="AWB318" s="633"/>
      <c r="AWC318" s="633"/>
      <c r="AWD318" s="633"/>
      <c r="AWE318" s="633"/>
      <c r="AWF318" s="633"/>
      <c r="AWG318" s="633"/>
      <c r="AWH318" s="633"/>
      <c r="AWI318" s="633"/>
      <c r="AWJ318" s="633"/>
      <c r="AWK318" s="633"/>
      <c r="AWL318" s="633"/>
      <c r="AWM318" s="633"/>
      <c r="AWN318" s="633"/>
      <c r="AWO318" s="633"/>
      <c r="AWP318" s="633"/>
      <c r="AWQ318" s="633"/>
      <c r="AWR318" s="633"/>
      <c r="AWS318" s="633"/>
      <c r="AWT318" s="633"/>
      <c r="AWU318" s="633"/>
      <c r="AWV318" s="633"/>
      <c r="AWW318" s="633"/>
      <c r="AWX318" s="633"/>
      <c r="AWY318" s="633"/>
      <c r="AWZ318" s="633"/>
      <c r="AXA318" s="633"/>
      <c r="AXB318" s="633"/>
      <c r="AXC318" s="633"/>
      <c r="AXD318" s="633"/>
      <c r="AXE318" s="633"/>
      <c r="AXF318" s="633"/>
      <c r="AXG318" s="633"/>
      <c r="AXH318" s="633"/>
      <c r="AXI318" s="633"/>
      <c r="AXJ318" s="633"/>
      <c r="AXK318" s="633"/>
      <c r="AXL318" s="633"/>
      <c r="AXM318" s="633"/>
      <c r="AXN318" s="633"/>
      <c r="AXO318" s="633"/>
      <c r="AXP318" s="633"/>
      <c r="AXQ318" s="633"/>
      <c r="AXR318" s="633"/>
      <c r="AXS318" s="633"/>
      <c r="AXT318" s="633"/>
      <c r="AXU318" s="633"/>
      <c r="AXV318" s="633"/>
      <c r="AXW318" s="633"/>
      <c r="AXX318" s="633"/>
      <c r="AXY318" s="633"/>
      <c r="AXZ318" s="633"/>
      <c r="AYA318" s="633"/>
      <c r="AYB318" s="633"/>
      <c r="AYC318" s="633"/>
      <c r="AYD318" s="633"/>
      <c r="AYE318" s="633"/>
      <c r="AYF318" s="633"/>
      <c r="AYG318" s="633"/>
      <c r="AYH318" s="633"/>
      <c r="AYI318" s="633"/>
      <c r="AYJ318" s="633"/>
      <c r="AYK318" s="633"/>
      <c r="AYL318" s="633"/>
      <c r="AYM318" s="633"/>
      <c r="AYN318" s="633"/>
      <c r="AYO318" s="633"/>
      <c r="AYP318" s="633"/>
      <c r="AYQ318" s="633"/>
      <c r="AYR318" s="633"/>
      <c r="AYS318" s="633"/>
      <c r="AYT318" s="633"/>
      <c r="AYU318" s="633"/>
      <c r="AYV318" s="633"/>
      <c r="AYW318" s="633"/>
      <c r="AYX318" s="633"/>
      <c r="AYY318" s="633"/>
      <c r="AYZ318" s="633"/>
      <c r="AZA318" s="633"/>
      <c r="AZB318" s="633"/>
      <c r="AZC318" s="633"/>
      <c r="AZD318" s="633"/>
      <c r="AZE318" s="633"/>
      <c r="AZF318" s="633"/>
      <c r="AZG318" s="633"/>
      <c r="AZH318" s="633"/>
      <c r="AZI318" s="633"/>
      <c r="AZJ318" s="633"/>
      <c r="AZK318" s="633"/>
      <c r="AZL318" s="633"/>
      <c r="AZM318" s="633"/>
      <c r="AZN318" s="633"/>
      <c r="AZO318" s="633"/>
      <c r="AZP318" s="633"/>
      <c r="AZQ318" s="633"/>
      <c r="AZR318" s="633"/>
      <c r="AZS318" s="633"/>
      <c r="AZT318" s="633"/>
      <c r="AZU318" s="633"/>
      <c r="AZV318" s="633"/>
      <c r="AZW318" s="633"/>
      <c r="AZX318" s="633"/>
      <c r="AZY318" s="633"/>
      <c r="AZZ318" s="633"/>
      <c r="BAA318" s="633"/>
      <c r="BAB318" s="633"/>
      <c r="BAC318" s="633"/>
      <c r="BAD318" s="633"/>
      <c r="BAE318" s="633"/>
      <c r="BAF318" s="633"/>
      <c r="BAG318" s="633"/>
      <c r="BAH318" s="633"/>
      <c r="BAI318" s="633"/>
      <c r="BAJ318" s="633"/>
      <c r="BAK318" s="633"/>
      <c r="BAL318" s="633"/>
      <c r="BAM318" s="633"/>
      <c r="BAN318" s="633"/>
      <c r="BAO318" s="633"/>
      <c r="BAP318" s="633"/>
      <c r="BAQ318" s="633"/>
      <c r="BAR318" s="633"/>
      <c r="BAS318" s="633"/>
      <c r="BAT318" s="633"/>
      <c r="BAU318" s="633"/>
      <c r="BAV318" s="633"/>
      <c r="BAW318" s="633"/>
      <c r="BAX318" s="633"/>
      <c r="BAY318" s="633"/>
      <c r="BAZ318" s="633"/>
      <c r="BBA318" s="633"/>
      <c r="BBB318" s="633"/>
      <c r="BBC318" s="633"/>
      <c r="BBD318" s="633"/>
      <c r="BBE318" s="633"/>
      <c r="BBF318" s="633"/>
      <c r="BBG318" s="633"/>
      <c r="BBH318" s="633"/>
      <c r="BBI318" s="633"/>
      <c r="BBJ318" s="633"/>
      <c r="BBK318" s="633"/>
      <c r="BBL318" s="633"/>
      <c r="BBM318" s="633"/>
      <c r="BBN318" s="633"/>
      <c r="BBO318" s="633"/>
      <c r="BBP318" s="633"/>
      <c r="BBQ318" s="633"/>
      <c r="BBR318" s="633"/>
      <c r="BBS318" s="633"/>
      <c r="BBT318" s="633"/>
      <c r="BBU318" s="633"/>
      <c r="BBV318" s="633"/>
      <c r="BBW318" s="633"/>
      <c r="BBX318" s="633"/>
      <c r="BBY318" s="633"/>
      <c r="BBZ318" s="633"/>
      <c r="BCA318" s="633"/>
      <c r="BCB318" s="633"/>
      <c r="BCC318" s="633"/>
      <c r="BCD318" s="633"/>
      <c r="BCE318" s="633"/>
      <c r="BCF318" s="633"/>
      <c r="BCG318" s="633"/>
      <c r="BCH318" s="633"/>
      <c r="BCI318" s="633"/>
      <c r="BCJ318" s="633"/>
      <c r="BCK318" s="633"/>
      <c r="BCL318" s="633"/>
      <c r="BCM318" s="633"/>
      <c r="BCN318" s="633"/>
      <c r="BCO318" s="633"/>
      <c r="BCP318" s="633"/>
      <c r="BCQ318" s="633"/>
      <c r="BCR318" s="633"/>
      <c r="BCS318" s="633"/>
      <c r="BCT318" s="633"/>
      <c r="BCU318" s="633"/>
      <c r="BCV318" s="633"/>
      <c r="BCW318" s="633"/>
      <c r="BCX318" s="633"/>
      <c r="BCY318" s="633"/>
      <c r="BCZ318" s="633"/>
      <c r="BDA318" s="633"/>
      <c r="BDB318" s="633"/>
      <c r="BDC318" s="633"/>
      <c r="BDD318" s="633"/>
      <c r="BDE318" s="633"/>
      <c r="BDF318" s="633"/>
      <c r="BDG318" s="633"/>
      <c r="BDH318" s="633"/>
      <c r="BDI318" s="633"/>
      <c r="BDJ318" s="633"/>
      <c r="BDK318" s="633"/>
      <c r="BDL318" s="633"/>
      <c r="BDM318" s="633"/>
      <c r="BDN318" s="633"/>
      <c r="BDO318" s="633"/>
      <c r="BDP318" s="633"/>
      <c r="BDQ318" s="633"/>
      <c r="BDR318" s="633"/>
      <c r="BDS318" s="633"/>
      <c r="BDT318" s="633"/>
      <c r="BDU318" s="633"/>
      <c r="BDV318" s="633"/>
      <c r="BDW318" s="633"/>
      <c r="BDX318" s="633"/>
      <c r="BDY318" s="633"/>
      <c r="BDZ318" s="633"/>
      <c r="BEA318" s="633"/>
      <c r="BEB318" s="633"/>
      <c r="BEC318" s="633"/>
      <c r="BED318" s="633"/>
      <c r="BEE318" s="633"/>
      <c r="BEF318" s="633"/>
      <c r="BEG318" s="633"/>
      <c r="BEH318" s="633"/>
      <c r="BEI318" s="633"/>
      <c r="BEJ318" s="633"/>
      <c r="BEK318" s="633"/>
      <c r="BEL318" s="633"/>
      <c r="BEM318" s="633"/>
      <c r="BEN318" s="633"/>
      <c r="BEO318" s="633"/>
      <c r="BEP318" s="633"/>
      <c r="BEQ318" s="633"/>
      <c r="BER318" s="633"/>
      <c r="BES318" s="633"/>
      <c r="BET318" s="633"/>
      <c r="BEU318" s="633"/>
      <c r="BEV318" s="633"/>
      <c r="BEW318" s="633"/>
      <c r="BEX318" s="633"/>
      <c r="BEY318" s="633"/>
      <c r="BEZ318" s="633"/>
      <c r="BFA318" s="633"/>
      <c r="BFB318" s="633"/>
      <c r="BFC318" s="633"/>
      <c r="BFD318" s="633"/>
      <c r="BFE318" s="633"/>
      <c r="BFF318" s="633"/>
      <c r="BFG318" s="633"/>
      <c r="BFH318" s="633"/>
      <c r="BFI318" s="633"/>
      <c r="BFJ318" s="633"/>
      <c r="BFK318" s="633"/>
      <c r="BFL318" s="633"/>
      <c r="BFM318" s="633"/>
      <c r="BFN318" s="633"/>
      <c r="BFO318" s="633"/>
      <c r="BFP318" s="633"/>
      <c r="BFQ318" s="633"/>
      <c r="BFR318" s="633"/>
      <c r="BFS318" s="633"/>
      <c r="BFT318" s="633"/>
      <c r="BFU318" s="633"/>
      <c r="BFV318" s="633"/>
      <c r="BFW318" s="633"/>
      <c r="BFX318" s="633"/>
      <c r="BFY318" s="633"/>
      <c r="BFZ318" s="633"/>
      <c r="BGA318" s="633"/>
      <c r="BGB318" s="633"/>
      <c r="BGC318" s="633"/>
      <c r="BGD318" s="633"/>
      <c r="BGE318" s="633"/>
      <c r="BGF318" s="633"/>
      <c r="BGG318" s="633"/>
      <c r="BGH318" s="633"/>
      <c r="BGI318" s="633"/>
      <c r="BGJ318" s="633"/>
      <c r="BGK318" s="633"/>
      <c r="BGL318" s="633"/>
      <c r="BGM318" s="633"/>
      <c r="BGN318" s="633"/>
      <c r="BGO318" s="633"/>
      <c r="BGP318" s="633"/>
      <c r="BGQ318" s="633"/>
      <c r="BGR318" s="633"/>
      <c r="BGS318" s="633"/>
      <c r="BGT318" s="633"/>
      <c r="BGU318" s="633"/>
      <c r="BGV318" s="633"/>
      <c r="BGW318" s="633"/>
      <c r="BGX318" s="633"/>
      <c r="BGY318" s="633"/>
      <c r="BGZ318" s="633"/>
      <c r="BHA318" s="633"/>
      <c r="BHB318" s="633"/>
      <c r="BHC318" s="633"/>
      <c r="BHD318" s="633"/>
      <c r="BHE318" s="633"/>
      <c r="BHF318" s="633"/>
      <c r="BHG318" s="633"/>
      <c r="BHH318" s="633"/>
      <c r="BHI318" s="633"/>
      <c r="BHJ318" s="633"/>
      <c r="BHK318" s="633"/>
      <c r="BHL318" s="633"/>
      <c r="BHM318" s="633"/>
      <c r="BHN318" s="633"/>
      <c r="BHO318" s="633"/>
      <c r="BHP318" s="633"/>
      <c r="BHQ318" s="633"/>
      <c r="BHR318" s="633"/>
      <c r="BHS318" s="633"/>
      <c r="BHT318" s="633"/>
      <c r="BHU318" s="633"/>
      <c r="BHV318" s="633"/>
      <c r="BHW318" s="633"/>
      <c r="BHX318" s="633"/>
      <c r="BHY318" s="633"/>
      <c r="BHZ318" s="633"/>
      <c r="BIA318" s="633"/>
      <c r="BIB318" s="633"/>
      <c r="BIC318" s="633"/>
      <c r="BID318" s="633"/>
      <c r="BIE318" s="633"/>
      <c r="BIF318" s="633"/>
      <c r="BIG318" s="633"/>
      <c r="BIH318" s="633"/>
      <c r="BII318" s="633"/>
      <c r="BIJ318" s="633"/>
      <c r="BIK318" s="633"/>
      <c r="BIL318" s="633"/>
      <c r="BIM318" s="633"/>
      <c r="BIN318" s="633"/>
      <c r="BIO318" s="633"/>
      <c r="BIP318" s="633"/>
      <c r="BIQ318" s="633"/>
      <c r="BIR318" s="633"/>
      <c r="BIS318" s="633"/>
      <c r="BIT318" s="633"/>
      <c r="BIU318" s="633"/>
      <c r="BIV318" s="633"/>
      <c r="BIW318" s="633"/>
      <c r="BIX318" s="633"/>
      <c r="BIY318" s="633"/>
      <c r="BIZ318" s="633"/>
      <c r="BJA318" s="633"/>
      <c r="BJB318" s="633"/>
      <c r="BJC318" s="633"/>
      <c r="BJD318" s="633"/>
      <c r="BJE318" s="633"/>
      <c r="BJF318" s="633"/>
      <c r="BJG318" s="633"/>
      <c r="BJH318" s="633"/>
      <c r="BJI318" s="633"/>
      <c r="BJJ318" s="633"/>
      <c r="BJK318" s="633"/>
      <c r="BJL318" s="633"/>
      <c r="BJM318" s="633"/>
      <c r="BJN318" s="633"/>
      <c r="BJO318" s="633"/>
      <c r="BJP318" s="633"/>
      <c r="BJQ318" s="633"/>
      <c r="BJR318" s="633"/>
      <c r="BJS318" s="633"/>
      <c r="BJT318" s="633"/>
      <c r="BJU318" s="633"/>
      <c r="BJV318" s="633"/>
      <c r="BJW318" s="633"/>
      <c r="BJX318" s="633"/>
      <c r="BJY318" s="633"/>
      <c r="BJZ318" s="633"/>
      <c r="BKA318" s="633"/>
      <c r="BKB318" s="633"/>
      <c r="BKC318" s="633"/>
      <c r="BKD318" s="633"/>
      <c r="BKE318" s="633"/>
      <c r="BKF318" s="633"/>
      <c r="BKG318" s="633"/>
      <c r="BKH318" s="633"/>
      <c r="BKI318" s="633"/>
      <c r="BKJ318" s="633"/>
      <c r="BKK318" s="633"/>
      <c r="BKL318" s="633"/>
      <c r="BKM318" s="633"/>
      <c r="BKN318" s="633"/>
      <c r="BKO318" s="633"/>
      <c r="BKP318" s="633"/>
      <c r="BKQ318" s="633"/>
      <c r="BKR318" s="633"/>
      <c r="BKS318" s="633"/>
      <c r="BKT318" s="633"/>
      <c r="BKU318" s="633"/>
      <c r="BKV318" s="633"/>
      <c r="BKW318" s="633"/>
      <c r="BKX318" s="633"/>
      <c r="BKY318" s="633"/>
      <c r="BKZ318" s="633"/>
      <c r="BLA318" s="633"/>
      <c r="BLB318" s="633"/>
      <c r="BLC318" s="633"/>
      <c r="BLD318" s="633"/>
      <c r="BLE318" s="633"/>
      <c r="BLF318" s="633"/>
      <c r="BLG318" s="633"/>
      <c r="BLH318" s="633"/>
      <c r="BLI318" s="633"/>
      <c r="BLJ318" s="633"/>
      <c r="BLK318" s="633"/>
      <c r="BLL318" s="633"/>
      <c r="BLM318" s="633"/>
      <c r="BLN318" s="633"/>
      <c r="BLO318" s="633"/>
      <c r="BLP318" s="633"/>
      <c r="BLQ318" s="633"/>
      <c r="BLR318" s="633"/>
      <c r="BLS318" s="633"/>
      <c r="BLT318" s="633"/>
      <c r="BLU318" s="633"/>
      <c r="BLV318" s="633"/>
      <c r="BLW318" s="633"/>
      <c r="BLX318" s="633"/>
      <c r="BLY318" s="633"/>
      <c r="BLZ318" s="633"/>
      <c r="BMA318" s="633"/>
      <c r="BMB318" s="633"/>
      <c r="BMC318" s="633"/>
      <c r="BMD318" s="633"/>
      <c r="BME318" s="633"/>
      <c r="BMF318" s="633"/>
      <c r="BMG318" s="633"/>
      <c r="BMH318" s="633"/>
      <c r="BMI318" s="633"/>
      <c r="BMJ318" s="633"/>
      <c r="BMK318" s="633"/>
      <c r="BML318" s="633"/>
      <c r="BMM318" s="633"/>
      <c r="BMN318" s="633"/>
      <c r="BMO318" s="633"/>
      <c r="BMP318" s="633"/>
      <c r="BMQ318" s="633"/>
      <c r="BMR318" s="633"/>
      <c r="BMS318" s="633"/>
      <c r="BMT318" s="633"/>
      <c r="BMU318" s="633"/>
      <c r="BMV318" s="633"/>
      <c r="BMW318" s="633"/>
      <c r="BMX318" s="633"/>
      <c r="BMY318" s="633"/>
      <c r="BMZ318" s="633"/>
      <c r="BNA318" s="633"/>
      <c r="BNB318" s="633"/>
      <c r="BNC318" s="633"/>
      <c r="BND318" s="633"/>
      <c r="BNE318" s="633"/>
      <c r="BNF318" s="633"/>
      <c r="BNG318" s="633"/>
      <c r="BNH318" s="633"/>
      <c r="BNI318" s="633"/>
      <c r="BNJ318" s="633"/>
      <c r="BNK318" s="633"/>
      <c r="BNL318" s="633"/>
      <c r="BNM318" s="633"/>
      <c r="BNN318" s="633"/>
      <c r="BNO318" s="633"/>
      <c r="BNP318" s="633"/>
      <c r="BNQ318" s="633"/>
      <c r="BNR318" s="633"/>
      <c r="BNS318" s="633"/>
      <c r="BNT318" s="633"/>
      <c r="BNU318" s="633"/>
      <c r="BNV318" s="633"/>
      <c r="BNW318" s="633"/>
      <c r="BNX318" s="633"/>
      <c r="BNY318" s="633"/>
      <c r="BNZ318" s="633"/>
      <c r="BOA318" s="633"/>
      <c r="BOB318" s="633"/>
      <c r="BOC318" s="633"/>
      <c r="BOD318" s="633"/>
      <c r="BOE318" s="633"/>
      <c r="BOF318" s="633"/>
      <c r="BOG318" s="633"/>
      <c r="BOH318" s="633"/>
      <c r="BOI318" s="633"/>
      <c r="BOJ318" s="633"/>
      <c r="BOK318" s="633"/>
      <c r="BOL318" s="633"/>
      <c r="BOM318" s="633"/>
      <c r="BON318" s="633"/>
      <c r="BOO318" s="633"/>
      <c r="BOP318" s="633"/>
      <c r="BOQ318" s="633"/>
      <c r="BOR318" s="633"/>
      <c r="BOS318" s="633"/>
      <c r="BOT318" s="633"/>
      <c r="BOU318" s="633"/>
      <c r="BOV318" s="633"/>
      <c r="BOW318" s="633"/>
      <c r="BOX318" s="633"/>
      <c r="BOY318" s="633"/>
      <c r="BOZ318" s="633"/>
      <c r="BPA318" s="633"/>
      <c r="BPB318" s="633"/>
      <c r="BPC318" s="633"/>
      <c r="BPD318" s="633"/>
      <c r="BPE318" s="633"/>
      <c r="BPF318" s="633"/>
      <c r="BPG318" s="633"/>
      <c r="BPH318" s="633"/>
      <c r="BPI318" s="633"/>
      <c r="BPJ318" s="633"/>
      <c r="BPK318" s="633"/>
      <c r="BPL318" s="633"/>
      <c r="BPM318" s="633"/>
      <c r="BPN318" s="633"/>
      <c r="BPO318" s="633"/>
      <c r="BPP318" s="633"/>
      <c r="BPQ318" s="633"/>
      <c r="BPR318" s="633"/>
      <c r="BPS318" s="633"/>
      <c r="BPT318" s="633"/>
      <c r="BPU318" s="633"/>
      <c r="BPV318" s="633"/>
      <c r="BPW318" s="633"/>
      <c r="BPX318" s="633"/>
      <c r="BPY318" s="633"/>
      <c r="BPZ318" s="633"/>
      <c r="BQA318" s="633"/>
      <c r="BQB318" s="633"/>
      <c r="BQC318" s="633"/>
      <c r="BQD318" s="633"/>
      <c r="BQE318" s="633"/>
      <c r="BQF318" s="633"/>
      <c r="BQG318" s="633"/>
      <c r="BQH318" s="633"/>
      <c r="BQI318" s="633"/>
      <c r="BQJ318" s="633"/>
      <c r="BQK318" s="633"/>
      <c r="BQL318" s="633"/>
      <c r="BQM318" s="633"/>
      <c r="BQN318" s="633"/>
      <c r="BQO318" s="633"/>
      <c r="BQP318" s="633"/>
      <c r="BQQ318" s="633"/>
      <c r="BQR318" s="633"/>
      <c r="BQS318" s="633"/>
      <c r="BQT318" s="633"/>
      <c r="BQU318" s="633"/>
      <c r="BQV318" s="633"/>
      <c r="BQW318" s="633"/>
      <c r="BQX318" s="633"/>
      <c r="BQY318" s="633"/>
      <c r="BQZ318" s="633"/>
      <c r="BRA318" s="633"/>
      <c r="BRB318" s="633"/>
      <c r="BRC318" s="633"/>
      <c r="BRD318" s="633"/>
      <c r="BRE318" s="633"/>
      <c r="BRF318" s="633"/>
      <c r="BRG318" s="633"/>
      <c r="BRH318" s="633"/>
      <c r="BRI318" s="633"/>
      <c r="BRJ318" s="633"/>
      <c r="BRK318" s="633"/>
      <c r="BRL318" s="633"/>
      <c r="BRM318" s="633"/>
      <c r="BRN318" s="633"/>
      <c r="BRO318" s="633"/>
      <c r="BRP318" s="633"/>
      <c r="BRQ318" s="633"/>
      <c r="BRR318" s="633"/>
      <c r="BRS318" s="633"/>
      <c r="BRT318" s="633"/>
      <c r="BRU318" s="633"/>
      <c r="BRV318" s="633"/>
      <c r="BRW318" s="633"/>
      <c r="BRX318" s="633"/>
      <c r="BRY318" s="633"/>
      <c r="BRZ318" s="633"/>
      <c r="BSA318" s="633"/>
      <c r="BSB318" s="633"/>
      <c r="BSC318" s="633"/>
      <c r="BSD318" s="633"/>
      <c r="BSE318" s="633"/>
      <c r="BSF318" s="633"/>
      <c r="BSG318" s="633"/>
      <c r="BSH318" s="633"/>
      <c r="BSI318" s="633"/>
      <c r="BSJ318" s="633"/>
      <c r="BSK318" s="633"/>
      <c r="BSL318" s="633"/>
      <c r="BSM318" s="633"/>
      <c r="BSN318" s="633"/>
      <c r="BSO318" s="633"/>
      <c r="BSP318" s="633"/>
      <c r="BSQ318" s="633"/>
      <c r="BSR318" s="633"/>
      <c r="BSS318" s="633"/>
      <c r="BST318" s="633"/>
      <c r="BSU318" s="633"/>
      <c r="BSV318" s="633"/>
      <c r="BSW318" s="633"/>
      <c r="BSX318" s="633"/>
      <c r="BSY318" s="633"/>
      <c r="BSZ318" s="633"/>
      <c r="BTA318" s="633"/>
      <c r="BTB318" s="633"/>
      <c r="BTC318" s="633"/>
      <c r="BTD318" s="633"/>
      <c r="BTE318" s="633"/>
      <c r="BTF318" s="633"/>
      <c r="BTG318" s="633"/>
      <c r="BTH318" s="633"/>
      <c r="BTI318" s="633"/>
      <c r="BTJ318" s="633"/>
      <c r="BTK318" s="633"/>
      <c r="BTL318" s="633"/>
      <c r="BTM318" s="633"/>
      <c r="BTN318" s="633"/>
      <c r="BTO318" s="633"/>
      <c r="BTP318" s="633"/>
      <c r="BTQ318" s="633"/>
      <c r="BTR318" s="633"/>
      <c r="BTS318" s="633"/>
      <c r="BTT318" s="633"/>
      <c r="BTU318" s="633"/>
      <c r="BTV318" s="633"/>
      <c r="BTW318" s="633"/>
      <c r="BTX318" s="633"/>
      <c r="BTY318" s="633"/>
      <c r="BTZ318" s="633"/>
      <c r="BUA318" s="633"/>
      <c r="BUB318" s="633"/>
      <c r="BUC318" s="633"/>
      <c r="BUD318" s="633"/>
      <c r="BUE318" s="633"/>
      <c r="BUF318" s="633"/>
      <c r="BUG318" s="633"/>
      <c r="BUH318" s="633"/>
      <c r="BUI318" s="633"/>
      <c r="BUJ318" s="633"/>
      <c r="BUK318" s="633"/>
      <c r="BUL318" s="633"/>
      <c r="BUM318" s="633"/>
      <c r="BUN318" s="633"/>
      <c r="BUO318" s="633"/>
      <c r="BUP318" s="633"/>
      <c r="BUQ318" s="633"/>
      <c r="BUR318" s="633"/>
      <c r="BUS318" s="633"/>
      <c r="BUT318" s="633"/>
      <c r="BUU318" s="633"/>
      <c r="BUV318" s="633"/>
      <c r="BUW318" s="633"/>
      <c r="BUX318" s="633"/>
      <c r="BUY318" s="633"/>
      <c r="BUZ318" s="633"/>
      <c r="BVA318" s="633"/>
      <c r="BVB318" s="633"/>
      <c r="BVC318" s="633"/>
      <c r="BVD318" s="633"/>
      <c r="BVE318" s="633"/>
      <c r="BVF318" s="633"/>
      <c r="BVG318" s="633"/>
      <c r="BVH318" s="633"/>
      <c r="BVI318" s="633"/>
      <c r="BVJ318" s="633"/>
      <c r="BVK318" s="633"/>
      <c r="BVL318" s="633"/>
      <c r="BVM318" s="633"/>
      <c r="BVN318" s="633"/>
      <c r="BVO318" s="633"/>
      <c r="BVP318" s="633"/>
      <c r="BVQ318" s="633"/>
      <c r="BVR318" s="633"/>
      <c r="BVS318" s="633"/>
      <c r="BVT318" s="633"/>
      <c r="BVU318" s="633"/>
      <c r="BVV318" s="633"/>
      <c r="BVW318" s="633"/>
      <c r="BVX318" s="633"/>
      <c r="BVY318" s="633"/>
      <c r="BVZ318" s="633"/>
      <c r="BWA318" s="633"/>
      <c r="BWB318" s="633"/>
      <c r="BWC318" s="633"/>
      <c r="BWD318" s="633"/>
      <c r="BWE318" s="633"/>
      <c r="BWF318" s="633"/>
      <c r="BWG318" s="633"/>
      <c r="BWH318" s="633"/>
      <c r="BWI318" s="633"/>
      <c r="BWJ318" s="633"/>
      <c r="BWK318" s="633"/>
      <c r="BWL318" s="633"/>
      <c r="BWM318" s="633"/>
      <c r="BWN318" s="633"/>
      <c r="BWO318" s="633"/>
      <c r="BWP318" s="633"/>
      <c r="BWQ318" s="633"/>
      <c r="BWR318" s="633"/>
      <c r="BWS318" s="633"/>
      <c r="BWT318" s="633"/>
      <c r="BWU318" s="633"/>
      <c r="BWV318" s="633"/>
      <c r="BWW318" s="633"/>
      <c r="BWX318" s="633"/>
      <c r="BWY318" s="633"/>
      <c r="BWZ318" s="633"/>
      <c r="BXA318" s="633"/>
      <c r="BXB318" s="633"/>
      <c r="BXC318" s="633"/>
      <c r="BXD318" s="633"/>
      <c r="BXE318" s="633"/>
      <c r="BXF318" s="633"/>
      <c r="BXG318" s="633"/>
      <c r="BXH318" s="633"/>
      <c r="BXI318" s="633"/>
      <c r="BXJ318" s="633"/>
      <c r="BXK318" s="633"/>
      <c r="BXL318" s="633"/>
      <c r="BXM318" s="633"/>
      <c r="BXN318" s="633"/>
      <c r="BXO318" s="633"/>
      <c r="BXP318" s="633"/>
      <c r="BXQ318" s="633"/>
      <c r="BXR318" s="633"/>
      <c r="BXS318" s="633"/>
      <c r="BXT318" s="633"/>
      <c r="BXU318" s="633"/>
      <c r="BXV318" s="633"/>
      <c r="BXW318" s="633"/>
      <c r="BXX318" s="633"/>
      <c r="BXY318" s="633"/>
      <c r="BXZ318" s="633"/>
      <c r="BYA318" s="633"/>
      <c r="BYB318" s="633"/>
      <c r="BYC318" s="633"/>
      <c r="BYD318" s="633"/>
      <c r="BYE318" s="633"/>
      <c r="BYF318" s="633"/>
      <c r="BYG318" s="633"/>
      <c r="BYH318" s="633"/>
      <c r="BYI318" s="633"/>
      <c r="BYJ318" s="633"/>
      <c r="BYK318" s="633"/>
      <c r="BYL318" s="633"/>
      <c r="BYM318" s="633"/>
      <c r="BYN318" s="633"/>
      <c r="BYO318" s="633"/>
      <c r="BYP318" s="633"/>
      <c r="BYQ318" s="633"/>
      <c r="BYR318" s="633"/>
      <c r="BYS318" s="633"/>
      <c r="BYT318" s="633"/>
      <c r="BYU318" s="633"/>
      <c r="BYV318" s="633"/>
      <c r="BYW318" s="633"/>
      <c r="BYX318" s="633"/>
      <c r="BYY318" s="633"/>
      <c r="BYZ318" s="633"/>
      <c r="BZA318" s="633"/>
      <c r="BZB318" s="633"/>
      <c r="BZC318" s="633"/>
      <c r="BZD318" s="633"/>
      <c r="BZE318" s="633"/>
      <c r="BZF318" s="633"/>
      <c r="BZG318" s="633"/>
      <c r="BZH318" s="633"/>
      <c r="BZI318" s="633"/>
      <c r="BZJ318" s="633"/>
      <c r="BZK318" s="633"/>
      <c r="BZL318" s="633"/>
      <c r="BZM318" s="633"/>
      <c r="BZN318" s="633"/>
      <c r="BZO318" s="633"/>
      <c r="BZP318" s="633"/>
      <c r="BZQ318" s="633"/>
      <c r="BZR318" s="633"/>
      <c r="BZS318" s="633"/>
      <c r="BZT318" s="633"/>
      <c r="BZU318" s="633"/>
      <c r="BZV318" s="633"/>
      <c r="BZW318" s="633"/>
      <c r="BZX318" s="633"/>
      <c r="BZY318" s="633"/>
      <c r="BZZ318" s="633"/>
      <c r="CAA318" s="633"/>
      <c r="CAB318" s="633"/>
      <c r="CAC318" s="633"/>
      <c r="CAD318" s="633"/>
      <c r="CAE318" s="633"/>
      <c r="CAF318" s="633"/>
      <c r="CAG318" s="633"/>
      <c r="CAH318" s="633"/>
      <c r="CAI318" s="633"/>
      <c r="CAJ318" s="633"/>
      <c r="CAK318" s="633"/>
      <c r="CAL318" s="633"/>
      <c r="CAM318" s="633"/>
      <c r="CAN318" s="633"/>
      <c r="CAO318" s="633"/>
      <c r="CAP318" s="633"/>
      <c r="CAQ318" s="633"/>
      <c r="CAR318" s="633"/>
      <c r="CAS318" s="633"/>
      <c r="CAT318" s="633"/>
      <c r="CAU318" s="633"/>
      <c r="CAV318" s="633"/>
      <c r="CAW318" s="633"/>
      <c r="CAX318" s="633"/>
      <c r="CAY318" s="633"/>
      <c r="CAZ318" s="633"/>
      <c r="CBA318" s="633"/>
      <c r="CBB318" s="633"/>
      <c r="CBC318" s="633"/>
      <c r="CBD318" s="633"/>
      <c r="CBE318" s="633"/>
      <c r="CBF318" s="633"/>
      <c r="CBG318" s="633"/>
      <c r="CBH318" s="633"/>
      <c r="CBI318" s="633"/>
      <c r="CBJ318" s="633"/>
      <c r="CBK318" s="633"/>
      <c r="CBL318" s="633"/>
      <c r="CBM318" s="633"/>
      <c r="CBN318" s="633"/>
      <c r="CBO318" s="633"/>
      <c r="CBP318" s="633"/>
      <c r="CBQ318" s="633"/>
      <c r="CBR318" s="633"/>
      <c r="CBS318" s="633"/>
      <c r="CBT318" s="633"/>
      <c r="CBU318" s="633"/>
      <c r="CBV318" s="633"/>
      <c r="CBW318" s="633"/>
      <c r="CBX318" s="633"/>
      <c r="CBY318" s="633"/>
      <c r="CBZ318" s="633"/>
      <c r="CCA318" s="633"/>
      <c r="CCB318" s="633"/>
      <c r="CCC318" s="633"/>
      <c r="CCD318" s="633"/>
      <c r="CCE318" s="633"/>
      <c r="CCF318" s="633"/>
      <c r="CCG318" s="633"/>
      <c r="CCH318" s="633"/>
      <c r="CCI318" s="633"/>
      <c r="CCJ318" s="633"/>
      <c r="CCK318" s="633"/>
      <c r="CCL318" s="633"/>
      <c r="CCM318" s="633"/>
      <c r="CCN318" s="633"/>
      <c r="CCO318" s="633"/>
      <c r="CCP318" s="633"/>
      <c r="CCQ318" s="633"/>
      <c r="CCR318" s="633"/>
      <c r="CCS318" s="633"/>
      <c r="CCT318" s="633"/>
      <c r="CCU318" s="633"/>
      <c r="CCV318" s="633"/>
      <c r="CCW318" s="633"/>
      <c r="CCX318" s="633"/>
      <c r="CCY318" s="633"/>
      <c r="CCZ318" s="633"/>
      <c r="CDA318" s="633"/>
      <c r="CDB318" s="633"/>
      <c r="CDC318" s="633"/>
      <c r="CDD318" s="633"/>
      <c r="CDE318" s="633"/>
      <c r="CDF318" s="633"/>
      <c r="CDG318" s="633"/>
      <c r="CDH318" s="633"/>
      <c r="CDI318" s="633"/>
      <c r="CDJ318" s="633"/>
      <c r="CDK318" s="633"/>
      <c r="CDL318" s="633"/>
      <c r="CDM318" s="633"/>
      <c r="CDN318" s="633"/>
      <c r="CDO318" s="633"/>
      <c r="CDP318" s="633"/>
      <c r="CDQ318" s="633"/>
      <c r="CDR318" s="633"/>
      <c r="CDS318" s="633"/>
      <c r="CDT318" s="633"/>
      <c r="CDU318" s="633"/>
      <c r="CDV318" s="633"/>
      <c r="CDW318" s="633"/>
      <c r="CDX318" s="633"/>
      <c r="CDY318" s="633"/>
      <c r="CDZ318" s="633"/>
      <c r="CEA318" s="633"/>
      <c r="CEB318" s="633"/>
      <c r="CEC318" s="633"/>
      <c r="CED318" s="633"/>
      <c r="CEE318" s="633"/>
      <c r="CEF318" s="633"/>
      <c r="CEG318" s="633"/>
      <c r="CEH318" s="633"/>
      <c r="CEI318" s="633"/>
      <c r="CEJ318" s="633"/>
      <c r="CEK318" s="633"/>
      <c r="CEL318" s="633"/>
      <c r="CEM318" s="633"/>
      <c r="CEN318" s="633"/>
      <c r="CEO318" s="633"/>
      <c r="CEP318" s="633"/>
      <c r="CEQ318" s="633"/>
      <c r="CER318" s="633"/>
      <c r="CES318" s="633"/>
      <c r="CET318" s="633"/>
      <c r="CEU318" s="633"/>
      <c r="CEV318" s="633"/>
      <c r="CEW318" s="633"/>
      <c r="CEX318" s="633"/>
      <c r="CEY318" s="633"/>
      <c r="CEZ318" s="633"/>
      <c r="CFA318" s="633"/>
      <c r="CFB318" s="633"/>
      <c r="CFC318" s="633"/>
      <c r="CFD318" s="633"/>
      <c r="CFE318" s="633"/>
      <c r="CFF318" s="633"/>
      <c r="CFG318" s="633"/>
      <c r="CFH318" s="633"/>
      <c r="CFI318" s="633"/>
      <c r="CFJ318" s="633"/>
      <c r="CFK318" s="633"/>
      <c r="CFL318" s="633"/>
      <c r="CFM318" s="633"/>
      <c r="CFN318" s="633"/>
      <c r="CFO318" s="633"/>
      <c r="CFP318" s="633"/>
      <c r="CFQ318" s="633"/>
      <c r="CFR318" s="633"/>
      <c r="CFS318" s="633"/>
      <c r="CFT318" s="633"/>
      <c r="CFU318" s="633"/>
      <c r="CFV318" s="633"/>
      <c r="CFW318" s="633"/>
      <c r="CFX318" s="633"/>
      <c r="CFY318" s="633"/>
      <c r="CFZ318" s="633"/>
      <c r="CGA318" s="633"/>
      <c r="CGB318" s="633"/>
      <c r="CGC318" s="633"/>
      <c r="CGD318" s="633"/>
      <c r="CGE318" s="633"/>
      <c r="CGF318" s="633"/>
      <c r="CGG318" s="633"/>
      <c r="CGH318" s="633"/>
      <c r="CGI318" s="633"/>
      <c r="CGJ318" s="633"/>
      <c r="CGK318" s="633"/>
      <c r="CGL318" s="633"/>
      <c r="CGM318" s="633"/>
      <c r="CGN318" s="633"/>
      <c r="CGO318" s="633"/>
      <c r="CGP318" s="633"/>
      <c r="CGQ318" s="633"/>
      <c r="CGR318" s="633"/>
      <c r="CGS318" s="633"/>
      <c r="CGT318" s="633"/>
      <c r="CGU318" s="633"/>
      <c r="CGV318" s="633"/>
      <c r="CGW318" s="633"/>
      <c r="CGX318" s="633"/>
      <c r="CGY318" s="633"/>
      <c r="CGZ318" s="633"/>
      <c r="CHA318" s="633"/>
      <c r="CHB318" s="633"/>
      <c r="CHC318" s="633"/>
      <c r="CHD318" s="633"/>
      <c r="CHE318" s="633"/>
      <c r="CHF318" s="633"/>
      <c r="CHG318" s="633"/>
      <c r="CHH318" s="633"/>
      <c r="CHI318" s="633"/>
      <c r="CHJ318" s="633"/>
      <c r="CHK318" s="633"/>
      <c r="CHL318" s="633"/>
      <c r="CHM318" s="633"/>
      <c r="CHN318" s="633"/>
      <c r="CHO318" s="633"/>
      <c r="CHP318" s="633"/>
      <c r="CHQ318" s="633"/>
      <c r="CHR318" s="633"/>
      <c r="CHS318" s="633"/>
      <c r="CHT318" s="633"/>
      <c r="CHU318" s="633"/>
      <c r="CHV318" s="633"/>
      <c r="CHW318" s="633"/>
      <c r="CHX318" s="633"/>
      <c r="CHY318" s="633"/>
      <c r="CHZ318" s="633"/>
      <c r="CIA318" s="633"/>
      <c r="CIB318" s="633"/>
      <c r="CIC318" s="633"/>
      <c r="CID318" s="633"/>
      <c r="CIE318" s="633"/>
      <c r="CIF318" s="633"/>
      <c r="CIG318" s="633"/>
      <c r="CIH318" s="633"/>
      <c r="CII318" s="633"/>
      <c r="CIJ318" s="633"/>
      <c r="CIK318" s="633"/>
      <c r="CIL318" s="633"/>
      <c r="CIM318" s="633"/>
      <c r="CIN318" s="633"/>
      <c r="CIO318" s="633"/>
      <c r="CIP318" s="633"/>
      <c r="CIQ318" s="633"/>
      <c r="CIR318" s="633"/>
      <c r="CIS318" s="633"/>
      <c r="CIT318" s="633"/>
      <c r="CIU318" s="633"/>
      <c r="CIV318" s="633"/>
      <c r="CIW318" s="633"/>
      <c r="CIX318" s="633"/>
      <c r="CIY318" s="633"/>
      <c r="CIZ318" s="633"/>
      <c r="CJA318" s="633"/>
      <c r="CJB318" s="633"/>
      <c r="CJC318" s="633"/>
      <c r="CJD318" s="633"/>
      <c r="CJE318" s="633"/>
      <c r="CJF318" s="633"/>
      <c r="CJG318" s="633"/>
      <c r="CJH318" s="633"/>
      <c r="CJI318" s="633"/>
      <c r="CJJ318" s="633"/>
      <c r="CJK318" s="633"/>
      <c r="CJL318" s="633"/>
      <c r="CJM318" s="633"/>
      <c r="CJN318" s="633"/>
      <c r="CJO318" s="633"/>
      <c r="CJP318" s="633"/>
      <c r="CJQ318" s="633"/>
      <c r="CJR318" s="633"/>
      <c r="CJS318" s="633"/>
      <c r="CJT318" s="633"/>
      <c r="CJU318" s="633"/>
      <c r="CJV318" s="633"/>
      <c r="CJW318" s="633"/>
      <c r="CJX318" s="633"/>
      <c r="CJY318" s="633"/>
      <c r="CJZ318" s="633"/>
      <c r="CKA318" s="633"/>
      <c r="CKB318" s="633"/>
      <c r="CKC318" s="633"/>
      <c r="CKD318" s="633"/>
      <c r="CKE318" s="633"/>
      <c r="CKF318" s="633"/>
      <c r="CKG318" s="633"/>
      <c r="CKH318" s="633"/>
      <c r="CKI318" s="633"/>
      <c r="CKJ318" s="633"/>
      <c r="CKK318" s="633"/>
      <c r="CKL318" s="633"/>
      <c r="CKM318" s="633"/>
      <c r="CKN318" s="633"/>
      <c r="CKO318" s="633"/>
      <c r="CKP318" s="633"/>
      <c r="CKQ318" s="633"/>
      <c r="CKR318" s="633"/>
      <c r="CKS318" s="633"/>
      <c r="CKT318" s="633"/>
      <c r="CKU318" s="633"/>
      <c r="CKV318" s="633"/>
      <c r="CKW318" s="633"/>
      <c r="CKX318" s="633"/>
      <c r="CKY318" s="633"/>
      <c r="CKZ318" s="633"/>
      <c r="CLA318" s="633"/>
      <c r="CLB318" s="633"/>
      <c r="CLC318" s="633"/>
      <c r="CLD318" s="633"/>
      <c r="CLE318" s="633"/>
      <c r="CLF318" s="633"/>
      <c r="CLG318" s="633"/>
      <c r="CLH318" s="633"/>
      <c r="CLI318" s="633"/>
      <c r="CLJ318" s="633"/>
      <c r="CLK318" s="633"/>
      <c r="CLL318" s="633"/>
      <c r="CLM318" s="633"/>
      <c r="CLN318" s="633"/>
      <c r="CLO318" s="633"/>
      <c r="CLP318" s="633"/>
      <c r="CLQ318" s="633"/>
      <c r="CLR318" s="633"/>
      <c r="CLS318" s="633"/>
      <c r="CLT318" s="633"/>
      <c r="CLU318" s="633"/>
      <c r="CLV318" s="633"/>
      <c r="CLW318" s="633"/>
      <c r="CLX318" s="633"/>
      <c r="CLY318" s="633"/>
      <c r="CLZ318" s="633"/>
      <c r="CMA318" s="633"/>
      <c r="CMB318" s="633"/>
      <c r="CMC318" s="633"/>
      <c r="CMD318" s="633"/>
      <c r="CME318" s="633"/>
      <c r="CMF318" s="633"/>
      <c r="CMG318" s="633"/>
      <c r="CMH318" s="633"/>
      <c r="CMI318" s="633"/>
      <c r="CMJ318" s="633"/>
      <c r="CMK318" s="633"/>
      <c r="CML318" s="633"/>
      <c r="CMM318" s="633"/>
      <c r="CMN318" s="633"/>
      <c r="CMO318" s="633"/>
      <c r="CMP318" s="633"/>
      <c r="CMQ318" s="633"/>
      <c r="CMR318" s="633"/>
      <c r="CMS318" s="633"/>
      <c r="CMT318" s="633"/>
      <c r="CMU318" s="633"/>
      <c r="CMV318" s="633"/>
      <c r="CMW318" s="633"/>
      <c r="CMX318" s="633"/>
      <c r="CMY318" s="633"/>
      <c r="CMZ318" s="633"/>
      <c r="CNA318" s="633"/>
      <c r="CNB318" s="633"/>
      <c r="CNC318" s="633"/>
      <c r="CND318" s="633"/>
      <c r="CNE318" s="633"/>
      <c r="CNF318" s="633"/>
      <c r="CNG318" s="633"/>
      <c r="CNH318" s="633"/>
      <c r="CNI318" s="633"/>
      <c r="CNJ318" s="633"/>
      <c r="CNK318" s="633"/>
      <c r="CNL318" s="633"/>
      <c r="CNM318" s="633"/>
      <c r="CNN318" s="633"/>
      <c r="CNO318" s="633"/>
      <c r="CNP318" s="633"/>
      <c r="CNQ318" s="633"/>
      <c r="CNR318" s="633"/>
      <c r="CNS318" s="633"/>
      <c r="CNT318" s="633"/>
      <c r="CNU318" s="633"/>
      <c r="CNV318" s="633"/>
      <c r="CNW318" s="633"/>
    </row>
    <row r="319" spans="1:2415" s="634" customFormat="1" ht="45.75" customHeight="1" thickTop="1" thickBot="1" x14ac:dyDescent="0.3">
      <c r="A319" s="413"/>
      <c r="B319" s="668" t="s">
        <v>1046</v>
      </c>
      <c r="C319" s="684" t="s">
        <v>1051</v>
      </c>
      <c r="D319" s="1015" t="s">
        <v>1117</v>
      </c>
      <c r="E319" s="1015"/>
      <c r="F319" s="1015"/>
      <c r="G319" s="1015"/>
      <c r="H319" s="1015"/>
      <c r="I319" s="1015"/>
      <c r="J319" s="1015"/>
      <c r="K319" s="1015"/>
      <c r="L319" s="1015"/>
      <c r="M319" s="1033"/>
      <c r="N319" s="1033"/>
      <c r="O319" s="1033"/>
      <c r="P319" s="1033"/>
      <c r="Q319" s="1033"/>
      <c r="R319" s="1033"/>
      <c r="S319" s="1033"/>
      <c r="T319" s="1033"/>
      <c r="U319" s="1033"/>
      <c r="V319" s="739"/>
      <c r="W319" s="386"/>
      <c r="X319" s="386"/>
      <c r="Y319" s="386"/>
      <c r="Z319" s="386"/>
      <c r="AA319" s="386"/>
      <c r="AB319" s="386"/>
      <c r="AC319" s="386"/>
      <c r="AD319" s="386"/>
      <c r="AE319" s="386"/>
      <c r="AF319" s="386"/>
      <c r="AG319" s="386"/>
      <c r="AH319" s="386"/>
      <c r="AI319" s="386"/>
      <c r="AJ319" s="386"/>
      <c r="AK319" s="386"/>
      <c r="AL319" s="386"/>
      <c r="AM319" s="386"/>
      <c r="AN319" s="386"/>
      <c r="AO319" s="386"/>
      <c r="AP319" s="386"/>
      <c r="AQ319" s="386"/>
      <c r="AR319" s="386"/>
      <c r="AS319" s="632"/>
      <c r="AT319" s="632"/>
      <c r="AU319" s="632"/>
      <c r="AV319" s="632"/>
      <c r="AW319" s="632"/>
      <c r="AX319" s="632"/>
      <c r="AY319" s="632"/>
      <c r="AZ319" s="632"/>
      <c r="BA319" s="632"/>
      <c r="BB319" s="632"/>
      <c r="BC319" s="632"/>
      <c r="BD319" s="632"/>
      <c r="BE319" s="632"/>
      <c r="BF319" s="632"/>
      <c r="BG319" s="632"/>
      <c r="BH319" s="632"/>
      <c r="BI319" s="632"/>
      <c r="BJ319" s="632"/>
      <c r="BK319" s="632"/>
      <c r="BL319" s="632"/>
      <c r="BM319" s="632"/>
      <c r="BN319" s="632"/>
      <c r="BO319" s="632"/>
      <c r="BP319" s="632"/>
      <c r="BQ319" s="632"/>
      <c r="BR319" s="632"/>
      <c r="BS319" s="632"/>
      <c r="BT319" s="632"/>
      <c r="BU319" s="632"/>
      <c r="BV319" s="632"/>
      <c r="BW319" s="632"/>
      <c r="BX319" s="632"/>
      <c r="BY319" s="632"/>
      <c r="BZ319" s="632"/>
      <c r="CA319" s="632"/>
      <c r="CB319" s="632"/>
      <c r="CC319" s="632"/>
      <c r="CD319" s="632"/>
      <c r="CE319" s="632"/>
      <c r="CF319" s="632"/>
      <c r="CG319" s="632"/>
      <c r="CH319" s="633"/>
      <c r="CI319" s="633"/>
      <c r="CJ319" s="633"/>
      <c r="CK319" s="633"/>
      <c r="CL319" s="633"/>
      <c r="CM319" s="633"/>
      <c r="CN319" s="633"/>
      <c r="CO319" s="633"/>
      <c r="CP319" s="633"/>
      <c r="CQ319" s="633"/>
      <c r="CR319" s="633"/>
      <c r="CS319" s="633"/>
      <c r="CT319" s="633"/>
      <c r="CU319" s="633"/>
      <c r="CV319" s="633"/>
      <c r="CW319" s="633"/>
      <c r="CX319" s="633"/>
      <c r="CY319" s="633"/>
      <c r="CZ319" s="633"/>
      <c r="DA319" s="633"/>
      <c r="DB319" s="633"/>
      <c r="DC319" s="633"/>
      <c r="DD319" s="633"/>
      <c r="DE319" s="633"/>
      <c r="DF319" s="633"/>
      <c r="DG319" s="633"/>
      <c r="DH319" s="633"/>
      <c r="DI319" s="633"/>
      <c r="DJ319" s="633"/>
      <c r="DK319" s="633"/>
      <c r="DL319" s="633"/>
      <c r="DM319" s="633"/>
      <c r="DN319" s="633"/>
      <c r="DO319" s="633"/>
      <c r="DP319" s="633"/>
      <c r="DQ319" s="633"/>
      <c r="DR319" s="633"/>
      <c r="DS319" s="633"/>
      <c r="DT319" s="633"/>
      <c r="DU319" s="633"/>
      <c r="DV319" s="633"/>
      <c r="DW319" s="633"/>
      <c r="DX319" s="633"/>
      <c r="DY319" s="633"/>
      <c r="DZ319" s="633"/>
      <c r="EA319" s="633"/>
      <c r="EB319" s="633"/>
      <c r="EC319" s="633"/>
      <c r="ED319" s="633"/>
      <c r="EE319" s="633"/>
      <c r="EF319" s="633"/>
      <c r="EG319" s="633"/>
      <c r="EH319" s="633"/>
      <c r="EI319" s="633"/>
      <c r="EJ319" s="633"/>
      <c r="EK319" s="633"/>
      <c r="EL319" s="633"/>
      <c r="EM319" s="633"/>
      <c r="EN319" s="633"/>
      <c r="EO319" s="633"/>
      <c r="EP319" s="633"/>
      <c r="EQ319" s="633"/>
      <c r="ER319" s="633"/>
      <c r="ES319" s="633"/>
      <c r="ET319" s="633"/>
      <c r="EU319" s="633"/>
      <c r="EV319" s="633"/>
      <c r="EW319" s="633"/>
      <c r="EX319" s="633"/>
      <c r="EY319" s="633"/>
      <c r="EZ319" s="633"/>
      <c r="FA319" s="633"/>
      <c r="FB319" s="633"/>
      <c r="FC319" s="633"/>
      <c r="FD319" s="633"/>
      <c r="FE319" s="633"/>
      <c r="FF319" s="633"/>
      <c r="FG319" s="633"/>
      <c r="FH319" s="633"/>
      <c r="FI319" s="633"/>
      <c r="FJ319" s="633"/>
      <c r="FK319" s="633"/>
      <c r="FL319" s="633"/>
      <c r="FM319" s="633"/>
      <c r="FN319" s="633"/>
      <c r="FO319" s="633"/>
      <c r="FP319" s="633"/>
      <c r="FQ319" s="633"/>
      <c r="FR319" s="633"/>
      <c r="FS319" s="633"/>
      <c r="FT319" s="633"/>
      <c r="FU319" s="633"/>
      <c r="FV319" s="633"/>
      <c r="FW319" s="633"/>
      <c r="FX319" s="633"/>
      <c r="FY319" s="633"/>
      <c r="FZ319" s="633"/>
      <c r="GA319" s="633"/>
      <c r="GB319" s="633"/>
      <c r="GC319" s="633"/>
      <c r="GD319" s="633"/>
      <c r="GE319" s="633"/>
      <c r="GF319" s="633"/>
      <c r="GG319" s="633"/>
      <c r="GH319" s="633"/>
      <c r="GI319" s="633"/>
      <c r="GJ319" s="633"/>
      <c r="GK319" s="633"/>
      <c r="GL319" s="633"/>
      <c r="GM319" s="633"/>
      <c r="GN319" s="633"/>
      <c r="GO319" s="633"/>
      <c r="GP319" s="633"/>
      <c r="GQ319" s="633"/>
      <c r="GR319" s="633"/>
      <c r="GS319" s="633"/>
      <c r="GT319" s="633"/>
      <c r="GU319" s="633"/>
      <c r="GV319" s="633"/>
      <c r="GW319" s="633"/>
      <c r="GX319" s="633"/>
      <c r="GY319" s="633"/>
      <c r="GZ319" s="633"/>
      <c r="HA319" s="633"/>
      <c r="HB319" s="633"/>
      <c r="HC319" s="633"/>
      <c r="HD319" s="633"/>
      <c r="HE319" s="633"/>
      <c r="HF319" s="633"/>
      <c r="HG319" s="633"/>
      <c r="HH319" s="633"/>
      <c r="HI319" s="633"/>
      <c r="HJ319" s="633"/>
      <c r="HK319" s="633"/>
      <c r="HL319" s="633"/>
      <c r="HM319" s="633"/>
      <c r="HN319" s="633"/>
      <c r="HO319" s="633"/>
      <c r="HP319" s="633"/>
      <c r="HQ319" s="633"/>
      <c r="HR319" s="633"/>
      <c r="HS319" s="633"/>
      <c r="HT319" s="633"/>
      <c r="HU319" s="633"/>
      <c r="HV319" s="633"/>
      <c r="HW319" s="633"/>
      <c r="HX319" s="633"/>
      <c r="HY319" s="633"/>
      <c r="HZ319" s="633"/>
      <c r="IA319" s="633"/>
      <c r="IB319" s="633"/>
      <c r="IC319" s="633"/>
      <c r="ID319" s="633"/>
      <c r="IE319" s="633"/>
      <c r="IF319" s="633"/>
      <c r="IG319" s="633"/>
      <c r="IH319" s="633"/>
      <c r="II319" s="633"/>
      <c r="IJ319" s="633"/>
      <c r="IK319" s="633"/>
      <c r="IL319" s="633"/>
      <c r="IM319" s="633"/>
      <c r="IN319" s="633"/>
      <c r="IO319" s="633"/>
      <c r="IP319" s="633"/>
      <c r="IQ319" s="633"/>
      <c r="IR319" s="633"/>
      <c r="IS319" s="633"/>
      <c r="IT319" s="633"/>
      <c r="IU319" s="633"/>
      <c r="IV319" s="633"/>
      <c r="IW319" s="633"/>
      <c r="IX319" s="633"/>
      <c r="IY319" s="633"/>
      <c r="IZ319" s="633"/>
      <c r="JA319" s="633"/>
      <c r="JB319" s="633"/>
      <c r="JC319" s="633"/>
      <c r="JD319" s="633"/>
      <c r="JE319" s="633"/>
      <c r="JF319" s="633"/>
      <c r="JG319" s="633"/>
      <c r="JH319" s="633"/>
      <c r="JI319" s="633"/>
      <c r="JJ319" s="633"/>
      <c r="JK319" s="633"/>
      <c r="JL319" s="633"/>
      <c r="JM319" s="633"/>
      <c r="JN319" s="633"/>
      <c r="JO319" s="633"/>
      <c r="JP319" s="633"/>
      <c r="JQ319" s="633"/>
      <c r="JR319" s="633"/>
      <c r="JS319" s="633"/>
      <c r="JT319" s="633"/>
      <c r="JU319" s="633"/>
      <c r="JV319" s="633"/>
      <c r="JW319" s="633"/>
      <c r="JX319" s="633"/>
      <c r="JY319" s="633"/>
      <c r="JZ319" s="633"/>
      <c r="KA319" s="633"/>
      <c r="KB319" s="633"/>
      <c r="KC319" s="633"/>
      <c r="KD319" s="633"/>
      <c r="KE319" s="633"/>
      <c r="KF319" s="633"/>
      <c r="KG319" s="633"/>
      <c r="KH319" s="633"/>
      <c r="KI319" s="633"/>
      <c r="KJ319" s="633"/>
      <c r="KK319" s="633"/>
      <c r="KL319" s="633"/>
      <c r="KM319" s="633"/>
      <c r="KN319" s="633"/>
      <c r="KO319" s="633"/>
      <c r="KP319" s="633"/>
      <c r="KQ319" s="633"/>
      <c r="KR319" s="633"/>
      <c r="KS319" s="633"/>
      <c r="KT319" s="633"/>
      <c r="KU319" s="633"/>
      <c r="KV319" s="633"/>
      <c r="KW319" s="633"/>
      <c r="KX319" s="633"/>
      <c r="KY319" s="633"/>
      <c r="KZ319" s="633"/>
      <c r="LA319" s="633"/>
      <c r="LB319" s="633"/>
      <c r="LC319" s="633"/>
      <c r="LD319" s="633"/>
      <c r="LE319" s="633"/>
      <c r="LF319" s="633"/>
      <c r="LG319" s="633"/>
      <c r="LH319" s="633"/>
      <c r="LI319" s="633"/>
      <c r="LJ319" s="633"/>
      <c r="LK319" s="633"/>
      <c r="LL319" s="633"/>
      <c r="LM319" s="633"/>
      <c r="LN319" s="633"/>
      <c r="LO319" s="633"/>
      <c r="LP319" s="633"/>
      <c r="LQ319" s="633"/>
      <c r="LR319" s="633"/>
      <c r="LS319" s="633"/>
      <c r="LT319" s="633"/>
      <c r="LU319" s="633"/>
      <c r="LV319" s="633"/>
      <c r="LW319" s="633"/>
      <c r="LX319" s="633"/>
      <c r="LY319" s="633"/>
      <c r="LZ319" s="633"/>
      <c r="MA319" s="633"/>
      <c r="MB319" s="633"/>
      <c r="MC319" s="633"/>
      <c r="MD319" s="633"/>
      <c r="ME319" s="633"/>
      <c r="MF319" s="633"/>
      <c r="MG319" s="633"/>
      <c r="MH319" s="633"/>
      <c r="MI319" s="633"/>
      <c r="MJ319" s="633"/>
      <c r="MK319" s="633"/>
      <c r="ML319" s="633"/>
      <c r="MM319" s="633"/>
      <c r="MN319" s="633"/>
      <c r="MO319" s="633"/>
      <c r="MP319" s="633"/>
      <c r="MQ319" s="633"/>
      <c r="MR319" s="633"/>
      <c r="MS319" s="633"/>
      <c r="MT319" s="633"/>
      <c r="MU319" s="633"/>
      <c r="MV319" s="633"/>
      <c r="MW319" s="633"/>
      <c r="MX319" s="633"/>
      <c r="MY319" s="633"/>
      <c r="MZ319" s="633"/>
      <c r="NA319" s="633"/>
      <c r="NB319" s="633"/>
      <c r="NC319" s="633"/>
      <c r="ND319" s="633"/>
      <c r="NE319" s="633"/>
      <c r="NF319" s="633"/>
      <c r="NG319" s="633"/>
      <c r="NH319" s="633"/>
      <c r="NI319" s="633"/>
      <c r="NJ319" s="633"/>
      <c r="NK319" s="633"/>
      <c r="NL319" s="633"/>
      <c r="NM319" s="633"/>
      <c r="NN319" s="633"/>
      <c r="NO319" s="633"/>
      <c r="NP319" s="633"/>
      <c r="NQ319" s="633"/>
      <c r="NR319" s="633"/>
      <c r="NS319" s="633"/>
      <c r="NT319" s="633"/>
      <c r="NU319" s="633"/>
      <c r="NV319" s="633"/>
      <c r="NW319" s="633"/>
      <c r="NX319" s="633"/>
      <c r="NY319" s="633"/>
      <c r="NZ319" s="633"/>
      <c r="OA319" s="633"/>
      <c r="OB319" s="633"/>
      <c r="OC319" s="633"/>
      <c r="OD319" s="633"/>
      <c r="OE319" s="633"/>
      <c r="OF319" s="633"/>
      <c r="OG319" s="633"/>
      <c r="OH319" s="633"/>
      <c r="OI319" s="633"/>
      <c r="OJ319" s="633"/>
      <c r="OK319" s="633"/>
      <c r="OL319" s="633"/>
      <c r="OM319" s="633"/>
      <c r="ON319" s="633"/>
      <c r="OO319" s="633"/>
      <c r="OP319" s="633"/>
      <c r="OQ319" s="633"/>
      <c r="OR319" s="633"/>
      <c r="OS319" s="633"/>
      <c r="OT319" s="633"/>
      <c r="OU319" s="633"/>
      <c r="OV319" s="633"/>
      <c r="OW319" s="633"/>
      <c r="OX319" s="633"/>
      <c r="OY319" s="633"/>
      <c r="OZ319" s="633"/>
      <c r="PA319" s="633"/>
      <c r="PB319" s="633"/>
      <c r="PC319" s="633"/>
      <c r="PD319" s="633"/>
      <c r="PE319" s="633"/>
      <c r="PF319" s="633"/>
      <c r="PG319" s="633"/>
      <c r="PH319" s="633"/>
      <c r="PI319" s="633"/>
      <c r="PJ319" s="633"/>
      <c r="PK319" s="633"/>
      <c r="PL319" s="633"/>
      <c r="PM319" s="633"/>
      <c r="PN319" s="633"/>
      <c r="PO319" s="633"/>
      <c r="PP319" s="633"/>
      <c r="PQ319" s="633"/>
      <c r="PR319" s="633"/>
      <c r="PS319" s="633"/>
      <c r="PT319" s="633"/>
      <c r="PU319" s="633"/>
      <c r="PV319" s="633"/>
      <c r="PW319" s="633"/>
      <c r="PX319" s="633"/>
      <c r="PY319" s="633"/>
      <c r="PZ319" s="633"/>
      <c r="QA319" s="633"/>
      <c r="QB319" s="633"/>
      <c r="QC319" s="633"/>
      <c r="QD319" s="633"/>
      <c r="QE319" s="633"/>
      <c r="QF319" s="633"/>
      <c r="QG319" s="633"/>
      <c r="QH319" s="633"/>
      <c r="QI319" s="633"/>
      <c r="QJ319" s="633"/>
      <c r="QK319" s="633"/>
      <c r="QL319" s="633"/>
      <c r="QM319" s="633"/>
      <c r="QN319" s="633"/>
      <c r="QO319" s="633"/>
      <c r="QP319" s="633"/>
      <c r="QQ319" s="633"/>
      <c r="QR319" s="633"/>
      <c r="QS319" s="633"/>
      <c r="QT319" s="633"/>
      <c r="QU319" s="633"/>
      <c r="QV319" s="633"/>
      <c r="QW319" s="633"/>
      <c r="QX319" s="633"/>
      <c r="QY319" s="633"/>
      <c r="QZ319" s="633"/>
      <c r="RA319" s="633"/>
      <c r="RB319" s="633"/>
      <c r="RC319" s="633"/>
      <c r="RD319" s="633"/>
      <c r="RE319" s="633"/>
      <c r="RF319" s="633"/>
      <c r="RG319" s="633"/>
      <c r="RH319" s="633"/>
      <c r="RI319" s="633"/>
      <c r="RJ319" s="633"/>
      <c r="RK319" s="633"/>
      <c r="RL319" s="633"/>
      <c r="RM319" s="633"/>
      <c r="RN319" s="633"/>
      <c r="RO319" s="633"/>
      <c r="RP319" s="633"/>
      <c r="RQ319" s="633"/>
      <c r="RR319" s="633"/>
      <c r="RS319" s="633"/>
      <c r="RT319" s="633"/>
      <c r="RU319" s="633"/>
      <c r="RV319" s="633"/>
      <c r="RW319" s="633"/>
      <c r="RX319" s="633"/>
      <c r="RY319" s="633"/>
      <c r="RZ319" s="633"/>
      <c r="SA319" s="633"/>
      <c r="SB319" s="633"/>
      <c r="SC319" s="633"/>
      <c r="SD319" s="633"/>
      <c r="SE319" s="633"/>
      <c r="SF319" s="633"/>
      <c r="SG319" s="633"/>
      <c r="SH319" s="633"/>
      <c r="SI319" s="633"/>
      <c r="SJ319" s="633"/>
      <c r="SK319" s="633"/>
      <c r="SL319" s="633"/>
      <c r="SM319" s="633"/>
      <c r="SN319" s="633"/>
      <c r="SO319" s="633"/>
      <c r="SP319" s="633"/>
      <c r="SQ319" s="633"/>
      <c r="SR319" s="633"/>
      <c r="SS319" s="633"/>
      <c r="ST319" s="633"/>
      <c r="SU319" s="633"/>
      <c r="SV319" s="633"/>
      <c r="SW319" s="633"/>
      <c r="SX319" s="633"/>
      <c r="SY319" s="633"/>
      <c r="SZ319" s="633"/>
      <c r="TA319" s="633"/>
      <c r="TB319" s="633"/>
      <c r="TC319" s="633"/>
      <c r="TD319" s="633"/>
      <c r="TE319" s="633"/>
      <c r="TF319" s="633"/>
      <c r="TG319" s="633"/>
      <c r="TH319" s="633"/>
      <c r="TI319" s="633"/>
      <c r="TJ319" s="633"/>
      <c r="TK319" s="633"/>
      <c r="TL319" s="633"/>
      <c r="TM319" s="633"/>
      <c r="TN319" s="633"/>
      <c r="TO319" s="633"/>
      <c r="TP319" s="633"/>
      <c r="TQ319" s="633"/>
      <c r="TR319" s="633"/>
      <c r="TS319" s="633"/>
      <c r="TT319" s="633"/>
      <c r="TU319" s="633"/>
      <c r="TV319" s="633"/>
      <c r="TW319" s="633"/>
      <c r="TX319" s="633"/>
      <c r="TY319" s="633"/>
      <c r="TZ319" s="633"/>
      <c r="UA319" s="633"/>
      <c r="UB319" s="633"/>
      <c r="UC319" s="633"/>
      <c r="UD319" s="633"/>
      <c r="UE319" s="633"/>
      <c r="UF319" s="633"/>
      <c r="UG319" s="633"/>
      <c r="UH319" s="633"/>
      <c r="UI319" s="633"/>
      <c r="UJ319" s="633"/>
      <c r="UK319" s="633"/>
      <c r="UL319" s="633"/>
      <c r="UM319" s="633"/>
      <c r="UN319" s="633"/>
      <c r="UO319" s="633"/>
      <c r="UP319" s="633"/>
      <c r="UQ319" s="633"/>
      <c r="UR319" s="633"/>
      <c r="US319" s="633"/>
      <c r="UT319" s="633"/>
      <c r="UU319" s="633"/>
      <c r="UV319" s="633"/>
      <c r="UW319" s="633"/>
      <c r="UX319" s="633"/>
      <c r="UY319" s="633"/>
      <c r="UZ319" s="633"/>
      <c r="VA319" s="633"/>
      <c r="VB319" s="633"/>
      <c r="VC319" s="633"/>
      <c r="VD319" s="633"/>
      <c r="VE319" s="633"/>
      <c r="VF319" s="633"/>
      <c r="VG319" s="633"/>
      <c r="VH319" s="633"/>
      <c r="VI319" s="633"/>
      <c r="VJ319" s="633"/>
      <c r="VK319" s="633"/>
      <c r="VL319" s="633"/>
      <c r="VM319" s="633"/>
      <c r="VN319" s="633"/>
      <c r="VO319" s="633"/>
      <c r="VP319" s="633"/>
      <c r="VQ319" s="633"/>
      <c r="VR319" s="633"/>
      <c r="VS319" s="633"/>
      <c r="VT319" s="633"/>
      <c r="VU319" s="633"/>
      <c r="VV319" s="633"/>
      <c r="VW319" s="633"/>
      <c r="VX319" s="633"/>
      <c r="VY319" s="633"/>
      <c r="VZ319" s="633"/>
      <c r="WA319" s="633"/>
      <c r="WB319" s="633"/>
      <c r="WC319" s="633"/>
      <c r="WD319" s="633"/>
      <c r="WE319" s="633"/>
      <c r="WF319" s="633"/>
      <c r="WG319" s="633"/>
      <c r="WH319" s="633"/>
      <c r="WI319" s="633"/>
      <c r="WJ319" s="633"/>
      <c r="WK319" s="633"/>
      <c r="WL319" s="633"/>
      <c r="WM319" s="633"/>
      <c r="WN319" s="633"/>
      <c r="WO319" s="633"/>
      <c r="WP319" s="633"/>
      <c r="WQ319" s="633"/>
      <c r="WR319" s="633"/>
      <c r="WS319" s="633"/>
      <c r="WT319" s="633"/>
      <c r="WU319" s="633"/>
      <c r="WV319" s="633"/>
      <c r="WW319" s="633"/>
      <c r="WX319" s="633"/>
      <c r="WY319" s="633"/>
      <c r="WZ319" s="633"/>
      <c r="XA319" s="633"/>
      <c r="XB319" s="633"/>
      <c r="XC319" s="633"/>
      <c r="XD319" s="633"/>
      <c r="XE319" s="633"/>
      <c r="XF319" s="633"/>
      <c r="XG319" s="633"/>
      <c r="XH319" s="633"/>
      <c r="XI319" s="633"/>
      <c r="XJ319" s="633"/>
      <c r="XK319" s="633"/>
      <c r="XL319" s="633"/>
      <c r="XM319" s="633"/>
      <c r="XN319" s="633"/>
      <c r="XO319" s="633"/>
      <c r="XP319" s="633"/>
      <c r="XQ319" s="633"/>
      <c r="XR319" s="633"/>
      <c r="XS319" s="633"/>
      <c r="XT319" s="633"/>
      <c r="XU319" s="633"/>
      <c r="XV319" s="633"/>
      <c r="XW319" s="633"/>
      <c r="XX319" s="633"/>
      <c r="XY319" s="633"/>
      <c r="XZ319" s="633"/>
      <c r="YA319" s="633"/>
      <c r="YB319" s="633"/>
      <c r="YC319" s="633"/>
      <c r="YD319" s="633"/>
      <c r="YE319" s="633"/>
      <c r="YF319" s="633"/>
      <c r="YG319" s="633"/>
      <c r="YH319" s="633"/>
      <c r="YI319" s="633"/>
      <c r="YJ319" s="633"/>
      <c r="YK319" s="633"/>
      <c r="YL319" s="633"/>
      <c r="YM319" s="633"/>
      <c r="YN319" s="633"/>
      <c r="YO319" s="633"/>
      <c r="YP319" s="633"/>
      <c r="YQ319" s="633"/>
      <c r="YR319" s="633"/>
      <c r="YS319" s="633"/>
      <c r="YT319" s="633"/>
      <c r="YU319" s="633"/>
      <c r="YV319" s="633"/>
      <c r="YW319" s="633"/>
      <c r="YX319" s="633"/>
      <c r="YY319" s="633"/>
      <c r="YZ319" s="633"/>
      <c r="ZA319" s="633"/>
      <c r="ZB319" s="633"/>
      <c r="ZC319" s="633"/>
      <c r="ZD319" s="633"/>
      <c r="ZE319" s="633"/>
      <c r="ZF319" s="633"/>
      <c r="ZG319" s="633"/>
      <c r="ZH319" s="633"/>
      <c r="ZI319" s="633"/>
      <c r="ZJ319" s="633"/>
      <c r="ZK319" s="633"/>
      <c r="ZL319" s="633"/>
      <c r="ZM319" s="633"/>
      <c r="ZN319" s="633"/>
      <c r="ZO319" s="633"/>
      <c r="ZP319" s="633"/>
      <c r="ZQ319" s="633"/>
      <c r="ZR319" s="633"/>
      <c r="ZS319" s="633"/>
      <c r="ZT319" s="633"/>
      <c r="ZU319" s="633"/>
      <c r="ZV319" s="633"/>
      <c r="ZW319" s="633"/>
      <c r="ZX319" s="633"/>
      <c r="ZY319" s="633"/>
      <c r="ZZ319" s="633"/>
      <c r="AAA319" s="633"/>
      <c r="AAB319" s="633"/>
      <c r="AAC319" s="633"/>
      <c r="AAD319" s="633"/>
      <c r="AAE319" s="633"/>
      <c r="AAF319" s="633"/>
      <c r="AAG319" s="633"/>
      <c r="AAH319" s="633"/>
      <c r="AAI319" s="633"/>
      <c r="AAJ319" s="633"/>
      <c r="AAK319" s="633"/>
      <c r="AAL319" s="633"/>
      <c r="AAM319" s="633"/>
      <c r="AAN319" s="633"/>
      <c r="AAO319" s="633"/>
      <c r="AAP319" s="633"/>
      <c r="AAQ319" s="633"/>
      <c r="AAR319" s="633"/>
      <c r="AAS319" s="633"/>
      <c r="AAT319" s="633"/>
      <c r="AAU319" s="633"/>
      <c r="AAV319" s="633"/>
      <c r="AAW319" s="633"/>
      <c r="AAX319" s="633"/>
      <c r="AAY319" s="633"/>
      <c r="AAZ319" s="633"/>
      <c r="ABA319" s="633"/>
      <c r="ABB319" s="633"/>
      <c r="ABC319" s="633"/>
      <c r="ABD319" s="633"/>
      <c r="ABE319" s="633"/>
      <c r="ABF319" s="633"/>
      <c r="ABG319" s="633"/>
      <c r="ABH319" s="633"/>
      <c r="ABI319" s="633"/>
      <c r="ABJ319" s="633"/>
      <c r="ABK319" s="633"/>
      <c r="ABL319" s="633"/>
      <c r="ABM319" s="633"/>
      <c r="ABN319" s="633"/>
      <c r="ABO319" s="633"/>
      <c r="ABP319" s="633"/>
      <c r="ABQ319" s="633"/>
      <c r="ABR319" s="633"/>
      <c r="ABS319" s="633"/>
      <c r="ABT319" s="633"/>
      <c r="ABU319" s="633"/>
      <c r="ABV319" s="633"/>
      <c r="ABW319" s="633"/>
      <c r="ABX319" s="633"/>
      <c r="ABY319" s="633"/>
      <c r="ABZ319" s="633"/>
      <c r="ACA319" s="633"/>
      <c r="ACB319" s="633"/>
      <c r="ACC319" s="633"/>
      <c r="ACD319" s="633"/>
      <c r="ACE319" s="633"/>
      <c r="ACF319" s="633"/>
      <c r="ACG319" s="633"/>
      <c r="ACH319" s="633"/>
      <c r="ACI319" s="633"/>
      <c r="ACJ319" s="633"/>
      <c r="ACK319" s="633"/>
      <c r="ACL319" s="633"/>
      <c r="ACM319" s="633"/>
      <c r="ACN319" s="633"/>
      <c r="ACO319" s="633"/>
      <c r="ACP319" s="633"/>
      <c r="ACQ319" s="633"/>
      <c r="ACR319" s="633"/>
      <c r="ACS319" s="633"/>
      <c r="ACT319" s="633"/>
      <c r="ACU319" s="633"/>
      <c r="ACV319" s="633"/>
      <c r="ACW319" s="633"/>
      <c r="ACX319" s="633"/>
      <c r="ACY319" s="633"/>
      <c r="ACZ319" s="633"/>
      <c r="ADA319" s="633"/>
      <c r="ADB319" s="633"/>
      <c r="ADC319" s="633"/>
      <c r="ADD319" s="633"/>
      <c r="ADE319" s="633"/>
      <c r="ADF319" s="633"/>
      <c r="ADG319" s="633"/>
      <c r="ADH319" s="633"/>
      <c r="ADI319" s="633"/>
      <c r="ADJ319" s="633"/>
      <c r="ADK319" s="633"/>
      <c r="ADL319" s="633"/>
      <c r="ADM319" s="633"/>
      <c r="ADN319" s="633"/>
      <c r="ADO319" s="633"/>
      <c r="ADP319" s="633"/>
      <c r="ADQ319" s="633"/>
      <c r="ADR319" s="633"/>
      <c r="ADS319" s="633"/>
      <c r="ADT319" s="633"/>
      <c r="ADU319" s="633"/>
      <c r="ADV319" s="633"/>
      <c r="ADW319" s="633"/>
      <c r="ADX319" s="633"/>
      <c r="ADY319" s="633"/>
      <c r="ADZ319" s="633"/>
      <c r="AEA319" s="633"/>
      <c r="AEB319" s="633"/>
      <c r="AEC319" s="633"/>
      <c r="AED319" s="633"/>
      <c r="AEE319" s="633"/>
      <c r="AEF319" s="633"/>
      <c r="AEG319" s="633"/>
      <c r="AEH319" s="633"/>
      <c r="AEI319" s="633"/>
      <c r="AEJ319" s="633"/>
      <c r="AEK319" s="633"/>
      <c r="AEL319" s="633"/>
      <c r="AEM319" s="633"/>
      <c r="AEN319" s="633"/>
      <c r="AEO319" s="633"/>
      <c r="AEP319" s="633"/>
      <c r="AEQ319" s="633"/>
      <c r="AER319" s="633"/>
      <c r="AES319" s="633"/>
      <c r="AET319" s="633"/>
      <c r="AEU319" s="633"/>
      <c r="AEV319" s="633"/>
      <c r="AEW319" s="633"/>
      <c r="AEX319" s="633"/>
      <c r="AEY319" s="633"/>
      <c r="AEZ319" s="633"/>
      <c r="AFA319" s="633"/>
      <c r="AFB319" s="633"/>
      <c r="AFC319" s="633"/>
      <c r="AFD319" s="633"/>
      <c r="AFE319" s="633"/>
      <c r="AFF319" s="633"/>
      <c r="AFG319" s="633"/>
      <c r="AFH319" s="633"/>
      <c r="AFI319" s="633"/>
      <c r="AFJ319" s="633"/>
      <c r="AFK319" s="633"/>
      <c r="AFL319" s="633"/>
      <c r="AFM319" s="633"/>
      <c r="AFN319" s="633"/>
      <c r="AFO319" s="633"/>
      <c r="AFP319" s="633"/>
      <c r="AFQ319" s="633"/>
      <c r="AFR319" s="633"/>
      <c r="AFS319" s="633"/>
      <c r="AFT319" s="633"/>
      <c r="AFU319" s="633"/>
      <c r="AFV319" s="633"/>
      <c r="AFW319" s="633"/>
      <c r="AFX319" s="633"/>
      <c r="AFY319" s="633"/>
      <c r="AFZ319" s="633"/>
      <c r="AGA319" s="633"/>
      <c r="AGB319" s="633"/>
      <c r="AGC319" s="633"/>
      <c r="AGD319" s="633"/>
      <c r="AGE319" s="633"/>
      <c r="AGF319" s="633"/>
      <c r="AGG319" s="633"/>
      <c r="AGH319" s="633"/>
      <c r="AGI319" s="633"/>
      <c r="AGJ319" s="633"/>
      <c r="AGK319" s="633"/>
      <c r="AGL319" s="633"/>
      <c r="AGM319" s="633"/>
      <c r="AGN319" s="633"/>
      <c r="AGO319" s="633"/>
      <c r="AGP319" s="633"/>
      <c r="AGQ319" s="633"/>
      <c r="AGR319" s="633"/>
      <c r="AGS319" s="633"/>
      <c r="AGT319" s="633"/>
      <c r="AGU319" s="633"/>
      <c r="AGV319" s="633"/>
      <c r="AGW319" s="633"/>
      <c r="AGX319" s="633"/>
      <c r="AGY319" s="633"/>
      <c r="AGZ319" s="633"/>
      <c r="AHA319" s="633"/>
      <c r="AHB319" s="633"/>
      <c r="AHC319" s="633"/>
      <c r="AHD319" s="633"/>
      <c r="AHE319" s="633"/>
      <c r="AHF319" s="633"/>
      <c r="AHG319" s="633"/>
      <c r="AHH319" s="633"/>
      <c r="AHI319" s="633"/>
      <c r="AHJ319" s="633"/>
      <c r="AHK319" s="633"/>
      <c r="AHL319" s="633"/>
      <c r="AHM319" s="633"/>
      <c r="AHN319" s="633"/>
      <c r="AHO319" s="633"/>
      <c r="AHP319" s="633"/>
      <c r="AHQ319" s="633"/>
      <c r="AHR319" s="633"/>
      <c r="AHS319" s="633"/>
      <c r="AHT319" s="633"/>
      <c r="AHU319" s="633"/>
      <c r="AHV319" s="633"/>
      <c r="AHW319" s="633"/>
      <c r="AHX319" s="633"/>
      <c r="AHY319" s="633"/>
      <c r="AHZ319" s="633"/>
      <c r="AIA319" s="633"/>
      <c r="AIB319" s="633"/>
      <c r="AIC319" s="633"/>
      <c r="AID319" s="633"/>
      <c r="AIE319" s="633"/>
      <c r="AIF319" s="633"/>
      <c r="AIG319" s="633"/>
      <c r="AIH319" s="633"/>
      <c r="AII319" s="633"/>
      <c r="AIJ319" s="633"/>
      <c r="AIK319" s="633"/>
      <c r="AIL319" s="633"/>
      <c r="AIM319" s="633"/>
      <c r="AIN319" s="633"/>
      <c r="AIO319" s="633"/>
      <c r="AIP319" s="633"/>
      <c r="AIQ319" s="633"/>
      <c r="AIR319" s="633"/>
      <c r="AIS319" s="633"/>
      <c r="AIT319" s="633"/>
      <c r="AIU319" s="633"/>
      <c r="AIV319" s="633"/>
      <c r="AIW319" s="633"/>
      <c r="AIX319" s="633"/>
      <c r="AIY319" s="633"/>
      <c r="AIZ319" s="633"/>
      <c r="AJA319" s="633"/>
      <c r="AJB319" s="633"/>
      <c r="AJC319" s="633"/>
      <c r="AJD319" s="633"/>
      <c r="AJE319" s="633"/>
      <c r="AJF319" s="633"/>
      <c r="AJG319" s="633"/>
      <c r="AJH319" s="633"/>
      <c r="AJI319" s="633"/>
      <c r="AJJ319" s="633"/>
      <c r="AJK319" s="633"/>
      <c r="AJL319" s="633"/>
      <c r="AJM319" s="633"/>
      <c r="AJN319" s="633"/>
      <c r="AJO319" s="633"/>
      <c r="AJP319" s="633"/>
      <c r="AJQ319" s="633"/>
      <c r="AJR319" s="633"/>
      <c r="AJS319" s="633"/>
      <c r="AJT319" s="633"/>
      <c r="AJU319" s="633"/>
      <c r="AJV319" s="633"/>
      <c r="AJW319" s="633"/>
      <c r="AJX319" s="633"/>
      <c r="AJY319" s="633"/>
      <c r="AJZ319" s="633"/>
      <c r="AKA319" s="633"/>
      <c r="AKB319" s="633"/>
      <c r="AKC319" s="633"/>
      <c r="AKD319" s="633"/>
      <c r="AKE319" s="633"/>
      <c r="AKF319" s="633"/>
      <c r="AKG319" s="633"/>
      <c r="AKH319" s="633"/>
      <c r="AKI319" s="633"/>
      <c r="AKJ319" s="633"/>
      <c r="AKK319" s="633"/>
      <c r="AKL319" s="633"/>
      <c r="AKM319" s="633"/>
      <c r="AKN319" s="633"/>
      <c r="AKO319" s="633"/>
      <c r="AKP319" s="633"/>
      <c r="AKQ319" s="633"/>
      <c r="AKR319" s="633"/>
      <c r="AKS319" s="633"/>
      <c r="AKT319" s="633"/>
      <c r="AKU319" s="633"/>
      <c r="AKV319" s="633"/>
      <c r="AKW319" s="633"/>
      <c r="AKX319" s="633"/>
      <c r="AKY319" s="633"/>
      <c r="AKZ319" s="633"/>
      <c r="ALA319" s="633"/>
      <c r="ALB319" s="633"/>
      <c r="ALC319" s="633"/>
      <c r="ALD319" s="633"/>
      <c r="ALE319" s="633"/>
      <c r="ALF319" s="633"/>
      <c r="ALG319" s="633"/>
      <c r="ALH319" s="633"/>
      <c r="ALI319" s="633"/>
      <c r="ALJ319" s="633"/>
      <c r="ALK319" s="633"/>
      <c r="ALL319" s="633"/>
      <c r="ALM319" s="633"/>
      <c r="ALN319" s="633"/>
      <c r="ALO319" s="633"/>
      <c r="ALP319" s="633"/>
      <c r="ALQ319" s="633"/>
      <c r="ALR319" s="633"/>
      <c r="ALS319" s="633"/>
      <c r="ALT319" s="633"/>
      <c r="ALU319" s="633"/>
      <c r="ALV319" s="633"/>
      <c r="ALW319" s="633"/>
      <c r="ALX319" s="633"/>
      <c r="ALY319" s="633"/>
      <c r="ALZ319" s="633"/>
      <c r="AMA319" s="633"/>
      <c r="AMB319" s="633"/>
      <c r="AMC319" s="633"/>
      <c r="AMD319" s="633"/>
      <c r="AME319" s="633"/>
      <c r="AMF319" s="633"/>
      <c r="AMG319" s="633"/>
      <c r="AMH319" s="633"/>
      <c r="AMI319" s="633"/>
      <c r="AMJ319" s="633"/>
      <c r="AMK319" s="633"/>
      <c r="AML319" s="633"/>
      <c r="AMM319" s="633"/>
      <c r="AMN319" s="633"/>
      <c r="AMO319" s="633"/>
      <c r="AMP319" s="633"/>
      <c r="AMQ319" s="633"/>
      <c r="AMR319" s="633"/>
      <c r="AMS319" s="633"/>
      <c r="AMT319" s="633"/>
      <c r="AMU319" s="633"/>
      <c r="AMV319" s="633"/>
      <c r="AMW319" s="633"/>
      <c r="AMX319" s="633"/>
      <c r="AMY319" s="633"/>
      <c r="AMZ319" s="633"/>
      <c r="ANA319" s="633"/>
      <c r="ANB319" s="633"/>
      <c r="ANC319" s="633"/>
      <c r="AND319" s="633"/>
      <c r="ANE319" s="633"/>
      <c r="ANF319" s="633"/>
      <c r="ANG319" s="633"/>
      <c r="ANH319" s="633"/>
      <c r="ANI319" s="633"/>
      <c r="ANJ319" s="633"/>
      <c r="ANK319" s="633"/>
      <c r="ANL319" s="633"/>
      <c r="ANM319" s="633"/>
      <c r="ANN319" s="633"/>
      <c r="ANO319" s="633"/>
      <c r="ANP319" s="633"/>
      <c r="ANQ319" s="633"/>
      <c r="ANR319" s="633"/>
      <c r="ANS319" s="633"/>
      <c r="ANT319" s="633"/>
      <c r="ANU319" s="633"/>
      <c r="ANV319" s="633"/>
      <c r="ANW319" s="633"/>
      <c r="ANX319" s="633"/>
      <c r="ANY319" s="633"/>
      <c r="ANZ319" s="633"/>
      <c r="AOA319" s="633"/>
      <c r="AOB319" s="633"/>
      <c r="AOC319" s="633"/>
      <c r="AOD319" s="633"/>
      <c r="AOE319" s="633"/>
      <c r="AOF319" s="633"/>
      <c r="AOG319" s="633"/>
      <c r="AOH319" s="633"/>
      <c r="AOI319" s="633"/>
      <c r="AOJ319" s="633"/>
      <c r="AOK319" s="633"/>
      <c r="AOL319" s="633"/>
      <c r="AOM319" s="633"/>
      <c r="AON319" s="633"/>
      <c r="AOO319" s="633"/>
      <c r="AOP319" s="633"/>
      <c r="AOQ319" s="633"/>
      <c r="AOR319" s="633"/>
      <c r="AOS319" s="633"/>
      <c r="AOT319" s="633"/>
      <c r="AOU319" s="633"/>
      <c r="AOV319" s="633"/>
      <c r="AOW319" s="633"/>
      <c r="AOX319" s="633"/>
      <c r="AOY319" s="633"/>
      <c r="AOZ319" s="633"/>
      <c r="APA319" s="633"/>
      <c r="APB319" s="633"/>
      <c r="APC319" s="633"/>
      <c r="APD319" s="633"/>
      <c r="APE319" s="633"/>
      <c r="APF319" s="633"/>
      <c r="APG319" s="633"/>
      <c r="APH319" s="633"/>
      <c r="API319" s="633"/>
      <c r="APJ319" s="633"/>
      <c r="APK319" s="633"/>
      <c r="APL319" s="633"/>
      <c r="APM319" s="633"/>
      <c r="APN319" s="633"/>
      <c r="APO319" s="633"/>
      <c r="APP319" s="633"/>
      <c r="APQ319" s="633"/>
      <c r="APR319" s="633"/>
      <c r="APS319" s="633"/>
      <c r="APT319" s="633"/>
      <c r="APU319" s="633"/>
      <c r="APV319" s="633"/>
      <c r="APW319" s="633"/>
      <c r="APX319" s="633"/>
      <c r="APY319" s="633"/>
      <c r="APZ319" s="633"/>
      <c r="AQA319" s="633"/>
      <c r="AQB319" s="633"/>
      <c r="AQC319" s="633"/>
      <c r="AQD319" s="633"/>
      <c r="AQE319" s="633"/>
      <c r="AQF319" s="633"/>
      <c r="AQG319" s="633"/>
      <c r="AQH319" s="633"/>
      <c r="AQI319" s="633"/>
      <c r="AQJ319" s="633"/>
      <c r="AQK319" s="633"/>
      <c r="AQL319" s="633"/>
      <c r="AQM319" s="633"/>
      <c r="AQN319" s="633"/>
      <c r="AQO319" s="633"/>
      <c r="AQP319" s="633"/>
      <c r="AQQ319" s="633"/>
      <c r="AQR319" s="633"/>
      <c r="AQS319" s="633"/>
      <c r="AQT319" s="633"/>
      <c r="AQU319" s="633"/>
      <c r="AQV319" s="633"/>
      <c r="AQW319" s="633"/>
      <c r="AQX319" s="633"/>
      <c r="AQY319" s="633"/>
      <c r="AQZ319" s="633"/>
      <c r="ARA319" s="633"/>
      <c r="ARB319" s="633"/>
      <c r="ARC319" s="633"/>
      <c r="ARD319" s="633"/>
      <c r="ARE319" s="633"/>
      <c r="ARF319" s="633"/>
      <c r="ARG319" s="633"/>
      <c r="ARH319" s="633"/>
      <c r="ARI319" s="633"/>
      <c r="ARJ319" s="633"/>
      <c r="ARK319" s="633"/>
      <c r="ARL319" s="633"/>
      <c r="ARM319" s="633"/>
      <c r="ARN319" s="633"/>
      <c r="ARO319" s="633"/>
      <c r="ARP319" s="633"/>
      <c r="ARQ319" s="633"/>
      <c r="ARR319" s="633"/>
      <c r="ARS319" s="633"/>
      <c r="ART319" s="633"/>
      <c r="ARU319" s="633"/>
      <c r="ARV319" s="633"/>
      <c r="ARW319" s="633"/>
      <c r="ARX319" s="633"/>
      <c r="ARY319" s="633"/>
      <c r="ARZ319" s="633"/>
      <c r="ASA319" s="633"/>
      <c r="ASB319" s="633"/>
      <c r="ASC319" s="633"/>
      <c r="ASD319" s="633"/>
      <c r="ASE319" s="633"/>
      <c r="ASF319" s="633"/>
      <c r="ASG319" s="633"/>
      <c r="ASH319" s="633"/>
      <c r="ASI319" s="633"/>
      <c r="ASJ319" s="633"/>
      <c r="ASK319" s="633"/>
      <c r="ASL319" s="633"/>
      <c r="ASM319" s="633"/>
      <c r="ASN319" s="633"/>
      <c r="ASO319" s="633"/>
      <c r="ASP319" s="633"/>
      <c r="ASQ319" s="633"/>
      <c r="ASR319" s="633"/>
      <c r="ASS319" s="633"/>
      <c r="AST319" s="633"/>
      <c r="ASU319" s="633"/>
      <c r="ASV319" s="633"/>
      <c r="ASW319" s="633"/>
      <c r="ASX319" s="633"/>
      <c r="ASY319" s="633"/>
      <c r="ASZ319" s="633"/>
      <c r="ATA319" s="633"/>
      <c r="ATB319" s="633"/>
      <c r="ATC319" s="633"/>
      <c r="ATD319" s="633"/>
      <c r="ATE319" s="633"/>
      <c r="ATF319" s="633"/>
      <c r="ATG319" s="633"/>
      <c r="ATH319" s="633"/>
      <c r="ATI319" s="633"/>
      <c r="ATJ319" s="633"/>
      <c r="ATK319" s="633"/>
      <c r="ATL319" s="633"/>
      <c r="ATM319" s="633"/>
      <c r="ATN319" s="633"/>
      <c r="ATO319" s="633"/>
      <c r="ATP319" s="633"/>
      <c r="ATQ319" s="633"/>
      <c r="ATR319" s="633"/>
      <c r="ATS319" s="633"/>
      <c r="ATT319" s="633"/>
      <c r="ATU319" s="633"/>
      <c r="ATV319" s="633"/>
      <c r="ATW319" s="633"/>
      <c r="ATX319" s="633"/>
      <c r="ATY319" s="633"/>
      <c r="ATZ319" s="633"/>
      <c r="AUA319" s="633"/>
      <c r="AUB319" s="633"/>
      <c r="AUC319" s="633"/>
      <c r="AUD319" s="633"/>
      <c r="AUE319" s="633"/>
      <c r="AUF319" s="633"/>
      <c r="AUG319" s="633"/>
      <c r="AUH319" s="633"/>
      <c r="AUI319" s="633"/>
      <c r="AUJ319" s="633"/>
      <c r="AUK319" s="633"/>
      <c r="AUL319" s="633"/>
      <c r="AUM319" s="633"/>
      <c r="AUN319" s="633"/>
      <c r="AUO319" s="633"/>
      <c r="AUP319" s="633"/>
      <c r="AUQ319" s="633"/>
      <c r="AUR319" s="633"/>
      <c r="AUS319" s="633"/>
      <c r="AUT319" s="633"/>
      <c r="AUU319" s="633"/>
      <c r="AUV319" s="633"/>
      <c r="AUW319" s="633"/>
      <c r="AUX319" s="633"/>
      <c r="AUY319" s="633"/>
      <c r="AUZ319" s="633"/>
      <c r="AVA319" s="633"/>
      <c r="AVB319" s="633"/>
      <c r="AVC319" s="633"/>
      <c r="AVD319" s="633"/>
      <c r="AVE319" s="633"/>
      <c r="AVF319" s="633"/>
      <c r="AVG319" s="633"/>
      <c r="AVH319" s="633"/>
      <c r="AVI319" s="633"/>
      <c r="AVJ319" s="633"/>
      <c r="AVK319" s="633"/>
      <c r="AVL319" s="633"/>
      <c r="AVM319" s="633"/>
      <c r="AVN319" s="633"/>
      <c r="AVO319" s="633"/>
      <c r="AVP319" s="633"/>
      <c r="AVQ319" s="633"/>
      <c r="AVR319" s="633"/>
      <c r="AVS319" s="633"/>
      <c r="AVT319" s="633"/>
      <c r="AVU319" s="633"/>
      <c r="AVV319" s="633"/>
      <c r="AVW319" s="633"/>
      <c r="AVX319" s="633"/>
      <c r="AVY319" s="633"/>
      <c r="AVZ319" s="633"/>
      <c r="AWA319" s="633"/>
      <c r="AWB319" s="633"/>
      <c r="AWC319" s="633"/>
      <c r="AWD319" s="633"/>
      <c r="AWE319" s="633"/>
      <c r="AWF319" s="633"/>
      <c r="AWG319" s="633"/>
      <c r="AWH319" s="633"/>
      <c r="AWI319" s="633"/>
      <c r="AWJ319" s="633"/>
      <c r="AWK319" s="633"/>
      <c r="AWL319" s="633"/>
      <c r="AWM319" s="633"/>
      <c r="AWN319" s="633"/>
      <c r="AWO319" s="633"/>
      <c r="AWP319" s="633"/>
      <c r="AWQ319" s="633"/>
      <c r="AWR319" s="633"/>
      <c r="AWS319" s="633"/>
      <c r="AWT319" s="633"/>
      <c r="AWU319" s="633"/>
      <c r="AWV319" s="633"/>
      <c r="AWW319" s="633"/>
      <c r="AWX319" s="633"/>
      <c r="AWY319" s="633"/>
      <c r="AWZ319" s="633"/>
      <c r="AXA319" s="633"/>
      <c r="AXB319" s="633"/>
      <c r="AXC319" s="633"/>
      <c r="AXD319" s="633"/>
      <c r="AXE319" s="633"/>
      <c r="AXF319" s="633"/>
      <c r="AXG319" s="633"/>
      <c r="AXH319" s="633"/>
      <c r="AXI319" s="633"/>
      <c r="AXJ319" s="633"/>
      <c r="AXK319" s="633"/>
      <c r="AXL319" s="633"/>
      <c r="AXM319" s="633"/>
      <c r="AXN319" s="633"/>
      <c r="AXO319" s="633"/>
      <c r="AXP319" s="633"/>
      <c r="AXQ319" s="633"/>
      <c r="AXR319" s="633"/>
      <c r="AXS319" s="633"/>
      <c r="AXT319" s="633"/>
      <c r="AXU319" s="633"/>
      <c r="AXV319" s="633"/>
      <c r="AXW319" s="633"/>
      <c r="AXX319" s="633"/>
      <c r="AXY319" s="633"/>
      <c r="AXZ319" s="633"/>
      <c r="AYA319" s="633"/>
      <c r="AYB319" s="633"/>
      <c r="AYC319" s="633"/>
      <c r="AYD319" s="633"/>
      <c r="AYE319" s="633"/>
      <c r="AYF319" s="633"/>
      <c r="AYG319" s="633"/>
      <c r="AYH319" s="633"/>
      <c r="AYI319" s="633"/>
      <c r="AYJ319" s="633"/>
      <c r="AYK319" s="633"/>
      <c r="AYL319" s="633"/>
      <c r="AYM319" s="633"/>
      <c r="AYN319" s="633"/>
      <c r="AYO319" s="633"/>
      <c r="AYP319" s="633"/>
      <c r="AYQ319" s="633"/>
      <c r="AYR319" s="633"/>
      <c r="AYS319" s="633"/>
      <c r="AYT319" s="633"/>
      <c r="AYU319" s="633"/>
      <c r="AYV319" s="633"/>
      <c r="AYW319" s="633"/>
      <c r="AYX319" s="633"/>
      <c r="AYY319" s="633"/>
      <c r="AYZ319" s="633"/>
      <c r="AZA319" s="633"/>
      <c r="AZB319" s="633"/>
      <c r="AZC319" s="633"/>
      <c r="AZD319" s="633"/>
      <c r="AZE319" s="633"/>
      <c r="AZF319" s="633"/>
      <c r="AZG319" s="633"/>
      <c r="AZH319" s="633"/>
      <c r="AZI319" s="633"/>
      <c r="AZJ319" s="633"/>
      <c r="AZK319" s="633"/>
      <c r="AZL319" s="633"/>
      <c r="AZM319" s="633"/>
      <c r="AZN319" s="633"/>
      <c r="AZO319" s="633"/>
      <c r="AZP319" s="633"/>
      <c r="AZQ319" s="633"/>
      <c r="AZR319" s="633"/>
      <c r="AZS319" s="633"/>
      <c r="AZT319" s="633"/>
      <c r="AZU319" s="633"/>
      <c r="AZV319" s="633"/>
      <c r="AZW319" s="633"/>
      <c r="AZX319" s="633"/>
      <c r="AZY319" s="633"/>
      <c r="AZZ319" s="633"/>
      <c r="BAA319" s="633"/>
      <c r="BAB319" s="633"/>
      <c r="BAC319" s="633"/>
      <c r="BAD319" s="633"/>
      <c r="BAE319" s="633"/>
      <c r="BAF319" s="633"/>
      <c r="BAG319" s="633"/>
      <c r="BAH319" s="633"/>
      <c r="BAI319" s="633"/>
      <c r="BAJ319" s="633"/>
      <c r="BAK319" s="633"/>
      <c r="BAL319" s="633"/>
      <c r="BAM319" s="633"/>
      <c r="BAN319" s="633"/>
      <c r="BAO319" s="633"/>
      <c r="BAP319" s="633"/>
      <c r="BAQ319" s="633"/>
      <c r="BAR319" s="633"/>
      <c r="BAS319" s="633"/>
      <c r="BAT319" s="633"/>
      <c r="BAU319" s="633"/>
      <c r="BAV319" s="633"/>
      <c r="BAW319" s="633"/>
      <c r="BAX319" s="633"/>
      <c r="BAY319" s="633"/>
      <c r="BAZ319" s="633"/>
      <c r="BBA319" s="633"/>
      <c r="BBB319" s="633"/>
      <c r="BBC319" s="633"/>
      <c r="BBD319" s="633"/>
      <c r="BBE319" s="633"/>
      <c r="BBF319" s="633"/>
      <c r="BBG319" s="633"/>
      <c r="BBH319" s="633"/>
      <c r="BBI319" s="633"/>
      <c r="BBJ319" s="633"/>
      <c r="BBK319" s="633"/>
      <c r="BBL319" s="633"/>
      <c r="BBM319" s="633"/>
      <c r="BBN319" s="633"/>
      <c r="BBO319" s="633"/>
      <c r="BBP319" s="633"/>
      <c r="BBQ319" s="633"/>
      <c r="BBR319" s="633"/>
      <c r="BBS319" s="633"/>
      <c r="BBT319" s="633"/>
      <c r="BBU319" s="633"/>
      <c r="BBV319" s="633"/>
      <c r="BBW319" s="633"/>
      <c r="BBX319" s="633"/>
      <c r="BBY319" s="633"/>
      <c r="BBZ319" s="633"/>
      <c r="BCA319" s="633"/>
      <c r="BCB319" s="633"/>
      <c r="BCC319" s="633"/>
      <c r="BCD319" s="633"/>
      <c r="BCE319" s="633"/>
      <c r="BCF319" s="633"/>
      <c r="BCG319" s="633"/>
      <c r="BCH319" s="633"/>
      <c r="BCI319" s="633"/>
      <c r="BCJ319" s="633"/>
      <c r="BCK319" s="633"/>
      <c r="BCL319" s="633"/>
      <c r="BCM319" s="633"/>
      <c r="BCN319" s="633"/>
      <c r="BCO319" s="633"/>
      <c r="BCP319" s="633"/>
      <c r="BCQ319" s="633"/>
      <c r="BCR319" s="633"/>
      <c r="BCS319" s="633"/>
      <c r="BCT319" s="633"/>
      <c r="BCU319" s="633"/>
      <c r="BCV319" s="633"/>
      <c r="BCW319" s="633"/>
      <c r="BCX319" s="633"/>
      <c r="BCY319" s="633"/>
      <c r="BCZ319" s="633"/>
      <c r="BDA319" s="633"/>
      <c r="BDB319" s="633"/>
      <c r="BDC319" s="633"/>
      <c r="BDD319" s="633"/>
      <c r="BDE319" s="633"/>
      <c r="BDF319" s="633"/>
      <c r="BDG319" s="633"/>
      <c r="BDH319" s="633"/>
      <c r="BDI319" s="633"/>
      <c r="BDJ319" s="633"/>
      <c r="BDK319" s="633"/>
      <c r="BDL319" s="633"/>
      <c r="BDM319" s="633"/>
      <c r="BDN319" s="633"/>
      <c r="BDO319" s="633"/>
      <c r="BDP319" s="633"/>
      <c r="BDQ319" s="633"/>
      <c r="BDR319" s="633"/>
      <c r="BDS319" s="633"/>
      <c r="BDT319" s="633"/>
      <c r="BDU319" s="633"/>
      <c r="BDV319" s="633"/>
      <c r="BDW319" s="633"/>
      <c r="BDX319" s="633"/>
      <c r="BDY319" s="633"/>
      <c r="BDZ319" s="633"/>
      <c r="BEA319" s="633"/>
      <c r="BEB319" s="633"/>
      <c r="BEC319" s="633"/>
      <c r="BED319" s="633"/>
      <c r="BEE319" s="633"/>
      <c r="BEF319" s="633"/>
      <c r="BEG319" s="633"/>
      <c r="BEH319" s="633"/>
      <c r="BEI319" s="633"/>
      <c r="BEJ319" s="633"/>
      <c r="BEK319" s="633"/>
      <c r="BEL319" s="633"/>
      <c r="BEM319" s="633"/>
      <c r="BEN319" s="633"/>
      <c r="BEO319" s="633"/>
      <c r="BEP319" s="633"/>
      <c r="BEQ319" s="633"/>
      <c r="BER319" s="633"/>
      <c r="BES319" s="633"/>
      <c r="BET319" s="633"/>
      <c r="BEU319" s="633"/>
      <c r="BEV319" s="633"/>
      <c r="BEW319" s="633"/>
      <c r="BEX319" s="633"/>
      <c r="BEY319" s="633"/>
      <c r="BEZ319" s="633"/>
      <c r="BFA319" s="633"/>
      <c r="BFB319" s="633"/>
      <c r="BFC319" s="633"/>
      <c r="BFD319" s="633"/>
      <c r="BFE319" s="633"/>
      <c r="BFF319" s="633"/>
      <c r="BFG319" s="633"/>
      <c r="BFH319" s="633"/>
      <c r="BFI319" s="633"/>
      <c r="BFJ319" s="633"/>
      <c r="BFK319" s="633"/>
      <c r="BFL319" s="633"/>
      <c r="BFM319" s="633"/>
      <c r="BFN319" s="633"/>
      <c r="BFO319" s="633"/>
      <c r="BFP319" s="633"/>
      <c r="BFQ319" s="633"/>
      <c r="BFR319" s="633"/>
      <c r="BFS319" s="633"/>
      <c r="BFT319" s="633"/>
      <c r="BFU319" s="633"/>
      <c r="BFV319" s="633"/>
      <c r="BFW319" s="633"/>
      <c r="BFX319" s="633"/>
      <c r="BFY319" s="633"/>
      <c r="BFZ319" s="633"/>
      <c r="BGA319" s="633"/>
      <c r="BGB319" s="633"/>
      <c r="BGC319" s="633"/>
      <c r="BGD319" s="633"/>
      <c r="BGE319" s="633"/>
      <c r="BGF319" s="633"/>
      <c r="BGG319" s="633"/>
      <c r="BGH319" s="633"/>
      <c r="BGI319" s="633"/>
      <c r="BGJ319" s="633"/>
      <c r="BGK319" s="633"/>
      <c r="BGL319" s="633"/>
      <c r="BGM319" s="633"/>
      <c r="BGN319" s="633"/>
      <c r="BGO319" s="633"/>
      <c r="BGP319" s="633"/>
      <c r="BGQ319" s="633"/>
      <c r="BGR319" s="633"/>
      <c r="BGS319" s="633"/>
      <c r="BGT319" s="633"/>
      <c r="BGU319" s="633"/>
      <c r="BGV319" s="633"/>
      <c r="BGW319" s="633"/>
      <c r="BGX319" s="633"/>
      <c r="BGY319" s="633"/>
      <c r="BGZ319" s="633"/>
      <c r="BHA319" s="633"/>
      <c r="BHB319" s="633"/>
      <c r="BHC319" s="633"/>
      <c r="BHD319" s="633"/>
      <c r="BHE319" s="633"/>
      <c r="BHF319" s="633"/>
      <c r="BHG319" s="633"/>
      <c r="BHH319" s="633"/>
      <c r="BHI319" s="633"/>
      <c r="BHJ319" s="633"/>
      <c r="BHK319" s="633"/>
      <c r="BHL319" s="633"/>
      <c r="BHM319" s="633"/>
      <c r="BHN319" s="633"/>
      <c r="BHO319" s="633"/>
      <c r="BHP319" s="633"/>
      <c r="BHQ319" s="633"/>
      <c r="BHR319" s="633"/>
      <c r="BHS319" s="633"/>
      <c r="BHT319" s="633"/>
      <c r="BHU319" s="633"/>
      <c r="BHV319" s="633"/>
      <c r="BHW319" s="633"/>
      <c r="BHX319" s="633"/>
      <c r="BHY319" s="633"/>
      <c r="BHZ319" s="633"/>
      <c r="BIA319" s="633"/>
      <c r="BIB319" s="633"/>
      <c r="BIC319" s="633"/>
      <c r="BID319" s="633"/>
      <c r="BIE319" s="633"/>
      <c r="BIF319" s="633"/>
      <c r="BIG319" s="633"/>
      <c r="BIH319" s="633"/>
      <c r="BII319" s="633"/>
      <c r="BIJ319" s="633"/>
      <c r="BIK319" s="633"/>
      <c r="BIL319" s="633"/>
      <c r="BIM319" s="633"/>
      <c r="BIN319" s="633"/>
      <c r="BIO319" s="633"/>
      <c r="BIP319" s="633"/>
      <c r="BIQ319" s="633"/>
      <c r="BIR319" s="633"/>
      <c r="BIS319" s="633"/>
      <c r="BIT319" s="633"/>
      <c r="BIU319" s="633"/>
      <c r="BIV319" s="633"/>
      <c r="BIW319" s="633"/>
      <c r="BIX319" s="633"/>
      <c r="BIY319" s="633"/>
      <c r="BIZ319" s="633"/>
      <c r="BJA319" s="633"/>
      <c r="BJB319" s="633"/>
      <c r="BJC319" s="633"/>
      <c r="BJD319" s="633"/>
      <c r="BJE319" s="633"/>
      <c r="BJF319" s="633"/>
      <c r="BJG319" s="633"/>
      <c r="BJH319" s="633"/>
      <c r="BJI319" s="633"/>
      <c r="BJJ319" s="633"/>
      <c r="BJK319" s="633"/>
      <c r="BJL319" s="633"/>
      <c r="BJM319" s="633"/>
      <c r="BJN319" s="633"/>
      <c r="BJO319" s="633"/>
      <c r="BJP319" s="633"/>
      <c r="BJQ319" s="633"/>
      <c r="BJR319" s="633"/>
      <c r="BJS319" s="633"/>
      <c r="BJT319" s="633"/>
      <c r="BJU319" s="633"/>
      <c r="BJV319" s="633"/>
      <c r="BJW319" s="633"/>
      <c r="BJX319" s="633"/>
      <c r="BJY319" s="633"/>
      <c r="BJZ319" s="633"/>
      <c r="BKA319" s="633"/>
      <c r="BKB319" s="633"/>
      <c r="BKC319" s="633"/>
      <c r="BKD319" s="633"/>
      <c r="BKE319" s="633"/>
      <c r="BKF319" s="633"/>
      <c r="BKG319" s="633"/>
      <c r="BKH319" s="633"/>
      <c r="BKI319" s="633"/>
      <c r="BKJ319" s="633"/>
      <c r="BKK319" s="633"/>
      <c r="BKL319" s="633"/>
      <c r="BKM319" s="633"/>
      <c r="BKN319" s="633"/>
      <c r="BKO319" s="633"/>
      <c r="BKP319" s="633"/>
      <c r="BKQ319" s="633"/>
      <c r="BKR319" s="633"/>
      <c r="BKS319" s="633"/>
      <c r="BKT319" s="633"/>
      <c r="BKU319" s="633"/>
      <c r="BKV319" s="633"/>
      <c r="BKW319" s="633"/>
      <c r="BKX319" s="633"/>
      <c r="BKY319" s="633"/>
      <c r="BKZ319" s="633"/>
      <c r="BLA319" s="633"/>
      <c r="BLB319" s="633"/>
      <c r="BLC319" s="633"/>
      <c r="BLD319" s="633"/>
      <c r="BLE319" s="633"/>
      <c r="BLF319" s="633"/>
      <c r="BLG319" s="633"/>
      <c r="BLH319" s="633"/>
      <c r="BLI319" s="633"/>
      <c r="BLJ319" s="633"/>
      <c r="BLK319" s="633"/>
      <c r="BLL319" s="633"/>
      <c r="BLM319" s="633"/>
      <c r="BLN319" s="633"/>
      <c r="BLO319" s="633"/>
      <c r="BLP319" s="633"/>
      <c r="BLQ319" s="633"/>
      <c r="BLR319" s="633"/>
      <c r="BLS319" s="633"/>
      <c r="BLT319" s="633"/>
      <c r="BLU319" s="633"/>
      <c r="BLV319" s="633"/>
      <c r="BLW319" s="633"/>
      <c r="BLX319" s="633"/>
      <c r="BLY319" s="633"/>
      <c r="BLZ319" s="633"/>
      <c r="BMA319" s="633"/>
      <c r="BMB319" s="633"/>
      <c r="BMC319" s="633"/>
      <c r="BMD319" s="633"/>
      <c r="BME319" s="633"/>
      <c r="BMF319" s="633"/>
      <c r="BMG319" s="633"/>
      <c r="BMH319" s="633"/>
      <c r="BMI319" s="633"/>
      <c r="BMJ319" s="633"/>
      <c r="BMK319" s="633"/>
      <c r="BML319" s="633"/>
      <c r="BMM319" s="633"/>
      <c r="BMN319" s="633"/>
      <c r="BMO319" s="633"/>
      <c r="BMP319" s="633"/>
      <c r="BMQ319" s="633"/>
      <c r="BMR319" s="633"/>
      <c r="BMS319" s="633"/>
      <c r="BMT319" s="633"/>
      <c r="BMU319" s="633"/>
      <c r="BMV319" s="633"/>
      <c r="BMW319" s="633"/>
      <c r="BMX319" s="633"/>
      <c r="BMY319" s="633"/>
      <c r="BMZ319" s="633"/>
      <c r="BNA319" s="633"/>
      <c r="BNB319" s="633"/>
      <c r="BNC319" s="633"/>
      <c r="BND319" s="633"/>
      <c r="BNE319" s="633"/>
      <c r="BNF319" s="633"/>
      <c r="BNG319" s="633"/>
      <c r="BNH319" s="633"/>
      <c r="BNI319" s="633"/>
      <c r="BNJ319" s="633"/>
      <c r="BNK319" s="633"/>
      <c r="BNL319" s="633"/>
      <c r="BNM319" s="633"/>
      <c r="BNN319" s="633"/>
      <c r="BNO319" s="633"/>
      <c r="BNP319" s="633"/>
      <c r="BNQ319" s="633"/>
      <c r="BNR319" s="633"/>
      <c r="BNS319" s="633"/>
      <c r="BNT319" s="633"/>
      <c r="BNU319" s="633"/>
      <c r="BNV319" s="633"/>
      <c r="BNW319" s="633"/>
      <c r="BNX319" s="633"/>
      <c r="BNY319" s="633"/>
      <c r="BNZ319" s="633"/>
      <c r="BOA319" s="633"/>
      <c r="BOB319" s="633"/>
      <c r="BOC319" s="633"/>
      <c r="BOD319" s="633"/>
      <c r="BOE319" s="633"/>
      <c r="BOF319" s="633"/>
      <c r="BOG319" s="633"/>
      <c r="BOH319" s="633"/>
      <c r="BOI319" s="633"/>
      <c r="BOJ319" s="633"/>
      <c r="BOK319" s="633"/>
      <c r="BOL319" s="633"/>
      <c r="BOM319" s="633"/>
      <c r="BON319" s="633"/>
      <c r="BOO319" s="633"/>
      <c r="BOP319" s="633"/>
      <c r="BOQ319" s="633"/>
      <c r="BOR319" s="633"/>
      <c r="BOS319" s="633"/>
      <c r="BOT319" s="633"/>
      <c r="BOU319" s="633"/>
      <c r="BOV319" s="633"/>
      <c r="BOW319" s="633"/>
      <c r="BOX319" s="633"/>
      <c r="BOY319" s="633"/>
      <c r="BOZ319" s="633"/>
      <c r="BPA319" s="633"/>
      <c r="BPB319" s="633"/>
      <c r="BPC319" s="633"/>
      <c r="BPD319" s="633"/>
      <c r="BPE319" s="633"/>
      <c r="BPF319" s="633"/>
      <c r="BPG319" s="633"/>
      <c r="BPH319" s="633"/>
      <c r="BPI319" s="633"/>
      <c r="BPJ319" s="633"/>
      <c r="BPK319" s="633"/>
      <c r="BPL319" s="633"/>
      <c r="BPM319" s="633"/>
      <c r="BPN319" s="633"/>
      <c r="BPO319" s="633"/>
      <c r="BPP319" s="633"/>
      <c r="BPQ319" s="633"/>
      <c r="BPR319" s="633"/>
      <c r="BPS319" s="633"/>
      <c r="BPT319" s="633"/>
      <c r="BPU319" s="633"/>
      <c r="BPV319" s="633"/>
      <c r="BPW319" s="633"/>
      <c r="BPX319" s="633"/>
      <c r="BPY319" s="633"/>
      <c r="BPZ319" s="633"/>
      <c r="BQA319" s="633"/>
      <c r="BQB319" s="633"/>
      <c r="BQC319" s="633"/>
      <c r="BQD319" s="633"/>
      <c r="BQE319" s="633"/>
      <c r="BQF319" s="633"/>
      <c r="BQG319" s="633"/>
      <c r="BQH319" s="633"/>
      <c r="BQI319" s="633"/>
      <c r="BQJ319" s="633"/>
      <c r="BQK319" s="633"/>
      <c r="BQL319" s="633"/>
      <c r="BQM319" s="633"/>
      <c r="BQN319" s="633"/>
      <c r="BQO319" s="633"/>
      <c r="BQP319" s="633"/>
      <c r="BQQ319" s="633"/>
      <c r="BQR319" s="633"/>
      <c r="BQS319" s="633"/>
      <c r="BQT319" s="633"/>
      <c r="BQU319" s="633"/>
      <c r="BQV319" s="633"/>
      <c r="BQW319" s="633"/>
      <c r="BQX319" s="633"/>
      <c r="BQY319" s="633"/>
      <c r="BQZ319" s="633"/>
      <c r="BRA319" s="633"/>
      <c r="BRB319" s="633"/>
      <c r="BRC319" s="633"/>
      <c r="BRD319" s="633"/>
      <c r="BRE319" s="633"/>
      <c r="BRF319" s="633"/>
      <c r="BRG319" s="633"/>
      <c r="BRH319" s="633"/>
      <c r="BRI319" s="633"/>
      <c r="BRJ319" s="633"/>
      <c r="BRK319" s="633"/>
      <c r="BRL319" s="633"/>
      <c r="BRM319" s="633"/>
      <c r="BRN319" s="633"/>
      <c r="BRO319" s="633"/>
      <c r="BRP319" s="633"/>
      <c r="BRQ319" s="633"/>
      <c r="BRR319" s="633"/>
      <c r="BRS319" s="633"/>
      <c r="BRT319" s="633"/>
      <c r="BRU319" s="633"/>
      <c r="BRV319" s="633"/>
      <c r="BRW319" s="633"/>
      <c r="BRX319" s="633"/>
      <c r="BRY319" s="633"/>
      <c r="BRZ319" s="633"/>
      <c r="BSA319" s="633"/>
      <c r="BSB319" s="633"/>
      <c r="BSC319" s="633"/>
      <c r="BSD319" s="633"/>
      <c r="BSE319" s="633"/>
      <c r="BSF319" s="633"/>
      <c r="BSG319" s="633"/>
      <c r="BSH319" s="633"/>
      <c r="BSI319" s="633"/>
      <c r="BSJ319" s="633"/>
      <c r="BSK319" s="633"/>
      <c r="BSL319" s="633"/>
      <c r="BSM319" s="633"/>
      <c r="BSN319" s="633"/>
      <c r="BSO319" s="633"/>
      <c r="BSP319" s="633"/>
      <c r="BSQ319" s="633"/>
      <c r="BSR319" s="633"/>
      <c r="BSS319" s="633"/>
      <c r="BST319" s="633"/>
      <c r="BSU319" s="633"/>
      <c r="BSV319" s="633"/>
      <c r="BSW319" s="633"/>
      <c r="BSX319" s="633"/>
      <c r="BSY319" s="633"/>
      <c r="BSZ319" s="633"/>
      <c r="BTA319" s="633"/>
      <c r="BTB319" s="633"/>
      <c r="BTC319" s="633"/>
      <c r="BTD319" s="633"/>
      <c r="BTE319" s="633"/>
      <c r="BTF319" s="633"/>
      <c r="BTG319" s="633"/>
      <c r="BTH319" s="633"/>
      <c r="BTI319" s="633"/>
      <c r="BTJ319" s="633"/>
      <c r="BTK319" s="633"/>
      <c r="BTL319" s="633"/>
      <c r="BTM319" s="633"/>
      <c r="BTN319" s="633"/>
      <c r="BTO319" s="633"/>
      <c r="BTP319" s="633"/>
      <c r="BTQ319" s="633"/>
      <c r="BTR319" s="633"/>
      <c r="BTS319" s="633"/>
      <c r="BTT319" s="633"/>
      <c r="BTU319" s="633"/>
      <c r="BTV319" s="633"/>
      <c r="BTW319" s="633"/>
      <c r="BTX319" s="633"/>
      <c r="BTY319" s="633"/>
      <c r="BTZ319" s="633"/>
      <c r="BUA319" s="633"/>
      <c r="BUB319" s="633"/>
      <c r="BUC319" s="633"/>
      <c r="BUD319" s="633"/>
      <c r="BUE319" s="633"/>
      <c r="BUF319" s="633"/>
      <c r="BUG319" s="633"/>
      <c r="BUH319" s="633"/>
      <c r="BUI319" s="633"/>
      <c r="BUJ319" s="633"/>
      <c r="BUK319" s="633"/>
      <c r="BUL319" s="633"/>
      <c r="BUM319" s="633"/>
      <c r="BUN319" s="633"/>
      <c r="BUO319" s="633"/>
      <c r="BUP319" s="633"/>
      <c r="BUQ319" s="633"/>
      <c r="BUR319" s="633"/>
      <c r="BUS319" s="633"/>
      <c r="BUT319" s="633"/>
      <c r="BUU319" s="633"/>
      <c r="BUV319" s="633"/>
      <c r="BUW319" s="633"/>
      <c r="BUX319" s="633"/>
      <c r="BUY319" s="633"/>
      <c r="BUZ319" s="633"/>
      <c r="BVA319" s="633"/>
      <c r="BVB319" s="633"/>
      <c r="BVC319" s="633"/>
      <c r="BVD319" s="633"/>
      <c r="BVE319" s="633"/>
      <c r="BVF319" s="633"/>
      <c r="BVG319" s="633"/>
      <c r="BVH319" s="633"/>
      <c r="BVI319" s="633"/>
      <c r="BVJ319" s="633"/>
      <c r="BVK319" s="633"/>
      <c r="BVL319" s="633"/>
      <c r="BVM319" s="633"/>
      <c r="BVN319" s="633"/>
      <c r="BVO319" s="633"/>
      <c r="BVP319" s="633"/>
      <c r="BVQ319" s="633"/>
      <c r="BVR319" s="633"/>
      <c r="BVS319" s="633"/>
      <c r="BVT319" s="633"/>
      <c r="BVU319" s="633"/>
      <c r="BVV319" s="633"/>
      <c r="BVW319" s="633"/>
      <c r="BVX319" s="633"/>
      <c r="BVY319" s="633"/>
      <c r="BVZ319" s="633"/>
      <c r="BWA319" s="633"/>
      <c r="BWB319" s="633"/>
      <c r="BWC319" s="633"/>
      <c r="BWD319" s="633"/>
      <c r="BWE319" s="633"/>
      <c r="BWF319" s="633"/>
      <c r="BWG319" s="633"/>
      <c r="BWH319" s="633"/>
      <c r="BWI319" s="633"/>
      <c r="BWJ319" s="633"/>
      <c r="BWK319" s="633"/>
      <c r="BWL319" s="633"/>
      <c r="BWM319" s="633"/>
      <c r="BWN319" s="633"/>
      <c r="BWO319" s="633"/>
      <c r="BWP319" s="633"/>
      <c r="BWQ319" s="633"/>
      <c r="BWR319" s="633"/>
      <c r="BWS319" s="633"/>
      <c r="BWT319" s="633"/>
      <c r="BWU319" s="633"/>
      <c r="BWV319" s="633"/>
      <c r="BWW319" s="633"/>
      <c r="BWX319" s="633"/>
      <c r="BWY319" s="633"/>
      <c r="BWZ319" s="633"/>
      <c r="BXA319" s="633"/>
      <c r="BXB319" s="633"/>
      <c r="BXC319" s="633"/>
      <c r="BXD319" s="633"/>
      <c r="BXE319" s="633"/>
      <c r="BXF319" s="633"/>
      <c r="BXG319" s="633"/>
      <c r="BXH319" s="633"/>
      <c r="BXI319" s="633"/>
      <c r="BXJ319" s="633"/>
      <c r="BXK319" s="633"/>
      <c r="BXL319" s="633"/>
      <c r="BXM319" s="633"/>
      <c r="BXN319" s="633"/>
      <c r="BXO319" s="633"/>
      <c r="BXP319" s="633"/>
      <c r="BXQ319" s="633"/>
      <c r="BXR319" s="633"/>
      <c r="BXS319" s="633"/>
      <c r="BXT319" s="633"/>
      <c r="BXU319" s="633"/>
      <c r="BXV319" s="633"/>
      <c r="BXW319" s="633"/>
      <c r="BXX319" s="633"/>
      <c r="BXY319" s="633"/>
      <c r="BXZ319" s="633"/>
      <c r="BYA319" s="633"/>
      <c r="BYB319" s="633"/>
      <c r="BYC319" s="633"/>
      <c r="BYD319" s="633"/>
      <c r="BYE319" s="633"/>
      <c r="BYF319" s="633"/>
      <c r="BYG319" s="633"/>
      <c r="BYH319" s="633"/>
      <c r="BYI319" s="633"/>
      <c r="BYJ319" s="633"/>
      <c r="BYK319" s="633"/>
      <c r="BYL319" s="633"/>
      <c r="BYM319" s="633"/>
      <c r="BYN319" s="633"/>
      <c r="BYO319" s="633"/>
      <c r="BYP319" s="633"/>
      <c r="BYQ319" s="633"/>
      <c r="BYR319" s="633"/>
      <c r="BYS319" s="633"/>
      <c r="BYT319" s="633"/>
      <c r="BYU319" s="633"/>
      <c r="BYV319" s="633"/>
      <c r="BYW319" s="633"/>
      <c r="BYX319" s="633"/>
      <c r="BYY319" s="633"/>
      <c r="BYZ319" s="633"/>
      <c r="BZA319" s="633"/>
      <c r="BZB319" s="633"/>
      <c r="BZC319" s="633"/>
      <c r="BZD319" s="633"/>
      <c r="BZE319" s="633"/>
      <c r="BZF319" s="633"/>
      <c r="BZG319" s="633"/>
      <c r="BZH319" s="633"/>
      <c r="BZI319" s="633"/>
      <c r="BZJ319" s="633"/>
      <c r="BZK319" s="633"/>
      <c r="BZL319" s="633"/>
      <c r="BZM319" s="633"/>
      <c r="BZN319" s="633"/>
      <c r="BZO319" s="633"/>
      <c r="BZP319" s="633"/>
      <c r="BZQ319" s="633"/>
      <c r="BZR319" s="633"/>
      <c r="BZS319" s="633"/>
      <c r="BZT319" s="633"/>
      <c r="BZU319" s="633"/>
      <c r="BZV319" s="633"/>
      <c r="BZW319" s="633"/>
      <c r="BZX319" s="633"/>
      <c r="BZY319" s="633"/>
      <c r="BZZ319" s="633"/>
      <c r="CAA319" s="633"/>
      <c r="CAB319" s="633"/>
      <c r="CAC319" s="633"/>
      <c r="CAD319" s="633"/>
      <c r="CAE319" s="633"/>
      <c r="CAF319" s="633"/>
      <c r="CAG319" s="633"/>
      <c r="CAH319" s="633"/>
      <c r="CAI319" s="633"/>
      <c r="CAJ319" s="633"/>
      <c r="CAK319" s="633"/>
      <c r="CAL319" s="633"/>
      <c r="CAM319" s="633"/>
      <c r="CAN319" s="633"/>
      <c r="CAO319" s="633"/>
      <c r="CAP319" s="633"/>
      <c r="CAQ319" s="633"/>
      <c r="CAR319" s="633"/>
      <c r="CAS319" s="633"/>
      <c r="CAT319" s="633"/>
      <c r="CAU319" s="633"/>
      <c r="CAV319" s="633"/>
      <c r="CAW319" s="633"/>
      <c r="CAX319" s="633"/>
      <c r="CAY319" s="633"/>
      <c r="CAZ319" s="633"/>
      <c r="CBA319" s="633"/>
      <c r="CBB319" s="633"/>
      <c r="CBC319" s="633"/>
      <c r="CBD319" s="633"/>
      <c r="CBE319" s="633"/>
      <c r="CBF319" s="633"/>
      <c r="CBG319" s="633"/>
      <c r="CBH319" s="633"/>
      <c r="CBI319" s="633"/>
      <c r="CBJ319" s="633"/>
      <c r="CBK319" s="633"/>
      <c r="CBL319" s="633"/>
      <c r="CBM319" s="633"/>
      <c r="CBN319" s="633"/>
      <c r="CBO319" s="633"/>
      <c r="CBP319" s="633"/>
      <c r="CBQ319" s="633"/>
      <c r="CBR319" s="633"/>
      <c r="CBS319" s="633"/>
      <c r="CBT319" s="633"/>
      <c r="CBU319" s="633"/>
      <c r="CBV319" s="633"/>
      <c r="CBW319" s="633"/>
      <c r="CBX319" s="633"/>
      <c r="CBY319" s="633"/>
      <c r="CBZ319" s="633"/>
      <c r="CCA319" s="633"/>
      <c r="CCB319" s="633"/>
      <c r="CCC319" s="633"/>
      <c r="CCD319" s="633"/>
      <c r="CCE319" s="633"/>
      <c r="CCF319" s="633"/>
      <c r="CCG319" s="633"/>
      <c r="CCH319" s="633"/>
      <c r="CCI319" s="633"/>
      <c r="CCJ319" s="633"/>
      <c r="CCK319" s="633"/>
      <c r="CCL319" s="633"/>
      <c r="CCM319" s="633"/>
      <c r="CCN319" s="633"/>
      <c r="CCO319" s="633"/>
      <c r="CCP319" s="633"/>
      <c r="CCQ319" s="633"/>
      <c r="CCR319" s="633"/>
      <c r="CCS319" s="633"/>
      <c r="CCT319" s="633"/>
      <c r="CCU319" s="633"/>
      <c r="CCV319" s="633"/>
      <c r="CCW319" s="633"/>
      <c r="CCX319" s="633"/>
      <c r="CCY319" s="633"/>
      <c r="CCZ319" s="633"/>
      <c r="CDA319" s="633"/>
      <c r="CDB319" s="633"/>
      <c r="CDC319" s="633"/>
      <c r="CDD319" s="633"/>
      <c r="CDE319" s="633"/>
      <c r="CDF319" s="633"/>
      <c r="CDG319" s="633"/>
      <c r="CDH319" s="633"/>
      <c r="CDI319" s="633"/>
      <c r="CDJ319" s="633"/>
      <c r="CDK319" s="633"/>
      <c r="CDL319" s="633"/>
      <c r="CDM319" s="633"/>
      <c r="CDN319" s="633"/>
      <c r="CDO319" s="633"/>
      <c r="CDP319" s="633"/>
      <c r="CDQ319" s="633"/>
      <c r="CDR319" s="633"/>
      <c r="CDS319" s="633"/>
      <c r="CDT319" s="633"/>
      <c r="CDU319" s="633"/>
      <c r="CDV319" s="633"/>
      <c r="CDW319" s="633"/>
      <c r="CDX319" s="633"/>
      <c r="CDY319" s="633"/>
      <c r="CDZ319" s="633"/>
      <c r="CEA319" s="633"/>
      <c r="CEB319" s="633"/>
      <c r="CEC319" s="633"/>
      <c r="CED319" s="633"/>
      <c r="CEE319" s="633"/>
      <c r="CEF319" s="633"/>
      <c r="CEG319" s="633"/>
      <c r="CEH319" s="633"/>
      <c r="CEI319" s="633"/>
      <c r="CEJ319" s="633"/>
      <c r="CEK319" s="633"/>
      <c r="CEL319" s="633"/>
      <c r="CEM319" s="633"/>
      <c r="CEN319" s="633"/>
      <c r="CEO319" s="633"/>
      <c r="CEP319" s="633"/>
      <c r="CEQ319" s="633"/>
      <c r="CER319" s="633"/>
      <c r="CES319" s="633"/>
      <c r="CET319" s="633"/>
      <c r="CEU319" s="633"/>
      <c r="CEV319" s="633"/>
      <c r="CEW319" s="633"/>
      <c r="CEX319" s="633"/>
      <c r="CEY319" s="633"/>
      <c r="CEZ319" s="633"/>
      <c r="CFA319" s="633"/>
      <c r="CFB319" s="633"/>
      <c r="CFC319" s="633"/>
      <c r="CFD319" s="633"/>
      <c r="CFE319" s="633"/>
      <c r="CFF319" s="633"/>
      <c r="CFG319" s="633"/>
      <c r="CFH319" s="633"/>
      <c r="CFI319" s="633"/>
      <c r="CFJ319" s="633"/>
      <c r="CFK319" s="633"/>
      <c r="CFL319" s="633"/>
      <c r="CFM319" s="633"/>
      <c r="CFN319" s="633"/>
      <c r="CFO319" s="633"/>
      <c r="CFP319" s="633"/>
      <c r="CFQ319" s="633"/>
      <c r="CFR319" s="633"/>
      <c r="CFS319" s="633"/>
      <c r="CFT319" s="633"/>
      <c r="CFU319" s="633"/>
      <c r="CFV319" s="633"/>
      <c r="CFW319" s="633"/>
      <c r="CFX319" s="633"/>
      <c r="CFY319" s="633"/>
      <c r="CFZ319" s="633"/>
      <c r="CGA319" s="633"/>
      <c r="CGB319" s="633"/>
      <c r="CGC319" s="633"/>
      <c r="CGD319" s="633"/>
      <c r="CGE319" s="633"/>
      <c r="CGF319" s="633"/>
      <c r="CGG319" s="633"/>
      <c r="CGH319" s="633"/>
      <c r="CGI319" s="633"/>
      <c r="CGJ319" s="633"/>
      <c r="CGK319" s="633"/>
      <c r="CGL319" s="633"/>
      <c r="CGM319" s="633"/>
      <c r="CGN319" s="633"/>
      <c r="CGO319" s="633"/>
      <c r="CGP319" s="633"/>
      <c r="CGQ319" s="633"/>
      <c r="CGR319" s="633"/>
      <c r="CGS319" s="633"/>
      <c r="CGT319" s="633"/>
      <c r="CGU319" s="633"/>
      <c r="CGV319" s="633"/>
      <c r="CGW319" s="633"/>
      <c r="CGX319" s="633"/>
      <c r="CGY319" s="633"/>
      <c r="CGZ319" s="633"/>
      <c r="CHA319" s="633"/>
      <c r="CHB319" s="633"/>
      <c r="CHC319" s="633"/>
      <c r="CHD319" s="633"/>
      <c r="CHE319" s="633"/>
      <c r="CHF319" s="633"/>
      <c r="CHG319" s="633"/>
      <c r="CHH319" s="633"/>
      <c r="CHI319" s="633"/>
      <c r="CHJ319" s="633"/>
      <c r="CHK319" s="633"/>
      <c r="CHL319" s="633"/>
      <c r="CHM319" s="633"/>
      <c r="CHN319" s="633"/>
      <c r="CHO319" s="633"/>
      <c r="CHP319" s="633"/>
      <c r="CHQ319" s="633"/>
      <c r="CHR319" s="633"/>
      <c r="CHS319" s="633"/>
      <c r="CHT319" s="633"/>
      <c r="CHU319" s="633"/>
      <c r="CHV319" s="633"/>
      <c r="CHW319" s="633"/>
      <c r="CHX319" s="633"/>
      <c r="CHY319" s="633"/>
      <c r="CHZ319" s="633"/>
      <c r="CIA319" s="633"/>
      <c r="CIB319" s="633"/>
      <c r="CIC319" s="633"/>
      <c r="CID319" s="633"/>
      <c r="CIE319" s="633"/>
      <c r="CIF319" s="633"/>
      <c r="CIG319" s="633"/>
      <c r="CIH319" s="633"/>
      <c r="CII319" s="633"/>
      <c r="CIJ319" s="633"/>
      <c r="CIK319" s="633"/>
      <c r="CIL319" s="633"/>
      <c r="CIM319" s="633"/>
      <c r="CIN319" s="633"/>
      <c r="CIO319" s="633"/>
      <c r="CIP319" s="633"/>
      <c r="CIQ319" s="633"/>
      <c r="CIR319" s="633"/>
      <c r="CIS319" s="633"/>
      <c r="CIT319" s="633"/>
      <c r="CIU319" s="633"/>
      <c r="CIV319" s="633"/>
      <c r="CIW319" s="633"/>
      <c r="CIX319" s="633"/>
      <c r="CIY319" s="633"/>
      <c r="CIZ319" s="633"/>
      <c r="CJA319" s="633"/>
      <c r="CJB319" s="633"/>
      <c r="CJC319" s="633"/>
      <c r="CJD319" s="633"/>
      <c r="CJE319" s="633"/>
      <c r="CJF319" s="633"/>
      <c r="CJG319" s="633"/>
      <c r="CJH319" s="633"/>
      <c r="CJI319" s="633"/>
      <c r="CJJ319" s="633"/>
      <c r="CJK319" s="633"/>
      <c r="CJL319" s="633"/>
      <c r="CJM319" s="633"/>
      <c r="CJN319" s="633"/>
      <c r="CJO319" s="633"/>
      <c r="CJP319" s="633"/>
      <c r="CJQ319" s="633"/>
      <c r="CJR319" s="633"/>
      <c r="CJS319" s="633"/>
      <c r="CJT319" s="633"/>
      <c r="CJU319" s="633"/>
      <c r="CJV319" s="633"/>
      <c r="CJW319" s="633"/>
      <c r="CJX319" s="633"/>
      <c r="CJY319" s="633"/>
      <c r="CJZ319" s="633"/>
      <c r="CKA319" s="633"/>
      <c r="CKB319" s="633"/>
      <c r="CKC319" s="633"/>
      <c r="CKD319" s="633"/>
      <c r="CKE319" s="633"/>
      <c r="CKF319" s="633"/>
      <c r="CKG319" s="633"/>
      <c r="CKH319" s="633"/>
      <c r="CKI319" s="633"/>
      <c r="CKJ319" s="633"/>
      <c r="CKK319" s="633"/>
      <c r="CKL319" s="633"/>
      <c r="CKM319" s="633"/>
      <c r="CKN319" s="633"/>
      <c r="CKO319" s="633"/>
      <c r="CKP319" s="633"/>
      <c r="CKQ319" s="633"/>
      <c r="CKR319" s="633"/>
      <c r="CKS319" s="633"/>
      <c r="CKT319" s="633"/>
      <c r="CKU319" s="633"/>
      <c r="CKV319" s="633"/>
      <c r="CKW319" s="633"/>
      <c r="CKX319" s="633"/>
      <c r="CKY319" s="633"/>
      <c r="CKZ319" s="633"/>
      <c r="CLA319" s="633"/>
      <c r="CLB319" s="633"/>
      <c r="CLC319" s="633"/>
      <c r="CLD319" s="633"/>
      <c r="CLE319" s="633"/>
      <c r="CLF319" s="633"/>
      <c r="CLG319" s="633"/>
      <c r="CLH319" s="633"/>
      <c r="CLI319" s="633"/>
      <c r="CLJ319" s="633"/>
      <c r="CLK319" s="633"/>
      <c r="CLL319" s="633"/>
      <c r="CLM319" s="633"/>
      <c r="CLN319" s="633"/>
      <c r="CLO319" s="633"/>
      <c r="CLP319" s="633"/>
      <c r="CLQ319" s="633"/>
      <c r="CLR319" s="633"/>
      <c r="CLS319" s="633"/>
      <c r="CLT319" s="633"/>
      <c r="CLU319" s="633"/>
      <c r="CLV319" s="633"/>
      <c r="CLW319" s="633"/>
      <c r="CLX319" s="633"/>
      <c r="CLY319" s="633"/>
      <c r="CLZ319" s="633"/>
      <c r="CMA319" s="633"/>
      <c r="CMB319" s="633"/>
      <c r="CMC319" s="633"/>
      <c r="CMD319" s="633"/>
      <c r="CME319" s="633"/>
      <c r="CMF319" s="633"/>
      <c r="CMG319" s="633"/>
      <c r="CMH319" s="633"/>
      <c r="CMI319" s="633"/>
      <c r="CMJ319" s="633"/>
      <c r="CMK319" s="633"/>
      <c r="CML319" s="633"/>
      <c r="CMM319" s="633"/>
      <c r="CMN319" s="633"/>
      <c r="CMO319" s="633"/>
      <c r="CMP319" s="633"/>
      <c r="CMQ319" s="633"/>
      <c r="CMR319" s="633"/>
      <c r="CMS319" s="633"/>
      <c r="CMT319" s="633"/>
      <c r="CMU319" s="633"/>
      <c r="CMV319" s="633"/>
      <c r="CMW319" s="633"/>
      <c r="CMX319" s="633"/>
      <c r="CMY319" s="633"/>
      <c r="CMZ319" s="633"/>
      <c r="CNA319" s="633"/>
      <c r="CNB319" s="633"/>
      <c r="CNC319" s="633"/>
      <c r="CND319" s="633"/>
      <c r="CNE319" s="633"/>
      <c r="CNF319" s="633"/>
      <c r="CNG319" s="633"/>
      <c r="CNH319" s="633"/>
      <c r="CNI319" s="633"/>
      <c r="CNJ319" s="633"/>
      <c r="CNK319" s="633"/>
      <c r="CNL319" s="633"/>
      <c r="CNM319" s="633"/>
      <c r="CNN319" s="633"/>
      <c r="CNO319" s="633"/>
      <c r="CNP319" s="633"/>
      <c r="CNQ319" s="633"/>
      <c r="CNR319" s="633"/>
      <c r="CNS319" s="633"/>
      <c r="CNT319" s="633"/>
      <c r="CNU319" s="633"/>
      <c r="CNV319" s="633"/>
      <c r="CNW319" s="633"/>
    </row>
    <row r="320" spans="1:2415" s="635" customFormat="1" ht="54" customHeight="1" outlineLevel="1" thickTop="1" thickBot="1" x14ac:dyDescent="0.3">
      <c r="A320" s="413"/>
      <c r="B320" s="636" t="s">
        <v>1079</v>
      </c>
      <c r="C320" s="618" t="s">
        <v>1105</v>
      </c>
      <c r="D320" s="1081" t="s">
        <v>961</v>
      </c>
      <c r="E320" s="1081"/>
      <c r="F320" s="1081"/>
      <c r="G320" s="1081"/>
      <c r="H320" s="1081"/>
      <c r="I320" s="1081"/>
      <c r="J320" s="1081"/>
      <c r="K320" s="1081"/>
      <c r="L320" s="1081"/>
      <c r="M320" s="700"/>
      <c r="N320" s="724"/>
      <c r="O320" s="724"/>
      <c r="P320" s="724"/>
      <c r="Q320" s="724"/>
      <c r="R320" s="725"/>
      <c r="S320" s="726"/>
      <c r="T320" s="727"/>
      <c r="U320" s="705"/>
      <c r="V320" s="706"/>
      <c r="W320" s="386"/>
      <c r="X320" s="386"/>
      <c r="Y320" s="386"/>
      <c r="Z320" s="386"/>
      <c r="AA320" s="386"/>
      <c r="AB320" s="386"/>
      <c r="AC320" s="386"/>
      <c r="AD320" s="386"/>
      <c r="AE320" s="386"/>
      <c r="AF320" s="386"/>
      <c r="AG320" s="386"/>
      <c r="AH320" s="386"/>
      <c r="AI320" s="386"/>
      <c r="AJ320" s="386"/>
      <c r="AK320" s="386"/>
      <c r="AL320" s="386"/>
      <c r="AM320" s="386"/>
      <c r="AN320" s="386"/>
      <c r="AO320" s="386"/>
      <c r="AP320" s="386"/>
      <c r="AQ320" s="386"/>
    </row>
    <row r="321" spans="1:44" s="635" customFormat="1" ht="81.75" customHeight="1" outlineLevel="1" thickTop="1" thickBot="1" x14ac:dyDescent="0.3">
      <c r="A321" s="413"/>
      <c r="B321" s="636" t="s">
        <v>967</v>
      </c>
      <c r="C321" s="618" t="s">
        <v>1279</v>
      </c>
      <c r="D321" s="988" t="s">
        <v>1253</v>
      </c>
      <c r="E321" s="989"/>
      <c r="F321" s="989"/>
      <c r="G321" s="1157"/>
      <c r="H321" s="1157"/>
      <c r="I321" s="989"/>
      <c r="J321" s="698" t="s">
        <v>1134</v>
      </c>
      <c r="K321" s="780" t="s">
        <v>996</v>
      </c>
      <c r="L321" s="699" t="s">
        <v>1513</v>
      </c>
      <c r="M321" s="728">
        <v>68</v>
      </c>
      <c r="N321" s="729">
        <v>70</v>
      </c>
      <c r="O321" s="729">
        <v>80</v>
      </c>
      <c r="P321" s="729">
        <v>82</v>
      </c>
      <c r="Q321" s="729">
        <v>86</v>
      </c>
      <c r="R321" s="728">
        <v>86</v>
      </c>
      <c r="S321" s="730" t="s">
        <v>1070</v>
      </c>
      <c r="T321" s="731"/>
      <c r="U321" s="732"/>
      <c r="V321" s="715"/>
      <c r="W321" s="386"/>
      <c r="X321" s="386"/>
      <c r="Y321" s="386"/>
      <c r="Z321" s="386"/>
      <c r="AA321" s="386"/>
      <c r="AB321" s="386"/>
      <c r="AC321" s="386"/>
      <c r="AD321" s="386"/>
      <c r="AE321" s="386"/>
      <c r="AF321" s="386"/>
      <c r="AG321" s="386"/>
      <c r="AH321" s="386"/>
      <c r="AI321" s="386"/>
      <c r="AJ321" s="386"/>
      <c r="AK321" s="386"/>
      <c r="AL321" s="386"/>
      <c r="AM321" s="386"/>
      <c r="AN321" s="386"/>
      <c r="AO321" s="386"/>
      <c r="AP321" s="386"/>
      <c r="AQ321" s="386"/>
    </row>
    <row r="322" spans="1:44" s="635" customFormat="1" ht="75.75" customHeight="1" outlineLevel="1" thickTop="1" thickBot="1" x14ac:dyDescent="0.3">
      <c r="A322" s="413"/>
      <c r="B322" s="696" t="s">
        <v>1772</v>
      </c>
      <c r="C322" s="697" t="s">
        <v>790</v>
      </c>
      <c r="D322" s="1039" t="s">
        <v>1700</v>
      </c>
      <c r="E322" s="1040"/>
      <c r="F322" s="644" t="s">
        <v>995</v>
      </c>
      <c r="G322" s="1167" t="s">
        <v>1190</v>
      </c>
      <c r="H322" s="1168"/>
      <c r="I322" s="1096" t="s">
        <v>1515</v>
      </c>
      <c r="J322" s="1097"/>
      <c r="K322" s="1097"/>
      <c r="L322" s="685" t="s">
        <v>1069</v>
      </c>
      <c r="M322" s="718" t="s">
        <v>128</v>
      </c>
      <c r="N322" s="719">
        <v>20</v>
      </c>
      <c r="O322" s="719">
        <v>25</v>
      </c>
      <c r="P322" s="719">
        <v>30</v>
      </c>
      <c r="Q322" s="719">
        <v>25</v>
      </c>
      <c r="R322" s="718">
        <v>100</v>
      </c>
      <c r="S322" s="720" t="s">
        <v>1070</v>
      </c>
      <c r="T322" s="734"/>
      <c r="U322" s="723"/>
      <c r="V322" s="723"/>
      <c r="W322" s="386"/>
      <c r="X322" s="386"/>
      <c r="Y322" s="386"/>
      <c r="Z322" s="386"/>
      <c r="AA322" s="386"/>
      <c r="AB322" s="386"/>
      <c r="AC322" s="386"/>
      <c r="AD322" s="386"/>
      <c r="AE322" s="386"/>
      <c r="AF322" s="386"/>
      <c r="AG322" s="386"/>
      <c r="AH322" s="386"/>
      <c r="AI322" s="386"/>
      <c r="AJ322" s="386"/>
      <c r="AK322" s="386"/>
      <c r="AL322" s="386"/>
      <c r="AM322" s="386"/>
      <c r="AN322" s="386"/>
      <c r="AO322" s="386"/>
      <c r="AP322" s="386"/>
      <c r="AQ322" s="386"/>
    </row>
    <row r="323" spans="1:44" s="635" customFormat="1" ht="45" customHeight="1" outlineLevel="1" thickTop="1" thickBot="1" x14ac:dyDescent="0.3">
      <c r="A323" s="413"/>
      <c r="B323" s="460" t="s">
        <v>981</v>
      </c>
      <c r="C323" s="625" t="s">
        <v>476</v>
      </c>
      <c r="D323" s="1121" t="s">
        <v>1726</v>
      </c>
      <c r="E323" s="1122"/>
      <c r="F323" s="1122"/>
      <c r="G323" s="1122"/>
      <c r="H323" s="1122"/>
      <c r="I323" s="1122"/>
      <c r="J323" s="1122"/>
      <c r="K323" s="1122"/>
      <c r="L323" s="516" t="s">
        <v>1069</v>
      </c>
      <c r="M323" s="628" t="s">
        <v>128</v>
      </c>
      <c r="N323" s="657">
        <v>6</v>
      </c>
      <c r="O323" s="657">
        <v>6</v>
      </c>
      <c r="P323" s="657">
        <v>6</v>
      </c>
      <c r="Q323" s="657">
        <v>6</v>
      </c>
      <c r="R323" s="629">
        <v>24</v>
      </c>
      <c r="S323" s="657" t="s">
        <v>32</v>
      </c>
      <c r="T323" s="658"/>
      <c r="U323" s="630"/>
      <c r="V323" s="692"/>
      <c r="W323" s="386"/>
      <c r="X323" s="386"/>
      <c r="Y323" s="386"/>
      <c r="Z323" s="386"/>
      <c r="AA323" s="386"/>
      <c r="AB323" s="386"/>
      <c r="AC323" s="386"/>
      <c r="AD323" s="386"/>
      <c r="AE323" s="386"/>
      <c r="AF323" s="386"/>
      <c r="AG323" s="386"/>
      <c r="AH323" s="386"/>
      <c r="AI323" s="386"/>
      <c r="AJ323" s="386"/>
      <c r="AK323" s="386"/>
      <c r="AL323" s="386"/>
      <c r="AM323" s="386"/>
      <c r="AN323" s="386"/>
      <c r="AO323" s="386"/>
      <c r="AP323" s="386"/>
      <c r="AQ323" s="386"/>
    </row>
    <row r="324" spans="1:44" s="635" customFormat="1" ht="49.5" customHeight="1" outlineLevel="1" thickTop="1" thickBot="1" x14ac:dyDescent="0.3">
      <c r="A324" s="413"/>
      <c r="B324" s="460" t="s">
        <v>981</v>
      </c>
      <c r="C324" s="625" t="s">
        <v>478</v>
      </c>
      <c r="D324" s="1123" t="s">
        <v>1727</v>
      </c>
      <c r="E324" s="1124"/>
      <c r="F324" s="1124"/>
      <c r="G324" s="1124"/>
      <c r="H324" s="1124"/>
      <c r="I324" s="1124"/>
      <c r="J324" s="1124"/>
      <c r="K324" s="1124"/>
      <c r="L324" s="516" t="s">
        <v>1069</v>
      </c>
      <c r="M324" s="628" t="s">
        <v>128</v>
      </c>
      <c r="N324" s="657">
        <v>6</v>
      </c>
      <c r="O324" s="657">
        <v>6</v>
      </c>
      <c r="P324" s="657">
        <v>6</v>
      </c>
      <c r="Q324" s="657">
        <v>6</v>
      </c>
      <c r="R324" s="629">
        <v>24</v>
      </c>
      <c r="S324" s="657" t="s">
        <v>32</v>
      </c>
      <c r="T324" s="658"/>
      <c r="U324" s="630"/>
      <c r="V324" s="692"/>
      <c r="W324" s="386"/>
      <c r="X324" s="386"/>
      <c r="Y324" s="386"/>
      <c r="Z324" s="386"/>
      <c r="AA324" s="386"/>
      <c r="AB324" s="386"/>
      <c r="AC324" s="386"/>
      <c r="AD324" s="386"/>
      <c r="AE324" s="386"/>
      <c r="AF324" s="386"/>
      <c r="AG324" s="386"/>
      <c r="AH324" s="386"/>
      <c r="AI324" s="386"/>
      <c r="AJ324" s="386"/>
      <c r="AK324" s="386"/>
      <c r="AL324" s="386"/>
      <c r="AM324" s="386"/>
      <c r="AN324" s="386"/>
      <c r="AO324" s="386"/>
      <c r="AP324" s="386"/>
      <c r="AQ324" s="386"/>
    </row>
    <row r="325" spans="1:44" s="635" customFormat="1" ht="53.25" customHeight="1" outlineLevel="1" thickTop="1" thickBot="1" x14ac:dyDescent="0.3">
      <c r="A325" s="413"/>
      <c r="B325" s="460" t="s">
        <v>981</v>
      </c>
      <c r="C325" s="625" t="s">
        <v>498</v>
      </c>
      <c r="D325" s="1125" t="s">
        <v>1518</v>
      </c>
      <c r="E325" s="1126"/>
      <c r="F325" s="1126"/>
      <c r="G325" s="1126"/>
      <c r="H325" s="1126"/>
      <c r="I325" s="1126"/>
      <c r="J325" s="1126"/>
      <c r="K325" s="1126"/>
      <c r="L325" s="602" t="s">
        <v>1069</v>
      </c>
      <c r="M325" s="628" t="s">
        <v>128</v>
      </c>
      <c r="N325" s="657">
        <v>10</v>
      </c>
      <c r="O325" s="657">
        <v>10</v>
      </c>
      <c r="P325" s="657">
        <v>10</v>
      </c>
      <c r="Q325" s="657">
        <v>10</v>
      </c>
      <c r="R325" s="629">
        <v>40</v>
      </c>
      <c r="S325" s="657" t="s">
        <v>32</v>
      </c>
      <c r="T325" s="658"/>
      <c r="U325" s="630"/>
      <c r="V325" s="692"/>
      <c r="W325" s="386"/>
      <c r="X325" s="386"/>
      <c r="Y325" s="386"/>
      <c r="Z325" s="386"/>
      <c r="AA325" s="386"/>
      <c r="AB325" s="386"/>
      <c r="AC325" s="386"/>
      <c r="AD325" s="386"/>
      <c r="AE325" s="386"/>
      <c r="AF325" s="386"/>
      <c r="AG325" s="386"/>
      <c r="AH325" s="386"/>
      <c r="AI325" s="386"/>
      <c r="AJ325" s="386"/>
      <c r="AK325" s="386"/>
      <c r="AL325" s="386"/>
      <c r="AM325" s="386"/>
      <c r="AN325" s="386"/>
      <c r="AO325" s="386"/>
      <c r="AP325" s="386"/>
      <c r="AQ325" s="386"/>
    </row>
    <row r="326" spans="1:44" s="635" customFormat="1" ht="60" customHeight="1" outlineLevel="1" thickTop="1" thickBot="1" x14ac:dyDescent="0.3">
      <c r="A326" s="413"/>
      <c r="B326" s="460" t="s">
        <v>981</v>
      </c>
      <c r="C326" s="625" t="s">
        <v>510</v>
      </c>
      <c r="D326" s="1125" t="s">
        <v>1519</v>
      </c>
      <c r="E326" s="1126"/>
      <c r="F326" s="1126"/>
      <c r="G326" s="1126"/>
      <c r="H326" s="1126"/>
      <c r="I326" s="1126"/>
      <c r="J326" s="1126"/>
      <c r="K326" s="1126"/>
      <c r="L326" s="602" t="s">
        <v>1069</v>
      </c>
      <c r="M326" s="628" t="s">
        <v>128</v>
      </c>
      <c r="N326" s="657">
        <v>6</v>
      </c>
      <c r="O326" s="657">
        <v>6</v>
      </c>
      <c r="P326" s="657">
        <v>6</v>
      </c>
      <c r="Q326" s="657">
        <v>6</v>
      </c>
      <c r="R326" s="629">
        <v>24</v>
      </c>
      <c r="S326" s="657" t="s">
        <v>32</v>
      </c>
      <c r="T326" s="658"/>
      <c r="U326" s="630"/>
      <c r="V326" s="692"/>
      <c r="W326" s="386"/>
      <c r="X326" s="386"/>
      <c r="Y326" s="386"/>
      <c r="Z326" s="386"/>
      <c r="AA326" s="386"/>
      <c r="AB326" s="386"/>
      <c r="AC326" s="386"/>
      <c r="AD326" s="386"/>
      <c r="AE326" s="386"/>
      <c r="AF326" s="386"/>
      <c r="AG326" s="386"/>
      <c r="AH326" s="386"/>
      <c r="AI326" s="386"/>
      <c r="AJ326" s="386"/>
      <c r="AK326" s="386"/>
      <c r="AL326" s="386"/>
      <c r="AM326" s="386"/>
      <c r="AN326" s="386"/>
      <c r="AO326" s="386"/>
      <c r="AP326" s="386"/>
      <c r="AQ326" s="386"/>
    </row>
    <row r="327" spans="1:44" s="635" customFormat="1" ht="60" customHeight="1" outlineLevel="1" thickTop="1" thickBot="1" x14ac:dyDescent="0.3">
      <c r="A327" s="413"/>
      <c r="B327" s="815" t="s">
        <v>1773</v>
      </c>
      <c r="C327" s="816" t="s">
        <v>795</v>
      </c>
      <c r="D327" s="1052" t="s">
        <v>962</v>
      </c>
      <c r="E327" s="1098"/>
      <c r="F327" s="814" t="s">
        <v>995</v>
      </c>
      <c r="G327" s="1090" t="s">
        <v>1191</v>
      </c>
      <c r="H327" s="1091"/>
      <c r="I327" s="1096" t="s">
        <v>1325</v>
      </c>
      <c r="J327" s="1097"/>
      <c r="K327" s="1097"/>
      <c r="L327" s="685" t="s">
        <v>1069</v>
      </c>
      <c r="M327" s="718" t="s">
        <v>128</v>
      </c>
      <c r="N327" s="719">
        <v>1</v>
      </c>
      <c r="O327" s="719">
        <v>1</v>
      </c>
      <c r="P327" s="719">
        <v>1</v>
      </c>
      <c r="Q327" s="719">
        <v>1</v>
      </c>
      <c r="R327" s="718">
        <v>4</v>
      </c>
      <c r="S327" s="720" t="s">
        <v>32</v>
      </c>
      <c r="T327" s="746"/>
      <c r="U327" s="747"/>
      <c r="V327" s="747"/>
      <c r="W327" s="386"/>
      <c r="X327" s="386"/>
      <c r="Y327" s="386"/>
      <c r="Z327" s="386"/>
      <c r="AA327" s="386"/>
      <c r="AB327" s="386"/>
      <c r="AC327" s="386"/>
      <c r="AD327" s="386"/>
      <c r="AE327" s="386"/>
      <c r="AF327" s="386"/>
      <c r="AG327" s="386"/>
      <c r="AH327" s="386"/>
      <c r="AI327" s="386"/>
      <c r="AJ327" s="386"/>
      <c r="AK327" s="386"/>
      <c r="AL327" s="386"/>
      <c r="AM327" s="386"/>
      <c r="AN327" s="386"/>
      <c r="AO327" s="386"/>
      <c r="AP327" s="386"/>
      <c r="AQ327" s="386"/>
    </row>
    <row r="328" spans="1:44" s="635" customFormat="1" ht="41.25" customHeight="1" outlineLevel="1" thickTop="1" thickBot="1" x14ac:dyDescent="0.3">
      <c r="A328" s="413"/>
      <c r="B328" s="460" t="s">
        <v>981</v>
      </c>
      <c r="C328" s="625" t="s">
        <v>1278</v>
      </c>
      <c r="D328" s="991" t="s">
        <v>1516</v>
      </c>
      <c r="E328" s="992"/>
      <c r="F328" s="992"/>
      <c r="G328" s="992"/>
      <c r="H328" s="992"/>
      <c r="I328" s="992"/>
      <c r="J328" s="992"/>
      <c r="K328" s="992"/>
      <c r="L328" s="602" t="s">
        <v>1069</v>
      </c>
      <c r="M328" s="628">
        <v>1</v>
      </c>
      <c r="N328" s="657">
        <v>1</v>
      </c>
      <c r="O328" s="657">
        <v>1</v>
      </c>
      <c r="P328" s="657">
        <v>1</v>
      </c>
      <c r="Q328" s="657">
        <v>1</v>
      </c>
      <c r="R328" s="629">
        <v>5</v>
      </c>
      <c r="S328" s="657" t="s">
        <v>32</v>
      </c>
      <c r="T328" s="691"/>
      <c r="U328" s="692"/>
      <c r="V328" s="692"/>
      <c r="W328" s="386"/>
      <c r="X328" s="386"/>
      <c r="Y328" s="386"/>
      <c r="Z328" s="386"/>
      <c r="AA328" s="386"/>
      <c r="AB328" s="386"/>
      <c r="AC328" s="386"/>
      <c r="AD328" s="386"/>
      <c r="AE328" s="386"/>
      <c r="AF328" s="386"/>
      <c r="AG328" s="386"/>
      <c r="AH328" s="386"/>
      <c r="AI328" s="386"/>
      <c r="AJ328" s="386"/>
      <c r="AK328" s="386"/>
      <c r="AL328" s="386"/>
      <c r="AM328" s="386"/>
      <c r="AN328" s="386"/>
      <c r="AO328" s="386"/>
      <c r="AP328" s="386"/>
      <c r="AQ328" s="386"/>
    </row>
    <row r="329" spans="1:44" s="635" customFormat="1" ht="39" customHeight="1" outlineLevel="1" thickTop="1" thickBot="1" x14ac:dyDescent="0.3">
      <c r="A329" s="413"/>
      <c r="B329" s="460" t="s">
        <v>981</v>
      </c>
      <c r="C329" s="625" t="s">
        <v>512</v>
      </c>
      <c r="D329" s="1017" t="s">
        <v>1756</v>
      </c>
      <c r="E329" s="1018"/>
      <c r="F329" s="1018"/>
      <c r="G329" s="1018"/>
      <c r="H329" s="1018"/>
      <c r="I329" s="1018"/>
      <c r="J329" s="1018"/>
      <c r="K329" s="1018"/>
      <c r="L329" s="602" t="s">
        <v>1069</v>
      </c>
      <c r="M329" s="628">
        <v>100</v>
      </c>
      <c r="N329" s="657">
        <v>100</v>
      </c>
      <c r="O329" s="657">
        <v>100</v>
      </c>
      <c r="P329" s="657">
        <v>100</v>
      </c>
      <c r="Q329" s="657">
        <v>100</v>
      </c>
      <c r="R329" s="629">
        <v>100</v>
      </c>
      <c r="S329" s="657" t="s">
        <v>1070</v>
      </c>
      <c r="T329" s="691"/>
      <c r="U329" s="692"/>
      <c r="V329" s="692"/>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row>
    <row r="330" spans="1:44" s="638" customFormat="1" ht="54" customHeight="1" outlineLevel="2" thickTop="1" thickBot="1" x14ac:dyDescent="0.3">
      <c r="A330" s="413"/>
      <c r="B330" s="775" t="s">
        <v>1774</v>
      </c>
      <c r="C330" s="776" t="s">
        <v>794</v>
      </c>
      <c r="D330" s="1041" t="s">
        <v>1701</v>
      </c>
      <c r="E330" s="1051"/>
      <c r="F330" s="779" t="s">
        <v>995</v>
      </c>
      <c r="G330" s="1090" t="s">
        <v>1192</v>
      </c>
      <c r="H330" s="1091"/>
      <c r="I330" s="1021" t="s">
        <v>1517</v>
      </c>
      <c r="J330" s="1022"/>
      <c r="K330" s="1022"/>
      <c r="L330" s="685" t="s">
        <v>1069</v>
      </c>
      <c r="M330" s="718" t="s">
        <v>128</v>
      </c>
      <c r="N330" s="719">
        <v>100</v>
      </c>
      <c r="O330" s="719">
        <v>100</v>
      </c>
      <c r="P330" s="719">
        <v>100</v>
      </c>
      <c r="Q330" s="719">
        <v>100</v>
      </c>
      <c r="R330" s="718">
        <v>100</v>
      </c>
      <c r="S330" s="733" t="s">
        <v>1424</v>
      </c>
      <c r="T330" s="734"/>
      <c r="U330" s="723"/>
      <c r="V330" s="723"/>
      <c r="W330" s="386"/>
      <c r="X330" s="386"/>
      <c r="Y330" s="386"/>
      <c r="Z330" s="386"/>
      <c r="AA330" s="386"/>
      <c r="AB330" s="386"/>
      <c r="AC330" s="386"/>
      <c r="AD330" s="386"/>
      <c r="AE330" s="386"/>
      <c r="AF330" s="386"/>
      <c r="AG330" s="386"/>
      <c r="AH330" s="386"/>
      <c r="AI330" s="386"/>
      <c r="AJ330" s="386"/>
      <c r="AK330" s="386"/>
      <c r="AL330" s="641"/>
      <c r="AN330" s="639"/>
      <c r="AO330" s="639"/>
      <c r="AP330" s="639"/>
      <c r="AQ330" s="639"/>
      <c r="AR330" s="639"/>
    </row>
    <row r="331" spans="1:44" s="638" customFormat="1" ht="35.25" customHeight="1" outlineLevel="3" thickTop="1" thickBot="1" x14ac:dyDescent="0.3">
      <c r="A331" s="413"/>
      <c r="B331" s="460" t="s">
        <v>981</v>
      </c>
      <c r="C331" s="625" t="s">
        <v>514</v>
      </c>
      <c r="D331" s="1121" t="s">
        <v>1750</v>
      </c>
      <c r="E331" s="1122"/>
      <c r="F331" s="1122"/>
      <c r="G331" s="1122"/>
      <c r="H331" s="1122"/>
      <c r="I331" s="1122"/>
      <c r="J331" s="1122"/>
      <c r="K331" s="1122"/>
      <c r="L331" s="602" t="s">
        <v>1069</v>
      </c>
      <c r="M331" s="628" t="s">
        <v>128</v>
      </c>
      <c r="N331" s="657">
        <v>100</v>
      </c>
      <c r="O331" s="657">
        <v>100</v>
      </c>
      <c r="P331" s="657">
        <v>100</v>
      </c>
      <c r="Q331" s="657">
        <v>100</v>
      </c>
      <c r="R331" s="629">
        <v>100</v>
      </c>
      <c r="S331" s="657" t="s">
        <v>1070</v>
      </c>
      <c r="T331" s="658"/>
      <c r="U331" s="630"/>
      <c r="V331" s="692"/>
      <c r="W331" s="386"/>
      <c r="X331" s="386"/>
      <c r="Y331" s="386"/>
      <c r="Z331" s="386"/>
      <c r="AA331" s="386"/>
      <c r="AB331" s="386"/>
      <c r="AC331" s="386"/>
      <c r="AD331" s="386"/>
      <c r="AE331" s="386"/>
      <c r="AF331" s="386"/>
      <c r="AG331" s="386"/>
      <c r="AH331" s="386"/>
      <c r="AI331" s="639"/>
      <c r="AJ331" s="639"/>
      <c r="AK331" s="639"/>
      <c r="AL331" s="640"/>
      <c r="AN331" s="642"/>
      <c r="AO331" s="643"/>
      <c r="AP331" s="643"/>
      <c r="AQ331" s="643"/>
      <c r="AR331" s="643"/>
    </row>
    <row r="332" spans="1:44" s="638" customFormat="1" ht="35.25" customHeight="1" outlineLevel="3" thickTop="1" thickBot="1" x14ac:dyDescent="0.3">
      <c r="A332" s="413"/>
      <c r="B332" s="460" t="s">
        <v>981</v>
      </c>
      <c r="C332" s="625" t="s">
        <v>516</v>
      </c>
      <c r="D332" s="1003" t="s">
        <v>1751</v>
      </c>
      <c r="E332" s="1004"/>
      <c r="F332" s="1004"/>
      <c r="G332" s="1004"/>
      <c r="H332" s="1004"/>
      <c r="I332" s="1004"/>
      <c r="J332" s="1004"/>
      <c r="K332" s="1004"/>
      <c r="L332" s="602" t="s">
        <v>1069</v>
      </c>
      <c r="M332" s="628" t="s">
        <v>128</v>
      </c>
      <c r="N332" s="657">
        <v>100</v>
      </c>
      <c r="O332" s="657">
        <v>100</v>
      </c>
      <c r="P332" s="657">
        <v>100</v>
      </c>
      <c r="Q332" s="657">
        <v>100</v>
      </c>
      <c r="R332" s="629">
        <v>100</v>
      </c>
      <c r="S332" s="657" t="s">
        <v>1070</v>
      </c>
      <c r="T332" s="658"/>
      <c r="U332" s="630"/>
      <c r="V332" s="692"/>
      <c r="W332" s="386"/>
      <c r="X332" s="386"/>
      <c r="Y332" s="386"/>
      <c r="Z332" s="386"/>
      <c r="AA332" s="386"/>
      <c r="AB332" s="386"/>
      <c r="AC332" s="386"/>
      <c r="AD332" s="386"/>
      <c r="AE332" s="386"/>
      <c r="AF332" s="386"/>
      <c r="AG332" s="386"/>
      <c r="AH332" s="386"/>
      <c r="AI332" s="639"/>
      <c r="AJ332" s="639"/>
      <c r="AK332" s="639"/>
      <c r="AL332" s="640"/>
      <c r="AN332" s="642"/>
      <c r="AO332" s="643"/>
      <c r="AP332" s="643"/>
      <c r="AQ332" s="643"/>
      <c r="AR332" s="643"/>
    </row>
    <row r="333" spans="1:44" s="638" customFormat="1" ht="35.25" customHeight="1" outlineLevel="3" thickTop="1" thickBot="1" x14ac:dyDescent="0.3">
      <c r="A333" s="413"/>
      <c r="B333" s="460" t="s">
        <v>981</v>
      </c>
      <c r="C333" s="625" t="s">
        <v>520</v>
      </c>
      <c r="D333" s="1005" t="s">
        <v>1514</v>
      </c>
      <c r="E333" s="1006"/>
      <c r="F333" s="1006"/>
      <c r="G333" s="1006"/>
      <c r="H333" s="1006"/>
      <c r="I333" s="1006"/>
      <c r="J333" s="1006"/>
      <c r="K333" s="1006"/>
      <c r="L333" s="602" t="s">
        <v>1069</v>
      </c>
      <c r="M333" s="628" t="s">
        <v>128</v>
      </c>
      <c r="N333" s="657">
        <v>100</v>
      </c>
      <c r="O333" s="657">
        <v>100</v>
      </c>
      <c r="P333" s="657">
        <v>100</v>
      </c>
      <c r="Q333" s="657">
        <v>100</v>
      </c>
      <c r="R333" s="629">
        <v>100</v>
      </c>
      <c r="S333" s="657" t="s">
        <v>1070</v>
      </c>
      <c r="T333" s="658"/>
      <c r="U333" s="630"/>
      <c r="V333" s="692"/>
      <c r="W333" s="386"/>
      <c r="X333" s="386"/>
      <c r="Y333" s="386"/>
      <c r="Z333" s="386"/>
      <c r="AA333" s="386"/>
      <c r="AB333" s="386"/>
      <c r="AC333" s="386"/>
      <c r="AD333" s="386"/>
      <c r="AE333" s="386"/>
      <c r="AF333" s="386"/>
      <c r="AG333" s="386"/>
      <c r="AH333" s="386"/>
      <c r="AI333" s="639"/>
      <c r="AJ333" s="639"/>
      <c r="AK333" s="639"/>
      <c r="AL333" s="640"/>
      <c r="AN333" s="642"/>
      <c r="AO333" s="643"/>
      <c r="AP333" s="643"/>
      <c r="AQ333" s="643"/>
      <c r="AR333" s="643"/>
    </row>
    <row r="334" spans="1:44" s="638" customFormat="1" ht="54" customHeight="1" outlineLevel="2" thickTop="1" thickBot="1" x14ac:dyDescent="0.3">
      <c r="A334" s="413"/>
      <c r="B334" s="696" t="s">
        <v>1775</v>
      </c>
      <c r="C334" s="697" t="s">
        <v>793</v>
      </c>
      <c r="D334" s="1039" t="s">
        <v>645</v>
      </c>
      <c r="E334" s="1040"/>
      <c r="F334" s="817" t="s">
        <v>995</v>
      </c>
      <c r="G334" s="1019" t="s">
        <v>1193</v>
      </c>
      <c r="H334" s="1020"/>
      <c r="I334" s="1096" t="s">
        <v>1702</v>
      </c>
      <c r="J334" s="1097"/>
      <c r="K334" s="1097"/>
      <c r="L334" s="685" t="s">
        <v>427</v>
      </c>
      <c r="M334" s="718">
        <v>4</v>
      </c>
      <c r="N334" s="719">
        <v>1</v>
      </c>
      <c r="O334" s="719">
        <v>1</v>
      </c>
      <c r="P334" s="719">
        <v>1</v>
      </c>
      <c r="Q334" s="719">
        <v>1</v>
      </c>
      <c r="R334" s="718">
        <v>4</v>
      </c>
      <c r="S334" s="720" t="s">
        <v>32</v>
      </c>
      <c r="T334" s="746"/>
      <c r="U334" s="747"/>
      <c r="V334" s="747"/>
      <c r="W334" s="386"/>
      <c r="X334" s="386"/>
      <c r="Y334" s="386"/>
      <c r="Z334" s="386"/>
      <c r="AA334" s="386"/>
      <c r="AB334" s="386"/>
      <c r="AC334" s="386"/>
      <c r="AD334" s="386"/>
      <c r="AE334" s="386"/>
      <c r="AF334" s="386"/>
      <c r="AG334" s="386"/>
      <c r="AH334" s="386"/>
      <c r="AI334" s="386"/>
      <c r="AJ334" s="386"/>
      <c r="AK334" s="386"/>
      <c r="AL334" s="641"/>
      <c r="AN334" s="639"/>
      <c r="AO334" s="639"/>
      <c r="AP334" s="639"/>
      <c r="AQ334" s="639"/>
      <c r="AR334" s="639"/>
    </row>
    <row r="335" spans="1:44" s="638" customFormat="1" ht="40.5" customHeight="1" outlineLevel="3" thickTop="1" thickBot="1" x14ac:dyDescent="0.3">
      <c r="A335" s="413"/>
      <c r="B335" s="460" t="s">
        <v>981</v>
      </c>
      <c r="C335" s="625" t="s">
        <v>523</v>
      </c>
      <c r="D335" s="1146" t="s">
        <v>1556</v>
      </c>
      <c r="E335" s="1095"/>
      <c r="F335" s="1095"/>
      <c r="G335" s="1095"/>
      <c r="H335" s="1095"/>
      <c r="I335" s="1095"/>
      <c r="J335" s="1095"/>
      <c r="K335" s="1095"/>
      <c r="L335" s="796" t="s">
        <v>427</v>
      </c>
      <c r="M335" s="797">
        <v>100</v>
      </c>
      <c r="N335" s="661">
        <v>100</v>
      </c>
      <c r="O335" s="661">
        <v>100</v>
      </c>
      <c r="P335" s="661">
        <v>100</v>
      </c>
      <c r="Q335" s="661">
        <v>100</v>
      </c>
      <c r="R335" s="795">
        <v>100</v>
      </c>
      <c r="S335" s="657" t="s">
        <v>1070</v>
      </c>
      <c r="T335" s="691"/>
      <c r="U335" s="692"/>
      <c r="V335" s="692"/>
      <c r="W335" s="386"/>
      <c r="X335" s="386"/>
      <c r="Y335" s="386"/>
      <c r="Z335" s="386"/>
      <c r="AA335" s="386"/>
      <c r="AB335" s="386"/>
      <c r="AC335" s="386"/>
      <c r="AD335" s="386"/>
      <c r="AE335" s="386"/>
      <c r="AF335" s="386"/>
      <c r="AG335" s="386"/>
      <c r="AH335" s="386"/>
      <c r="AI335" s="639"/>
      <c r="AJ335" s="639"/>
      <c r="AK335" s="639"/>
      <c r="AL335" s="640"/>
      <c r="AN335" s="642"/>
      <c r="AO335" s="643"/>
      <c r="AP335" s="643"/>
      <c r="AQ335" s="643"/>
      <c r="AR335" s="643"/>
    </row>
    <row r="336" spans="1:44" s="638" customFormat="1" ht="39.75" customHeight="1" outlineLevel="3" thickTop="1" thickBot="1" x14ac:dyDescent="0.3">
      <c r="A336" s="413"/>
      <c r="B336" s="460" t="s">
        <v>981</v>
      </c>
      <c r="C336" s="625" t="s">
        <v>542</v>
      </c>
      <c r="D336" s="1094" t="s">
        <v>1558</v>
      </c>
      <c r="E336" s="1095"/>
      <c r="F336" s="1095"/>
      <c r="G336" s="1095"/>
      <c r="H336" s="1095"/>
      <c r="I336" s="1095"/>
      <c r="J336" s="1095"/>
      <c r="K336" s="1095"/>
      <c r="L336" s="796" t="s">
        <v>427</v>
      </c>
      <c r="M336" s="797">
        <v>1</v>
      </c>
      <c r="N336" s="661">
        <v>1</v>
      </c>
      <c r="O336" s="661">
        <v>1</v>
      </c>
      <c r="P336" s="661">
        <v>1</v>
      </c>
      <c r="Q336" s="661">
        <v>1</v>
      </c>
      <c r="R336" s="795">
        <v>5</v>
      </c>
      <c r="S336" s="657" t="s">
        <v>32</v>
      </c>
      <c r="T336" s="691"/>
      <c r="U336" s="692"/>
      <c r="V336" s="692"/>
      <c r="W336" s="386"/>
      <c r="X336" s="386"/>
      <c r="Y336" s="386"/>
      <c r="Z336" s="386"/>
      <c r="AA336" s="386"/>
      <c r="AB336" s="386"/>
      <c r="AC336" s="386"/>
      <c r="AD336" s="386"/>
      <c r="AE336" s="386"/>
      <c r="AF336" s="386"/>
      <c r="AG336" s="386"/>
      <c r="AH336" s="386"/>
      <c r="AI336" s="639"/>
      <c r="AJ336" s="639"/>
      <c r="AK336" s="639"/>
      <c r="AL336" s="640"/>
      <c r="AN336" s="642"/>
      <c r="AO336" s="643"/>
      <c r="AP336" s="643"/>
      <c r="AQ336" s="643"/>
      <c r="AR336" s="643"/>
    </row>
    <row r="337" spans="1:2415" s="638" customFormat="1" ht="38.25" customHeight="1" outlineLevel="2" thickTop="1" thickBot="1" x14ac:dyDescent="0.3">
      <c r="A337" s="413"/>
      <c r="B337" s="460" t="s">
        <v>981</v>
      </c>
      <c r="C337" s="625" t="s">
        <v>534</v>
      </c>
      <c r="D337" s="1094" t="s">
        <v>1562</v>
      </c>
      <c r="E337" s="1095"/>
      <c r="F337" s="1095"/>
      <c r="G337" s="1095"/>
      <c r="H337" s="1095"/>
      <c r="I337" s="1095"/>
      <c r="J337" s="1095"/>
      <c r="K337" s="1095"/>
      <c r="L337" s="796" t="s">
        <v>427</v>
      </c>
      <c r="M337" s="797">
        <v>100</v>
      </c>
      <c r="N337" s="661">
        <v>100</v>
      </c>
      <c r="O337" s="661">
        <v>100</v>
      </c>
      <c r="P337" s="661">
        <v>100</v>
      </c>
      <c r="Q337" s="661">
        <v>100</v>
      </c>
      <c r="R337" s="795">
        <v>100</v>
      </c>
      <c r="S337" s="657" t="s">
        <v>1070</v>
      </c>
      <c r="T337" s="691"/>
      <c r="U337" s="692"/>
      <c r="V337" s="692"/>
      <c r="W337" s="386"/>
      <c r="X337" s="386"/>
      <c r="Y337" s="386"/>
      <c r="Z337" s="386"/>
      <c r="AA337" s="386"/>
      <c r="AB337" s="386"/>
      <c r="AC337" s="386"/>
      <c r="AD337" s="386"/>
      <c r="AE337" s="386"/>
      <c r="AF337" s="386"/>
      <c r="AG337" s="386"/>
      <c r="AH337" s="386"/>
      <c r="AI337" s="386"/>
      <c r="AJ337" s="386"/>
      <c r="AK337" s="386"/>
      <c r="AL337" s="641"/>
      <c r="AN337" s="639"/>
      <c r="AO337" s="639"/>
      <c r="AP337" s="639"/>
      <c r="AQ337" s="639"/>
      <c r="AR337" s="639"/>
    </row>
    <row r="338" spans="1:2415" s="638" customFormat="1" ht="63.75" customHeight="1" outlineLevel="3" thickTop="1" thickBot="1" x14ac:dyDescent="0.3">
      <c r="A338" s="413"/>
      <c r="B338" s="696" t="s">
        <v>1776</v>
      </c>
      <c r="C338" s="697" t="s">
        <v>800</v>
      </c>
      <c r="D338" s="1039" t="s">
        <v>1699</v>
      </c>
      <c r="E338" s="1040"/>
      <c r="F338" s="817" t="s">
        <v>995</v>
      </c>
      <c r="G338" s="1019" t="s">
        <v>1194</v>
      </c>
      <c r="H338" s="1020"/>
      <c r="I338" s="1096" t="s">
        <v>1235</v>
      </c>
      <c r="J338" s="1097"/>
      <c r="K338" s="1097"/>
      <c r="L338" s="685" t="s">
        <v>427</v>
      </c>
      <c r="M338" s="718">
        <v>4</v>
      </c>
      <c r="N338" s="719">
        <v>1</v>
      </c>
      <c r="O338" s="719">
        <v>1</v>
      </c>
      <c r="P338" s="719">
        <v>1</v>
      </c>
      <c r="Q338" s="719">
        <v>1</v>
      </c>
      <c r="R338" s="718">
        <v>4</v>
      </c>
      <c r="S338" s="720" t="s">
        <v>32</v>
      </c>
      <c r="T338" s="746"/>
      <c r="U338" s="747"/>
      <c r="V338" s="747"/>
      <c r="W338" s="386"/>
      <c r="X338" s="386"/>
      <c r="Y338" s="386"/>
      <c r="Z338" s="386"/>
      <c r="AA338" s="386"/>
      <c r="AB338" s="386"/>
      <c r="AC338" s="386"/>
      <c r="AD338" s="386"/>
      <c r="AE338" s="386"/>
      <c r="AF338" s="386"/>
      <c r="AG338" s="386"/>
      <c r="AH338" s="386"/>
      <c r="AI338" s="639"/>
      <c r="AJ338" s="639"/>
      <c r="AK338" s="639"/>
      <c r="AL338" s="640"/>
      <c r="AN338" s="642"/>
      <c r="AO338" s="643"/>
      <c r="AP338" s="643"/>
      <c r="AQ338" s="643"/>
      <c r="AR338" s="643"/>
    </row>
    <row r="339" spans="1:2415" s="638" customFormat="1" ht="35.25" customHeight="1" outlineLevel="3" thickTop="1" thickBot="1" x14ac:dyDescent="0.3">
      <c r="A339" s="413"/>
      <c r="B339" s="460" t="s">
        <v>981</v>
      </c>
      <c r="C339" s="625" t="s">
        <v>536</v>
      </c>
      <c r="D339" s="1146" t="s">
        <v>1555</v>
      </c>
      <c r="E339" s="1095"/>
      <c r="F339" s="1095"/>
      <c r="G339" s="1095"/>
      <c r="H339" s="1095"/>
      <c r="I339" s="1095"/>
      <c r="J339" s="1095"/>
      <c r="K339" s="1095"/>
      <c r="L339" s="796" t="s">
        <v>427</v>
      </c>
      <c r="M339" s="797">
        <v>1</v>
      </c>
      <c r="N339" s="661">
        <v>1</v>
      </c>
      <c r="O339" s="661">
        <v>1</v>
      </c>
      <c r="P339" s="661">
        <v>1</v>
      </c>
      <c r="Q339" s="661">
        <v>1</v>
      </c>
      <c r="R339" s="795">
        <v>4</v>
      </c>
      <c r="S339" s="657" t="s">
        <v>32</v>
      </c>
      <c r="T339" s="691"/>
      <c r="U339" s="692"/>
      <c r="V339" s="692"/>
      <c r="W339" s="386"/>
      <c r="X339" s="386"/>
      <c r="Y339" s="386"/>
      <c r="Z339" s="386"/>
      <c r="AA339" s="386"/>
      <c r="AB339" s="386"/>
      <c r="AC339" s="386"/>
      <c r="AD339" s="386"/>
      <c r="AE339" s="386"/>
      <c r="AF339" s="386"/>
      <c r="AG339" s="386"/>
      <c r="AH339" s="386"/>
      <c r="AI339" s="639"/>
      <c r="AJ339" s="639"/>
      <c r="AK339" s="639"/>
      <c r="AL339" s="640"/>
      <c r="AN339" s="642"/>
      <c r="AO339" s="643"/>
      <c r="AP339" s="643"/>
      <c r="AQ339" s="643"/>
      <c r="AR339" s="643"/>
    </row>
    <row r="340" spans="1:2415" s="638" customFormat="1" ht="35.25" customHeight="1" outlineLevel="3" thickTop="1" thickBot="1" x14ac:dyDescent="0.3">
      <c r="A340" s="413"/>
      <c r="B340" s="460" t="s">
        <v>981</v>
      </c>
      <c r="C340" s="625" t="s">
        <v>538</v>
      </c>
      <c r="D340" s="1094" t="s">
        <v>1557</v>
      </c>
      <c r="E340" s="1095"/>
      <c r="F340" s="1095"/>
      <c r="G340" s="1095"/>
      <c r="H340" s="1095"/>
      <c r="I340" s="1095"/>
      <c r="J340" s="1095"/>
      <c r="K340" s="1095"/>
      <c r="L340" s="796" t="s">
        <v>427</v>
      </c>
      <c r="M340" s="797">
        <v>1</v>
      </c>
      <c r="N340" s="661">
        <v>1</v>
      </c>
      <c r="O340" s="661">
        <v>1</v>
      </c>
      <c r="P340" s="661">
        <v>1</v>
      </c>
      <c r="Q340" s="661">
        <v>1</v>
      </c>
      <c r="R340" s="795">
        <v>4</v>
      </c>
      <c r="S340" s="657" t="s">
        <v>32</v>
      </c>
      <c r="T340" s="691"/>
      <c r="U340" s="692"/>
      <c r="V340" s="692"/>
      <c r="W340" s="386"/>
      <c r="X340" s="386"/>
      <c r="Y340" s="386"/>
      <c r="Z340" s="386"/>
      <c r="AA340" s="386"/>
      <c r="AB340" s="386"/>
      <c r="AC340" s="386"/>
      <c r="AD340" s="386"/>
      <c r="AE340" s="386"/>
      <c r="AF340" s="386"/>
      <c r="AG340" s="386"/>
      <c r="AH340" s="386"/>
      <c r="AI340" s="639"/>
      <c r="AJ340" s="639"/>
      <c r="AK340" s="639"/>
      <c r="AL340" s="640"/>
      <c r="AN340" s="642"/>
      <c r="AO340" s="643"/>
      <c r="AP340" s="643"/>
      <c r="AQ340" s="643"/>
      <c r="AR340" s="643"/>
    </row>
    <row r="341" spans="1:2415" s="634" customFormat="1" ht="51" customHeight="1" thickTop="1" thickBot="1" x14ac:dyDescent="0.3">
      <c r="A341" s="413"/>
      <c r="B341" s="668" t="s">
        <v>1059</v>
      </c>
      <c r="C341" s="684" t="s">
        <v>1064</v>
      </c>
      <c r="D341" s="1033" t="s">
        <v>20</v>
      </c>
      <c r="E341" s="1033"/>
      <c r="F341" s="1033"/>
      <c r="G341" s="1033"/>
      <c r="H341" s="1033"/>
      <c r="I341" s="1033"/>
      <c r="J341" s="1033"/>
      <c r="K341" s="1033"/>
      <c r="L341" s="1033"/>
      <c r="M341" s="1033"/>
      <c r="N341" s="1033"/>
      <c r="O341" s="1033"/>
      <c r="P341" s="1033"/>
      <c r="Q341" s="1033"/>
      <c r="R341" s="1033"/>
      <c r="S341" s="1033"/>
      <c r="T341" s="1033"/>
      <c r="U341" s="1033"/>
      <c r="V341" s="739"/>
      <c r="W341" s="386"/>
      <c r="X341" s="386"/>
      <c r="Y341" s="386"/>
      <c r="Z341" s="386"/>
      <c r="AA341" s="386"/>
      <c r="AB341" s="386"/>
      <c r="AC341" s="386"/>
      <c r="AD341" s="386"/>
      <c r="AE341" s="632"/>
      <c r="AF341" s="632"/>
      <c r="AG341" s="632"/>
      <c r="AH341" s="632"/>
      <c r="AI341" s="632"/>
      <c r="AJ341" s="632"/>
      <c r="AK341" s="632"/>
      <c r="AL341" s="632"/>
      <c r="AM341" s="632"/>
      <c r="AN341" s="632"/>
      <c r="AO341" s="632"/>
      <c r="AP341" s="632"/>
      <c r="AQ341" s="632"/>
      <c r="AR341" s="632"/>
      <c r="AS341" s="632"/>
      <c r="AT341" s="632"/>
      <c r="AU341" s="632"/>
      <c r="AV341" s="632"/>
      <c r="AW341" s="632"/>
      <c r="AX341" s="632"/>
      <c r="AY341" s="632"/>
      <c r="AZ341" s="632"/>
      <c r="BA341" s="632"/>
      <c r="BB341" s="632"/>
      <c r="BC341" s="632"/>
      <c r="BD341" s="632"/>
      <c r="BE341" s="632"/>
      <c r="BF341" s="632"/>
      <c r="BG341" s="632"/>
      <c r="BH341" s="632"/>
      <c r="BI341" s="632"/>
      <c r="BJ341" s="632"/>
      <c r="BK341" s="632"/>
      <c r="BL341" s="632"/>
      <c r="BM341" s="632"/>
      <c r="BN341" s="632"/>
      <c r="BO341" s="632"/>
      <c r="BP341" s="632"/>
      <c r="BQ341" s="632"/>
      <c r="BR341" s="632"/>
      <c r="BS341" s="632"/>
      <c r="BT341" s="632"/>
      <c r="BU341" s="632"/>
      <c r="BV341" s="632"/>
      <c r="BW341" s="632"/>
      <c r="BX341" s="632"/>
      <c r="BY341" s="632"/>
      <c r="BZ341" s="632"/>
      <c r="CA341" s="632"/>
      <c r="CB341" s="632"/>
      <c r="CC341" s="632"/>
      <c r="CD341" s="632"/>
      <c r="CE341" s="632"/>
      <c r="CF341" s="632"/>
      <c r="CG341" s="632"/>
      <c r="CH341" s="633"/>
      <c r="CI341" s="633"/>
      <c r="CJ341" s="633"/>
      <c r="CK341" s="633"/>
      <c r="CL341" s="633"/>
      <c r="CM341" s="633"/>
      <c r="CN341" s="633"/>
      <c r="CO341" s="633"/>
      <c r="CP341" s="633"/>
      <c r="CQ341" s="633"/>
      <c r="CR341" s="633"/>
      <c r="CS341" s="633"/>
      <c r="CT341" s="633"/>
      <c r="CU341" s="633"/>
      <c r="CV341" s="633"/>
      <c r="CW341" s="633"/>
      <c r="CX341" s="633"/>
      <c r="CY341" s="633"/>
      <c r="CZ341" s="633"/>
      <c r="DA341" s="633"/>
      <c r="DB341" s="633"/>
      <c r="DC341" s="633"/>
      <c r="DD341" s="633"/>
      <c r="DE341" s="633"/>
      <c r="DF341" s="633"/>
      <c r="DG341" s="633"/>
      <c r="DH341" s="633"/>
      <c r="DI341" s="633"/>
      <c r="DJ341" s="633"/>
      <c r="DK341" s="633"/>
      <c r="DL341" s="633"/>
      <c r="DM341" s="633"/>
      <c r="DN341" s="633"/>
      <c r="DO341" s="633"/>
      <c r="DP341" s="633"/>
      <c r="DQ341" s="633"/>
      <c r="DR341" s="633"/>
      <c r="DS341" s="633"/>
      <c r="DT341" s="633"/>
      <c r="DU341" s="633"/>
      <c r="DV341" s="633"/>
      <c r="DW341" s="633"/>
      <c r="DX341" s="633"/>
      <c r="DY341" s="633"/>
      <c r="DZ341" s="633"/>
      <c r="EA341" s="633"/>
      <c r="EB341" s="633"/>
      <c r="EC341" s="633"/>
      <c r="ED341" s="633"/>
      <c r="EE341" s="633"/>
      <c r="EF341" s="633"/>
      <c r="EG341" s="633"/>
      <c r="EH341" s="633"/>
      <c r="EI341" s="633"/>
      <c r="EJ341" s="633"/>
      <c r="EK341" s="633"/>
      <c r="EL341" s="633"/>
      <c r="EM341" s="633"/>
      <c r="EN341" s="633"/>
      <c r="EO341" s="633"/>
      <c r="EP341" s="633"/>
      <c r="EQ341" s="633"/>
      <c r="ER341" s="633"/>
      <c r="ES341" s="633"/>
      <c r="ET341" s="633"/>
      <c r="EU341" s="633"/>
      <c r="EV341" s="633"/>
      <c r="EW341" s="633"/>
      <c r="EX341" s="633"/>
      <c r="EY341" s="633"/>
      <c r="EZ341" s="633"/>
      <c r="FA341" s="633"/>
      <c r="FB341" s="633"/>
      <c r="FC341" s="633"/>
      <c r="FD341" s="633"/>
      <c r="FE341" s="633"/>
      <c r="FF341" s="633"/>
      <c r="FG341" s="633"/>
      <c r="FH341" s="633"/>
      <c r="FI341" s="633"/>
      <c r="FJ341" s="633"/>
      <c r="FK341" s="633"/>
      <c r="FL341" s="633"/>
      <c r="FM341" s="633"/>
      <c r="FN341" s="633"/>
      <c r="FO341" s="633"/>
      <c r="FP341" s="633"/>
      <c r="FQ341" s="633"/>
      <c r="FR341" s="633"/>
      <c r="FS341" s="633"/>
      <c r="FT341" s="633"/>
      <c r="FU341" s="633"/>
      <c r="FV341" s="633"/>
      <c r="FW341" s="633"/>
      <c r="FX341" s="633"/>
      <c r="FY341" s="633"/>
      <c r="FZ341" s="633"/>
      <c r="GA341" s="633"/>
      <c r="GB341" s="633"/>
      <c r="GC341" s="633"/>
      <c r="GD341" s="633"/>
      <c r="GE341" s="633"/>
      <c r="GF341" s="633"/>
      <c r="GG341" s="633"/>
      <c r="GH341" s="633"/>
      <c r="GI341" s="633"/>
      <c r="GJ341" s="633"/>
      <c r="GK341" s="633"/>
      <c r="GL341" s="633"/>
      <c r="GM341" s="633"/>
      <c r="GN341" s="633"/>
      <c r="GO341" s="633"/>
      <c r="GP341" s="633"/>
      <c r="GQ341" s="633"/>
      <c r="GR341" s="633"/>
      <c r="GS341" s="633"/>
      <c r="GT341" s="633"/>
      <c r="GU341" s="633"/>
      <c r="GV341" s="633"/>
      <c r="GW341" s="633"/>
      <c r="GX341" s="633"/>
      <c r="GY341" s="633"/>
      <c r="GZ341" s="633"/>
      <c r="HA341" s="633"/>
      <c r="HB341" s="633"/>
      <c r="HC341" s="633"/>
      <c r="HD341" s="633"/>
      <c r="HE341" s="633"/>
      <c r="HF341" s="633"/>
      <c r="HG341" s="633"/>
      <c r="HH341" s="633"/>
      <c r="HI341" s="633"/>
      <c r="HJ341" s="633"/>
      <c r="HK341" s="633"/>
      <c r="HL341" s="633"/>
      <c r="HM341" s="633"/>
      <c r="HN341" s="633"/>
      <c r="HO341" s="633"/>
      <c r="HP341" s="633"/>
      <c r="HQ341" s="633"/>
      <c r="HR341" s="633"/>
      <c r="HS341" s="633"/>
      <c r="HT341" s="633"/>
      <c r="HU341" s="633"/>
      <c r="HV341" s="633"/>
      <c r="HW341" s="633"/>
      <c r="HX341" s="633"/>
      <c r="HY341" s="633"/>
      <c r="HZ341" s="633"/>
      <c r="IA341" s="633"/>
      <c r="IB341" s="633"/>
      <c r="IC341" s="633"/>
      <c r="ID341" s="633"/>
      <c r="IE341" s="633"/>
      <c r="IF341" s="633"/>
      <c r="IG341" s="633"/>
      <c r="IH341" s="633"/>
      <c r="II341" s="633"/>
      <c r="IJ341" s="633"/>
      <c r="IK341" s="633"/>
      <c r="IL341" s="633"/>
      <c r="IM341" s="633"/>
      <c r="IN341" s="633"/>
      <c r="IO341" s="633"/>
      <c r="IP341" s="633"/>
      <c r="IQ341" s="633"/>
      <c r="IR341" s="633"/>
      <c r="IS341" s="633"/>
      <c r="IT341" s="633"/>
      <c r="IU341" s="633"/>
      <c r="IV341" s="633"/>
      <c r="IW341" s="633"/>
      <c r="IX341" s="633"/>
      <c r="IY341" s="633"/>
      <c r="IZ341" s="633"/>
      <c r="JA341" s="633"/>
      <c r="JB341" s="633"/>
      <c r="JC341" s="633"/>
      <c r="JD341" s="633"/>
      <c r="JE341" s="633"/>
      <c r="JF341" s="633"/>
      <c r="JG341" s="633"/>
      <c r="JH341" s="633"/>
      <c r="JI341" s="633"/>
      <c r="JJ341" s="633"/>
      <c r="JK341" s="633"/>
      <c r="JL341" s="633"/>
      <c r="JM341" s="633"/>
      <c r="JN341" s="633"/>
      <c r="JO341" s="633"/>
      <c r="JP341" s="633"/>
      <c r="JQ341" s="633"/>
      <c r="JR341" s="633"/>
      <c r="JS341" s="633"/>
      <c r="JT341" s="633"/>
      <c r="JU341" s="633"/>
      <c r="JV341" s="633"/>
      <c r="JW341" s="633"/>
      <c r="JX341" s="633"/>
      <c r="JY341" s="633"/>
      <c r="JZ341" s="633"/>
      <c r="KA341" s="633"/>
      <c r="KB341" s="633"/>
      <c r="KC341" s="633"/>
      <c r="KD341" s="633"/>
      <c r="KE341" s="633"/>
      <c r="KF341" s="633"/>
      <c r="KG341" s="633"/>
      <c r="KH341" s="633"/>
      <c r="KI341" s="633"/>
      <c r="KJ341" s="633"/>
      <c r="KK341" s="633"/>
      <c r="KL341" s="633"/>
      <c r="KM341" s="633"/>
      <c r="KN341" s="633"/>
      <c r="KO341" s="633"/>
      <c r="KP341" s="633"/>
      <c r="KQ341" s="633"/>
      <c r="KR341" s="633"/>
      <c r="KS341" s="633"/>
      <c r="KT341" s="633"/>
      <c r="KU341" s="633"/>
      <c r="KV341" s="633"/>
      <c r="KW341" s="633"/>
      <c r="KX341" s="633"/>
      <c r="KY341" s="633"/>
      <c r="KZ341" s="633"/>
      <c r="LA341" s="633"/>
      <c r="LB341" s="633"/>
      <c r="LC341" s="633"/>
      <c r="LD341" s="633"/>
      <c r="LE341" s="633"/>
      <c r="LF341" s="633"/>
      <c r="LG341" s="633"/>
      <c r="LH341" s="633"/>
      <c r="LI341" s="633"/>
      <c r="LJ341" s="633"/>
      <c r="LK341" s="633"/>
      <c r="LL341" s="633"/>
      <c r="LM341" s="633"/>
      <c r="LN341" s="633"/>
      <c r="LO341" s="633"/>
      <c r="LP341" s="633"/>
      <c r="LQ341" s="633"/>
      <c r="LR341" s="633"/>
      <c r="LS341" s="633"/>
      <c r="LT341" s="633"/>
      <c r="LU341" s="633"/>
      <c r="LV341" s="633"/>
      <c r="LW341" s="633"/>
      <c r="LX341" s="633"/>
      <c r="LY341" s="633"/>
      <c r="LZ341" s="633"/>
      <c r="MA341" s="633"/>
      <c r="MB341" s="633"/>
      <c r="MC341" s="633"/>
      <c r="MD341" s="633"/>
      <c r="ME341" s="633"/>
      <c r="MF341" s="633"/>
      <c r="MG341" s="633"/>
      <c r="MH341" s="633"/>
      <c r="MI341" s="633"/>
      <c r="MJ341" s="633"/>
      <c r="MK341" s="633"/>
      <c r="ML341" s="633"/>
      <c r="MM341" s="633"/>
      <c r="MN341" s="633"/>
      <c r="MO341" s="633"/>
      <c r="MP341" s="633"/>
      <c r="MQ341" s="633"/>
      <c r="MR341" s="633"/>
      <c r="MS341" s="633"/>
      <c r="MT341" s="633"/>
      <c r="MU341" s="633"/>
      <c r="MV341" s="633"/>
      <c r="MW341" s="633"/>
      <c r="MX341" s="633"/>
      <c r="MY341" s="633"/>
      <c r="MZ341" s="633"/>
      <c r="NA341" s="633"/>
      <c r="NB341" s="633"/>
      <c r="NC341" s="633"/>
      <c r="ND341" s="633"/>
      <c r="NE341" s="633"/>
      <c r="NF341" s="633"/>
      <c r="NG341" s="633"/>
      <c r="NH341" s="633"/>
      <c r="NI341" s="633"/>
      <c r="NJ341" s="633"/>
      <c r="NK341" s="633"/>
      <c r="NL341" s="633"/>
      <c r="NM341" s="633"/>
      <c r="NN341" s="633"/>
      <c r="NO341" s="633"/>
      <c r="NP341" s="633"/>
      <c r="NQ341" s="633"/>
      <c r="NR341" s="633"/>
      <c r="NS341" s="633"/>
      <c r="NT341" s="633"/>
      <c r="NU341" s="633"/>
      <c r="NV341" s="633"/>
      <c r="NW341" s="633"/>
      <c r="NX341" s="633"/>
      <c r="NY341" s="633"/>
      <c r="NZ341" s="633"/>
      <c r="OA341" s="633"/>
      <c r="OB341" s="633"/>
      <c r="OC341" s="633"/>
      <c r="OD341" s="633"/>
      <c r="OE341" s="633"/>
      <c r="OF341" s="633"/>
      <c r="OG341" s="633"/>
      <c r="OH341" s="633"/>
      <c r="OI341" s="633"/>
      <c r="OJ341" s="633"/>
      <c r="OK341" s="633"/>
      <c r="OL341" s="633"/>
      <c r="OM341" s="633"/>
      <c r="ON341" s="633"/>
      <c r="OO341" s="633"/>
      <c r="OP341" s="633"/>
      <c r="OQ341" s="633"/>
      <c r="OR341" s="633"/>
      <c r="OS341" s="633"/>
      <c r="OT341" s="633"/>
      <c r="OU341" s="633"/>
      <c r="OV341" s="633"/>
      <c r="OW341" s="633"/>
      <c r="OX341" s="633"/>
      <c r="OY341" s="633"/>
      <c r="OZ341" s="633"/>
      <c r="PA341" s="633"/>
      <c r="PB341" s="633"/>
      <c r="PC341" s="633"/>
      <c r="PD341" s="633"/>
      <c r="PE341" s="633"/>
      <c r="PF341" s="633"/>
      <c r="PG341" s="633"/>
      <c r="PH341" s="633"/>
      <c r="PI341" s="633"/>
      <c r="PJ341" s="633"/>
      <c r="PK341" s="633"/>
      <c r="PL341" s="633"/>
      <c r="PM341" s="633"/>
      <c r="PN341" s="633"/>
      <c r="PO341" s="633"/>
      <c r="PP341" s="633"/>
      <c r="PQ341" s="633"/>
      <c r="PR341" s="633"/>
      <c r="PS341" s="633"/>
      <c r="PT341" s="633"/>
      <c r="PU341" s="633"/>
      <c r="PV341" s="633"/>
      <c r="PW341" s="633"/>
      <c r="PX341" s="633"/>
      <c r="PY341" s="633"/>
      <c r="PZ341" s="633"/>
      <c r="QA341" s="633"/>
      <c r="QB341" s="633"/>
      <c r="QC341" s="633"/>
      <c r="QD341" s="633"/>
      <c r="QE341" s="633"/>
      <c r="QF341" s="633"/>
      <c r="QG341" s="633"/>
      <c r="QH341" s="633"/>
      <c r="QI341" s="633"/>
      <c r="QJ341" s="633"/>
      <c r="QK341" s="633"/>
      <c r="QL341" s="633"/>
      <c r="QM341" s="633"/>
      <c r="QN341" s="633"/>
      <c r="QO341" s="633"/>
      <c r="QP341" s="633"/>
      <c r="QQ341" s="633"/>
      <c r="QR341" s="633"/>
      <c r="QS341" s="633"/>
      <c r="QT341" s="633"/>
      <c r="QU341" s="633"/>
      <c r="QV341" s="633"/>
      <c r="QW341" s="633"/>
      <c r="QX341" s="633"/>
      <c r="QY341" s="633"/>
      <c r="QZ341" s="633"/>
      <c r="RA341" s="633"/>
      <c r="RB341" s="633"/>
      <c r="RC341" s="633"/>
      <c r="RD341" s="633"/>
      <c r="RE341" s="633"/>
      <c r="RF341" s="633"/>
      <c r="RG341" s="633"/>
      <c r="RH341" s="633"/>
      <c r="RI341" s="633"/>
      <c r="RJ341" s="633"/>
      <c r="RK341" s="633"/>
      <c r="RL341" s="633"/>
      <c r="RM341" s="633"/>
      <c r="RN341" s="633"/>
      <c r="RO341" s="633"/>
      <c r="RP341" s="633"/>
      <c r="RQ341" s="633"/>
      <c r="RR341" s="633"/>
      <c r="RS341" s="633"/>
      <c r="RT341" s="633"/>
      <c r="RU341" s="633"/>
      <c r="RV341" s="633"/>
      <c r="RW341" s="633"/>
      <c r="RX341" s="633"/>
      <c r="RY341" s="633"/>
      <c r="RZ341" s="633"/>
      <c r="SA341" s="633"/>
      <c r="SB341" s="633"/>
      <c r="SC341" s="633"/>
      <c r="SD341" s="633"/>
      <c r="SE341" s="633"/>
      <c r="SF341" s="633"/>
      <c r="SG341" s="633"/>
      <c r="SH341" s="633"/>
      <c r="SI341" s="633"/>
      <c r="SJ341" s="633"/>
      <c r="SK341" s="633"/>
      <c r="SL341" s="633"/>
      <c r="SM341" s="633"/>
      <c r="SN341" s="633"/>
      <c r="SO341" s="633"/>
      <c r="SP341" s="633"/>
      <c r="SQ341" s="633"/>
      <c r="SR341" s="633"/>
      <c r="SS341" s="633"/>
      <c r="ST341" s="633"/>
      <c r="SU341" s="633"/>
      <c r="SV341" s="633"/>
      <c r="SW341" s="633"/>
      <c r="SX341" s="633"/>
      <c r="SY341" s="633"/>
      <c r="SZ341" s="633"/>
      <c r="TA341" s="633"/>
      <c r="TB341" s="633"/>
      <c r="TC341" s="633"/>
      <c r="TD341" s="633"/>
      <c r="TE341" s="633"/>
      <c r="TF341" s="633"/>
      <c r="TG341" s="633"/>
      <c r="TH341" s="633"/>
      <c r="TI341" s="633"/>
      <c r="TJ341" s="633"/>
      <c r="TK341" s="633"/>
      <c r="TL341" s="633"/>
      <c r="TM341" s="633"/>
      <c r="TN341" s="633"/>
      <c r="TO341" s="633"/>
      <c r="TP341" s="633"/>
      <c r="TQ341" s="633"/>
      <c r="TR341" s="633"/>
      <c r="TS341" s="633"/>
      <c r="TT341" s="633"/>
      <c r="TU341" s="633"/>
      <c r="TV341" s="633"/>
      <c r="TW341" s="633"/>
      <c r="TX341" s="633"/>
      <c r="TY341" s="633"/>
      <c r="TZ341" s="633"/>
      <c r="UA341" s="633"/>
      <c r="UB341" s="633"/>
      <c r="UC341" s="633"/>
      <c r="UD341" s="633"/>
      <c r="UE341" s="633"/>
      <c r="UF341" s="633"/>
      <c r="UG341" s="633"/>
      <c r="UH341" s="633"/>
      <c r="UI341" s="633"/>
      <c r="UJ341" s="633"/>
      <c r="UK341" s="633"/>
      <c r="UL341" s="633"/>
      <c r="UM341" s="633"/>
      <c r="UN341" s="633"/>
      <c r="UO341" s="633"/>
      <c r="UP341" s="633"/>
      <c r="UQ341" s="633"/>
      <c r="UR341" s="633"/>
      <c r="US341" s="633"/>
      <c r="UT341" s="633"/>
      <c r="UU341" s="633"/>
      <c r="UV341" s="633"/>
      <c r="UW341" s="633"/>
      <c r="UX341" s="633"/>
      <c r="UY341" s="633"/>
      <c r="UZ341" s="633"/>
      <c r="VA341" s="633"/>
      <c r="VB341" s="633"/>
      <c r="VC341" s="633"/>
      <c r="VD341" s="633"/>
      <c r="VE341" s="633"/>
      <c r="VF341" s="633"/>
      <c r="VG341" s="633"/>
      <c r="VH341" s="633"/>
      <c r="VI341" s="633"/>
      <c r="VJ341" s="633"/>
      <c r="VK341" s="633"/>
      <c r="VL341" s="633"/>
      <c r="VM341" s="633"/>
      <c r="VN341" s="633"/>
      <c r="VO341" s="633"/>
      <c r="VP341" s="633"/>
      <c r="VQ341" s="633"/>
      <c r="VR341" s="633"/>
      <c r="VS341" s="633"/>
      <c r="VT341" s="633"/>
      <c r="VU341" s="633"/>
      <c r="VV341" s="633"/>
      <c r="VW341" s="633"/>
      <c r="VX341" s="633"/>
      <c r="VY341" s="633"/>
      <c r="VZ341" s="633"/>
      <c r="WA341" s="633"/>
      <c r="WB341" s="633"/>
      <c r="WC341" s="633"/>
      <c r="WD341" s="633"/>
      <c r="WE341" s="633"/>
      <c r="WF341" s="633"/>
      <c r="WG341" s="633"/>
      <c r="WH341" s="633"/>
      <c r="WI341" s="633"/>
      <c r="WJ341" s="633"/>
      <c r="WK341" s="633"/>
      <c r="WL341" s="633"/>
      <c r="WM341" s="633"/>
      <c r="WN341" s="633"/>
      <c r="WO341" s="633"/>
      <c r="WP341" s="633"/>
      <c r="WQ341" s="633"/>
      <c r="WR341" s="633"/>
      <c r="WS341" s="633"/>
      <c r="WT341" s="633"/>
      <c r="WU341" s="633"/>
      <c r="WV341" s="633"/>
      <c r="WW341" s="633"/>
      <c r="WX341" s="633"/>
      <c r="WY341" s="633"/>
      <c r="WZ341" s="633"/>
      <c r="XA341" s="633"/>
      <c r="XB341" s="633"/>
      <c r="XC341" s="633"/>
      <c r="XD341" s="633"/>
      <c r="XE341" s="633"/>
      <c r="XF341" s="633"/>
      <c r="XG341" s="633"/>
      <c r="XH341" s="633"/>
      <c r="XI341" s="633"/>
      <c r="XJ341" s="633"/>
      <c r="XK341" s="633"/>
      <c r="XL341" s="633"/>
      <c r="XM341" s="633"/>
      <c r="XN341" s="633"/>
      <c r="XO341" s="633"/>
      <c r="XP341" s="633"/>
      <c r="XQ341" s="633"/>
      <c r="XR341" s="633"/>
      <c r="XS341" s="633"/>
      <c r="XT341" s="633"/>
      <c r="XU341" s="633"/>
      <c r="XV341" s="633"/>
      <c r="XW341" s="633"/>
      <c r="XX341" s="633"/>
      <c r="XY341" s="633"/>
      <c r="XZ341" s="633"/>
      <c r="YA341" s="633"/>
      <c r="YB341" s="633"/>
      <c r="YC341" s="633"/>
      <c r="YD341" s="633"/>
      <c r="YE341" s="633"/>
      <c r="YF341" s="633"/>
      <c r="YG341" s="633"/>
      <c r="YH341" s="633"/>
      <c r="YI341" s="633"/>
      <c r="YJ341" s="633"/>
      <c r="YK341" s="633"/>
      <c r="YL341" s="633"/>
      <c r="YM341" s="633"/>
      <c r="YN341" s="633"/>
      <c r="YO341" s="633"/>
      <c r="YP341" s="633"/>
      <c r="YQ341" s="633"/>
      <c r="YR341" s="633"/>
      <c r="YS341" s="633"/>
      <c r="YT341" s="633"/>
      <c r="YU341" s="633"/>
      <c r="YV341" s="633"/>
      <c r="YW341" s="633"/>
      <c r="YX341" s="633"/>
      <c r="YY341" s="633"/>
      <c r="YZ341" s="633"/>
      <c r="ZA341" s="633"/>
      <c r="ZB341" s="633"/>
      <c r="ZC341" s="633"/>
      <c r="ZD341" s="633"/>
      <c r="ZE341" s="633"/>
      <c r="ZF341" s="633"/>
      <c r="ZG341" s="633"/>
      <c r="ZH341" s="633"/>
      <c r="ZI341" s="633"/>
      <c r="ZJ341" s="633"/>
      <c r="ZK341" s="633"/>
      <c r="ZL341" s="633"/>
      <c r="ZM341" s="633"/>
      <c r="ZN341" s="633"/>
      <c r="ZO341" s="633"/>
      <c r="ZP341" s="633"/>
      <c r="ZQ341" s="633"/>
      <c r="ZR341" s="633"/>
      <c r="ZS341" s="633"/>
      <c r="ZT341" s="633"/>
      <c r="ZU341" s="633"/>
      <c r="ZV341" s="633"/>
      <c r="ZW341" s="633"/>
      <c r="ZX341" s="633"/>
      <c r="ZY341" s="633"/>
      <c r="ZZ341" s="633"/>
      <c r="AAA341" s="633"/>
      <c r="AAB341" s="633"/>
      <c r="AAC341" s="633"/>
      <c r="AAD341" s="633"/>
      <c r="AAE341" s="633"/>
      <c r="AAF341" s="633"/>
      <c r="AAG341" s="633"/>
      <c r="AAH341" s="633"/>
      <c r="AAI341" s="633"/>
      <c r="AAJ341" s="633"/>
      <c r="AAK341" s="633"/>
      <c r="AAL341" s="633"/>
      <c r="AAM341" s="633"/>
      <c r="AAN341" s="633"/>
      <c r="AAO341" s="633"/>
      <c r="AAP341" s="633"/>
      <c r="AAQ341" s="633"/>
      <c r="AAR341" s="633"/>
      <c r="AAS341" s="633"/>
      <c r="AAT341" s="633"/>
      <c r="AAU341" s="633"/>
      <c r="AAV341" s="633"/>
      <c r="AAW341" s="633"/>
      <c r="AAX341" s="633"/>
      <c r="AAY341" s="633"/>
      <c r="AAZ341" s="633"/>
      <c r="ABA341" s="633"/>
      <c r="ABB341" s="633"/>
      <c r="ABC341" s="633"/>
      <c r="ABD341" s="633"/>
      <c r="ABE341" s="633"/>
      <c r="ABF341" s="633"/>
      <c r="ABG341" s="633"/>
      <c r="ABH341" s="633"/>
      <c r="ABI341" s="633"/>
      <c r="ABJ341" s="633"/>
      <c r="ABK341" s="633"/>
      <c r="ABL341" s="633"/>
      <c r="ABM341" s="633"/>
      <c r="ABN341" s="633"/>
      <c r="ABO341" s="633"/>
      <c r="ABP341" s="633"/>
      <c r="ABQ341" s="633"/>
      <c r="ABR341" s="633"/>
      <c r="ABS341" s="633"/>
      <c r="ABT341" s="633"/>
      <c r="ABU341" s="633"/>
      <c r="ABV341" s="633"/>
      <c r="ABW341" s="633"/>
      <c r="ABX341" s="633"/>
      <c r="ABY341" s="633"/>
      <c r="ABZ341" s="633"/>
      <c r="ACA341" s="633"/>
      <c r="ACB341" s="633"/>
      <c r="ACC341" s="633"/>
      <c r="ACD341" s="633"/>
      <c r="ACE341" s="633"/>
      <c r="ACF341" s="633"/>
      <c r="ACG341" s="633"/>
      <c r="ACH341" s="633"/>
      <c r="ACI341" s="633"/>
      <c r="ACJ341" s="633"/>
      <c r="ACK341" s="633"/>
      <c r="ACL341" s="633"/>
      <c r="ACM341" s="633"/>
      <c r="ACN341" s="633"/>
      <c r="ACO341" s="633"/>
      <c r="ACP341" s="633"/>
      <c r="ACQ341" s="633"/>
      <c r="ACR341" s="633"/>
      <c r="ACS341" s="633"/>
      <c r="ACT341" s="633"/>
      <c r="ACU341" s="633"/>
      <c r="ACV341" s="633"/>
      <c r="ACW341" s="633"/>
      <c r="ACX341" s="633"/>
      <c r="ACY341" s="633"/>
      <c r="ACZ341" s="633"/>
      <c r="ADA341" s="633"/>
      <c r="ADB341" s="633"/>
      <c r="ADC341" s="633"/>
      <c r="ADD341" s="633"/>
      <c r="ADE341" s="633"/>
      <c r="ADF341" s="633"/>
      <c r="ADG341" s="633"/>
      <c r="ADH341" s="633"/>
      <c r="ADI341" s="633"/>
      <c r="ADJ341" s="633"/>
      <c r="ADK341" s="633"/>
      <c r="ADL341" s="633"/>
      <c r="ADM341" s="633"/>
      <c r="ADN341" s="633"/>
      <c r="ADO341" s="633"/>
      <c r="ADP341" s="633"/>
      <c r="ADQ341" s="633"/>
      <c r="ADR341" s="633"/>
      <c r="ADS341" s="633"/>
      <c r="ADT341" s="633"/>
      <c r="ADU341" s="633"/>
      <c r="ADV341" s="633"/>
      <c r="ADW341" s="633"/>
      <c r="ADX341" s="633"/>
      <c r="ADY341" s="633"/>
      <c r="ADZ341" s="633"/>
      <c r="AEA341" s="633"/>
      <c r="AEB341" s="633"/>
      <c r="AEC341" s="633"/>
      <c r="AED341" s="633"/>
      <c r="AEE341" s="633"/>
      <c r="AEF341" s="633"/>
      <c r="AEG341" s="633"/>
      <c r="AEH341" s="633"/>
      <c r="AEI341" s="633"/>
      <c r="AEJ341" s="633"/>
      <c r="AEK341" s="633"/>
      <c r="AEL341" s="633"/>
      <c r="AEM341" s="633"/>
      <c r="AEN341" s="633"/>
      <c r="AEO341" s="633"/>
      <c r="AEP341" s="633"/>
      <c r="AEQ341" s="633"/>
      <c r="AER341" s="633"/>
      <c r="AES341" s="633"/>
      <c r="AET341" s="633"/>
      <c r="AEU341" s="633"/>
      <c r="AEV341" s="633"/>
      <c r="AEW341" s="633"/>
      <c r="AEX341" s="633"/>
      <c r="AEY341" s="633"/>
      <c r="AEZ341" s="633"/>
      <c r="AFA341" s="633"/>
      <c r="AFB341" s="633"/>
      <c r="AFC341" s="633"/>
      <c r="AFD341" s="633"/>
      <c r="AFE341" s="633"/>
      <c r="AFF341" s="633"/>
      <c r="AFG341" s="633"/>
      <c r="AFH341" s="633"/>
      <c r="AFI341" s="633"/>
      <c r="AFJ341" s="633"/>
      <c r="AFK341" s="633"/>
      <c r="AFL341" s="633"/>
      <c r="AFM341" s="633"/>
      <c r="AFN341" s="633"/>
      <c r="AFO341" s="633"/>
      <c r="AFP341" s="633"/>
      <c r="AFQ341" s="633"/>
      <c r="AFR341" s="633"/>
      <c r="AFS341" s="633"/>
      <c r="AFT341" s="633"/>
      <c r="AFU341" s="633"/>
      <c r="AFV341" s="633"/>
      <c r="AFW341" s="633"/>
      <c r="AFX341" s="633"/>
      <c r="AFY341" s="633"/>
      <c r="AFZ341" s="633"/>
      <c r="AGA341" s="633"/>
      <c r="AGB341" s="633"/>
      <c r="AGC341" s="633"/>
      <c r="AGD341" s="633"/>
      <c r="AGE341" s="633"/>
      <c r="AGF341" s="633"/>
      <c r="AGG341" s="633"/>
      <c r="AGH341" s="633"/>
      <c r="AGI341" s="633"/>
      <c r="AGJ341" s="633"/>
      <c r="AGK341" s="633"/>
      <c r="AGL341" s="633"/>
      <c r="AGM341" s="633"/>
      <c r="AGN341" s="633"/>
      <c r="AGO341" s="633"/>
      <c r="AGP341" s="633"/>
      <c r="AGQ341" s="633"/>
      <c r="AGR341" s="633"/>
      <c r="AGS341" s="633"/>
      <c r="AGT341" s="633"/>
      <c r="AGU341" s="633"/>
      <c r="AGV341" s="633"/>
      <c r="AGW341" s="633"/>
      <c r="AGX341" s="633"/>
      <c r="AGY341" s="633"/>
      <c r="AGZ341" s="633"/>
      <c r="AHA341" s="633"/>
      <c r="AHB341" s="633"/>
      <c r="AHC341" s="633"/>
      <c r="AHD341" s="633"/>
      <c r="AHE341" s="633"/>
      <c r="AHF341" s="633"/>
      <c r="AHG341" s="633"/>
      <c r="AHH341" s="633"/>
      <c r="AHI341" s="633"/>
      <c r="AHJ341" s="633"/>
      <c r="AHK341" s="633"/>
      <c r="AHL341" s="633"/>
      <c r="AHM341" s="633"/>
      <c r="AHN341" s="633"/>
      <c r="AHO341" s="633"/>
      <c r="AHP341" s="633"/>
      <c r="AHQ341" s="633"/>
      <c r="AHR341" s="633"/>
      <c r="AHS341" s="633"/>
      <c r="AHT341" s="633"/>
      <c r="AHU341" s="633"/>
      <c r="AHV341" s="633"/>
      <c r="AHW341" s="633"/>
      <c r="AHX341" s="633"/>
      <c r="AHY341" s="633"/>
      <c r="AHZ341" s="633"/>
      <c r="AIA341" s="633"/>
      <c r="AIB341" s="633"/>
      <c r="AIC341" s="633"/>
      <c r="AID341" s="633"/>
      <c r="AIE341" s="633"/>
      <c r="AIF341" s="633"/>
      <c r="AIG341" s="633"/>
      <c r="AIH341" s="633"/>
      <c r="AII341" s="633"/>
      <c r="AIJ341" s="633"/>
      <c r="AIK341" s="633"/>
      <c r="AIL341" s="633"/>
      <c r="AIM341" s="633"/>
      <c r="AIN341" s="633"/>
      <c r="AIO341" s="633"/>
      <c r="AIP341" s="633"/>
      <c r="AIQ341" s="633"/>
      <c r="AIR341" s="633"/>
      <c r="AIS341" s="633"/>
      <c r="AIT341" s="633"/>
      <c r="AIU341" s="633"/>
      <c r="AIV341" s="633"/>
      <c r="AIW341" s="633"/>
      <c r="AIX341" s="633"/>
      <c r="AIY341" s="633"/>
      <c r="AIZ341" s="633"/>
      <c r="AJA341" s="633"/>
      <c r="AJB341" s="633"/>
      <c r="AJC341" s="633"/>
      <c r="AJD341" s="633"/>
      <c r="AJE341" s="633"/>
      <c r="AJF341" s="633"/>
      <c r="AJG341" s="633"/>
      <c r="AJH341" s="633"/>
      <c r="AJI341" s="633"/>
      <c r="AJJ341" s="633"/>
      <c r="AJK341" s="633"/>
      <c r="AJL341" s="633"/>
      <c r="AJM341" s="633"/>
      <c r="AJN341" s="633"/>
      <c r="AJO341" s="633"/>
      <c r="AJP341" s="633"/>
      <c r="AJQ341" s="633"/>
      <c r="AJR341" s="633"/>
      <c r="AJS341" s="633"/>
      <c r="AJT341" s="633"/>
      <c r="AJU341" s="633"/>
      <c r="AJV341" s="633"/>
      <c r="AJW341" s="633"/>
      <c r="AJX341" s="633"/>
      <c r="AJY341" s="633"/>
      <c r="AJZ341" s="633"/>
      <c r="AKA341" s="633"/>
      <c r="AKB341" s="633"/>
      <c r="AKC341" s="633"/>
      <c r="AKD341" s="633"/>
      <c r="AKE341" s="633"/>
      <c r="AKF341" s="633"/>
      <c r="AKG341" s="633"/>
      <c r="AKH341" s="633"/>
      <c r="AKI341" s="633"/>
      <c r="AKJ341" s="633"/>
      <c r="AKK341" s="633"/>
      <c r="AKL341" s="633"/>
      <c r="AKM341" s="633"/>
      <c r="AKN341" s="633"/>
      <c r="AKO341" s="633"/>
      <c r="AKP341" s="633"/>
      <c r="AKQ341" s="633"/>
      <c r="AKR341" s="633"/>
      <c r="AKS341" s="633"/>
      <c r="AKT341" s="633"/>
      <c r="AKU341" s="633"/>
      <c r="AKV341" s="633"/>
      <c r="AKW341" s="633"/>
      <c r="AKX341" s="633"/>
      <c r="AKY341" s="633"/>
      <c r="AKZ341" s="633"/>
      <c r="ALA341" s="633"/>
      <c r="ALB341" s="633"/>
      <c r="ALC341" s="633"/>
      <c r="ALD341" s="633"/>
      <c r="ALE341" s="633"/>
      <c r="ALF341" s="633"/>
      <c r="ALG341" s="633"/>
      <c r="ALH341" s="633"/>
      <c r="ALI341" s="633"/>
      <c r="ALJ341" s="633"/>
      <c r="ALK341" s="633"/>
      <c r="ALL341" s="633"/>
      <c r="ALM341" s="633"/>
      <c r="ALN341" s="633"/>
      <c r="ALO341" s="633"/>
      <c r="ALP341" s="633"/>
      <c r="ALQ341" s="633"/>
      <c r="ALR341" s="633"/>
      <c r="ALS341" s="633"/>
      <c r="ALT341" s="633"/>
      <c r="ALU341" s="633"/>
      <c r="ALV341" s="633"/>
      <c r="ALW341" s="633"/>
      <c r="ALX341" s="633"/>
      <c r="ALY341" s="633"/>
      <c r="ALZ341" s="633"/>
      <c r="AMA341" s="633"/>
      <c r="AMB341" s="633"/>
      <c r="AMC341" s="633"/>
      <c r="AMD341" s="633"/>
      <c r="AME341" s="633"/>
      <c r="AMF341" s="633"/>
      <c r="AMG341" s="633"/>
      <c r="AMH341" s="633"/>
      <c r="AMI341" s="633"/>
      <c r="AMJ341" s="633"/>
      <c r="AMK341" s="633"/>
      <c r="AML341" s="633"/>
      <c r="AMM341" s="633"/>
      <c r="AMN341" s="633"/>
      <c r="AMO341" s="633"/>
      <c r="AMP341" s="633"/>
      <c r="AMQ341" s="633"/>
      <c r="AMR341" s="633"/>
      <c r="AMS341" s="633"/>
      <c r="AMT341" s="633"/>
      <c r="AMU341" s="633"/>
      <c r="AMV341" s="633"/>
      <c r="AMW341" s="633"/>
      <c r="AMX341" s="633"/>
      <c r="AMY341" s="633"/>
      <c r="AMZ341" s="633"/>
      <c r="ANA341" s="633"/>
      <c r="ANB341" s="633"/>
      <c r="ANC341" s="633"/>
      <c r="AND341" s="633"/>
      <c r="ANE341" s="633"/>
      <c r="ANF341" s="633"/>
      <c r="ANG341" s="633"/>
      <c r="ANH341" s="633"/>
      <c r="ANI341" s="633"/>
      <c r="ANJ341" s="633"/>
      <c r="ANK341" s="633"/>
      <c r="ANL341" s="633"/>
      <c r="ANM341" s="633"/>
      <c r="ANN341" s="633"/>
      <c r="ANO341" s="633"/>
      <c r="ANP341" s="633"/>
      <c r="ANQ341" s="633"/>
      <c r="ANR341" s="633"/>
      <c r="ANS341" s="633"/>
      <c r="ANT341" s="633"/>
      <c r="ANU341" s="633"/>
      <c r="ANV341" s="633"/>
      <c r="ANW341" s="633"/>
      <c r="ANX341" s="633"/>
      <c r="ANY341" s="633"/>
      <c r="ANZ341" s="633"/>
      <c r="AOA341" s="633"/>
      <c r="AOB341" s="633"/>
      <c r="AOC341" s="633"/>
      <c r="AOD341" s="633"/>
      <c r="AOE341" s="633"/>
      <c r="AOF341" s="633"/>
      <c r="AOG341" s="633"/>
      <c r="AOH341" s="633"/>
      <c r="AOI341" s="633"/>
      <c r="AOJ341" s="633"/>
      <c r="AOK341" s="633"/>
      <c r="AOL341" s="633"/>
      <c r="AOM341" s="633"/>
      <c r="AON341" s="633"/>
      <c r="AOO341" s="633"/>
      <c r="AOP341" s="633"/>
      <c r="AOQ341" s="633"/>
      <c r="AOR341" s="633"/>
      <c r="AOS341" s="633"/>
      <c r="AOT341" s="633"/>
      <c r="AOU341" s="633"/>
      <c r="AOV341" s="633"/>
      <c r="AOW341" s="633"/>
      <c r="AOX341" s="633"/>
      <c r="AOY341" s="633"/>
      <c r="AOZ341" s="633"/>
      <c r="APA341" s="633"/>
      <c r="APB341" s="633"/>
      <c r="APC341" s="633"/>
      <c r="APD341" s="633"/>
      <c r="APE341" s="633"/>
      <c r="APF341" s="633"/>
      <c r="APG341" s="633"/>
      <c r="APH341" s="633"/>
      <c r="API341" s="633"/>
      <c r="APJ341" s="633"/>
      <c r="APK341" s="633"/>
      <c r="APL341" s="633"/>
      <c r="APM341" s="633"/>
      <c r="APN341" s="633"/>
      <c r="APO341" s="633"/>
      <c r="APP341" s="633"/>
      <c r="APQ341" s="633"/>
      <c r="APR341" s="633"/>
      <c r="APS341" s="633"/>
      <c r="APT341" s="633"/>
      <c r="APU341" s="633"/>
      <c r="APV341" s="633"/>
      <c r="APW341" s="633"/>
      <c r="APX341" s="633"/>
      <c r="APY341" s="633"/>
      <c r="APZ341" s="633"/>
      <c r="AQA341" s="633"/>
      <c r="AQB341" s="633"/>
      <c r="AQC341" s="633"/>
      <c r="AQD341" s="633"/>
      <c r="AQE341" s="633"/>
      <c r="AQF341" s="633"/>
      <c r="AQG341" s="633"/>
      <c r="AQH341" s="633"/>
      <c r="AQI341" s="633"/>
      <c r="AQJ341" s="633"/>
      <c r="AQK341" s="633"/>
      <c r="AQL341" s="633"/>
      <c r="AQM341" s="633"/>
      <c r="AQN341" s="633"/>
      <c r="AQO341" s="633"/>
      <c r="AQP341" s="633"/>
      <c r="AQQ341" s="633"/>
      <c r="AQR341" s="633"/>
      <c r="AQS341" s="633"/>
      <c r="AQT341" s="633"/>
      <c r="AQU341" s="633"/>
      <c r="AQV341" s="633"/>
      <c r="AQW341" s="633"/>
      <c r="AQX341" s="633"/>
      <c r="AQY341" s="633"/>
      <c r="AQZ341" s="633"/>
      <c r="ARA341" s="633"/>
      <c r="ARB341" s="633"/>
      <c r="ARC341" s="633"/>
      <c r="ARD341" s="633"/>
      <c r="ARE341" s="633"/>
      <c r="ARF341" s="633"/>
      <c r="ARG341" s="633"/>
      <c r="ARH341" s="633"/>
      <c r="ARI341" s="633"/>
      <c r="ARJ341" s="633"/>
      <c r="ARK341" s="633"/>
      <c r="ARL341" s="633"/>
      <c r="ARM341" s="633"/>
      <c r="ARN341" s="633"/>
      <c r="ARO341" s="633"/>
      <c r="ARP341" s="633"/>
      <c r="ARQ341" s="633"/>
      <c r="ARR341" s="633"/>
      <c r="ARS341" s="633"/>
      <c r="ART341" s="633"/>
      <c r="ARU341" s="633"/>
      <c r="ARV341" s="633"/>
      <c r="ARW341" s="633"/>
      <c r="ARX341" s="633"/>
      <c r="ARY341" s="633"/>
      <c r="ARZ341" s="633"/>
      <c r="ASA341" s="633"/>
      <c r="ASB341" s="633"/>
      <c r="ASC341" s="633"/>
      <c r="ASD341" s="633"/>
      <c r="ASE341" s="633"/>
      <c r="ASF341" s="633"/>
      <c r="ASG341" s="633"/>
      <c r="ASH341" s="633"/>
      <c r="ASI341" s="633"/>
      <c r="ASJ341" s="633"/>
      <c r="ASK341" s="633"/>
      <c r="ASL341" s="633"/>
      <c r="ASM341" s="633"/>
      <c r="ASN341" s="633"/>
      <c r="ASO341" s="633"/>
      <c r="ASP341" s="633"/>
      <c r="ASQ341" s="633"/>
      <c r="ASR341" s="633"/>
      <c r="ASS341" s="633"/>
      <c r="AST341" s="633"/>
      <c r="ASU341" s="633"/>
      <c r="ASV341" s="633"/>
      <c r="ASW341" s="633"/>
      <c r="ASX341" s="633"/>
      <c r="ASY341" s="633"/>
      <c r="ASZ341" s="633"/>
      <c r="ATA341" s="633"/>
      <c r="ATB341" s="633"/>
      <c r="ATC341" s="633"/>
      <c r="ATD341" s="633"/>
      <c r="ATE341" s="633"/>
      <c r="ATF341" s="633"/>
      <c r="ATG341" s="633"/>
      <c r="ATH341" s="633"/>
      <c r="ATI341" s="633"/>
      <c r="ATJ341" s="633"/>
      <c r="ATK341" s="633"/>
      <c r="ATL341" s="633"/>
      <c r="ATM341" s="633"/>
      <c r="ATN341" s="633"/>
      <c r="ATO341" s="633"/>
      <c r="ATP341" s="633"/>
      <c r="ATQ341" s="633"/>
      <c r="ATR341" s="633"/>
      <c r="ATS341" s="633"/>
      <c r="ATT341" s="633"/>
      <c r="ATU341" s="633"/>
      <c r="ATV341" s="633"/>
      <c r="ATW341" s="633"/>
      <c r="ATX341" s="633"/>
      <c r="ATY341" s="633"/>
      <c r="ATZ341" s="633"/>
      <c r="AUA341" s="633"/>
      <c r="AUB341" s="633"/>
      <c r="AUC341" s="633"/>
      <c r="AUD341" s="633"/>
      <c r="AUE341" s="633"/>
      <c r="AUF341" s="633"/>
      <c r="AUG341" s="633"/>
      <c r="AUH341" s="633"/>
      <c r="AUI341" s="633"/>
      <c r="AUJ341" s="633"/>
      <c r="AUK341" s="633"/>
      <c r="AUL341" s="633"/>
      <c r="AUM341" s="633"/>
      <c r="AUN341" s="633"/>
      <c r="AUO341" s="633"/>
      <c r="AUP341" s="633"/>
      <c r="AUQ341" s="633"/>
      <c r="AUR341" s="633"/>
      <c r="AUS341" s="633"/>
      <c r="AUT341" s="633"/>
      <c r="AUU341" s="633"/>
      <c r="AUV341" s="633"/>
      <c r="AUW341" s="633"/>
      <c r="AUX341" s="633"/>
      <c r="AUY341" s="633"/>
      <c r="AUZ341" s="633"/>
      <c r="AVA341" s="633"/>
      <c r="AVB341" s="633"/>
      <c r="AVC341" s="633"/>
      <c r="AVD341" s="633"/>
      <c r="AVE341" s="633"/>
      <c r="AVF341" s="633"/>
      <c r="AVG341" s="633"/>
      <c r="AVH341" s="633"/>
      <c r="AVI341" s="633"/>
      <c r="AVJ341" s="633"/>
      <c r="AVK341" s="633"/>
      <c r="AVL341" s="633"/>
      <c r="AVM341" s="633"/>
      <c r="AVN341" s="633"/>
      <c r="AVO341" s="633"/>
      <c r="AVP341" s="633"/>
      <c r="AVQ341" s="633"/>
      <c r="AVR341" s="633"/>
      <c r="AVS341" s="633"/>
      <c r="AVT341" s="633"/>
      <c r="AVU341" s="633"/>
      <c r="AVV341" s="633"/>
      <c r="AVW341" s="633"/>
      <c r="AVX341" s="633"/>
      <c r="AVY341" s="633"/>
      <c r="AVZ341" s="633"/>
      <c r="AWA341" s="633"/>
      <c r="AWB341" s="633"/>
      <c r="AWC341" s="633"/>
      <c r="AWD341" s="633"/>
      <c r="AWE341" s="633"/>
      <c r="AWF341" s="633"/>
      <c r="AWG341" s="633"/>
      <c r="AWH341" s="633"/>
      <c r="AWI341" s="633"/>
      <c r="AWJ341" s="633"/>
      <c r="AWK341" s="633"/>
      <c r="AWL341" s="633"/>
      <c r="AWM341" s="633"/>
      <c r="AWN341" s="633"/>
      <c r="AWO341" s="633"/>
      <c r="AWP341" s="633"/>
      <c r="AWQ341" s="633"/>
      <c r="AWR341" s="633"/>
      <c r="AWS341" s="633"/>
      <c r="AWT341" s="633"/>
      <c r="AWU341" s="633"/>
      <c r="AWV341" s="633"/>
      <c r="AWW341" s="633"/>
      <c r="AWX341" s="633"/>
      <c r="AWY341" s="633"/>
      <c r="AWZ341" s="633"/>
      <c r="AXA341" s="633"/>
      <c r="AXB341" s="633"/>
      <c r="AXC341" s="633"/>
      <c r="AXD341" s="633"/>
      <c r="AXE341" s="633"/>
      <c r="AXF341" s="633"/>
      <c r="AXG341" s="633"/>
      <c r="AXH341" s="633"/>
      <c r="AXI341" s="633"/>
      <c r="AXJ341" s="633"/>
      <c r="AXK341" s="633"/>
      <c r="AXL341" s="633"/>
      <c r="AXM341" s="633"/>
      <c r="AXN341" s="633"/>
      <c r="AXO341" s="633"/>
      <c r="AXP341" s="633"/>
      <c r="AXQ341" s="633"/>
      <c r="AXR341" s="633"/>
      <c r="AXS341" s="633"/>
      <c r="AXT341" s="633"/>
      <c r="AXU341" s="633"/>
      <c r="AXV341" s="633"/>
      <c r="AXW341" s="633"/>
      <c r="AXX341" s="633"/>
      <c r="AXY341" s="633"/>
      <c r="AXZ341" s="633"/>
      <c r="AYA341" s="633"/>
      <c r="AYB341" s="633"/>
      <c r="AYC341" s="633"/>
      <c r="AYD341" s="633"/>
      <c r="AYE341" s="633"/>
      <c r="AYF341" s="633"/>
      <c r="AYG341" s="633"/>
      <c r="AYH341" s="633"/>
      <c r="AYI341" s="633"/>
      <c r="AYJ341" s="633"/>
      <c r="AYK341" s="633"/>
      <c r="AYL341" s="633"/>
      <c r="AYM341" s="633"/>
      <c r="AYN341" s="633"/>
      <c r="AYO341" s="633"/>
      <c r="AYP341" s="633"/>
      <c r="AYQ341" s="633"/>
      <c r="AYR341" s="633"/>
      <c r="AYS341" s="633"/>
      <c r="AYT341" s="633"/>
      <c r="AYU341" s="633"/>
      <c r="AYV341" s="633"/>
      <c r="AYW341" s="633"/>
      <c r="AYX341" s="633"/>
      <c r="AYY341" s="633"/>
      <c r="AYZ341" s="633"/>
      <c r="AZA341" s="633"/>
      <c r="AZB341" s="633"/>
      <c r="AZC341" s="633"/>
      <c r="AZD341" s="633"/>
      <c r="AZE341" s="633"/>
      <c r="AZF341" s="633"/>
      <c r="AZG341" s="633"/>
      <c r="AZH341" s="633"/>
      <c r="AZI341" s="633"/>
      <c r="AZJ341" s="633"/>
      <c r="AZK341" s="633"/>
      <c r="AZL341" s="633"/>
      <c r="AZM341" s="633"/>
      <c r="AZN341" s="633"/>
      <c r="AZO341" s="633"/>
      <c r="AZP341" s="633"/>
      <c r="AZQ341" s="633"/>
      <c r="AZR341" s="633"/>
      <c r="AZS341" s="633"/>
      <c r="AZT341" s="633"/>
      <c r="AZU341" s="633"/>
      <c r="AZV341" s="633"/>
      <c r="AZW341" s="633"/>
      <c r="AZX341" s="633"/>
      <c r="AZY341" s="633"/>
      <c r="AZZ341" s="633"/>
      <c r="BAA341" s="633"/>
      <c r="BAB341" s="633"/>
      <c r="BAC341" s="633"/>
      <c r="BAD341" s="633"/>
      <c r="BAE341" s="633"/>
      <c r="BAF341" s="633"/>
      <c r="BAG341" s="633"/>
      <c r="BAH341" s="633"/>
      <c r="BAI341" s="633"/>
      <c r="BAJ341" s="633"/>
      <c r="BAK341" s="633"/>
      <c r="BAL341" s="633"/>
      <c r="BAM341" s="633"/>
      <c r="BAN341" s="633"/>
      <c r="BAO341" s="633"/>
      <c r="BAP341" s="633"/>
      <c r="BAQ341" s="633"/>
      <c r="BAR341" s="633"/>
      <c r="BAS341" s="633"/>
      <c r="BAT341" s="633"/>
      <c r="BAU341" s="633"/>
      <c r="BAV341" s="633"/>
      <c r="BAW341" s="633"/>
      <c r="BAX341" s="633"/>
      <c r="BAY341" s="633"/>
      <c r="BAZ341" s="633"/>
      <c r="BBA341" s="633"/>
      <c r="BBB341" s="633"/>
      <c r="BBC341" s="633"/>
      <c r="BBD341" s="633"/>
      <c r="BBE341" s="633"/>
      <c r="BBF341" s="633"/>
      <c r="BBG341" s="633"/>
      <c r="BBH341" s="633"/>
      <c r="BBI341" s="633"/>
      <c r="BBJ341" s="633"/>
      <c r="BBK341" s="633"/>
      <c r="BBL341" s="633"/>
      <c r="BBM341" s="633"/>
      <c r="BBN341" s="633"/>
      <c r="BBO341" s="633"/>
      <c r="BBP341" s="633"/>
      <c r="BBQ341" s="633"/>
      <c r="BBR341" s="633"/>
      <c r="BBS341" s="633"/>
      <c r="BBT341" s="633"/>
      <c r="BBU341" s="633"/>
      <c r="BBV341" s="633"/>
      <c r="BBW341" s="633"/>
      <c r="BBX341" s="633"/>
      <c r="BBY341" s="633"/>
      <c r="BBZ341" s="633"/>
      <c r="BCA341" s="633"/>
      <c r="BCB341" s="633"/>
      <c r="BCC341" s="633"/>
      <c r="BCD341" s="633"/>
      <c r="BCE341" s="633"/>
      <c r="BCF341" s="633"/>
      <c r="BCG341" s="633"/>
      <c r="BCH341" s="633"/>
      <c r="BCI341" s="633"/>
      <c r="BCJ341" s="633"/>
      <c r="BCK341" s="633"/>
      <c r="BCL341" s="633"/>
      <c r="BCM341" s="633"/>
      <c r="BCN341" s="633"/>
      <c r="BCO341" s="633"/>
      <c r="BCP341" s="633"/>
      <c r="BCQ341" s="633"/>
      <c r="BCR341" s="633"/>
      <c r="BCS341" s="633"/>
      <c r="BCT341" s="633"/>
      <c r="BCU341" s="633"/>
      <c r="BCV341" s="633"/>
      <c r="BCW341" s="633"/>
      <c r="BCX341" s="633"/>
      <c r="BCY341" s="633"/>
      <c r="BCZ341" s="633"/>
      <c r="BDA341" s="633"/>
      <c r="BDB341" s="633"/>
      <c r="BDC341" s="633"/>
      <c r="BDD341" s="633"/>
      <c r="BDE341" s="633"/>
      <c r="BDF341" s="633"/>
      <c r="BDG341" s="633"/>
      <c r="BDH341" s="633"/>
      <c r="BDI341" s="633"/>
      <c r="BDJ341" s="633"/>
      <c r="BDK341" s="633"/>
      <c r="BDL341" s="633"/>
      <c r="BDM341" s="633"/>
      <c r="BDN341" s="633"/>
      <c r="BDO341" s="633"/>
      <c r="BDP341" s="633"/>
      <c r="BDQ341" s="633"/>
      <c r="BDR341" s="633"/>
      <c r="BDS341" s="633"/>
      <c r="BDT341" s="633"/>
      <c r="BDU341" s="633"/>
      <c r="BDV341" s="633"/>
      <c r="BDW341" s="633"/>
      <c r="BDX341" s="633"/>
      <c r="BDY341" s="633"/>
      <c r="BDZ341" s="633"/>
      <c r="BEA341" s="633"/>
      <c r="BEB341" s="633"/>
      <c r="BEC341" s="633"/>
      <c r="BED341" s="633"/>
      <c r="BEE341" s="633"/>
      <c r="BEF341" s="633"/>
      <c r="BEG341" s="633"/>
      <c r="BEH341" s="633"/>
      <c r="BEI341" s="633"/>
      <c r="BEJ341" s="633"/>
      <c r="BEK341" s="633"/>
      <c r="BEL341" s="633"/>
      <c r="BEM341" s="633"/>
      <c r="BEN341" s="633"/>
      <c r="BEO341" s="633"/>
      <c r="BEP341" s="633"/>
      <c r="BEQ341" s="633"/>
      <c r="BER341" s="633"/>
      <c r="BES341" s="633"/>
      <c r="BET341" s="633"/>
      <c r="BEU341" s="633"/>
      <c r="BEV341" s="633"/>
      <c r="BEW341" s="633"/>
      <c r="BEX341" s="633"/>
      <c r="BEY341" s="633"/>
      <c r="BEZ341" s="633"/>
      <c r="BFA341" s="633"/>
      <c r="BFB341" s="633"/>
      <c r="BFC341" s="633"/>
      <c r="BFD341" s="633"/>
      <c r="BFE341" s="633"/>
      <c r="BFF341" s="633"/>
      <c r="BFG341" s="633"/>
      <c r="BFH341" s="633"/>
      <c r="BFI341" s="633"/>
      <c r="BFJ341" s="633"/>
      <c r="BFK341" s="633"/>
      <c r="BFL341" s="633"/>
      <c r="BFM341" s="633"/>
      <c r="BFN341" s="633"/>
      <c r="BFO341" s="633"/>
      <c r="BFP341" s="633"/>
      <c r="BFQ341" s="633"/>
      <c r="BFR341" s="633"/>
      <c r="BFS341" s="633"/>
      <c r="BFT341" s="633"/>
      <c r="BFU341" s="633"/>
      <c r="BFV341" s="633"/>
      <c r="BFW341" s="633"/>
      <c r="BFX341" s="633"/>
      <c r="BFY341" s="633"/>
      <c r="BFZ341" s="633"/>
      <c r="BGA341" s="633"/>
      <c r="BGB341" s="633"/>
      <c r="BGC341" s="633"/>
      <c r="BGD341" s="633"/>
      <c r="BGE341" s="633"/>
      <c r="BGF341" s="633"/>
      <c r="BGG341" s="633"/>
      <c r="BGH341" s="633"/>
      <c r="BGI341" s="633"/>
      <c r="BGJ341" s="633"/>
      <c r="BGK341" s="633"/>
      <c r="BGL341" s="633"/>
      <c r="BGM341" s="633"/>
      <c r="BGN341" s="633"/>
      <c r="BGO341" s="633"/>
      <c r="BGP341" s="633"/>
      <c r="BGQ341" s="633"/>
      <c r="BGR341" s="633"/>
      <c r="BGS341" s="633"/>
      <c r="BGT341" s="633"/>
      <c r="BGU341" s="633"/>
      <c r="BGV341" s="633"/>
      <c r="BGW341" s="633"/>
      <c r="BGX341" s="633"/>
      <c r="BGY341" s="633"/>
      <c r="BGZ341" s="633"/>
      <c r="BHA341" s="633"/>
      <c r="BHB341" s="633"/>
      <c r="BHC341" s="633"/>
      <c r="BHD341" s="633"/>
      <c r="BHE341" s="633"/>
      <c r="BHF341" s="633"/>
      <c r="BHG341" s="633"/>
      <c r="BHH341" s="633"/>
      <c r="BHI341" s="633"/>
      <c r="BHJ341" s="633"/>
      <c r="BHK341" s="633"/>
      <c r="BHL341" s="633"/>
      <c r="BHM341" s="633"/>
      <c r="BHN341" s="633"/>
      <c r="BHO341" s="633"/>
      <c r="BHP341" s="633"/>
      <c r="BHQ341" s="633"/>
      <c r="BHR341" s="633"/>
      <c r="BHS341" s="633"/>
      <c r="BHT341" s="633"/>
      <c r="BHU341" s="633"/>
      <c r="BHV341" s="633"/>
      <c r="BHW341" s="633"/>
      <c r="BHX341" s="633"/>
      <c r="BHY341" s="633"/>
      <c r="BHZ341" s="633"/>
      <c r="BIA341" s="633"/>
      <c r="BIB341" s="633"/>
      <c r="BIC341" s="633"/>
      <c r="BID341" s="633"/>
      <c r="BIE341" s="633"/>
      <c r="BIF341" s="633"/>
      <c r="BIG341" s="633"/>
      <c r="BIH341" s="633"/>
      <c r="BII341" s="633"/>
      <c r="BIJ341" s="633"/>
      <c r="BIK341" s="633"/>
      <c r="BIL341" s="633"/>
      <c r="BIM341" s="633"/>
      <c r="BIN341" s="633"/>
      <c r="BIO341" s="633"/>
      <c r="BIP341" s="633"/>
      <c r="BIQ341" s="633"/>
      <c r="BIR341" s="633"/>
      <c r="BIS341" s="633"/>
      <c r="BIT341" s="633"/>
      <c r="BIU341" s="633"/>
      <c r="BIV341" s="633"/>
      <c r="BIW341" s="633"/>
      <c r="BIX341" s="633"/>
      <c r="BIY341" s="633"/>
      <c r="BIZ341" s="633"/>
      <c r="BJA341" s="633"/>
      <c r="BJB341" s="633"/>
      <c r="BJC341" s="633"/>
      <c r="BJD341" s="633"/>
      <c r="BJE341" s="633"/>
      <c r="BJF341" s="633"/>
      <c r="BJG341" s="633"/>
      <c r="BJH341" s="633"/>
      <c r="BJI341" s="633"/>
      <c r="BJJ341" s="633"/>
      <c r="BJK341" s="633"/>
      <c r="BJL341" s="633"/>
      <c r="BJM341" s="633"/>
      <c r="BJN341" s="633"/>
      <c r="BJO341" s="633"/>
      <c r="BJP341" s="633"/>
      <c r="BJQ341" s="633"/>
      <c r="BJR341" s="633"/>
      <c r="BJS341" s="633"/>
      <c r="BJT341" s="633"/>
      <c r="BJU341" s="633"/>
      <c r="BJV341" s="633"/>
      <c r="BJW341" s="633"/>
      <c r="BJX341" s="633"/>
      <c r="BJY341" s="633"/>
      <c r="BJZ341" s="633"/>
      <c r="BKA341" s="633"/>
      <c r="BKB341" s="633"/>
      <c r="BKC341" s="633"/>
      <c r="BKD341" s="633"/>
      <c r="BKE341" s="633"/>
      <c r="BKF341" s="633"/>
      <c r="BKG341" s="633"/>
      <c r="BKH341" s="633"/>
      <c r="BKI341" s="633"/>
      <c r="BKJ341" s="633"/>
      <c r="BKK341" s="633"/>
      <c r="BKL341" s="633"/>
      <c r="BKM341" s="633"/>
      <c r="BKN341" s="633"/>
      <c r="BKO341" s="633"/>
      <c r="BKP341" s="633"/>
      <c r="BKQ341" s="633"/>
      <c r="BKR341" s="633"/>
      <c r="BKS341" s="633"/>
      <c r="BKT341" s="633"/>
      <c r="BKU341" s="633"/>
      <c r="BKV341" s="633"/>
      <c r="BKW341" s="633"/>
      <c r="BKX341" s="633"/>
      <c r="BKY341" s="633"/>
      <c r="BKZ341" s="633"/>
      <c r="BLA341" s="633"/>
      <c r="BLB341" s="633"/>
      <c r="BLC341" s="633"/>
      <c r="BLD341" s="633"/>
      <c r="BLE341" s="633"/>
      <c r="BLF341" s="633"/>
      <c r="BLG341" s="633"/>
      <c r="BLH341" s="633"/>
      <c r="BLI341" s="633"/>
      <c r="BLJ341" s="633"/>
      <c r="BLK341" s="633"/>
      <c r="BLL341" s="633"/>
      <c r="BLM341" s="633"/>
      <c r="BLN341" s="633"/>
      <c r="BLO341" s="633"/>
      <c r="BLP341" s="633"/>
      <c r="BLQ341" s="633"/>
      <c r="BLR341" s="633"/>
      <c r="BLS341" s="633"/>
      <c r="BLT341" s="633"/>
      <c r="BLU341" s="633"/>
      <c r="BLV341" s="633"/>
      <c r="BLW341" s="633"/>
      <c r="BLX341" s="633"/>
      <c r="BLY341" s="633"/>
      <c r="BLZ341" s="633"/>
      <c r="BMA341" s="633"/>
      <c r="BMB341" s="633"/>
      <c r="BMC341" s="633"/>
      <c r="BMD341" s="633"/>
      <c r="BME341" s="633"/>
      <c r="BMF341" s="633"/>
      <c r="BMG341" s="633"/>
      <c r="BMH341" s="633"/>
      <c r="BMI341" s="633"/>
      <c r="BMJ341" s="633"/>
      <c r="BMK341" s="633"/>
      <c r="BML341" s="633"/>
      <c r="BMM341" s="633"/>
      <c r="BMN341" s="633"/>
      <c r="BMO341" s="633"/>
      <c r="BMP341" s="633"/>
      <c r="BMQ341" s="633"/>
      <c r="BMR341" s="633"/>
      <c r="BMS341" s="633"/>
      <c r="BMT341" s="633"/>
      <c r="BMU341" s="633"/>
      <c r="BMV341" s="633"/>
      <c r="BMW341" s="633"/>
      <c r="BMX341" s="633"/>
      <c r="BMY341" s="633"/>
      <c r="BMZ341" s="633"/>
      <c r="BNA341" s="633"/>
      <c r="BNB341" s="633"/>
      <c r="BNC341" s="633"/>
      <c r="BND341" s="633"/>
      <c r="BNE341" s="633"/>
      <c r="BNF341" s="633"/>
      <c r="BNG341" s="633"/>
      <c r="BNH341" s="633"/>
      <c r="BNI341" s="633"/>
      <c r="BNJ341" s="633"/>
      <c r="BNK341" s="633"/>
      <c r="BNL341" s="633"/>
      <c r="BNM341" s="633"/>
      <c r="BNN341" s="633"/>
      <c r="BNO341" s="633"/>
      <c r="BNP341" s="633"/>
      <c r="BNQ341" s="633"/>
      <c r="BNR341" s="633"/>
      <c r="BNS341" s="633"/>
      <c r="BNT341" s="633"/>
      <c r="BNU341" s="633"/>
      <c r="BNV341" s="633"/>
      <c r="BNW341" s="633"/>
      <c r="BNX341" s="633"/>
      <c r="BNY341" s="633"/>
      <c r="BNZ341" s="633"/>
      <c r="BOA341" s="633"/>
      <c r="BOB341" s="633"/>
      <c r="BOC341" s="633"/>
      <c r="BOD341" s="633"/>
      <c r="BOE341" s="633"/>
      <c r="BOF341" s="633"/>
      <c r="BOG341" s="633"/>
      <c r="BOH341" s="633"/>
      <c r="BOI341" s="633"/>
      <c r="BOJ341" s="633"/>
      <c r="BOK341" s="633"/>
      <c r="BOL341" s="633"/>
      <c r="BOM341" s="633"/>
      <c r="BON341" s="633"/>
      <c r="BOO341" s="633"/>
      <c r="BOP341" s="633"/>
      <c r="BOQ341" s="633"/>
      <c r="BOR341" s="633"/>
      <c r="BOS341" s="633"/>
      <c r="BOT341" s="633"/>
      <c r="BOU341" s="633"/>
      <c r="BOV341" s="633"/>
      <c r="BOW341" s="633"/>
      <c r="BOX341" s="633"/>
      <c r="BOY341" s="633"/>
      <c r="BOZ341" s="633"/>
      <c r="BPA341" s="633"/>
      <c r="BPB341" s="633"/>
      <c r="BPC341" s="633"/>
      <c r="BPD341" s="633"/>
      <c r="BPE341" s="633"/>
      <c r="BPF341" s="633"/>
      <c r="BPG341" s="633"/>
      <c r="BPH341" s="633"/>
      <c r="BPI341" s="633"/>
      <c r="BPJ341" s="633"/>
      <c r="BPK341" s="633"/>
      <c r="BPL341" s="633"/>
      <c r="BPM341" s="633"/>
      <c r="BPN341" s="633"/>
      <c r="BPO341" s="633"/>
      <c r="BPP341" s="633"/>
      <c r="BPQ341" s="633"/>
      <c r="BPR341" s="633"/>
      <c r="BPS341" s="633"/>
      <c r="BPT341" s="633"/>
      <c r="BPU341" s="633"/>
      <c r="BPV341" s="633"/>
      <c r="BPW341" s="633"/>
      <c r="BPX341" s="633"/>
      <c r="BPY341" s="633"/>
      <c r="BPZ341" s="633"/>
      <c r="BQA341" s="633"/>
      <c r="BQB341" s="633"/>
      <c r="BQC341" s="633"/>
      <c r="BQD341" s="633"/>
      <c r="BQE341" s="633"/>
      <c r="BQF341" s="633"/>
      <c r="BQG341" s="633"/>
      <c r="BQH341" s="633"/>
      <c r="BQI341" s="633"/>
      <c r="BQJ341" s="633"/>
      <c r="BQK341" s="633"/>
      <c r="BQL341" s="633"/>
      <c r="BQM341" s="633"/>
      <c r="BQN341" s="633"/>
      <c r="BQO341" s="633"/>
      <c r="BQP341" s="633"/>
      <c r="BQQ341" s="633"/>
      <c r="BQR341" s="633"/>
      <c r="BQS341" s="633"/>
      <c r="BQT341" s="633"/>
      <c r="BQU341" s="633"/>
      <c r="BQV341" s="633"/>
      <c r="BQW341" s="633"/>
      <c r="BQX341" s="633"/>
      <c r="BQY341" s="633"/>
      <c r="BQZ341" s="633"/>
      <c r="BRA341" s="633"/>
      <c r="BRB341" s="633"/>
      <c r="BRC341" s="633"/>
      <c r="BRD341" s="633"/>
      <c r="BRE341" s="633"/>
      <c r="BRF341" s="633"/>
      <c r="BRG341" s="633"/>
      <c r="BRH341" s="633"/>
      <c r="BRI341" s="633"/>
      <c r="BRJ341" s="633"/>
      <c r="BRK341" s="633"/>
      <c r="BRL341" s="633"/>
      <c r="BRM341" s="633"/>
      <c r="BRN341" s="633"/>
      <c r="BRO341" s="633"/>
      <c r="BRP341" s="633"/>
      <c r="BRQ341" s="633"/>
      <c r="BRR341" s="633"/>
      <c r="BRS341" s="633"/>
      <c r="BRT341" s="633"/>
      <c r="BRU341" s="633"/>
      <c r="BRV341" s="633"/>
      <c r="BRW341" s="633"/>
      <c r="BRX341" s="633"/>
      <c r="BRY341" s="633"/>
      <c r="BRZ341" s="633"/>
      <c r="BSA341" s="633"/>
      <c r="BSB341" s="633"/>
      <c r="BSC341" s="633"/>
      <c r="BSD341" s="633"/>
      <c r="BSE341" s="633"/>
      <c r="BSF341" s="633"/>
      <c r="BSG341" s="633"/>
      <c r="BSH341" s="633"/>
      <c r="BSI341" s="633"/>
      <c r="BSJ341" s="633"/>
      <c r="BSK341" s="633"/>
      <c r="BSL341" s="633"/>
      <c r="BSM341" s="633"/>
      <c r="BSN341" s="633"/>
      <c r="BSO341" s="633"/>
      <c r="BSP341" s="633"/>
      <c r="BSQ341" s="633"/>
      <c r="BSR341" s="633"/>
      <c r="BSS341" s="633"/>
      <c r="BST341" s="633"/>
      <c r="BSU341" s="633"/>
      <c r="BSV341" s="633"/>
      <c r="BSW341" s="633"/>
      <c r="BSX341" s="633"/>
      <c r="BSY341" s="633"/>
      <c r="BSZ341" s="633"/>
      <c r="BTA341" s="633"/>
      <c r="BTB341" s="633"/>
      <c r="BTC341" s="633"/>
      <c r="BTD341" s="633"/>
      <c r="BTE341" s="633"/>
      <c r="BTF341" s="633"/>
      <c r="BTG341" s="633"/>
      <c r="BTH341" s="633"/>
      <c r="BTI341" s="633"/>
      <c r="BTJ341" s="633"/>
      <c r="BTK341" s="633"/>
      <c r="BTL341" s="633"/>
      <c r="BTM341" s="633"/>
      <c r="BTN341" s="633"/>
      <c r="BTO341" s="633"/>
      <c r="BTP341" s="633"/>
      <c r="BTQ341" s="633"/>
      <c r="BTR341" s="633"/>
      <c r="BTS341" s="633"/>
      <c r="BTT341" s="633"/>
      <c r="BTU341" s="633"/>
      <c r="BTV341" s="633"/>
      <c r="BTW341" s="633"/>
      <c r="BTX341" s="633"/>
      <c r="BTY341" s="633"/>
      <c r="BTZ341" s="633"/>
      <c r="BUA341" s="633"/>
      <c r="BUB341" s="633"/>
      <c r="BUC341" s="633"/>
      <c r="BUD341" s="633"/>
      <c r="BUE341" s="633"/>
      <c r="BUF341" s="633"/>
      <c r="BUG341" s="633"/>
      <c r="BUH341" s="633"/>
      <c r="BUI341" s="633"/>
      <c r="BUJ341" s="633"/>
      <c r="BUK341" s="633"/>
      <c r="BUL341" s="633"/>
      <c r="BUM341" s="633"/>
      <c r="BUN341" s="633"/>
      <c r="BUO341" s="633"/>
      <c r="BUP341" s="633"/>
      <c r="BUQ341" s="633"/>
      <c r="BUR341" s="633"/>
      <c r="BUS341" s="633"/>
      <c r="BUT341" s="633"/>
      <c r="BUU341" s="633"/>
      <c r="BUV341" s="633"/>
      <c r="BUW341" s="633"/>
      <c r="BUX341" s="633"/>
      <c r="BUY341" s="633"/>
      <c r="BUZ341" s="633"/>
      <c r="BVA341" s="633"/>
      <c r="BVB341" s="633"/>
      <c r="BVC341" s="633"/>
      <c r="BVD341" s="633"/>
      <c r="BVE341" s="633"/>
      <c r="BVF341" s="633"/>
      <c r="BVG341" s="633"/>
      <c r="BVH341" s="633"/>
      <c r="BVI341" s="633"/>
      <c r="BVJ341" s="633"/>
      <c r="BVK341" s="633"/>
      <c r="BVL341" s="633"/>
      <c r="BVM341" s="633"/>
      <c r="BVN341" s="633"/>
      <c r="BVO341" s="633"/>
      <c r="BVP341" s="633"/>
      <c r="BVQ341" s="633"/>
      <c r="BVR341" s="633"/>
      <c r="BVS341" s="633"/>
      <c r="BVT341" s="633"/>
      <c r="BVU341" s="633"/>
      <c r="BVV341" s="633"/>
      <c r="BVW341" s="633"/>
      <c r="BVX341" s="633"/>
      <c r="BVY341" s="633"/>
      <c r="BVZ341" s="633"/>
      <c r="BWA341" s="633"/>
      <c r="BWB341" s="633"/>
      <c r="BWC341" s="633"/>
      <c r="BWD341" s="633"/>
      <c r="BWE341" s="633"/>
      <c r="BWF341" s="633"/>
      <c r="BWG341" s="633"/>
      <c r="BWH341" s="633"/>
      <c r="BWI341" s="633"/>
      <c r="BWJ341" s="633"/>
      <c r="BWK341" s="633"/>
      <c r="BWL341" s="633"/>
      <c r="BWM341" s="633"/>
      <c r="BWN341" s="633"/>
      <c r="BWO341" s="633"/>
      <c r="BWP341" s="633"/>
      <c r="BWQ341" s="633"/>
      <c r="BWR341" s="633"/>
      <c r="BWS341" s="633"/>
      <c r="BWT341" s="633"/>
      <c r="BWU341" s="633"/>
      <c r="BWV341" s="633"/>
      <c r="BWW341" s="633"/>
      <c r="BWX341" s="633"/>
      <c r="BWY341" s="633"/>
      <c r="BWZ341" s="633"/>
      <c r="BXA341" s="633"/>
      <c r="BXB341" s="633"/>
      <c r="BXC341" s="633"/>
      <c r="BXD341" s="633"/>
      <c r="BXE341" s="633"/>
      <c r="BXF341" s="633"/>
      <c r="BXG341" s="633"/>
      <c r="BXH341" s="633"/>
      <c r="BXI341" s="633"/>
      <c r="BXJ341" s="633"/>
      <c r="BXK341" s="633"/>
      <c r="BXL341" s="633"/>
      <c r="BXM341" s="633"/>
      <c r="BXN341" s="633"/>
      <c r="BXO341" s="633"/>
      <c r="BXP341" s="633"/>
      <c r="BXQ341" s="633"/>
      <c r="BXR341" s="633"/>
      <c r="BXS341" s="633"/>
      <c r="BXT341" s="633"/>
      <c r="BXU341" s="633"/>
      <c r="BXV341" s="633"/>
      <c r="BXW341" s="633"/>
      <c r="BXX341" s="633"/>
      <c r="BXY341" s="633"/>
      <c r="BXZ341" s="633"/>
      <c r="BYA341" s="633"/>
      <c r="BYB341" s="633"/>
      <c r="BYC341" s="633"/>
      <c r="BYD341" s="633"/>
      <c r="BYE341" s="633"/>
      <c r="BYF341" s="633"/>
      <c r="BYG341" s="633"/>
      <c r="BYH341" s="633"/>
      <c r="BYI341" s="633"/>
      <c r="BYJ341" s="633"/>
      <c r="BYK341" s="633"/>
      <c r="BYL341" s="633"/>
      <c r="BYM341" s="633"/>
      <c r="BYN341" s="633"/>
      <c r="BYO341" s="633"/>
      <c r="BYP341" s="633"/>
      <c r="BYQ341" s="633"/>
      <c r="BYR341" s="633"/>
      <c r="BYS341" s="633"/>
      <c r="BYT341" s="633"/>
      <c r="BYU341" s="633"/>
      <c r="BYV341" s="633"/>
      <c r="BYW341" s="633"/>
      <c r="BYX341" s="633"/>
      <c r="BYY341" s="633"/>
      <c r="BYZ341" s="633"/>
      <c r="BZA341" s="633"/>
      <c r="BZB341" s="633"/>
      <c r="BZC341" s="633"/>
      <c r="BZD341" s="633"/>
      <c r="BZE341" s="633"/>
      <c r="BZF341" s="633"/>
      <c r="BZG341" s="633"/>
      <c r="BZH341" s="633"/>
      <c r="BZI341" s="633"/>
      <c r="BZJ341" s="633"/>
      <c r="BZK341" s="633"/>
      <c r="BZL341" s="633"/>
      <c r="BZM341" s="633"/>
      <c r="BZN341" s="633"/>
      <c r="BZO341" s="633"/>
      <c r="BZP341" s="633"/>
      <c r="BZQ341" s="633"/>
      <c r="BZR341" s="633"/>
      <c r="BZS341" s="633"/>
      <c r="BZT341" s="633"/>
      <c r="BZU341" s="633"/>
      <c r="BZV341" s="633"/>
      <c r="BZW341" s="633"/>
      <c r="BZX341" s="633"/>
      <c r="BZY341" s="633"/>
      <c r="BZZ341" s="633"/>
      <c r="CAA341" s="633"/>
      <c r="CAB341" s="633"/>
      <c r="CAC341" s="633"/>
      <c r="CAD341" s="633"/>
      <c r="CAE341" s="633"/>
      <c r="CAF341" s="633"/>
      <c r="CAG341" s="633"/>
      <c r="CAH341" s="633"/>
      <c r="CAI341" s="633"/>
      <c r="CAJ341" s="633"/>
      <c r="CAK341" s="633"/>
      <c r="CAL341" s="633"/>
      <c r="CAM341" s="633"/>
      <c r="CAN341" s="633"/>
      <c r="CAO341" s="633"/>
      <c r="CAP341" s="633"/>
      <c r="CAQ341" s="633"/>
      <c r="CAR341" s="633"/>
      <c r="CAS341" s="633"/>
      <c r="CAT341" s="633"/>
      <c r="CAU341" s="633"/>
      <c r="CAV341" s="633"/>
      <c r="CAW341" s="633"/>
      <c r="CAX341" s="633"/>
      <c r="CAY341" s="633"/>
      <c r="CAZ341" s="633"/>
      <c r="CBA341" s="633"/>
      <c r="CBB341" s="633"/>
      <c r="CBC341" s="633"/>
      <c r="CBD341" s="633"/>
      <c r="CBE341" s="633"/>
      <c r="CBF341" s="633"/>
      <c r="CBG341" s="633"/>
      <c r="CBH341" s="633"/>
      <c r="CBI341" s="633"/>
      <c r="CBJ341" s="633"/>
      <c r="CBK341" s="633"/>
      <c r="CBL341" s="633"/>
      <c r="CBM341" s="633"/>
      <c r="CBN341" s="633"/>
      <c r="CBO341" s="633"/>
      <c r="CBP341" s="633"/>
      <c r="CBQ341" s="633"/>
      <c r="CBR341" s="633"/>
      <c r="CBS341" s="633"/>
      <c r="CBT341" s="633"/>
      <c r="CBU341" s="633"/>
      <c r="CBV341" s="633"/>
      <c r="CBW341" s="633"/>
      <c r="CBX341" s="633"/>
      <c r="CBY341" s="633"/>
      <c r="CBZ341" s="633"/>
      <c r="CCA341" s="633"/>
      <c r="CCB341" s="633"/>
      <c r="CCC341" s="633"/>
      <c r="CCD341" s="633"/>
      <c r="CCE341" s="633"/>
      <c r="CCF341" s="633"/>
      <c r="CCG341" s="633"/>
      <c r="CCH341" s="633"/>
      <c r="CCI341" s="633"/>
      <c r="CCJ341" s="633"/>
      <c r="CCK341" s="633"/>
      <c r="CCL341" s="633"/>
      <c r="CCM341" s="633"/>
      <c r="CCN341" s="633"/>
      <c r="CCO341" s="633"/>
      <c r="CCP341" s="633"/>
      <c r="CCQ341" s="633"/>
      <c r="CCR341" s="633"/>
      <c r="CCS341" s="633"/>
      <c r="CCT341" s="633"/>
      <c r="CCU341" s="633"/>
      <c r="CCV341" s="633"/>
      <c r="CCW341" s="633"/>
      <c r="CCX341" s="633"/>
      <c r="CCY341" s="633"/>
      <c r="CCZ341" s="633"/>
      <c r="CDA341" s="633"/>
      <c r="CDB341" s="633"/>
      <c r="CDC341" s="633"/>
      <c r="CDD341" s="633"/>
      <c r="CDE341" s="633"/>
      <c r="CDF341" s="633"/>
      <c r="CDG341" s="633"/>
      <c r="CDH341" s="633"/>
      <c r="CDI341" s="633"/>
      <c r="CDJ341" s="633"/>
      <c r="CDK341" s="633"/>
      <c r="CDL341" s="633"/>
      <c r="CDM341" s="633"/>
      <c r="CDN341" s="633"/>
      <c r="CDO341" s="633"/>
      <c r="CDP341" s="633"/>
      <c r="CDQ341" s="633"/>
      <c r="CDR341" s="633"/>
      <c r="CDS341" s="633"/>
      <c r="CDT341" s="633"/>
      <c r="CDU341" s="633"/>
      <c r="CDV341" s="633"/>
      <c r="CDW341" s="633"/>
      <c r="CDX341" s="633"/>
      <c r="CDY341" s="633"/>
      <c r="CDZ341" s="633"/>
      <c r="CEA341" s="633"/>
      <c r="CEB341" s="633"/>
      <c r="CEC341" s="633"/>
      <c r="CED341" s="633"/>
      <c r="CEE341" s="633"/>
      <c r="CEF341" s="633"/>
      <c r="CEG341" s="633"/>
      <c r="CEH341" s="633"/>
      <c r="CEI341" s="633"/>
      <c r="CEJ341" s="633"/>
      <c r="CEK341" s="633"/>
      <c r="CEL341" s="633"/>
      <c r="CEM341" s="633"/>
      <c r="CEN341" s="633"/>
      <c r="CEO341" s="633"/>
      <c r="CEP341" s="633"/>
      <c r="CEQ341" s="633"/>
      <c r="CER341" s="633"/>
      <c r="CES341" s="633"/>
      <c r="CET341" s="633"/>
      <c r="CEU341" s="633"/>
      <c r="CEV341" s="633"/>
      <c r="CEW341" s="633"/>
      <c r="CEX341" s="633"/>
      <c r="CEY341" s="633"/>
      <c r="CEZ341" s="633"/>
      <c r="CFA341" s="633"/>
      <c r="CFB341" s="633"/>
      <c r="CFC341" s="633"/>
      <c r="CFD341" s="633"/>
      <c r="CFE341" s="633"/>
      <c r="CFF341" s="633"/>
      <c r="CFG341" s="633"/>
      <c r="CFH341" s="633"/>
      <c r="CFI341" s="633"/>
      <c r="CFJ341" s="633"/>
      <c r="CFK341" s="633"/>
      <c r="CFL341" s="633"/>
      <c r="CFM341" s="633"/>
      <c r="CFN341" s="633"/>
      <c r="CFO341" s="633"/>
      <c r="CFP341" s="633"/>
      <c r="CFQ341" s="633"/>
      <c r="CFR341" s="633"/>
      <c r="CFS341" s="633"/>
      <c r="CFT341" s="633"/>
      <c r="CFU341" s="633"/>
      <c r="CFV341" s="633"/>
      <c r="CFW341" s="633"/>
      <c r="CFX341" s="633"/>
      <c r="CFY341" s="633"/>
      <c r="CFZ341" s="633"/>
      <c r="CGA341" s="633"/>
      <c r="CGB341" s="633"/>
      <c r="CGC341" s="633"/>
      <c r="CGD341" s="633"/>
      <c r="CGE341" s="633"/>
      <c r="CGF341" s="633"/>
      <c r="CGG341" s="633"/>
      <c r="CGH341" s="633"/>
      <c r="CGI341" s="633"/>
      <c r="CGJ341" s="633"/>
      <c r="CGK341" s="633"/>
      <c r="CGL341" s="633"/>
      <c r="CGM341" s="633"/>
      <c r="CGN341" s="633"/>
      <c r="CGO341" s="633"/>
      <c r="CGP341" s="633"/>
      <c r="CGQ341" s="633"/>
      <c r="CGR341" s="633"/>
      <c r="CGS341" s="633"/>
      <c r="CGT341" s="633"/>
      <c r="CGU341" s="633"/>
      <c r="CGV341" s="633"/>
      <c r="CGW341" s="633"/>
      <c r="CGX341" s="633"/>
      <c r="CGY341" s="633"/>
      <c r="CGZ341" s="633"/>
      <c r="CHA341" s="633"/>
      <c r="CHB341" s="633"/>
      <c r="CHC341" s="633"/>
      <c r="CHD341" s="633"/>
      <c r="CHE341" s="633"/>
      <c r="CHF341" s="633"/>
      <c r="CHG341" s="633"/>
      <c r="CHH341" s="633"/>
      <c r="CHI341" s="633"/>
      <c r="CHJ341" s="633"/>
      <c r="CHK341" s="633"/>
      <c r="CHL341" s="633"/>
      <c r="CHM341" s="633"/>
      <c r="CHN341" s="633"/>
      <c r="CHO341" s="633"/>
      <c r="CHP341" s="633"/>
      <c r="CHQ341" s="633"/>
      <c r="CHR341" s="633"/>
      <c r="CHS341" s="633"/>
      <c r="CHT341" s="633"/>
      <c r="CHU341" s="633"/>
      <c r="CHV341" s="633"/>
      <c r="CHW341" s="633"/>
      <c r="CHX341" s="633"/>
      <c r="CHY341" s="633"/>
      <c r="CHZ341" s="633"/>
      <c r="CIA341" s="633"/>
      <c r="CIB341" s="633"/>
      <c r="CIC341" s="633"/>
      <c r="CID341" s="633"/>
      <c r="CIE341" s="633"/>
      <c r="CIF341" s="633"/>
      <c r="CIG341" s="633"/>
      <c r="CIH341" s="633"/>
      <c r="CII341" s="633"/>
      <c r="CIJ341" s="633"/>
      <c r="CIK341" s="633"/>
      <c r="CIL341" s="633"/>
      <c r="CIM341" s="633"/>
      <c r="CIN341" s="633"/>
      <c r="CIO341" s="633"/>
      <c r="CIP341" s="633"/>
      <c r="CIQ341" s="633"/>
      <c r="CIR341" s="633"/>
      <c r="CIS341" s="633"/>
      <c r="CIT341" s="633"/>
      <c r="CIU341" s="633"/>
      <c r="CIV341" s="633"/>
      <c r="CIW341" s="633"/>
      <c r="CIX341" s="633"/>
      <c r="CIY341" s="633"/>
      <c r="CIZ341" s="633"/>
      <c r="CJA341" s="633"/>
      <c r="CJB341" s="633"/>
      <c r="CJC341" s="633"/>
      <c r="CJD341" s="633"/>
      <c r="CJE341" s="633"/>
      <c r="CJF341" s="633"/>
      <c r="CJG341" s="633"/>
      <c r="CJH341" s="633"/>
      <c r="CJI341" s="633"/>
      <c r="CJJ341" s="633"/>
      <c r="CJK341" s="633"/>
      <c r="CJL341" s="633"/>
      <c r="CJM341" s="633"/>
      <c r="CJN341" s="633"/>
      <c r="CJO341" s="633"/>
      <c r="CJP341" s="633"/>
      <c r="CJQ341" s="633"/>
      <c r="CJR341" s="633"/>
      <c r="CJS341" s="633"/>
      <c r="CJT341" s="633"/>
      <c r="CJU341" s="633"/>
      <c r="CJV341" s="633"/>
      <c r="CJW341" s="633"/>
      <c r="CJX341" s="633"/>
      <c r="CJY341" s="633"/>
      <c r="CJZ341" s="633"/>
      <c r="CKA341" s="633"/>
      <c r="CKB341" s="633"/>
      <c r="CKC341" s="633"/>
      <c r="CKD341" s="633"/>
      <c r="CKE341" s="633"/>
      <c r="CKF341" s="633"/>
      <c r="CKG341" s="633"/>
      <c r="CKH341" s="633"/>
      <c r="CKI341" s="633"/>
      <c r="CKJ341" s="633"/>
      <c r="CKK341" s="633"/>
      <c r="CKL341" s="633"/>
      <c r="CKM341" s="633"/>
      <c r="CKN341" s="633"/>
      <c r="CKO341" s="633"/>
      <c r="CKP341" s="633"/>
      <c r="CKQ341" s="633"/>
      <c r="CKR341" s="633"/>
      <c r="CKS341" s="633"/>
      <c r="CKT341" s="633"/>
      <c r="CKU341" s="633"/>
      <c r="CKV341" s="633"/>
      <c r="CKW341" s="633"/>
      <c r="CKX341" s="633"/>
      <c r="CKY341" s="633"/>
      <c r="CKZ341" s="633"/>
      <c r="CLA341" s="633"/>
      <c r="CLB341" s="633"/>
      <c r="CLC341" s="633"/>
      <c r="CLD341" s="633"/>
      <c r="CLE341" s="633"/>
      <c r="CLF341" s="633"/>
      <c r="CLG341" s="633"/>
      <c r="CLH341" s="633"/>
      <c r="CLI341" s="633"/>
      <c r="CLJ341" s="633"/>
      <c r="CLK341" s="633"/>
      <c r="CLL341" s="633"/>
      <c r="CLM341" s="633"/>
      <c r="CLN341" s="633"/>
      <c r="CLO341" s="633"/>
      <c r="CLP341" s="633"/>
      <c r="CLQ341" s="633"/>
      <c r="CLR341" s="633"/>
      <c r="CLS341" s="633"/>
      <c r="CLT341" s="633"/>
      <c r="CLU341" s="633"/>
      <c r="CLV341" s="633"/>
      <c r="CLW341" s="633"/>
      <c r="CLX341" s="633"/>
      <c r="CLY341" s="633"/>
      <c r="CLZ341" s="633"/>
      <c r="CMA341" s="633"/>
      <c r="CMB341" s="633"/>
      <c r="CMC341" s="633"/>
      <c r="CMD341" s="633"/>
      <c r="CME341" s="633"/>
      <c r="CMF341" s="633"/>
      <c r="CMG341" s="633"/>
      <c r="CMH341" s="633"/>
      <c r="CMI341" s="633"/>
      <c r="CMJ341" s="633"/>
      <c r="CMK341" s="633"/>
      <c r="CML341" s="633"/>
      <c r="CMM341" s="633"/>
      <c r="CMN341" s="633"/>
      <c r="CMO341" s="633"/>
      <c r="CMP341" s="633"/>
      <c r="CMQ341" s="633"/>
      <c r="CMR341" s="633"/>
      <c r="CMS341" s="633"/>
      <c r="CMT341" s="633"/>
      <c r="CMU341" s="633"/>
      <c r="CMV341" s="633"/>
      <c r="CMW341" s="633"/>
      <c r="CMX341" s="633"/>
      <c r="CMY341" s="633"/>
      <c r="CMZ341" s="633"/>
      <c r="CNA341" s="633"/>
      <c r="CNB341" s="633"/>
      <c r="CNC341" s="633"/>
      <c r="CND341" s="633"/>
      <c r="CNE341" s="633"/>
      <c r="CNF341" s="633"/>
      <c r="CNG341" s="633"/>
      <c r="CNH341" s="633"/>
      <c r="CNI341" s="633"/>
      <c r="CNJ341" s="633"/>
      <c r="CNK341" s="633"/>
      <c r="CNL341" s="633"/>
      <c r="CNM341" s="633"/>
      <c r="CNN341" s="633"/>
      <c r="CNO341" s="633"/>
      <c r="CNP341" s="633"/>
      <c r="CNQ341" s="633"/>
      <c r="CNR341" s="633"/>
      <c r="CNS341" s="633"/>
      <c r="CNT341" s="633"/>
      <c r="CNU341" s="633"/>
      <c r="CNV341" s="633"/>
      <c r="CNW341" s="633"/>
    </row>
    <row r="342" spans="1:2415" s="634" customFormat="1" ht="45.75" customHeight="1" thickTop="1" thickBot="1" x14ac:dyDescent="0.3">
      <c r="A342" s="413"/>
      <c r="B342" s="668" t="s">
        <v>1060</v>
      </c>
      <c r="C342" s="684" t="s">
        <v>1690</v>
      </c>
      <c r="D342" s="1015" t="s">
        <v>1237</v>
      </c>
      <c r="E342" s="1015"/>
      <c r="F342" s="1015"/>
      <c r="G342" s="1015"/>
      <c r="H342" s="1015"/>
      <c r="I342" s="1015"/>
      <c r="J342" s="1015"/>
      <c r="K342" s="1015"/>
      <c r="L342" s="1015"/>
      <c r="M342" s="1033"/>
      <c r="N342" s="1033"/>
      <c r="O342" s="1033"/>
      <c r="P342" s="1033"/>
      <c r="Q342" s="1033"/>
      <c r="R342" s="1033"/>
      <c r="S342" s="1033"/>
      <c r="T342" s="1033"/>
      <c r="U342" s="1033"/>
      <c r="V342" s="739"/>
      <c r="W342" s="386"/>
      <c r="X342" s="386"/>
      <c r="Y342" s="386"/>
      <c r="Z342" s="386"/>
      <c r="AA342" s="386"/>
      <c r="AB342" s="386"/>
      <c r="AC342" s="386"/>
      <c r="AD342" s="386"/>
      <c r="AE342" s="386"/>
      <c r="AF342" s="386"/>
      <c r="AG342" s="386"/>
      <c r="AH342" s="386"/>
      <c r="AI342" s="386"/>
      <c r="AJ342" s="386"/>
      <c r="AK342" s="386"/>
      <c r="AL342" s="386"/>
      <c r="AM342" s="386"/>
      <c r="AN342" s="386"/>
      <c r="AO342" s="386"/>
      <c r="AP342" s="386"/>
      <c r="AQ342" s="386"/>
      <c r="AR342" s="386"/>
      <c r="AS342" s="632"/>
      <c r="AT342" s="632"/>
      <c r="AU342" s="632"/>
      <c r="AV342" s="632"/>
      <c r="AW342" s="632"/>
      <c r="AX342" s="632"/>
      <c r="AY342" s="632"/>
      <c r="AZ342" s="632"/>
      <c r="BA342" s="632"/>
      <c r="BB342" s="632"/>
      <c r="BC342" s="632"/>
      <c r="BD342" s="632"/>
      <c r="BE342" s="632"/>
      <c r="BF342" s="632"/>
      <c r="BG342" s="632"/>
      <c r="BH342" s="632"/>
      <c r="BI342" s="632"/>
      <c r="BJ342" s="632"/>
      <c r="BK342" s="632"/>
      <c r="BL342" s="632"/>
      <c r="BM342" s="632"/>
      <c r="BN342" s="632"/>
      <c r="BO342" s="632"/>
      <c r="BP342" s="632"/>
      <c r="BQ342" s="632"/>
      <c r="BR342" s="632"/>
      <c r="BS342" s="632"/>
      <c r="BT342" s="632"/>
      <c r="BU342" s="632"/>
      <c r="BV342" s="632"/>
      <c r="BW342" s="632"/>
      <c r="BX342" s="632"/>
      <c r="BY342" s="632"/>
      <c r="BZ342" s="632"/>
      <c r="CA342" s="632"/>
      <c r="CB342" s="632"/>
      <c r="CC342" s="632"/>
      <c r="CD342" s="632"/>
      <c r="CE342" s="632"/>
      <c r="CF342" s="632"/>
      <c r="CG342" s="632"/>
      <c r="CH342" s="633"/>
      <c r="CI342" s="633"/>
      <c r="CJ342" s="633"/>
      <c r="CK342" s="633"/>
      <c r="CL342" s="633"/>
      <c r="CM342" s="633"/>
      <c r="CN342" s="633"/>
      <c r="CO342" s="633"/>
      <c r="CP342" s="633"/>
      <c r="CQ342" s="633"/>
      <c r="CR342" s="633"/>
      <c r="CS342" s="633"/>
      <c r="CT342" s="633"/>
      <c r="CU342" s="633"/>
      <c r="CV342" s="633"/>
      <c r="CW342" s="633"/>
      <c r="CX342" s="633"/>
      <c r="CY342" s="633"/>
      <c r="CZ342" s="633"/>
      <c r="DA342" s="633"/>
      <c r="DB342" s="633"/>
      <c r="DC342" s="633"/>
      <c r="DD342" s="633"/>
      <c r="DE342" s="633"/>
      <c r="DF342" s="633"/>
      <c r="DG342" s="633"/>
      <c r="DH342" s="633"/>
      <c r="DI342" s="633"/>
      <c r="DJ342" s="633"/>
      <c r="DK342" s="633"/>
      <c r="DL342" s="633"/>
      <c r="DM342" s="633"/>
      <c r="DN342" s="633"/>
      <c r="DO342" s="633"/>
      <c r="DP342" s="633"/>
      <c r="DQ342" s="633"/>
      <c r="DR342" s="633"/>
      <c r="DS342" s="633"/>
      <c r="DT342" s="633"/>
      <c r="DU342" s="633"/>
      <c r="DV342" s="633"/>
      <c r="DW342" s="633"/>
      <c r="DX342" s="633"/>
      <c r="DY342" s="633"/>
      <c r="DZ342" s="633"/>
      <c r="EA342" s="633"/>
      <c r="EB342" s="633"/>
      <c r="EC342" s="633"/>
      <c r="ED342" s="633"/>
      <c r="EE342" s="633"/>
      <c r="EF342" s="633"/>
      <c r="EG342" s="633"/>
      <c r="EH342" s="633"/>
      <c r="EI342" s="633"/>
      <c r="EJ342" s="633"/>
      <c r="EK342" s="633"/>
      <c r="EL342" s="633"/>
      <c r="EM342" s="633"/>
      <c r="EN342" s="633"/>
      <c r="EO342" s="633"/>
      <c r="EP342" s="633"/>
      <c r="EQ342" s="633"/>
      <c r="ER342" s="633"/>
      <c r="ES342" s="633"/>
      <c r="ET342" s="633"/>
      <c r="EU342" s="633"/>
      <c r="EV342" s="633"/>
      <c r="EW342" s="633"/>
      <c r="EX342" s="633"/>
      <c r="EY342" s="633"/>
      <c r="EZ342" s="633"/>
      <c r="FA342" s="633"/>
      <c r="FB342" s="633"/>
      <c r="FC342" s="633"/>
      <c r="FD342" s="633"/>
      <c r="FE342" s="633"/>
      <c r="FF342" s="633"/>
      <c r="FG342" s="633"/>
      <c r="FH342" s="633"/>
      <c r="FI342" s="633"/>
      <c r="FJ342" s="633"/>
      <c r="FK342" s="633"/>
      <c r="FL342" s="633"/>
      <c r="FM342" s="633"/>
      <c r="FN342" s="633"/>
      <c r="FO342" s="633"/>
      <c r="FP342" s="633"/>
      <c r="FQ342" s="633"/>
      <c r="FR342" s="633"/>
      <c r="FS342" s="633"/>
      <c r="FT342" s="633"/>
      <c r="FU342" s="633"/>
      <c r="FV342" s="633"/>
      <c r="FW342" s="633"/>
      <c r="FX342" s="633"/>
      <c r="FY342" s="633"/>
      <c r="FZ342" s="633"/>
      <c r="GA342" s="633"/>
      <c r="GB342" s="633"/>
      <c r="GC342" s="633"/>
      <c r="GD342" s="633"/>
      <c r="GE342" s="633"/>
      <c r="GF342" s="633"/>
      <c r="GG342" s="633"/>
      <c r="GH342" s="633"/>
      <c r="GI342" s="633"/>
      <c r="GJ342" s="633"/>
      <c r="GK342" s="633"/>
      <c r="GL342" s="633"/>
      <c r="GM342" s="633"/>
      <c r="GN342" s="633"/>
      <c r="GO342" s="633"/>
      <c r="GP342" s="633"/>
      <c r="GQ342" s="633"/>
      <c r="GR342" s="633"/>
      <c r="GS342" s="633"/>
      <c r="GT342" s="633"/>
      <c r="GU342" s="633"/>
      <c r="GV342" s="633"/>
      <c r="GW342" s="633"/>
      <c r="GX342" s="633"/>
      <c r="GY342" s="633"/>
      <c r="GZ342" s="633"/>
      <c r="HA342" s="633"/>
      <c r="HB342" s="633"/>
      <c r="HC342" s="633"/>
      <c r="HD342" s="633"/>
      <c r="HE342" s="633"/>
      <c r="HF342" s="633"/>
      <c r="HG342" s="633"/>
      <c r="HH342" s="633"/>
      <c r="HI342" s="633"/>
      <c r="HJ342" s="633"/>
      <c r="HK342" s="633"/>
      <c r="HL342" s="633"/>
      <c r="HM342" s="633"/>
      <c r="HN342" s="633"/>
      <c r="HO342" s="633"/>
      <c r="HP342" s="633"/>
      <c r="HQ342" s="633"/>
      <c r="HR342" s="633"/>
      <c r="HS342" s="633"/>
      <c r="HT342" s="633"/>
      <c r="HU342" s="633"/>
      <c r="HV342" s="633"/>
      <c r="HW342" s="633"/>
      <c r="HX342" s="633"/>
      <c r="HY342" s="633"/>
      <c r="HZ342" s="633"/>
      <c r="IA342" s="633"/>
      <c r="IB342" s="633"/>
      <c r="IC342" s="633"/>
      <c r="ID342" s="633"/>
      <c r="IE342" s="633"/>
      <c r="IF342" s="633"/>
      <c r="IG342" s="633"/>
      <c r="IH342" s="633"/>
      <c r="II342" s="633"/>
      <c r="IJ342" s="633"/>
      <c r="IK342" s="633"/>
      <c r="IL342" s="633"/>
      <c r="IM342" s="633"/>
      <c r="IN342" s="633"/>
      <c r="IO342" s="633"/>
      <c r="IP342" s="633"/>
      <c r="IQ342" s="633"/>
      <c r="IR342" s="633"/>
      <c r="IS342" s="633"/>
      <c r="IT342" s="633"/>
      <c r="IU342" s="633"/>
      <c r="IV342" s="633"/>
      <c r="IW342" s="633"/>
      <c r="IX342" s="633"/>
      <c r="IY342" s="633"/>
      <c r="IZ342" s="633"/>
      <c r="JA342" s="633"/>
      <c r="JB342" s="633"/>
      <c r="JC342" s="633"/>
      <c r="JD342" s="633"/>
      <c r="JE342" s="633"/>
      <c r="JF342" s="633"/>
      <c r="JG342" s="633"/>
      <c r="JH342" s="633"/>
      <c r="JI342" s="633"/>
      <c r="JJ342" s="633"/>
      <c r="JK342" s="633"/>
      <c r="JL342" s="633"/>
      <c r="JM342" s="633"/>
      <c r="JN342" s="633"/>
      <c r="JO342" s="633"/>
      <c r="JP342" s="633"/>
      <c r="JQ342" s="633"/>
      <c r="JR342" s="633"/>
      <c r="JS342" s="633"/>
      <c r="JT342" s="633"/>
      <c r="JU342" s="633"/>
      <c r="JV342" s="633"/>
      <c r="JW342" s="633"/>
      <c r="JX342" s="633"/>
      <c r="JY342" s="633"/>
      <c r="JZ342" s="633"/>
      <c r="KA342" s="633"/>
      <c r="KB342" s="633"/>
      <c r="KC342" s="633"/>
      <c r="KD342" s="633"/>
      <c r="KE342" s="633"/>
      <c r="KF342" s="633"/>
      <c r="KG342" s="633"/>
      <c r="KH342" s="633"/>
      <c r="KI342" s="633"/>
      <c r="KJ342" s="633"/>
      <c r="KK342" s="633"/>
      <c r="KL342" s="633"/>
      <c r="KM342" s="633"/>
      <c r="KN342" s="633"/>
      <c r="KO342" s="633"/>
      <c r="KP342" s="633"/>
      <c r="KQ342" s="633"/>
      <c r="KR342" s="633"/>
      <c r="KS342" s="633"/>
      <c r="KT342" s="633"/>
      <c r="KU342" s="633"/>
      <c r="KV342" s="633"/>
      <c r="KW342" s="633"/>
      <c r="KX342" s="633"/>
      <c r="KY342" s="633"/>
      <c r="KZ342" s="633"/>
      <c r="LA342" s="633"/>
      <c r="LB342" s="633"/>
      <c r="LC342" s="633"/>
      <c r="LD342" s="633"/>
      <c r="LE342" s="633"/>
      <c r="LF342" s="633"/>
      <c r="LG342" s="633"/>
      <c r="LH342" s="633"/>
      <c r="LI342" s="633"/>
      <c r="LJ342" s="633"/>
      <c r="LK342" s="633"/>
      <c r="LL342" s="633"/>
      <c r="LM342" s="633"/>
      <c r="LN342" s="633"/>
      <c r="LO342" s="633"/>
      <c r="LP342" s="633"/>
      <c r="LQ342" s="633"/>
      <c r="LR342" s="633"/>
      <c r="LS342" s="633"/>
      <c r="LT342" s="633"/>
      <c r="LU342" s="633"/>
      <c r="LV342" s="633"/>
      <c r="LW342" s="633"/>
      <c r="LX342" s="633"/>
      <c r="LY342" s="633"/>
      <c r="LZ342" s="633"/>
      <c r="MA342" s="633"/>
      <c r="MB342" s="633"/>
      <c r="MC342" s="633"/>
      <c r="MD342" s="633"/>
      <c r="ME342" s="633"/>
      <c r="MF342" s="633"/>
      <c r="MG342" s="633"/>
      <c r="MH342" s="633"/>
      <c r="MI342" s="633"/>
      <c r="MJ342" s="633"/>
      <c r="MK342" s="633"/>
      <c r="ML342" s="633"/>
      <c r="MM342" s="633"/>
      <c r="MN342" s="633"/>
      <c r="MO342" s="633"/>
      <c r="MP342" s="633"/>
      <c r="MQ342" s="633"/>
      <c r="MR342" s="633"/>
      <c r="MS342" s="633"/>
      <c r="MT342" s="633"/>
      <c r="MU342" s="633"/>
      <c r="MV342" s="633"/>
      <c r="MW342" s="633"/>
      <c r="MX342" s="633"/>
      <c r="MY342" s="633"/>
      <c r="MZ342" s="633"/>
      <c r="NA342" s="633"/>
      <c r="NB342" s="633"/>
      <c r="NC342" s="633"/>
      <c r="ND342" s="633"/>
      <c r="NE342" s="633"/>
      <c r="NF342" s="633"/>
      <c r="NG342" s="633"/>
      <c r="NH342" s="633"/>
      <c r="NI342" s="633"/>
      <c r="NJ342" s="633"/>
      <c r="NK342" s="633"/>
      <c r="NL342" s="633"/>
      <c r="NM342" s="633"/>
      <c r="NN342" s="633"/>
      <c r="NO342" s="633"/>
      <c r="NP342" s="633"/>
      <c r="NQ342" s="633"/>
      <c r="NR342" s="633"/>
      <c r="NS342" s="633"/>
      <c r="NT342" s="633"/>
      <c r="NU342" s="633"/>
      <c r="NV342" s="633"/>
      <c r="NW342" s="633"/>
      <c r="NX342" s="633"/>
      <c r="NY342" s="633"/>
      <c r="NZ342" s="633"/>
      <c r="OA342" s="633"/>
      <c r="OB342" s="633"/>
      <c r="OC342" s="633"/>
      <c r="OD342" s="633"/>
      <c r="OE342" s="633"/>
      <c r="OF342" s="633"/>
      <c r="OG342" s="633"/>
      <c r="OH342" s="633"/>
      <c r="OI342" s="633"/>
      <c r="OJ342" s="633"/>
      <c r="OK342" s="633"/>
      <c r="OL342" s="633"/>
      <c r="OM342" s="633"/>
      <c r="ON342" s="633"/>
      <c r="OO342" s="633"/>
      <c r="OP342" s="633"/>
      <c r="OQ342" s="633"/>
      <c r="OR342" s="633"/>
      <c r="OS342" s="633"/>
      <c r="OT342" s="633"/>
      <c r="OU342" s="633"/>
      <c r="OV342" s="633"/>
      <c r="OW342" s="633"/>
      <c r="OX342" s="633"/>
      <c r="OY342" s="633"/>
      <c r="OZ342" s="633"/>
      <c r="PA342" s="633"/>
      <c r="PB342" s="633"/>
      <c r="PC342" s="633"/>
      <c r="PD342" s="633"/>
      <c r="PE342" s="633"/>
      <c r="PF342" s="633"/>
      <c r="PG342" s="633"/>
      <c r="PH342" s="633"/>
      <c r="PI342" s="633"/>
      <c r="PJ342" s="633"/>
      <c r="PK342" s="633"/>
      <c r="PL342" s="633"/>
      <c r="PM342" s="633"/>
      <c r="PN342" s="633"/>
      <c r="PO342" s="633"/>
      <c r="PP342" s="633"/>
      <c r="PQ342" s="633"/>
      <c r="PR342" s="633"/>
      <c r="PS342" s="633"/>
      <c r="PT342" s="633"/>
      <c r="PU342" s="633"/>
      <c r="PV342" s="633"/>
      <c r="PW342" s="633"/>
      <c r="PX342" s="633"/>
      <c r="PY342" s="633"/>
      <c r="PZ342" s="633"/>
      <c r="QA342" s="633"/>
      <c r="QB342" s="633"/>
      <c r="QC342" s="633"/>
      <c r="QD342" s="633"/>
      <c r="QE342" s="633"/>
      <c r="QF342" s="633"/>
      <c r="QG342" s="633"/>
      <c r="QH342" s="633"/>
      <c r="QI342" s="633"/>
      <c r="QJ342" s="633"/>
      <c r="QK342" s="633"/>
      <c r="QL342" s="633"/>
      <c r="QM342" s="633"/>
      <c r="QN342" s="633"/>
      <c r="QO342" s="633"/>
      <c r="QP342" s="633"/>
      <c r="QQ342" s="633"/>
      <c r="QR342" s="633"/>
      <c r="QS342" s="633"/>
      <c r="QT342" s="633"/>
      <c r="QU342" s="633"/>
      <c r="QV342" s="633"/>
      <c r="QW342" s="633"/>
      <c r="QX342" s="633"/>
      <c r="QY342" s="633"/>
      <c r="QZ342" s="633"/>
      <c r="RA342" s="633"/>
      <c r="RB342" s="633"/>
      <c r="RC342" s="633"/>
      <c r="RD342" s="633"/>
      <c r="RE342" s="633"/>
      <c r="RF342" s="633"/>
      <c r="RG342" s="633"/>
      <c r="RH342" s="633"/>
      <c r="RI342" s="633"/>
      <c r="RJ342" s="633"/>
      <c r="RK342" s="633"/>
      <c r="RL342" s="633"/>
      <c r="RM342" s="633"/>
      <c r="RN342" s="633"/>
      <c r="RO342" s="633"/>
      <c r="RP342" s="633"/>
      <c r="RQ342" s="633"/>
      <c r="RR342" s="633"/>
      <c r="RS342" s="633"/>
      <c r="RT342" s="633"/>
      <c r="RU342" s="633"/>
      <c r="RV342" s="633"/>
      <c r="RW342" s="633"/>
      <c r="RX342" s="633"/>
      <c r="RY342" s="633"/>
      <c r="RZ342" s="633"/>
      <c r="SA342" s="633"/>
      <c r="SB342" s="633"/>
      <c r="SC342" s="633"/>
      <c r="SD342" s="633"/>
      <c r="SE342" s="633"/>
      <c r="SF342" s="633"/>
      <c r="SG342" s="633"/>
      <c r="SH342" s="633"/>
      <c r="SI342" s="633"/>
      <c r="SJ342" s="633"/>
      <c r="SK342" s="633"/>
      <c r="SL342" s="633"/>
      <c r="SM342" s="633"/>
      <c r="SN342" s="633"/>
      <c r="SO342" s="633"/>
      <c r="SP342" s="633"/>
      <c r="SQ342" s="633"/>
      <c r="SR342" s="633"/>
      <c r="SS342" s="633"/>
      <c r="ST342" s="633"/>
      <c r="SU342" s="633"/>
      <c r="SV342" s="633"/>
      <c r="SW342" s="633"/>
      <c r="SX342" s="633"/>
      <c r="SY342" s="633"/>
      <c r="SZ342" s="633"/>
      <c r="TA342" s="633"/>
      <c r="TB342" s="633"/>
      <c r="TC342" s="633"/>
      <c r="TD342" s="633"/>
      <c r="TE342" s="633"/>
      <c r="TF342" s="633"/>
      <c r="TG342" s="633"/>
      <c r="TH342" s="633"/>
      <c r="TI342" s="633"/>
      <c r="TJ342" s="633"/>
      <c r="TK342" s="633"/>
      <c r="TL342" s="633"/>
      <c r="TM342" s="633"/>
      <c r="TN342" s="633"/>
      <c r="TO342" s="633"/>
      <c r="TP342" s="633"/>
      <c r="TQ342" s="633"/>
      <c r="TR342" s="633"/>
      <c r="TS342" s="633"/>
      <c r="TT342" s="633"/>
      <c r="TU342" s="633"/>
      <c r="TV342" s="633"/>
      <c r="TW342" s="633"/>
      <c r="TX342" s="633"/>
      <c r="TY342" s="633"/>
      <c r="TZ342" s="633"/>
      <c r="UA342" s="633"/>
      <c r="UB342" s="633"/>
      <c r="UC342" s="633"/>
      <c r="UD342" s="633"/>
      <c r="UE342" s="633"/>
      <c r="UF342" s="633"/>
      <c r="UG342" s="633"/>
      <c r="UH342" s="633"/>
      <c r="UI342" s="633"/>
      <c r="UJ342" s="633"/>
      <c r="UK342" s="633"/>
      <c r="UL342" s="633"/>
      <c r="UM342" s="633"/>
      <c r="UN342" s="633"/>
      <c r="UO342" s="633"/>
      <c r="UP342" s="633"/>
      <c r="UQ342" s="633"/>
      <c r="UR342" s="633"/>
      <c r="US342" s="633"/>
      <c r="UT342" s="633"/>
      <c r="UU342" s="633"/>
      <c r="UV342" s="633"/>
      <c r="UW342" s="633"/>
      <c r="UX342" s="633"/>
      <c r="UY342" s="633"/>
      <c r="UZ342" s="633"/>
      <c r="VA342" s="633"/>
      <c r="VB342" s="633"/>
      <c r="VC342" s="633"/>
      <c r="VD342" s="633"/>
      <c r="VE342" s="633"/>
      <c r="VF342" s="633"/>
      <c r="VG342" s="633"/>
      <c r="VH342" s="633"/>
      <c r="VI342" s="633"/>
      <c r="VJ342" s="633"/>
      <c r="VK342" s="633"/>
      <c r="VL342" s="633"/>
      <c r="VM342" s="633"/>
      <c r="VN342" s="633"/>
      <c r="VO342" s="633"/>
      <c r="VP342" s="633"/>
      <c r="VQ342" s="633"/>
      <c r="VR342" s="633"/>
      <c r="VS342" s="633"/>
      <c r="VT342" s="633"/>
      <c r="VU342" s="633"/>
      <c r="VV342" s="633"/>
      <c r="VW342" s="633"/>
      <c r="VX342" s="633"/>
      <c r="VY342" s="633"/>
      <c r="VZ342" s="633"/>
      <c r="WA342" s="633"/>
      <c r="WB342" s="633"/>
      <c r="WC342" s="633"/>
      <c r="WD342" s="633"/>
      <c r="WE342" s="633"/>
      <c r="WF342" s="633"/>
      <c r="WG342" s="633"/>
      <c r="WH342" s="633"/>
      <c r="WI342" s="633"/>
      <c r="WJ342" s="633"/>
      <c r="WK342" s="633"/>
      <c r="WL342" s="633"/>
      <c r="WM342" s="633"/>
      <c r="WN342" s="633"/>
      <c r="WO342" s="633"/>
      <c r="WP342" s="633"/>
      <c r="WQ342" s="633"/>
      <c r="WR342" s="633"/>
      <c r="WS342" s="633"/>
      <c r="WT342" s="633"/>
      <c r="WU342" s="633"/>
      <c r="WV342" s="633"/>
      <c r="WW342" s="633"/>
      <c r="WX342" s="633"/>
      <c r="WY342" s="633"/>
      <c r="WZ342" s="633"/>
      <c r="XA342" s="633"/>
      <c r="XB342" s="633"/>
      <c r="XC342" s="633"/>
      <c r="XD342" s="633"/>
      <c r="XE342" s="633"/>
      <c r="XF342" s="633"/>
      <c r="XG342" s="633"/>
      <c r="XH342" s="633"/>
      <c r="XI342" s="633"/>
      <c r="XJ342" s="633"/>
      <c r="XK342" s="633"/>
      <c r="XL342" s="633"/>
      <c r="XM342" s="633"/>
      <c r="XN342" s="633"/>
      <c r="XO342" s="633"/>
      <c r="XP342" s="633"/>
      <c r="XQ342" s="633"/>
      <c r="XR342" s="633"/>
      <c r="XS342" s="633"/>
      <c r="XT342" s="633"/>
      <c r="XU342" s="633"/>
      <c r="XV342" s="633"/>
      <c r="XW342" s="633"/>
      <c r="XX342" s="633"/>
      <c r="XY342" s="633"/>
      <c r="XZ342" s="633"/>
      <c r="YA342" s="633"/>
      <c r="YB342" s="633"/>
      <c r="YC342" s="633"/>
      <c r="YD342" s="633"/>
      <c r="YE342" s="633"/>
      <c r="YF342" s="633"/>
      <c r="YG342" s="633"/>
      <c r="YH342" s="633"/>
      <c r="YI342" s="633"/>
      <c r="YJ342" s="633"/>
      <c r="YK342" s="633"/>
      <c r="YL342" s="633"/>
      <c r="YM342" s="633"/>
      <c r="YN342" s="633"/>
      <c r="YO342" s="633"/>
      <c r="YP342" s="633"/>
      <c r="YQ342" s="633"/>
      <c r="YR342" s="633"/>
      <c r="YS342" s="633"/>
      <c r="YT342" s="633"/>
      <c r="YU342" s="633"/>
      <c r="YV342" s="633"/>
      <c r="YW342" s="633"/>
      <c r="YX342" s="633"/>
      <c r="YY342" s="633"/>
      <c r="YZ342" s="633"/>
      <c r="ZA342" s="633"/>
      <c r="ZB342" s="633"/>
      <c r="ZC342" s="633"/>
      <c r="ZD342" s="633"/>
      <c r="ZE342" s="633"/>
      <c r="ZF342" s="633"/>
      <c r="ZG342" s="633"/>
      <c r="ZH342" s="633"/>
      <c r="ZI342" s="633"/>
      <c r="ZJ342" s="633"/>
      <c r="ZK342" s="633"/>
      <c r="ZL342" s="633"/>
      <c r="ZM342" s="633"/>
      <c r="ZN342" s="633"/>
      <c r="ZO342" s="633"/>
      <c r="ZP342" s="633"/>
      <c r="ZQ342" s="633"/>
      <c r="ZR342" s="633"/>
      <c r="ZS342" s="633"/>
      <c r="ZT342" s="633"/>
      <c r="ZU342" s="633"/>
      <c r="ZV342" s="633"/>
      <c r="ZW342" s="633"/>
      <c r="ZX342" s="633"/>
      <c r="ZY342" s="633"/>
      <c r="ZZ342" s="633"/>
      <c r="AAA342" s="633"/>
      <c r="AAB342" s="633"/>
      <c r="AAC342" s="633"/>
      <c r="AAD342" s="633"/>
      <c r="AAE342" s="633"/>
      <c r="AAF342" s="633"/>
      <c r="AAG342" s="633"/>
      <c r="AAH342" s="633"/>
      <c r="AAI342" s="633"/>
      <c r="AAJ342" s="633"/>
      <c r="AAK342" s="633"/>
      <c r="AAL342" s="633"/>
      <c r="AAM342" s="633"/>
      <c r="AAN342" s="633"/>
      <c r="AAO342" s="633"/>
      <c r="AAP342" s="633"/>
      <c r="AAQ342" s="633"/>
      <c r="AAR342" s="633"/>
      <c r="AAS342" s="633"/>
      <c r="AAT342" s="633"/>
      <c r="AAU342" s="633"/>
      <c r="AAV342" s="633"/>
      <c r="AAW342" s="633"/>
      <c r="AAX342" s="633"/>
      <c r="AAY342" s="633"/>
      <c r="AAZ342" s="633"/>
      <c r="ABA342" s="633"/>
      <c r="ABB342" s="633"/>
      <c r="ABC342" s="633"/>
      <c r="ABD342" s="633"/>
      <c r="ABE342" s="633"/>
      <c r="ABF342" s="633"/>
      <c r="ABG342" s="633"/>
      <c r="ABH342" s="633"/>
      <c r="ABI342" s="633"/>
      <c r="ABJ342" s="633"/>
      <c r="ABK342" s="633"/>
      <c r="ABL342" s="633"/>
      <c r="ABM342" s="633"/>
      <c r="ABN342" s="633"/>
      <c r="ABO342" s="633"/>
      <c r="ABP342" s="633"/>
      <c r="ABQ342" s="633"/>
      <c r="ABR342" s="633"/>
      <c r="ABS342" s="633"/>
      <c r="ABT342" s="633"/>
      <c r="ABU342" s="633"/>
      <c r="ABV342" s="633"/>
      <c r="ABW342" s="633"/>
      <c r="ABX342" s="633"/>
      <c r="ABY342" s="633"/>
      <c r="ABZ342" s="633"/>
      <c r="ACA342" s="633"/>
      <c r="ACB342" s="633"/>
      <c r="ACC342" s="633"/>
      <c r="ACD342" s="633"/>
      <c r="ACE342" s="633"/>
      <c r="ACF342" s="633"/>
      <c r="ACG342" s="633"/>
      <c r="ACH342" s="633"/>
      <c r="ACI342" s="633"/>
      <c r="ACJ342" s="633"/>
      <c r="ACK342" s="633"/>
      <c r="ACL342" s="633"/>
      <c r="ACM342" s="633"/>
      <c r="ACN342" s="633"/>
      <c r="ACO342" s="633"/>
      <c r="ACP342" s="633"/>
      <c r="ACQ342" s="633"/>
      <c r="ACR342" s="633"/>
      <c r="ACS342" s="633"/>
      <c r="ACT342" s="633"/>
      <c r="ACU342" s="633"/>
      <c r="ACV342" s="633"/>
      <c r="ACW342" s="633"/>
      <c r="ACX342" s="633"/>
      <c r="ACY342" s="633"/>
      <c r="ACZ342" s="633"/>
      <c r="ADA342" s="633"/>
      <c r="ADB342" s="633"/>
      <c r="ADC342" s="633"/>
      <c r="ADD342" s="633"/>
      <c r="ADE342" s="633"/>
      <c r="ADF342" s="633"/>
      <c r="ADG342" s="633"/>
      <c r="ADH342" s="633"/>
      <c r="ADI342" s="633"/>
      <c r="ADJ342" s="633"/>
      <c r="ADK342" s="633"/>
      <c r="ADL342" s="633"/>
      <c r="ADM342" s="633"/>
      <c r="ADN342" s="633"/>
      <c r="ADO342" s="633"/>
      <c r="ADP342" s="633"/>
      <c r="ADQ342" s="633"/>
      <c r="ADR342" s="633"/>
      <c r="ADS342" s="633"/>
      <c r="ADT342" s="633"/>
      <c r="ADU342" s="633"/>
      <c r="ADV342" s="633"/>
      <c r="ADW342" s="633"/>
      <c r="ADX342" s="633"/>
      <c r="ADY342" s="633"/>
      <c r="ADZ342" s="633"/>
      <c r="AEA342" s="633"/>
      <c r="AEB342" s="633"/>
      <c r="AEC342" s="633"/>
      <c r="AED342" s="633"/>
      <c r="AEE342" s="633"/>
      <c r="AEF342" s="633"/>
      <c r="AEG342" s="633"/>
      <c r="AEH342" s="633"/>
      <c r="AEI342" s="633"/>
      <c r="AEJ342" s="633"/>
      <c r="AEK342" s="633"/>
      <c r="AEL342" s="633"/>
      <c r="AEM342" s="633"/>
      <c r="AEN342" s="633"/>
      <c r="AEO342" s="633"/>
      <c r="AEP342" s="633"/>
      <c r="AEQ342" s="633"/>
      <c r="AER342" s="633"/>
      <c r="AES342" s="633"/>
      <c r="AET342" s="633"/>
      <c r="AEU342" s="633"/>
      <c r="AEV342" s="633"/>
      <c r="AEW342" s="633"/>
      <c r="AEX342" s="633"/>
      <c r="AEY342" s="633"/>
      <c r="AEZ342" s="633"/>
      <c r="AFA342" s="633"/>
      <c r="AFB342" s="633"/>
      <c r="AFC342" s="633"/>
      <c r="AFD342" s="633"/>
      <c r="AFE342" s="633"/>
      <c r="AFF342" s="633"/>
      <c r="AFG342" s="633"/>
      <c r="AFH342" s="633"/>
      <c r="AFI342" s="633"/>
      <c r="AFJ342" s="633"/>
      <c r="AFK342" s="633"/>
      <c r="AFL342" s="633"/>
      <c r="AFM342" s="633"/>
      <c r="AFN342" s="633"/>
      <c r="AFO342" s="633"/>
      <c r="AFP342" s="633"/>
      <c r="AFQ342" s="633"/>
      <c r="AFR342" s="633"/>
      <c r="AFS342" s="633"/>
      <c r="AFT342" s="633"/>
      <c r="AFU342" s="633"/>
      <c r="AFV342" s="633"/>
      <c r="AFW342" s="633"/>
      <c r="AFX342" s="633"/>
      <c r="AFY342" s="633"/>
      <c r="AFZ342" s="633"/>
      <c r="AGA342" s="633"/>
      <c r="AGB342" s="633"/>
      <c r="AGC342" s="633"/>
      <c r="AGD342" s="633"/>
      <c r="AGE342" s="633"/>
      <c r="AGF342" s="633"/>
      <c r="AGG342" s="633"/>
      <c r="AGH342" s="633"/>
      <c r="AGI342" s="633"/>
      <c r="AGJ342" s="633"/>
      <c r="AGK342" s="633"/>
      <c r="AGL342" s="633"/>
      <c r="AGM342" s="633"/>
      <c r="AGN342" s="633"/>
      <c r="AGO342" s="633"/>
      <c r="AGP342" s="633"/>
      <c r="AGQ342" s="633"/>
      <c r="AGR342" s="633"/>
      <c r="AGS342" s="633"/>
      <c r="AGT342" s="633"/>
      <c r="AGU342" s="633"/>
      <c r="AGV342" s="633"/>
      <c r="AGW342" s="633"/>
      <c r="AGX342" s="633"/>
      <c r="AGY342" s="633"/>
      <c r="AGZ342" s="633"/>
      <c r="AHA342" s="633"/>
      <c r="AHB342" s="633"/>
      <c r="AHC342" s="633"/>
      <c r="AHD342" s="633"/>
      <c r="AHE342" s="633"/>
      <c r="AHF342" s="633"/>
      <c r="AHG342" s="633"/>
      <c r="AHH342" s="633"/>
      <c r="AHI342" s="633"/>
      <c r="AHJ342" s="633"/>
      <c r="AHK342" s="633"/>
      <c r="AHL342" s="633"/>
      <c r="AHM342" s="633"/>
      <c r="AHN342" s="633"/>
      <c r="AHO342" s="633"/>
      <c r="AHP342" s="633"/>
      <c r="AHQ342" s="633"/>
      <c r="AHR342" s="633"/>
      <c r="AHS342" s="633"/>
      <c r="AHT342" s="633"/>
      <c r="AHU342" s="633"/>
      <c r="AHV342" s="633"/>
      <c r="AHW342" s="633"/>
      <c r="AHX342" s="633"/>
      <c r="AHY342" s="633"/>
      <c r="AHZ342" s="633"/>
      <c r="AIA342" s="633"/>
      <c r="AIB342" s="633"/>
      <c r="AIC342" s="633"/>
      <c r="AID342" s="633"/>
      <c r="AIE342" s="633"/>
      <c r="AIF342" s="633"/>
      <c r="AIG342" s="633"/>
      <c r="AIH342" s="633"/>
      <c r="AII342" s="633"/>
      <c r="AIJ342" s="633"/>
      <c r="AIK342" s="633"/>
      <c r="AIL342" s="633"/>
      <c r="AIM342" s="633"/>
      <c r="AIN342" s="633"/>
      <c r="AIO342" s="633"/>
      <c r="AIP342" s="633"/>
      <c r="AIQ342" s="633"/>
      <c r="AIR342" s="633"/>
      <c r="AIS342" s="633"/>
      <c r="AIT342" s="633"/>
      <c r="AIU342" s="633"/>
      <c r="AIV342" s="633"/>
      <c r="AIW342" s="633"/>
      <c r="AIX342" s="633"/>
      <c r="AIY342" s="633"/>
      <c r="AIZ342" s="633"/>
      <c r="AJA342" s="633"/>
      <c r="AJB342" s="633"/>
      <c r="AJC342" s="633"/>
      <c r="AJD342" s="633"/>
      <c r="AJE342" s="633"/>
      <c r="AJF342" s="633"/>
      <c r="AJG342" s="633"/>
      <c r="AJH342" s="633"/>
      <c r="AJI342" s="633"/>
      <c r="AJJ342" s="633"/>
      <c r="AJK342" s="633"/>
      <c r="AJL342" s="633"/>
      <c r="AJM342" s="633"/>
      <c r="AJN342" s="633"/>
      <c r="AJO342" s="633"/>
      <c r="AJP342" s="633"/>
      <c r="AJQ342" s="633"/>
      <c r="AJR342" s="633"/>
      <c r="AJS342" s="633"/>
      <c r="AJT342" s="633"/>
      <c r="AJU342" s="633"/>
      <c r="AJV342" s="633"/>
      <c r="AJW342" s="633"/>
      <c r="AJX342" s="633"/>
      <c r="AJY342" s="633"/>
      <c r="AJZ342" s="633"/>
      <c r="AKA342" s="633"/>
      <c r="AKB342" s="633"/>
      <c r="AKC342" s="633"/>
      <c r="AKD342" s="633"/>
      <c r="AKE342" s="633"/>
      <c r="AKF342" s="633"/>
      <c r="AKG342" s="633"/>
      <c r="AKH342" s="633"/>
      <c r="AKI342" s="633"/>
      <c r="AKJ342" s="633"/>
      <c r="AKK342" s="633"/>
      <c r="AKL342" s="633"/>
      <c r="AKM342" s="633"/>
      <c r="AKN342" s="633"/>
      <c r="AKO342" s="633"/>
      <c r="AKP342" s="633"/>
      <c r="AKQ342" s="633"/>
      <c r="AKR342" s="633"/>
      <c r="AKS342" s="633"/>
      <c r="AKT342" s="633"/>
      <c r="AKU342" s="633"/>
      <c r="AKV342" s="633"/>
      <c r="AKW342" s="633"/>
      <c r="AKX342" s="633"/>
      <c r="AKY342" s="633"/>
      <c r="AKZ342" s="633"/>
      <c r="ALA342" s="633"/>
      <c r="ALB342" s="633"/>
      <c r="ALC342" s="633"/>
      <c r="ALD342" s="633"/>
      <c r="ALE342" s="633"/>
      <c r="ALF342" s="633"/>
      <c r="ALG342" s="633"/>
      <c r="ALH342" s="633"/>
      <c r="ALI342" s="633"/>
      <c r="ALJ342" s="633"/>
      <c r="ALK342" s="633"/>
      <c r="ALL342" s="633"/>
      <c r="ALM342" s="633"/>
      <c r="ALN342" s="633"/>
      <c r="ALO342" s="633"/>
      <c r="ALP342" s="633"/>
      <c r="ALQ342" s="633"/>
      <c r="ALR342" s="633"/>
      <c r="ALS342" s="633"/>
      <c r="ALT342" s="633"/>
      <c r="ALU342" s="633"/>
      <c r="ALV342" s="633"/>
      <c r="ALW342" s="633"/>
      <c r="ALX342" s="633"/>
      <c r="ALY342" s="633"/>
      <c r="ALZ342" s="633"/>
      <c r="AMA342" s="633"/>
      <c r="AMB342" s="633"/>
      <c r="AMC342" s="633"/>
      <c r="AMD342" s="633"/>
      <c r="AME342" s="633"/>
      <c r="AMF342" s="633"/>
      <c r="AMG342" s="633"/>
      <c r="AMH342" s="633"/>
      <c r="AMI342" s="633"/>
      <c r="AMJ342" s="633"/>
      <c r="AMK342" s="633"/>
      <c r="AML342" s="633"/>
      <c r="AMM342" s="633"/>
      <c r="AMN342" s="633"/>
      <c r="AMO342" s="633"/>
      <c r="AMP342" s="633"/>
      <c r="AMQ342" s="633"/>
      <c r="AMR342" s="633"/>
      <c r="AMS342" s="633"/>
      <c r="AMT342" s="633"/>
      <c r="AMU342" s="633"/>
      <c r="AMV342" s="633"/>
      <c r="AMW342" s="633"/>
      <c r="AMX342" s="633"/>
      <c r="AMY342" s="633"/>
      <c r="AMZ342" s="633"/>
      <c r="ANA342" s="633"/>
      <c r="ANB342" s="633"/>
      <c r="ANC342" s="633"/>
      <c r="AND342" s="633"/>
      <c r="ANE342" s="633"/>
      <c r="ANF342" s="633"/>
      <c r="ANG342" s="633"/>
      <c r="ANH342" s="633"/>
      <c r="ANI342" s="633"/>
      <c r="ANJ342" s="633"/>
      <c r="ANK342" s="633"/>
      <c r="ANL342" s="633"/>
      <c r="ANM342" s="633"/>
      <c r="ANN342" s="633"/>
      <c r="ANO342" s="633"/>
      <c r="ANP342" s="633"/>
      <c r="ANQ342" s="633"/>
      <c r="ANR342" s="633"/>
      <c r="ANS342" s="633"/>
      <c r="ANT342" s="633"/>
      <c r="ANU342" s="633"/>
      <c r="ANV342" s="633"/>
      <c r="ANW342" s="633"/>
      <c r="ANX342" s="633"/>
      <c r="ANY342" s="633"/>
      <c r="ANZ342" s="633"/>
      <c r="AOA342" s="633"/>
      <c r="AOB342" s="633"/>
      <c r="AOC342" s="633"/>
      <c r="AOD342" s="633"/>
      <c r="AOE342" s="633"/>
      <c r="AOF342" s="633"/>
      <c r="AOG342" s="633"/>
      <c r="AOH342" s="633"/>
      <c r="AOI342" s="633"/>
      <c r="AOJ342" s="633"/>
      <c r="AOK342" s="633"/>
      <c r="AOL342" s="633"/>
      <c r="AOM342" s="633"/>
      <c r="AON342" s="633"/>
      <c r="AOO342" s="633"/>
      <c r="AOP342" s="633"/>
      <c r="AOQ342" s="633"/>
      <c r="AOR342" s="633"/>
      <c r="AOS342" s="633"/>
      <c r="AOT342" s="633"/>
      <c r="AOU342" s="633"/>
      <c r="AOV342" s="633"/>
      <c r="AOW342" s="633"/>
      <c r="AOX342" s="633"/>
      <c r="AOY342" s="633"/>
      <c r="AOZ342" s="633"/>
      <c r="APA342" s="633"/>
      <c r="APB342" s="633"/>
      <c r="APC342" s="633"/>
      <c r="APD342" s="633"/>
      <c r="APE342" s="633"/>
      <c r="APF342" s="633"/>
      <c r="APG342" s="633"/>
      <c r="APH342" s="633"/>
      <c r="API342" s="633"/>
      <c r="APJ342" s="633"/>
      <c r="APK342" s="633"/>
      <c r="APL342" s="633"/>
      <c r="APM342" s="633"/>
      <c r="APN342" s="633"/>
      <c r="APO342" s="633"/>
      <c r="APP342" s="633"/>
      <c r="APQ342" s="633"/>
      <c r="APR342" s="633"/>
      <c r="APS342" s="633"/>
      <c r="APT342" s="633"/>
      <c r="APU342" s="633"/>
      <c r="APV342" s="633"/>
      <c r="APW342" s="633"/>
      <c r="APX342" s="633"/>
      <c r="APY342" s="633"/>
      <c r="APZ342" s="633"/>
      <c r="AQA342" s="633"/>
      <c r="AQB342" s="633"/>
      <c r="AQC342" s="633"/>
      <c r="AQD342" s="633"/>
      <c r="AQE342" s="633"/>
      <c r="AQF342" s="633"/>
      <c r="AQG342" s="633"/>
      <c r="AQH342" s="633"/>
      <c r="AQI342" s="633"/>
      <c r="AQJ342" s="633"/>
      <c r="AQK342" s="633"/>
      <c r="AQL342" s="633"/>
      <c r="AQM342" s="633"/>
      <c r="AQN342" s="633"/>
      <c r="AQO342" s="633"/>
      <c r="AQP342" s="633"/>
      <c r="AQQ342" s="633"/>
      <c r="AQR342" s="633"/>
      <c r="AQS342" s="633"/>
      <c r="AQT342" s="633"/>
      <c r="AQU342" s="633"/>
      <c r="AQV342" s="633"/>
      <c r="AQW342" s="633"/>
      <c r="AQX342" s="633"/>
      <c r="AQY342" s="633"/>
      <c r="AQZ342" s="633"/>
      <c r="ARA342" s="633"/>
      <c r="ARB342" s="633"/>
      <c r="ARC342" s="633"/>
      <c r="ARD342" s="633"/>
      <c r="ARE342" s="633"/>
      <c r="ARF342" s="633"/>
      <c r="ARG342" s="633"/>
      <c r="ARH342" s="633"/>
      <c r="ARI342" s="633"/>
      <c r="ARJ342" s="633"/>
      <c r="ARK342" s="633"/>
      <c r="ARL342" s="633"/>
      <c r="ARM342" s="633"/>
      <c r="ARN342" s="633"/>
      <c r="ARO342" s="633"/>
      <c r="ARP342" s="633"/>
      <c r="ARQ342" s="633"/>
      <c r="ARR342" s="633"/>
      <c r="ARS342" s="633"/>
      <c r="ART342" s="633"/>
      <c r="ARU342" s="633"/>
      <c r="ARV342" s="633"/>
      <c r="ARW342" s="633"/>
      <c r="ARX342" s="633"/>
      <c r="ARY342" s="633"/>
      <c r="ARZ342" s="633"/>
      <c r="ASA342" s="633"/>
      <c r="ASB342" s="633"/>
      <c r="ASC342" s="633"/>
      <c r="ASD342" s="633"/>
      <c r="ASE342" s="633"/>
      <c r="ASF342" s="633"/>
      <c r="ASG342" s="633"/>
      <c r="ASH342" s="633"/>
      <c r="ASI342" s="633"/>
      <c r="ASJ342" s="633"/>
      <c r="ASK342" s="633"/>
      <c r="ASL342" s="633"/>
      <c r="ASM342" s="633"/>
      <c r="ASN342" s="633"/>
      <c r="ASO342" s="633"/>
      <c r="ASP342" s="633"/>
      <c r="ASQ342" s="633"/>
      <c r="ASR342" s="633"/>
      <c r="ASS342" s="633"/>
      <c r="AST342" s="633"/>
      <c r="ASU342" s="633"/>
      <c r="ASV342" s="633"/>
      <c r="ASW342" s="633"/>
      <c r="ASX342" s="633"/>
      <c r="ASY342" s="633"/>
      <c r="ASZ342" s="633"/>
      <c r="ATA342" s="633"/>
      <c r="ATB342" s="633"/>
      <c r="ATC342" s="633"/>
      <c r="ATD342" s="633"/>
      <c r="ATE342" s="633"/>
      <c r="ATF342" s="633"/>
      <c r="ATG342" s="633"/>
      <c r="ATH342" s="633"/>
      <c r="ATI342" s="633"/>
      <c r="ATJ342" s="633"/>
      <c r="ATK342" s="633"/>
      <c r="ATL342" s="633"/>
      <c r="ATM342" s="633"/>
      <c r="ATN342" s="633"/>
      <c r="ATO342" s="633"/>
      <c r="ATP342" s="633"/>
      <c r="ATQ342" s="633"/>
      <c r="ATR342" s="633"/>
      <c r="ATS342" s="633"/>
      <c r="ATT342" s="633"/>
      <c r="ATU342" s="633"/>
      <c r="ATV342" s="633"/>
      <c r="ATW342" s="633"/>
      <c r="ATX342" s="633"/>
      <c r="ATY342" s="633"/>
      <c r="ATZ342" s="633"/>
      <c r="AUA342" s="633"/>
      <c r="AUB342" s="633"/>
      <c r="AUC342" s="633"/>
      <c r="AUD342" s="633"/>
      <c r="AUE342" s="633"/>
      <c r="AUF342" s="633"/>
      <c r="AUG342" s="633"/>
      <c r="AUH342" s="633"/>
      <c r="AUI342" s="633"/>
      <c r="AUJ342" s="633"/>
      <c r="AUK342" s="633"/>
      <c r="AUL342" s="633"/>
      <c r="AUM342" s="633"/>
      <c r="AUN342" s="633"/>
      <c r="AUO342" s="633"/>
      <c r="AUP342" s="633"/>
      <c r="AUQ342" s="633"/>
      <c r="AUR342" s="633"/>
      <c r="AUS342" s="633"/>
      <c r="AUT342" s="633"/>
      <c r="AUU342" s="633"/>
      <c r="AUV342" s="633"/>
      <c r="AUW342" s="633"/>
      <c r="AUX342" s="633"/>
      <c r="AUY342" s="633"/>
      <c r="AUZ342" s="633"/>
      <c r="AVA342" s="633"/>
      <c r="AVB342" s="633"/>
      <c r="AVC342" s="633"/>
      <c r="AVD342" s="633"/>
      <c r="AVE342" s="633"/>
      <c r="AVF342" s="633"/>
      <c r="AVG342" s="633"/>
      <c r="AVH342" s="633"/>
      <c r="AVI342" s="633"/>
      <c r="AVJ342" s="633"/>
      <c r="AVK342" s="633"/>
      <c r="AVL342" s="633"/>
      <c r="AVM342" s="633"/>
      <c r="AVN342" s="633"/>
      <c r="AVO342" s="633"/>
      <c r="AVP342" s="633"/>
      <c r="AVQ342" s="633"/>
      <c r="AVR342" s="633"/>
      <c r="AVS342" s="633"/>
      <c r="AVT342" s="633"/>
      <c r="AVU342" s="633"/>
      <c r="AVV342" s="633"/>
      <c r="AVW342" s="633"/>
      <c r="AVX342" s="633"/>
      <c r="AVY342" s="633"/>
      <c r="AVZ342" s="633"/>
      <c r="AWA342" s="633"/>
      <c r="AWB342" s="633"/>
      <c r="AWC342" s="633"/>
      <c r="AWD342" s="633"/>
      <c r="AWE342" s="633"/>
      <c r="AWF342" s="633"/>
      <c r="AWG342" s="633"/>
      <c r="AWH342" s="633"/>
      <c r="AWI342" s="633"/>
      <c r="AWJ342" s="633"/>
      <c r="AWK342" s="633"/>
      <c r="AWL342" s="633"/>
      <c r="AWM342" s="633"/>
      <c r="AWN342" s="633"/>
      <c r="AWO342" s="633"/>
      <c r="AWP342" s="633"/>
      <c r="AWQ342" s="633"/>
      <c r="AWR342" s="633"/>
      <c r="AWS342" s="633"/>
      <c r="AWT342" s="633"/>
      <c r="AWU342" s="633"/>
      <c r="AWV342" s="633"/>
      <c r="AWW342" s="633"/>
      <c r="AWX342" s="633"/>
      <c r="AWY342" s="633"/>
      <c r="AWZ342" s="633"/>
      <c r="AXA342" s="633"/>
      <c r="AXB342" s="633"/>
      <c r="AXC342" s="633"/>
      <c r="AXD342" s="633"/>
      <c r="AXE342" s="633"/>
      <c r="AXF342" s="633"/>
      <c r="AXG342" s="633"/>
      <c r="AXH342" s="633"/>
      <c r="AXI342" s="633"/>
      <c r="AXJ342" s="633"/>
      <c r="AXK342" s="633"/>
      <c r="AXL342" s="633"/>
      <c r="AXM342" s="633"/>
      <c r="AXN342" s="633"/>
      <c r="AXO342" s="633"/>
      <c r="AXP342" s="633"/>
      <c r="AXQ342" s="633"/>
      <c r="AXR342" s="633"/>
      <c r="AXS342" s="633"/>
      <c r="AXT342" s="633"/>
      <c r="AXU342" s="633"/>
      <c r="AXV342" s="633"/>
      <c r="AXW342" s="633"/>
      <c r="AXX342" s="633"/>
      <c r="AXY342" s="633"/>
      <c r="AXZ342" s="633"/>
      <c r="AYA342" s="633"/>
      <c r="AYB342" s="633"/>
      <c r="AYC342" s="633"/>
      <c r="AYD342" s="633"/>
      <c r="AYE342" s="633"/>
      <c r="AYF342" s="633"/>
      <c r="AYG342" s="633"/>
      <c r="AYH342" s="633"/>
      <c r="AYI342" s="633"/>
      <c r="AYJ342" s="633"/>
      <c r="AYK342" s="633"/>
      <c r="AYL342" s="633"/>
      <c r="AYM342" s="633"/>
      <c r="AYN342" s="633"/>
      <c r="AYO342" s="633"/>
      <c r="AYP342" s="633"/>
      <c r="AYQ342" s="633"/>
      <c r="AYR342" s="633"/>
      <c r="AYS342" s="633"/>
      <c r="AYT342" s="633"/>
      <c r="AYU342" s="633"/>
      <c r="AYV342" s="633"/>
      <c r="AYW342" s="633"/>
      <c r="AYX342" s="633"/>
      <c r="AYY342" s="633"/>
      <c r="AYZ342" s="633"/>
      <c r="AZA342" s="633"/>
      <c r="AZB342" s="633"/>
      <c r="AZC342" s="633"/>
      <c r="AZD342" s="633"/>
      <c r="AZE342" s="633"/>
      <c r="AZF342" s="633"/>
      <c r="AZG342" s="633"/>
      <c r="AZH342" s="633"/>
      <c r="AZI342" s="633"/>
      <c r="AZJ342" s="633"/>
      <c r="AZK342" s="633"/>
      <c r="AZL342" s="633"/>
      <c r="AZM342" s="633"/>
      <c r="AZN342" s="633"/>
      <c r="AZO342" s="633"/>
      <c r="AZP342" s="633"/>
      <c r="AZQ342" s="633"/>
      <c r="AZR342" s="633"/>
      <c r="AZS342" s="633"/>
      <c r="AZT342" s="633"/>
      <c r="AZU342" s="633"/>
      <c r="AZV342" s="633"/>
      <c r="AZW342" s="633"/>
      <c r="AZX342" s="633"/>
      <c r="AZY342" s="633"/>
      <c r="AZZ342" s="633"/>
      <c r="BAA342" s="633"/>
      <c r="BAB342" s="633"/>
      <c r="BAC342" s="633"/>
      <c r="BAD342" s="633"/>
      <c r="BAE342" s="633"/>
      <c r="BAF342" s="633"/>
      <c r="BAG342" s="633"/>
      <c r="BAH342" s="633"/>
      <c r="BAI342" s="633"/>
      <c r="BAJ342" s="633"/>
      <c r="BAK342" s="633"/>
      <c r="BAL342" s="633"/>
      <c r="BAM342" s="633"/>
      <c r="BAN342" s="633"/>
      <c r="BAO342" s="633"/>
      <c r="BAP342" s="633"/>
      <c r="BAQ342" s="633"/>
      <c r="BAR342" s="633"/>
      <c r="BAS342" s="633"/>
      <c r="BAT342" s="633"/>
      <c r="BAU342" s="633"/>
      <c r="BAV342" s="633"/>
      <c r="BAW342" s="633"/>
      <c r="BAX342" s="633"/>
      <c r="BAY342" s="633"/>
      <c r="BAZ342" s="633"/>
      <c r="BBA342" s="633"/>
      <c r="BBB342" s="633"/>
      <c r="BBC342" s="633"/>
      <c r="BBD342" s="633"/>
      <c r="BBE342" s="633"/>
      <c r="BBF342" s="633"/>
      <c r="BBG342" s="633"/>
      <c r="BBH342" s="633"/>
      <c r="BBI342" s="633"/>
      <c r="BBJ342" s="633"/>
      <c r="BBK342" s="633"/>
      <c r="BBL342" s="633"/>
      <c r="BBM342" s="633"/>
      <c r="BBN342" s="633"/>
      <c r="BBO342" s="633"/>
      <c r="BBP342" s="633"/>
      <c r="BBQ342" s="633"/>
      <c r="BBR342" s="633"/>
      <c r="BBS342" s="633"/>
      <c r="BBT342" s="633"/>
      <c r="BBU342" s="633"/>
      <c r="BBV342" s="633"/>
      <c r="BBW342" s="633"/>
      <c r="BBX342" s="633"/>
      <c r="BBY342" s="633"/>
      <c r="BBZ342" s="633"/>
      <c r="BCA342" s="633"/>
      <c r="BCB342" s="633"/>
      <c r="BCC342" s="633"/>
      <c r="BCD342" s="633"/>
      <c r="BCE342" s="633"/>
      <c r="BCF342" s="633"/>
      <c r="BCG342" s="633"/>
      <c r="BCH342" s="633"/>
      <c r="BCI342" s="633"/>
      <c r="BCJ342" s="633"/>
      <c r="BCK342" s="633"/>
      <c r="BCL342" s="633"/>
      <c r="BCM342" s="633"/>
      <c r="BCN342" s="633"/>
      <c r="BCO342" s="633"/>
      <c r="BCP342" s="633"/>
      <c r="BCQ342" s="633"/>
      <c r="BCR342" s="633"/>
      <c r="BCS342" s="633"/>
      <c r="BCT342" s="633"/>
      <c r="BCU342" s="633"/>
      <c r="BCV342" s="633"/>
      <c r="BCW342" s="633"/>
      <c r="BCX342" s="633"/>
      <c r="BCY342" s="633"/>
      <c r="BCZ342" s="633"/>
      <c r="BDA342" s="633"/>
      <c r="BDB342" s="633"/>
      <c r="BDC342" s="633"/>
      <c r="BDD342" s="633"/>
      <c r="BDE342" s="633"/>
      <c r="BDF342" s="633"/>
      <c r="BDG342" s="633"/>
      <c r="BDH342" s="633"/>
      <c r="BDI342" s="633"/>
      <c r="BDJ342" s="633"/>
      <c r="BDK342" s="633"/>
      <c r="BDL342" s="633"/>
      <c r="BDM342" s="633"/>
      <c r="BDN342" s="633"/>
      <c r="BDO342" s="633"/>
      <c r="BDP342" s="633"/>
      <c r="BDQ342" s="633"/>
      <c r="BDR342" s="633"/>
      <c r="BDS342" s="633"/>
      <c r="BDT342" s="633"/>
      <c r="BDU342" s="633"/>
      <c r="BDV342" s="633"/>
      <c r="BDW342" s="633"/>
      <c r="BDX342" s="633"/>
      <c r="BDY342" s="633"/>
      <c r="BDZ342" s="633"/>
      <c r="BEA342" s="633"/>
      <c r="BEB342" s="633"/>
      <c r="BEC342" s="633"/>
      <c r="BED342" s="633"/>
      <c r="BEE342" s="633"/>
      <c r="BEF342" s="633"/>
      <c r="BEG342" s="633"/>
      <c r="BEH342" s="633"/>
      <c r="BEI342" s="633"/>
      <c r="BEJ342" s="633"/>
      <c r="BEK342" s="633"/>
      <c r="BEL342" s="633"/>
      <c r="BEM342" s="633"/>
      <c r="BEN342" s="633"/>
      <c r="BEO342" s="633"/>
      <c r="BEP342" s="633"/>
      <c r="BEQ342" s="633"/>
      <c r="BER342" s="633"/>
      <c r="BES342" s="633"/>
      <c r="BET342" s="633"/>
      <c r="BEU342" s="633"/>
      <c r="BEV342" s="633"/>
      <c r="BEW342" s="633"/>
      <c r="BEX342" s="633"/>
      <c r="BEY342" s="633"/>
      <c r="BEZ342" s="633"/>
      <c r="BFA342" s="633"/>
      <c r="BFB342" s="633"/>
      <c r="BFC342" s="633"/>
      <c r="BFD342" s="633"/>
      <c r="BFE342" s="633"/>
      <c r="BFF342" s="633"/>
      <c r="BFG342" s="633"/>
      <c r="BFH342" s="633"/>
      <c r="BFI342" s="633"/>
      <c r="BFJ342" s="633"/>
      <c r="BFK342" s="633"/>
      <c r="BFL342" s="633"/>
      <c r="BFM342" s="633"/>
      <c r="BFN342" s="633"/>
      <c r="BFO342" s="633"/>
      <c r="BFP342" s="633"/>
      <c r="BFQ342" s="633"/>
      <c r="BFR342" s="633"/>
      <c r="BFS342" s="633"/>
      <c r="BFT342" s="633"/>
      <c r="BFU342" s="633"/>
      <c r="BFV342" s="633"/>
      <c r="BFW342" s="633"/>
      <c r="BFX342" s="633"/>
      <c r="BFY342" s="633"/>
      <c r="BFZ342" s="633"/>
      <c r="BGA342" s="633"/>
      <c r="BGB342" s="633"/>
      <c r="BGC342" s="633"/>
      <c r="BGD342" s="633"/>
      <c r="BGE342" s="633"/>
      <c r="BGF342" s="633"/>
      <c r="BGG342" s="633"/>
      <c r="BGH342" s="633"/>
      <c r="BGI342" s="633"/>
      <c r="BGJ342" s="633"/>
      <c r="BGK342" s="633"/>
      <c r="BGL342" s="633"/>
      <c r="BGM342" s="633"/>
      <c r="BGN342" s="633"/>
      <c r="BGO342" s="633"/>
      <c r="BGP342" s="633"/>
      <c r="BGQ342" s="633"/>
      <c r="BGR342" s="633"/>
      <c r="BGS342" s="633"/>
      <c r="BGT342" s="633"/>
      <c r="BGU342" s="633"/>
      <c r="BGV342" s="633"/>
      <c r="BGW342" s="633"/>
      <c r="BGX342" s="633"/>
      <c r="BGY342" s="633"/>
      <c r="BGZ342" s="633"/>
      <c r="BHA342" s="633"/>
      <c r="BHB342" s="633"/>
      <c r="BHC342" s="633"/>
      <c r="BHD342" s="633"/>
      <c r="BHE342" s="633"/>
      <c r="BHF342" s="633"/>
      <c r="BHG342" s="633"/>
      <c r="BHH342" s="633"/>
      <c r="BHI342" s="633"/>
      <c r="BHJ342" s="633"/>
      <c r="BHK342" s="633"/>
      <c r="BHL342" s="633"/>
      <c r="BHM342" s="633"/>
      <c r="BHN342" s="633"/>
      <c r="BHO342" s="633"/>
      <c r="BHP342" s="633"/>
      <c r="BHQ342" s="633"/>
      <c r="BHR342" s="633"/>
      <c r="BHS342" s="633"/>
      <c r="BHT342" s="633"/>
      <c r="BHU342" s="633"/>
      <c r="BHV342" s="633"/>
      <c r="BHW342" s="633"/>
      <c r="BHX342" s="633"/>
      <c r="BHY342" s="633"/>
      <c r="BHZ342" s="633"/>
      <c r="BIA342" s="633"/>
      <c r="BIB342" s="633"/>
      <c r="BIC342" s="633"/>
      <c r="BID342" s="633"/>
      <c r="BIE342" s="633"/>
      <c r="BIF342" s="633"/>
      <c r="BIG342" s="633"/>
      <c r="BIH342" s="633"/>
      <c r="BII342" s="633"/>
      <c r="BIJ342" s="633"/>
      <c r="BIK342" s="633"/>
      <c r="BIL342" s="633"/>
      <c r="BIM342" s="633"/>
      <c r="BIN342" s="633"/>
      <c r="BIO342" s="633"/>
      <c r="BIP342" s="633"/>
      <c r="BIQ342" s="633"/>
      <c r="BIR342" s="633"/>
      <c r="BIS342" s="633"/>
      <c r="BIT342" s="633"/>
      <c r="BIU342" s="633"/>
      <c r="BIV342" s="633"/>
      <c r="BIW342" s="633"/>
      <c r="BIX342" s="633"/>
      <c r="BIY342" s="633"/>
      <c r="BIZ342" s="633"/>
      <c r="BJA342" s="633"/>
      <c r="BJB342" s="633"/>
      <c r="BJC342" s="633"/>
      <c r="BJD342" s="633"/>
      <c r="BJE342" s="633"/>
      <c r="BJF342" s="633"/>
      <c r="BJG342" s="633"/>
      <c r="BJH342" s="633"/>
      <c r="BJI342" s="633"/>
      <c r="BJJ342" s="633"/>
      <c r="BJK342" s="633"/>
      <c r="BJL342" s="633"/>
      <c r="BJM342" s="633"/>
      <c r="BJN342" s="633"/>
      <c r="BJO342" s="633"/>
      <c r="BJP342" s="633"/>
      <c r="BJQ342" s="633"/>
      <c r="BJR342" s="633"/>
      <c r="BJS342" s="633"/>
      <c r="BJT342" s="633"/>
      <c r="BJU342" s="633"/>
      <c r="BJV342" s="633"/>
      <c r="BJW342" s="633"/>
      <c r="BJX342" s="633"/>
      <c r="BJY342" s="633"/>
      <c r="BJZ342" s="633"/>
      <c r="BKA342" s="633"/>
      <c r="BKB342" s="633"/>
      <c r="BKC342" s="633"/>
      <c r="BKD342" s="633"/>
      <c r="BKE342" s="633"/>
      <c r="BKF342" s="633"/>
      <c r="BKG342" s="633"/>
      <c r="BKH342" s="633"/>
      <c r="BKI342" s="633"/>
      <c r="BKJ342" s="633"/>
      <c r="BKK342" s="633"/>
      <c r="BKL342" s="633"/>
      <c r="BKM342" s="633"/>
      <c r="BKN342" s="633"/>
      <c r="BKO342" s="633"/>
      <c r="BKP342" s="633"/>
      <c r="BKQ342" s="633"/>
      <c r="BKR342" s="633"/>
      <c r="BKS342" s="633"/>
      <c r="BKT342" s="633"/>
      <c r="BKU342" s="633"/>
      <c r="BKV342" s="633"/>
      <c r="BKW342" s="633"/>
      <c r="BKX342" s="633"/>
      <c r="BKY342" s="633"/>
      <c r="BKZ342" s="633"/>
      <c r="BLA342" s="633"/>
      <c r="BLB342" s="633"/>
      <c r="BLC342" s="633"/>
      <c r="BLD342" s="633"/>
      <c r="BLE342" s="633"/>
      <c r="BLF342" s="633"/>
      <c r="BLG342" s="633"/>
      <c r="BLH342" s="633"/>
      <c r="BLI342" s="633"/>
      <c r="BLJ342" s="633"/>
      <c r="BLK342" s="633"/>
      <c r="BLL342" s="633"/>
      <c r="BLM342" s="633"/>
      <c r="BLN342" s="633"/>
      <c r="BLO342" s="633"/>
      <c r="BLP342" s="633"/>
      <c r="BLQ342" s="633"/>
      <c r="BLR342" s="633"/>
      <c r="BLS342" s="633"/>
      <c r="BLT342" s="633"/>
      <c r="BLU342" s="633"/>
      <c r="BLV342" s="633"/>
      <c r="BLW342" s="633"/>
      <c r="BLX342" s="633"/>
      <c r="BLY342" s="633"/>
      <c r="BLZ342" s="633"/>
      <c r="BMA342" s="633"/>
      <c r="BMB342" s="633"/>
      <c r="BMC342" s="633"/>
      <c r="BMD342" s="633"/>
      <c r="BME342" s="633"/>
      <c r="BMF342" s="633"/>
      <c r="BMG342" s="633"/>
      <c r="BMH342" s="633"/>
      <c r="BMI342" s="633"/>
      <c r="BMJ342" s="633"/>
      <c r="BMK342" s="633"/>
      <c r="BML342" s="633"/>
      <c r="BMM342" s="633"/>
      <c r="BMN342" s="633"/>
      <c r="BMO342" s="633"/>
      <c r="BMP342" s="633"/>
      <c r="BMQ342" s="633"/>
      <c r="BMR342" s="633"/>
      <c r="BMS342" s="633"/>
      <c r="BMT342" s="633"/>
      <c r="BMU342" s="633"/>
      <c r="BMV342" s="633"/>
      <c r="BMW342" s="633"/>
      <c r="BMX342" s="633"/>
      <c r="BMY342" s="633"/>
      <c r="BMZ342" s="633"/>
      <c r="BNA342" s="633"/>
      <c r="BNB342" s="633"/>
      <c r="BNC342" s="633"/>
      <c r="BND342" s="633"/>
      <c r="BNE342" s="633"/>
      <c r="BNF342" s="633"/>
      <c r="BNG342" s="633"/>
      <c r="BNH342" s="633"/>
      <c r="BNI342" s="633"/>
      <c r="BNJ342" s="633"/>
      <c r="BNK342" s="633"/>
      <c r="BNL342" s="633"/>
      <c r="BNM342" s="633"/>
      <c r="BNN342" s="633"/>
      <c r="BNO342" s="633"/>
      <c r="BNP342" s="633"/>
      <c r="BNQ342" s="633"/>
      <c r="BNR342" s="633"/>
      <c r="BNS342" s="633"/>
      <c r="BNT342" s="633"/>
      <c r="BNU342" s="633"/>
      <c r="BNV342" s="633"/>
      <c r="BNW342" s="633"/>
      <c r="BNX342" s="633"/>
      <c r="BNY342" s="633"/>
      <c r="BNZ342" s="633"/>
      <c r="BOA342" s="633"/>
      <c r="BOB342" s="633"/>
      <c r="BOC342" s="633"/>
      <c r="BOD342" s="633"/>
      <c r="BOE342" s="633"/>
      <c r="BOF342" s="633"/>
      <c r="BOG342" s="633"/>
      <c r="BOH342" s="633"/>
      <c r="BOI342" s="633"/>
      <c r="BOJ342" s="633"/>
      <c r="BOK342" s="633"/>
      <c r="BOL342" s="633"/>
      <c r="BOM342" s="633"/>
      <c r="BON342" s="633"/>
      <c r="BOO342" s="633"/>
      <c r="BOP342" s="633"/>
      <c r="BOQ342" s="633"/>
      <c r="BOR342" s="633"/>
      <c r="BOS342" s="633"/>
      <c r="BOT342" s="633"/>
      <c r="BOU342" s="633"/>
      <c r="BOV342" s="633"/>
      <c r="BOW342" s="633"/>
      <c r="BOX342" s="633"/>
      <c r="BOY342" s="633"/>
      <c r="BOZ342" s="633"/>
      <c r="BPA342" s="633"/>
      <c r="BPB342" s="633"/>
      <c r="BPC342" s="633"/>
      <c r="BPD342" s="633"/>
      <c r="BPE342" s="633"/>
      <c r="BPF342" s="633"/>
      <c r="BPG342" s="633"/>
      <c r="BPH342" s="633"/>
      <c r="BPI342" s="633"/>
      <c r="BPJ342" s="633"/>
      <c r="BPK342" s="633"/>
      <c r="BPL342" s="633"/>
      <c r="BPM342" s="633"/>
      <c r="BPN342" s="633"/>
      <c r="BPO342" s="633"/>
      <c r="BPP342" s="633"/>
      <c r="BPQ342" s="633"/>
      <c r="BPR342" s="633"/>
      <c r="BPS342" s="633"/>
      <c r="BPT342" s="633"/>
      <c r="BPU342" s="633"/>
      <c r="BPV342" s="633"/>
      <c r="BPW342" s="633"/>
      <c r="BPX342" s="633"/>
      <c r="BPY342" s="633"/>
      <c r="BPZ342" s="633"/>
      <c r="BQA342" s="633"/>
      <c r="BQB342" s="633"/>
      <c r="BQC342" s="633"/>
      <c r="BQD342" s="633"/>
      <c r="BQE342" s="633"/>
      <c r="BQF342" s="633"/>
      <c r="BQG342" s="633"/>
      <c r="BQH342" s="633"/>
      <c r="BQI342" s="633"/>
      <c r="BQJ342" s="633"/>
      <c r="BQK342" s="633"/>
      <c r="BQL342" s="633"/>
      <c r="BQM342" s="633"/>
      <c r="BQN342" s="633"/>
      <c r="BQO342" s="633"/>
      <c r="BQP342" s="633"/>
      <c r="BQQ342" s="633"/>
      <c r="BQR342" s="633"/>
      <c r="BQS342" s="633"/>
      <c r="BQT342" s="633"/>
      <c r="BQU342" s="633"/>
      <c r="BQV342" s="633"/>
      <c r="BQW342" s="633"/>
      <c r="BQX342" s="633"/>
      <c r="BQY342" s="633"/>
      <c r="BQZ342" s="633"/>
      <c r="BRA342" s="633"/>
      <c r="BRB342" s="633"/>
      <c r="BRC342" s="633"/>
      <c r="BRD342" s="633"/>
      <c r="BRE342" s="633"/>
      <c r="BRF342" s="633"/>
      <c r="BRG342" s="633"/>
      <c r="BRH342" s="633"/>
      <c r="BRI342" s="633"/>
      <c r="BRJ342" s="633"/>
      <c r="BRK342" s="633"/>
      <c r="BRL342" s="633"/>
      <c r="BRM342" s="633"/>
      <c r="BRN342" s="633"/>
      <c r="BRO342" s="633"/>
      <c r="BRP342" s="633"/>
      <c r="BRQ342" s="633"/>
      <c r="BRR342" s="633"/>
      <c r="BRS342" s="633"/>
      <c r="BRT342" s="633"/>
      <c r="BRU342" s="633"/>
      <c r="BRV342" s="633"/>
      <c r="BRW342" s="633"/>
      <c r="BRX342" s="633"/>
      <c r="BRY342" s="633"/>
      <c r="BRZ342" s="633"/>
      <c r="BSA342" s="633"/>
      <c r="BSB342" s="633"/>
      <c r="BSC342" s="633"/>
      <c r="BSD342" s="633"/>
      <c r="BSE342" s="633"/>
      <c r="BSF342" s="633"/>
      <c r="BSG342" s="633"/>
      <c r="BSH342" s="633"/>
      <c r="BSI342" s="633"/>
      <c r="BSJ342" s="633"/>
      <c r="BSK342" s="633"/>
      <c r="BSL342" s="633"/>
      <c r="BSM342" s="633"/>
      <c r="BSN342" s="633"/>
      <c r="BSO342" s="633"/>
      <c r="BSP342" s="633"/>
      <c r="BSQ342" s="633"/>
      <c r="BSR342" s="633"/>
      <c r="BSS342" s="633"/>
      <c r="BST342" s="633"/>
      <c r="BSU342" s="633"/>
      <c r="BSV342" s="633"/>
      <c r="BSW342" s="633"/>
      <c r="BSX342" s="633"/>
      <c r="BSY342" s="633"/>
      <c r="BSZ342" s="633"/>
      <c r="BTA342" s="633"/>
      <c r="BTB342" s="633"/>
      <c r="BTC342" s="633"/>
      <c r="BTD342" s="633"/>
      <c r="BTE342" s="633"/>
      <c r="BTF342" s="633"/>
      <c r="BTG342" s="633"/>
      <c r="BTH342" s="633"/>
      <c r="BTI342" s="633"/>
      <c r="BTJ342" s="633"/>
      <c r="BTK342" s="633"/>
      <c r="BTL342" s="633"/>
      <c r="BTM342" s="633"/>
      <c r="BTN342" s="633"/>
      <c r="BTO342" s="633"/>
      <c r="BTP342" s="633"/>
      <c r="BTQ342" s="633"/>
      <c r="BTR342" s="633"/>
      <c r="BTS342" s="633"/>
      <c r="BTT342" s="633"/>
      <c r="BTU342" s="633"/>
      <c r="BTV342" s="633"/>
      <c r="BTW342" s="633"/>
      <c r="BTX342" s="633"/>
      <c r="BTY342" s="633"/>
      <c r="BTZ342" s="633"/>
      <c r="BUA342" s="633"/>
      <c r="BUB342" s="633"/>
      <c r="BUC342" s="633"/>
      <c r="BUD342" s="633"/>
      <c r="BUE342" s="633"/>
      <c r="BUF342" s="633"/>
      <c r="BUG342" s="633"/>
      <c r="BUH342" s="633"/>
      <c r="BUI342" s="633"/>
      <c r="BUJ342" s="633"/>
      <c r="BUK342" s="633"/>
      <c r="BUL342" s="633"/>
      <c r="BUM342" s="633"/>
      <c r="BUN342" s="633"/>
      <c r="BUO342" s="633"/>
      <c r="BUP342" s="633"/>
      <c r="BUQ342" s="633"/>
      <c r="BUR342" s="633"/>
      <c r="BUS342" s="633"/>
      <c r="BUT342" s="633"/>
      <c r="BUU342" s="633"/>
      <c r="BUV342" s="633"/>
      <c r="BUW342" s="633"/>
      <c r="BUX342" s="633"/>
      <c r="BUY342" s="633"/>
      <c r="BUZ342" s="633"/>
      <c r="BVA342" s="633"/>
      <c r="BVB342" s="633"/>
      <c r="BVC342" s="633"/>
      <c r="BVD342" s="633"/>
      <c r="BVE342" s="633"/>
      <c r="BVF342" s="633"/>
      <c r="BVG342" s="633"/>
      <c r="BVH342" s="633"/>
      <c r="BVI342" s="633"/>
      <c r="BVJ342" s="633"/>
      <c r="BVK342" s="633"/>
      <c r="BVL342" s="633"/>
      <c r="BVM342" s="633"/>
      <c r="BVN342" s="633"/>
      <c r="BVO342" s="633"/>
      <c r="BVP342" s="633"/>
      <c r="BVQ342" s="633"/>
      <c r="BVR342" s="633"/>
      <c r="BVS342" s="633"/>
      <c r="BVT342" s="633"/>
      <c r="BVU342" s="633"/>
      <c r="BVV342" s="633"/>
      <c r="BVW342" s="633"/>
      <c r="BVX342" s="633"/>
      <c r="BVY342" s="633"/>
      <c r="BVZ342" s="633"/>
      <c r="BWA342" s="633"/>
      <c r="BWB342" s="633"/>
      <c r="BWC342" s="633"/>
      <c r="BWD342" s="633"/>
      <c r="BWE342" s="633"/>
      <c r="BWF342" s="633"/>
      <c r="BWG342" s="633"/>
      <c r="BWH342" s="633"/>
      <c r="BWI342" s="633"/>
      <c r="BWJ342" s="633"/>
      <c r="BWK342" s="633"/>
      <c r="BWL342" s="633"/>
      <c r="BWM342" s="633"/>
      <c r="BWN342" s="633"/>
      <c r="BWO342" s="633"/>
      <c r="BWP342" s="633"/>
      <c r="BWQ342" s="633"/>
      <c r="BWR342" s="633"/>
      <c r="BWS342" s="633"/>
      <c r="BWT342" s="633"/>
      <c r="BWU342" s="633"/>
      <c r="BWV342" s="633"/>
      <c r="BWW342" s="633"/>
      <c r="BWX342" s="633"/>
      <c r="BWY342" s="633"/>
      <c r="BWZ342" s="633"/>
      <c r="BXA342" s="633"/>
      <c r="BXB342" s="633"/>
      <c r="BXC342" s="633"/>
      <c r="BXD342" s="633"/>
      <c r="BXE342" s="633"/>
      <c r="BXF342" s="633"/>
      <c r="BXG342" s="633"/>
      <c r="BXH342" s="633"/>
      <c r="BXI342" s="633"/>
      <c r="BXJ342" s="633"/>
      <c r="BXK342" s="633"/>
      <c r="BXL342" s="633"/>
      <c r="BXM342" s="633"/>
      <c r="BXN342" s="633"/>
      <c r="BXO342" s="633"/>
      <c r="BXP342" s="633"/>
      <c r="BXQ342" s="633"/>
      <c r="BXR342" s="633"/>
      <c r="BXS342" s="633"/>
      <c r="BXT342" s="633"/>
      <c r="BXU342" s="633"/>
      <c r="BXV342" s="633"/>
      <c r="BXW342" s="633"/>
      <c r="BXX342" s="633"/>
      <c r="BXY342" s="633"/>
      <c r="BXZ342" s="633"/>
      <c r="BYA342" s="633"/>
      <c r="BYB342" s="633"/>
      <c r="BYC342" s="633"/>
      <c r="BYD342" s="633"/>
      <c r="BYE342" s="633"/>
      <c r="BYF342" s="633"/>
      <c r="BYG342" s="633"/>
      <c r="BYH342" s="633"/>
      <c r="BYI342" s="633"/>
      <c r="BYJ342" s="633"/>
      <c r="BYK342" s="633"/>
      <c r="BYL342" s="633"/>
      <c r="BYM342" s="633"/>
      <c r="BYN342" s="633"/>
      <c r="BYO342" s="633"/>
      <c r="BYP342" s="633"/>
      <c r="BYQ342" s="633"/>
      <c r="BYR342" s="633"/>
      <c r="BYS342" s="633"/>
      <c r="BYT342" s="633"/>
      <c r="BYU342" s="633"/>
      <c r="BYV342" s="633"/>
      <c r="BYW342" s="633"/>
      <c r="BYX342" s="633"/>
      <c r="BYY342" s="633"/>
      <c r="BYZ342" s="633"/>
      <c r="BZA342" s="633"/>
      <c r="BZB342" s="633"/>
      <c r="BZC342" s="633"/>
      <c r="BZD342" s="633"/>
      <c r="BZE342" s="633"/>
      <c r="BZF342" s="633"/>
      <c r="BZG342" s="633"/>
      <c r="BZH342" s="633"/>
      <c r="BZI342" s="633"/>
      <c r="BZJ342" s="633"/>
      <c r="BZK342" s="633"/>
      <c r="BZL342" s="633"/>
      <c r="BZM342" s="633"/>
      <c r="BZN342" s="633"/>
      <c r="BZO342" s="633"/>
      <c r="BZP342" s="633"/>
      <c r="BZQ342" s="633"/>
      <c r="BZR342" s="633"/>
      <c r="BZS342" s="633"/>
      <c r="BZT342" s="633"/>
      <c r="BZU342" s="633"/>
      <c r="BZV342" s="633"/>
      <c r="BZW342" s="633"/>
      <c r="BZX342" s="633"/>
      <c r="BZY342" s="633"/>
      <c r="BZZ342" s="633"/>
      <c r="CAA342" s="633"/>
      <c r="CAB342" s="633"/>
      <c r="CAC342" s="633"/>
      <c r="CAD342" s="633"/>
      <c r="CAE342" s="633"/>
      <c r="CAF342" s="633"/>
      <c r="CAG342" s="633"/>
      <c r="CAH342" s="633"/>
      <c r="CAI342" s="633"/>
      <c r="CAJ342" s="633"/>
      <c r="CAK342" s="633"/>
      <c r="CAL342" s="633"/>
      <c r="CAM342" s="633"/>
      <c r="CAN342" s="633"/>
      <c r="CAO342" s="633"/>
      <c r="CAP342" s="633"/>
      <c r="CAQ342" s="633"/>
      <c r="CAR342" s="633"/>
      <c r="CAS342" s="633"/>
      <c r="CAT342" s="633"/>
      <c r="CAU342" s="633"/>
      <c r="CAV342" s="633"/>
      <c r="CAW342" s="633"/>
      <c r="CAX342" s="633"/>
      <c r="CAY342" s="633"/>
      <c r="CAZ342" s="633"/>
      <c r="CBA342" s="633"/>
      <c r="CBB342" s="633"/>
      <c r="CBC342" s="633"/>
      <c r="CBD342" s="633"/>
      <c r="CBE342" s="633"/>
      <c r="CBF342" s="633"/>
      <c r="CBG342" s="633"/>
      <c r="CBH342" s="633"/>
      <c r="CBI342" s="633"/>
      <c r="CBJ342" s="633"/>
      <c r="CBK342" s="633"/>
      <c r="CBL342" s="633"/>
      <c r="CBM342" s="633"/>
      <c r="CBN342" s="633"/>
      <c r="CBO342" s="633"/>
      <c r="CBP342" s="633"/>
      <c r="CBQ342" s="633"/>
      <c r="CBR342" s="633"/>
      <c r="CBS342" s="633"/>
      <c r="CBT342" s="633"/>
      <c r="CBU342" s="633"/>
      <c r="CBV342" s="633"/>
      <c r="CBW342" s="633"/>
      <c r="CBX342" s="633"/>
      <c r="CBY342" s="633"/>
      <c r="CBZ342" s="633"/>
      <c r="CCA342" s="633"/>
      <c r="CCB342" s="633"/>
      <c r="CCC342" s="633"/>
      <c r="CCD342" s="633"/>
      <c r="CCE342" s="633"/>
      <c r="CCF342" s="633"/>
      <c r="CCG342" s="633"/>
      <c r="CCH342" s="633"/>
      <c r="CCI342" s="633"/>
      <c r="CCJ342" s="633"/>
      <c r="CCK342" s="633"/>
      <c r="CCL342" s="633"/>
      <c r="CCM342" s="633"/>
      <c r="CCN342" s="633"/>
      <c r="CCO342" s="633"/>
      <c r="CCP342" s="633"/>
      <c r="CCQ342" s="633"/>
      <c r="CCR342" s="633"/>
      <c r="CCS342" s="633"/>
      <c r="CCT342" s="633"/>
      <c r="CCU342" s="633"/>
      <c r="CCV342" s="633"/>
      <c r="CCW342" s="633"/>
      <c r="CCX342" s="633"/>
      <c r="CCY342" s="633"/>
      <c r="CCZ342" s="633"/>
      <c r="CDA342" s="633"/>
      <c r="CDB342" s="633"/>
      <c r="CDC342" s="633"/>
      <c r="CDD342" s="633"/>
      <c r="CDE342" s="633"/>
      <c r="CDF342" s="633"/>
      <c r="CDG342" s="633"/>
      <c r="CDH342" s="633"/>
      <c r="CDI342" s="633"/>
      <c r="CDJ342" s="633"/>
      <c r="CDK342" s="633"/>
      <c r="CDL342" s="633"/>
      <c r="CDM342" s="633"/>
      <c r="CDN342" s="633"/>
      <c r="CDO342" s="633"/>
      <c r="CDP342" s="633"/>
      <c r="CDQ342" s="633"/>
      <c r="CDR342" s="633"/>
      <c r="CDS342" s="633"/>
      <c r="CDT342" s="633"/>
      <c r="CDU342" s="633"/>
      <c r="CDV342" s="633"/>
      <c r="CDW342" s="633"/>
      <c r="CDX342" s="633"/>
      <c r="CDY342" s="633"/>
      <c r="CDZ342" s="633"/>
      <c r="CEA342" s="633"/>
      <c r="CEB342" s="633"/>
      <c r="CEC342" s="633"/>
      <c r="CED342" s="633"/>
      <c r="CEE342" s="633"/>
      <c r="CEF342" s="633"/>
      <c r="CEG342" s="633"/>
      <c r="CEH342" s="633"/>
      <c r="CEI342" s="633"/>
      <c r="CEJ342" s="633"/>
      <c r="CEK342" s="633"/>
      <c r="CEL342" s="633"/>
      <c r="CEM342" s="633"/>
      <c r="CEN342" s="633"/>
      <c r="CEO342" s="633"/>
      <c r="CEP342" s="633"/>
      <c r="CEQ342" s="633"/>
      <c r="CER342" s="633"/>
      <c r="CES342" s="633"/>
      <c r="CET342" s="633"/>
      <c r="CEU342" s="633"/>
      <c r="CEV342" s="633"/>
      <c r="CEW342" s="633"/>
      <c r="CEX342" s="633"/>
      <c r="CEY342" s="633"/>
      <c r="CEZ342" s="633"/>
      <c r="CFA342" s="633"/>
      <c r="CFB342" s="633"/>
      <c r="CFC342" s="633"/>
      <c r="CFD342" s="633"/>
      <c r="CFE342" s="633"/>
      <c r="CFF342" s="633"/>
      <c r="CFG342" s="633"/>
      <c r="CFH342" s="633"/>
      <c r="CFI342" s="633"/>
      <c r="CFJ342" s="633"/>
      <c r="CFK342" s="633"/>
      <c r="CFL342" s="633"/>
      <c r="CFM342" s="633"/>
      <c r="CFN342" s="633"/>
      <c r="CFO342" s="633"/>
      <c r="CFP342" s="633"/>
      <c r="CFQ342" s="633"/>
      <c r="CFR342" s="633"/>
      <c r="CFS342" s="633"/>
      <c r="CFT342" s="633"/>
      <c r="CFU342" s="633"/>
      <c r="CFV342" s="633"/>
      <c r="CFW342" s="633"/>
      <c r="CFX342" s="633"/>
      <c r="CFY342" s="633"/>
      <c r="CFZ342" s="633"/>
      <c r="CGA342" s="633"/>
      <c r="CGB342" s="633"/>
      <c r="CGC342" s="633"/>
      <c r="CGD342" s="633"/>
      <c r="CGE342" s="633"/>
      <c r="CGF342" s="633"/>
      <c r="CGG342" s="633"/>
      <c r="CGH342" s="633"/>
      <c r="CGI342" s="633"/>
      <c r="CGJ342" s="633"/>
      <c r="CGK342" s="633"/>
      <c r="CGL342" s="633"/>
      <c r="CGM342" s="633"/>
      <c r="CGN342" s="633"/>
      <c r="CGO342" s="633"/>
      <c r="CGP342" s="633"/>
      <c r="CGQ342" s="633"/>
      <c r="CGR342" s="633"/>
      <c r="CGS342" s="633"/>
      <c r="CGT342" s="633"/>
      <c r="CGU342" s="633"/>
      <c r="CGV342" s="633"/>
      <c r="CGW342" s="633"/>
      <c r="CGX342" s="633"/>
      <c r="CGY342" s="633"/>
      <c r="CGZ342" s="633"/>
      <c r="CHA342" s="633"/>
      <c r="CHB342" s="633"/>
      <c r="CHC342" s="633"/>
      <c r="CHD342" s="633"/>
      <c r="CHE342" s="633"/>
      <c r="CHF342" s="633"/>
      <c r="CHG342" s="633"/>
      <c r="CHH342" s="633"/>
      <c r="CHI342" s="633"/>
      <c r="CHJ342" s="633"/>
      <c r="CHK342" s="633"/>
      <c r="CHL342" s="633"/>
      <c r="CHM342" s="633"/>
      <c r="CHN342" s="633"/>
      <c r="CHO342" s="633"/>
      <c r="CHP342" s="633"/>
      <c r="CHQ342" s="633"/>
      <c r="CHR342" s="633"/>
      <c r="CHS342" s="633"/>
      <c r="CHT342" s="633"/>
      <c r="CHU342" s="633"/>
      <c r="CHV342" s="633"/>
      <c r="CHW342" s="633"/>
      <c r="CHX342" s="633"/>
      <c r="CHY342" s="633"/>
      <c r="CHZ342" s="633"/>
      <c r="CIA342" s="633"/>
      <c r="CIB342" s="633"/>
      <c r="CIC342" s="633"/>
      <c r="CID342" s="633"/>
      <c r="CIE342" s="633"/>
      <c r="CIF342" s="633"/>
      <c r="CIG342" s="633"/>
      <c r="CIH342" s="633"/>
      <c r="CII342" s="633"/>
      <c r="CIJ342" s="633"/>
      <c r="CIK342" s="633"/>
      <c r="CIL342" s="633"/>
      <c r="CIM342" s="633"/>
      <c r="CIN342" s="633"/>
      <c r="CIO342" s="633"/>
      <c r="CIP342" s="633"/>
      <c r="CIQ342" s="633"/>
      <c r="CIR342" s="633"/>
      <c r="CIS342" s="633"/>
      <c r="CIT342" s="633"/>
      <c r="CIU342" s="633"/>
      <c r="CIV342" s="633"/>
      <c r="CIW342" s="633"/>
      <c r="CIX342" s="633"/>
      <c r="CIY342" s="633"/>
      <c r="CIZ342" s="633"/>
      <c r="CJA342" s="633"/>
      <c r="CJB342" s="633"/>
      <c r="CJC342" s="633"/>
      <c r="CJD342" s="633"/>
      <c r="CJE342" s="633"/>
      <c r="CJF342" s="633"/>
      <c r="CJG342" s="633"/>
      <c r="CJH342" s="633"/>
      <c r="CJI342" s="633"/>
      <c r="CJJ342" s="633"/>
      <c r="CJK342" s="633"/>
      <c r="CJL342" s="633"/>
      <c r="CJM342" s="633"/>
      <c r="CJN342" s="633"/>
      <c r="CJO342" s="633"/>
      <c r="CJP342" s="633"/>
      <c r="CJQ342" s="633"/>
      <c r="CJR342" s="633"/>
      <c r="CJS342" s="633"/>
      <c r="CJT342" s="633"/>
      <c r="CJU342" s="633"/>
      <c r="CJV342" s="633"/>
      <c r="CJW342" s="633"/>
      <c r="CJX342" s="633"/>
      <c r="CJY342" s="633"/>
      <c r="CJZ342" s="633"/>
      <c r="CKA342" s="633"/>
      <c r="CKB342" s="633"/>
      <c r="CKC342" s="633"/>
      <c r="CKD342" s="633"/>
      <c r="CKE342" s="633"/>
      <c r="CKF342" s="633"/>
      <c r="CKG342" s="633"/>
      <c r="CKH342" s="633"/>
      <c r="CKI342" s="633"/>
      <c r="CKJ342" s="633"/>
      <c r="CKK342" s="633"/>
      <c r="CKL342" s="633"/>
      <c r="CKM342" s="633"/>
      <c r="CKN342" s="633"/>
      <c r="CKO342" s="633"/>
      <c r="CKP342" s="633"/>
      <c r="CKQ342" s="633"/>
      <c r="CKR342" s="633"/>
      <c r="CKS342" s="633"/>
      <c r="CKT342" s="633"/>
      <c r="CKU342" s="633"/>
      <c r="CKV342" s="633"/>
      <c r="CKW342" s="633"/>
      <c r="CKX342" s="633"/>
      <c r="CKY342" s="633"/>
      <c r="CKZ342" s="633"/>
      <c r="CLA342" s="633"/>
      <c r="CLB342" s="633"/>
      <c r="CLC342" s="633"/>
      <c r="CLD342" s="633"/>
      <c r="CLE342" s="633"/>
      <c r="CLF342" s="633"/>
      <c r="CLG342" s="633"/>
      <c r="CLH342" s="633"/>
      <c r="CLI342" s="633"/>
      <c r="CLJ342" s="633"/>
      <c r="CLK342" s="633"/>
      <c r="CLL342" s="633"/>
      <c r="CLM342" s="633"/>
      <c r="CLN342" s="633"/>
      <c r="CLO342" s="633"/>
      <c r="CLP342" s="633"/>
      <c r="CLQ342" s="633"/>
      <c r="CLR342" s="633"/>
      <c r="CLS342" s="633"/>
      <c r="CLT342" s="633"/>
      <c r="CLU342" s="633"/>
      <c r="CLV342" s="633"/>
      <c r="CLW342" s="633"/>
      <c r="CLX342" s="633"/>
      <c r="CLY342" s="633"/>
      <c r="CLZ342" s="633"/>
      <c r="CMA342" s="633"/>
      <c r="CMB342" s="633"/>
      <c r="CMC342" s="633"/>
      <c r="CMD342" s="633"/>
      <c r="CME342" s="633"/>
      <c r="CMF342" s="633"/>
      <c r="CMG342" s="633"/>
      <c r="CMH342" s="633"/>
      <c r="CMI342" s="633"/>
      <c r="CMJ342" s="633"/>
      <c r="CMK342" s="633"/>
      <c r="CML342" s="633"/>
      <c r="CMM342" s="633"/>
      <c r="CMN342" s="633"/>
      <c r="CMO342" s="633"/>
      <c r="CMP342" s="633"/>
      <c r="CMQ342" s="633"/>
      <c r="CMR342" s="633"/>
      <c r="CMS342" s="633"/>
      <c r="CMT342" s="633"/>
      <c r="CMU342" s="633"/>
      <c r="CMV342" s="633"/>
      <c r="CMW342" s="633"/>
      <c r="CMX342" s="633"/>
      <c r="CMY342" s="633"/>
      <c r="CMZ342" s="633"/>
      <c r="CNA342" s="633"/>
      <c r="CNB342" s="633"/>
      <c r="CNC342" s="633"/>
      <c r="CND342" s="633"/>
      <c r="CNE342" s="633"/>
      <c r="CNF342" s="633"/>
      <c r="CNG342" s="633"/>
      <c r="CNH342" s="633"/>
      <c r="CNI342" s="633"/>
      <c r="CNJ342" s="633"/>
      <c r="CNK342" s="633"/>
      <c r="CNL342" s="633"/>
      <c r="CNM342" s="633"/>
      <c r="CNN342" s="633"/>
      <c r="CNO342" s="633"/>
      <c r="CNP342" s="633"/>
      <c r="CNQ342" s="633"/>
      <c r="CNR342" s="633"/>
      <c r="CNS342" s="633"/>
      <c r="CNT342" s="633"/>
      <c r="CNU342" s="633"/>
      <c r="CNV342" s="633"/>
      <c r="CNW342" s="633"/>
    </row>
    <row r="343" spans="1:2415" s="635" customFormat="1" ht="38.25" customHeight="1" outlineLevel="1" thickTop="1" thickBot="1" x14ac:dyDescent="0.3">
      <c r="A343" s="413"/>
      <c r="B343" s="636" t="s">
        <v>1080</v>
      </c>
      <c r="C343" s="618" t="s">
        <v>1688</v>
      </c>
      <c r="D343" s="1081" t="s">
        <v>936</v>
      </c>
      <c r="E343" s="1081"/>
      <c r="F343" s="1081"/>
      <c r="G343" s="1081"/>
      <c r="H343" s="1081"/>
      <c r="I343" s="1081"/>
      <c r="J343" s="1081"/>
      <c r="K343" s="1081"/>
      <c r="L343" s="1081"/>
      <c r="M343" s="700"/>
      <c r="N343" s="724"/>
      <c r="O343" s="724"/>
      <c r="P343" s="724"/>
      <c r="Q343" s="724"/>
      <c r="R343" s="802"/>
      <c r="S343" s="726"/>
      <c r="T343" s="727"/>
      <c r="U343" s="705"/>
      <c r="V343" s="707"/>
      <c r="W343" s="386"/>
      <c r="X343" s="386"/>
      <c r="Y343" s="386"/>
      <c r="Z343" s="386"/>
      <c r="AA343" s="386"/>
      <c r="AB343" s="386"/>
      <c r="AC343" s="386"/>
      <c r="AD343" s="386"/>
      <c r="AE343" s="386"/>
      <c r="AF343" s="386"/>
      <c r="AG343" s="386"/>
      <c r="AH343" s="386"/>
      <c r="AI343" s="386"/>
      <c r="AJ343" s="386"/>
      <c r="AK343" s="386"/>
      <c r="AL343" s="386"/>
      <c r="AM343" s="386"/>
      <c r="AN343" s="386"/>
      <c r="AO343" s="386"/>
      <c r="AP343" s="386"/>
      <c r="AQ343" s="386"/>
    </row>
    <row r="344" spans="1:2415" ht="82.5" customHeight="1" outlineLevel="1" thickTop="1" thickBot="1" x14ac:dyDescent="0.3">
      <c r="A344" s="397"/>
      <c r="B344" s="1249" t="s">
        <v>967</v>
      </c>
      <c r="C344" s="1161" t="s">
        <v>1280</v>
      </c>
      <c r="D344" s="1274" t="s">
        <v>1246</v>
      </c>
      <c r="E344" s="1136"/>
      <c r="F344" s="1136"/>
      <c r="G344" s="1136"/>
      <c r="H344" s="1136"/>
      <c r="I344" s="1136"/>
      <c r="J344" s="698" t="s">
        <v>1135</v>
      </c>
      <c r="K344" s="780" t="s">
        <v>996</v>
      </c>
      <c r="L344" s="827" t="s">
        <v>1436</v>
      </c>
      <c r="M344" s="852">
        <v>74</v>
      </c>
      <c r="N344" s="852">
        <v>76</v>
      </c>
      <c r="O344" s="852">
        <v>78</v>
      </c>
      <c r="P344" s="852">
        <v>80</v>
      </c>
      <c r="Q344" s="852">
        <v>82</v>
      </c>
      <c r="R344" s="853">
        <v>82</v>
      </c>
      <c r="S344" s="852" t="s">
        <v>1070</v>
      </c>
      <c r="T344" s="744"/>
      <c r="U344" s="745"/>
      <c r="V344" s="745"/>
    </row>
    <row r="345" spans="1:2415" ht="82.5" customHeight="1" outlineLevel="1" thickTop="1" thickBot="1" x14ac:dyDescent="0.3">
      <c r="A345" s="397"/>
      <c r="B345" s="1250"/>
      <c r="C345" s="1162"/>
      <c r="D345" s="1275"/>
      <c r="E345" s="1276"/>
      <c r="F345" s="1276"/>
      <c r="G345" s="1276"/>
      <c r="H345" s="1276"/>
      <c r="I345" s="1276"/>
      <c r="J345" s="742" t="s">
        <v>1136</v>
      </c>
      <c r="K345" s="780" t="s">
        <v>996</v>
      </c>
      <c r="L345" s="827" t="s">
        <v>1435</v>
      </c>
      <c r="M345" s="852">
        <v>95</v>
      </c>
      <c r="N345" s="852">
        <v>96</v>
      </c>
      <c r="O345" s="852">
        <v>97</v>
      </c>
      <c r="P345" s="852">
        <v>98</v>
      </c>
      <c r="Q345" s="852">
        <v>99</v>
      </c>
      <c r="R345" s="853">
        <v>99</v>
      </c>
      <c r="S345" s="852" t="s">
        <v>1070</v>
      </c>
      <c r="T345" s="744"/>
      <c r="U345" s="745"/>
      <c r="V345" s="745"/>
    </row>
    <row r="346" spans="1:2415" s="638" customFormat="1" ht="54" customHeight="1" outlineLevel="2" thickTop="1" thickBot="1" x14ac:dyDescent="0.3">
      <c r="A346" s="413"/>
      <c r="B346" s="1060" t="s">
        <v>1061</v>
      </c>
      <c r="C346" s="1049" t="s">
        <v>1025</v>
      </c>
      <c r="D346" s="1041" t="s">
        <v>937</v>
      </c>
      <c r="E346" s="1051"/>
      <c r="F346" s="1054" t="s">
        <v>995</v>
      </c>
      <c r="G346" s="1019" t="s">
        <v>1195</v>
      </c>
      <c r="H346" s="1020"/>
      <c r="I346" s="1021" t="s">
        <v>1713</v>
      </c>
      <c r="J346" s="1022"/>
      <c r="K346" s="1022"/>
      <c r="L346" s="685" t="s">
        <v>31</v>
      </c>
      <c r="M346" s="718">
        <v>87</v>
      </c>
      <c r="N346" s="719">
        <v>89</v>
      </c>
      <c r="O346" s="719">
        <v>91</v>
      </c>
      <c r="P346" s="719">
        <v>93</v>
      </c>
      <c r="Q346" s="719">
        <v>95</v>
      </c>
      <c r="R346" s="718">
        <v>95</v>
      </c>
      <c r="S346" s="720" t="s">
        <v>1070</v>
      </c>
      <c r="T346" s="734"/>
      <c r="U346" s="723"/>
      <c r="V346" s="723"/>
      <c r="W346" s="386"/>
      <c r="X346" s="386"/>
      <c r="Y346" s="386"/>
      <c r="Z346" s="386"/>
      <c r="AA346" s="386"/>
      <c r="AB346" s="386"/>
      <c r="AC346" s="386"/>
      <c r="AD346" s="386"/>
      <c r="AE346" s="386"/>
      <c r="AF346" s="386"/>
      <c r="AG346" s="386"/>
      <c r="AH346" s="386"/>
      <c r="AI346" s="386"/>
      <c r="AJ346" s="386"/>
      <c r="AK346" s="386"/>
      <c r="AL346" s="641"/>
      <c r="AN346" s="639"/>
      <c r="AO346" s="639"/>
      <c r="AP346" s="639"/>
      <c r="AQ346" s="639"/>
      <c r="AR346" s="639"/>
    </row>
    <row r="347" spans="1:2415" s="638" customFormat="1" ht="54" customHeight="1" outlineLevel="2" thickTop="1" thickBot="1" x14ac:dyDescent="0.3">
      <c r="A347" s="413"/>
      <c r="B347" s="1061"/>
      <c r="C347" s="1050"/>
      <c r="D347" s="1052"/>
      <c r="E347" s="1053"/>
      <c r="F347" s="1055"/>
      <c r="G347" s="1019" t="s">
        <v>1196</v>
      </c>
      <c r="H347" s="1020"/>
      <c r="I347" s="1022" t="s">
        <v>1326</v>
      </c>
      <c r="J347" s="1022"/>
      <c r="K347" s="1022"/>
      <c r="L347" s="685" t="s">
        <v>31</v>
      </c>
      <c r="M347" s="718">
        <v>77</v>
      </c>
      <c r="N347" s="719">
        <v>80</v>
      </c>
      <c r="O347" s="719">
        <v>82</v>
      </c>
      <c r="P347" s="719">
        <v>84</v>
      </c>
      <c r="Q347" s="719">
        <v>86</v>
      </c>
      <c r="R347" s="718">
        <v>86</v>
      </c>
      <c r="S347" s="720" t="s">
        <v>1070</v>
      </c>
      <c r="T347" s="734"/>
      <c r="U347" s="723"/>
      <c r="V347" s="723"/>
      <c r="W347" s="386"/>
      <c r="X347" s="386"/>
      <c r="Y347" s="386"/>
      <c r="Z347" s="386"/>
      <c r="AA347" s="386"/>
      <c r="AB347" s="386"/>
      <c r="AC347" s="386"/>
      <c r="AD347" s="386"/>
      <c r="AE347" s="386"/>
      <c r="AF347" s="386"/>
      <c r="AG347" s="386"/>
      <c r="AH347" s="386"/>
      <c r="AI347" s="386"/>
      <c r="AJ347" s="386"/>
      <c r="AK347" s="386"/>
      <c r="AL347" s="641"/>
      <c r="AN347" s="639"/>
      <c r="AO347" s="639"/>
      <c r="AP347" s="639"/>
      <c r="AQ347" s="639"/>
      <c r="AR347" s="639"/>
    </row>
    <row r="348" spans="1:2415" s="638" customFormat="1" ht="54" customHeight="1" outlineLevel="2" thickTop="1" thickBot="1" x14ac:dyDescent="0.3">
      <c r="A348" s="413"/>
      <c r="B348" s="1061"/>
      <c r="C348" s="1050"/>
      <c r="D348" s="1052"/>
      <c r="E348" s="1053"/>
      <c r="F348" s="1055"/>
      <c r="G348" s="1019" t="s">
        <v>1197</v>
      </c>
      <c r="H348" s="1020"/>
      <c r="I348" s="1021" t="s">
        <v>1602</v>
      </c>
      <c r="J348" s="1022"/>
      <c r="K348" s="1022"/>
      <c r="L348" s="685" t="s">
        <v>31</v>
      </c>
      <c r="M348" s="718" t="s">
        <v>128</v>
      </c>
      <c r="N348" s="719">
        <v>50</v>
      </c>
      <c r="O348" s="719">
        <v>52</v>
      </c>
      <c r="P348" s="719">
        <v>54</v>
      </c>
      <c r="Q348" s="719">
        <v>56</v>
      </c>
      <c r="R348" s="718">
        <v>56</v>
      </c>
      <c r="S348" s="720" t="s">
        <v>1070</v>
      </c>
      <c r="T348" s="734"/>
      <c r="U348" s="723"/>
      <c r="V348" s="723"/>
      <c r="W348" s="386"/>
      <c r="X348" s="386"/>
      <c r="Y348" s="386"/>
      <c r="Z348" s="386"/>
      <c r="AA348" s="386"/>
      <c r="AB348" s="386"/>
      <c r="AC348" s="386"/>
      <c r="AD348" s="386"/>
      <c r="AE348" s="386"/>
      <c r="AF348" s="386"/>
      <c r="AG348" s="386"/>
      <c r="AH348" s="386"/>
      <c r="AI348" s="386"/>
      <c r="AJ348" s="386"/>
      <c r="AK348" s="386"/>
      <c r="AL348" s="641"/>
      <c r="AN348" s="639"/>
      <c r="AO348" s="639"/>
      <c r="AP348" s="639"/>
      <c r="AQ348" s="639"/>
      <c r="AR348" s="639"/>
    </row>
    <row r="349" spans="1:2415" s="638" customFormat="1" ht="54" customHeight="1" outlineLevel="2" thickTop="1" thickBot="1" x14ac:dyDescent="0.3">
      <c r="A349" s="413"/>
      <c r="B349" s="1061"/>
      <c r="C349" s="1050"/>
      <c r="D349" s="1052"/>
      <c r="E349" s="1053"/>
      <c r="F349" s="1055"/>
      <c r="G349" s="1019" t="s">
        <v>1198</v>
      </c>
      <c r="H349" s="1020"/>
      <c r="I349" s="1021" t="s">
        <v>1437</v>
      </c>
      <c r="J349" s="1022"/>
      <c r="K349" s="1022"/>
      <c r="L349" s="685" t="s">
        <v>31</v>
      </c>
      <c r="M349" s="718">
        <v>80</v>
      </c>
      <c r="N349" s="719">
        <v>82</v>
      </c>
      <c r="O349" s="719">
        <v>84</v>
      </c>
      <c r="P349" s="719">
        <v>86</v>
      </c>
      <c r="Q349" s="719">
        <v>88</v>
      </c>
      <c r="R349" s="718">
        <v>88</v>
      </c>
      <c r="S349" s="720" t="s">
        <v>1070</v>
      </c>
      <c r="T349" s="734"/>
      <c r="U349" s="723"/>
      <c r="V349" s="723"/>
      <c r="W349" s="386"/>
      <c r="X349" s="386"/>
      <c r="Y349" s="386"/>
      <c r="Z349" s="386"/>
      <c r="AA349" s="386"/>
      <c r="AB349" s="386"/>
      <c r="AC349" s="386"/>
      <c r="AD349" s="386"/>
      <c r="AE349" s="386"/>
      <c r="AF349" s="386"/>
      <c r="AG349" s="386"/>
      <c r="AH349" s="386"/>
      <c r="AI349" s="386"/>
      <c r="AJ349" s="386"/>
      <c r="AK349" s="386"/>
      <c r="AL349" s="641"/>
      <c r="AN349" s="639"/>
      <c r="AO349" s="639"/>
      <c r="AP349" s="639"/>
      <c r="AQ349" s="639"/>
      <c r="AR349" s="639"/>
    </row>
    <row r="350" spans="1:2415" s="638" customFormat="1" ht="54" customHeight="1" outlineLevel="2" thickTop="1" thickBot="1" x14ac:dyDescent="0.3">
      <c r="A350" s="413"/>
      <c r="B350" s="1061"/>
      <c r="C350" s="1050"/>
      <c r="D350" s="1052"/>
      <c r="E350" s="1053"/>
      <c r="F350" s="1055"/>
      <c r="G350" s="1019" t="s">
        <v>1199</v>
      </c>
      <c r="H350" s="1020"/>
      <c r="I350" s="1021" t="s">
        <v>1438</v>
      </c>
      <c r="J350" s="1022"/>
      <c r="K350" s="1022"/>
      <c r="L350" s="685" t="s">
        <v>31</v>
      </c>
      <c r="M350" s="718" t="s">
        <v>128</v>
      </c>
      <c r="N350" s="719">
        <v>10</v>
      </c>
      <c r="O350" s="719">
        <v>20</v>
      </c>
      <c r="P350" s="719">
        <v>30</v>
      </c>
      <c r="Q350" s="719">
        <v>40</v>
      </c>
      <c r="R350" s="718">
        <v>40</v>
      </c>
      <c r="S350" s="720" t="s">
        <v>1070</v>
      </c>
      <c r="T350" s="734"/>
      <c r="U350" s="723"/>
      <c r="V350" s="723"/>
      <c r="W350" s="386"/>
      <c r="X350" s="386"/>
      <c r="Y350" s="386"/>
      <c r="Z350" s="386"/>
      <c r="AA350" s="386"/>
      <c r="AB350" s="386"/>
      <c r="AC350" s="386"/>
      <c r="AD350" s="386"/>
      <c r="AE350" s="386"/>
      <c r="AF350" s="386"/>
      <c r="AG350" s="386"/>
      <c r="AH350" s="386"/>
      <c r="AI350" s="386"/>
      <c r="AJ350" s="386"/>
      <c r="AK350" s="386"/>
      <c r="AL350" s="641"/>
      <c r="AN350" s="639"/>
      <c r="AO350" s="639"/>
      <c r="AP350" s="639"/>
      <c r="AQ350" s="639"/>
      <c r="AR350" s="639"/>
    </row>
    <row r="351" spans="1:2415" s="638" customFormat="1" ht="54" customHeight="1" outlineLevel="2" thickTop="1" thickBot="1" x14ac:dyDescent="0.3">
      <c r="A351" s="413"/>
      <c r="B351" s="1061"/>
      <c r="C351" s="1050"/>
      <c r="D351" s="1052"/>
      <c r="E351" s="1053"/>
      <c r="F351" s="1055"/>
      <c r="G351" s="1019" t="s">
        <v>1200</v>
      </c>
      <c r="H351" s="1020"/>
      <c r="I351" s="1021" t="s">
        <v>1439</v>
      </c>
      <c r="J351" s="1022"/>
      <c r="K351" s="1022"/>
      <c r="L351" s="685" t="s">
        <v>31</v>
      </c>
      <c r="M351" s="718">
        <v>77</v>
      </c>
      <c r="N351" s="719">
        <v>79</v>
      </c>
      <c r="O351" s="719">
        <v>81</v>
      </c>
      <c r="P351" s="719">
        <v>83</v>
      </c>
      <c r="Q351" s="719">
        <v>85</v>
      </c>
      <c r="R351" s="718">
        <v>85</v>
      </c>
      <c r="S351" s="720" t="s">
        <v>1070</v>
      </c>
      <c r="T351" s="734"/>
      <c r="U351" s="723"/>
      <c r="V351" s="723"/>
      <c r="W351" s="386"/>
      <c r="X351" s="386"/>
      <c r="Y351" s="386"/>
      <c r="Z351" s="386"/>
      <c r="AA351" s="386"/>
      <c r="AB351" s="386"/>
      <c r="AC351" s="386"/>
      <c r="AD351" s="386"/>
      <c r="AE351" s="386"/>
      <c r="AF351" s="386"/>
      <c r="AG351" s="386"/>
      <c r="AH351" s="386"/>
      <c r="AI351" s="386"/>
      <c r="AJ351" s="386"/>
      <c r="AK351" s="386"/>
      <c r="AL351" s="641"/>
      <c r="AN351" s="639"/>
      <c r="AO351" s="639"/>
      <c r="AP351" s="639"/>
      <c r="AQ351" s="639"/>
      <c r="AR351" s="639"/>
    </row>
    <row r="352" spans="1:2415" s="638" customFormat="1" ht="54" customHeight="1" outlineLevel="2" thickTop="1" thickBot="1" x14ac:dyDescent="0.3">
      <c r="A352" s="413"/>
      <c r="B352" s="1061"/>
      <c r="C352" s="1050"/>
      <c r="D352" s="1052"/>
      <c r="E352" s="1053"/>
      <c r="F352" s="1055"/>
      <c r="G352" s="1019" t="s">
        <v>1474</v>
      </c>
      <c r="H352" s="1020"/>
      <c r="I352" s="1096" t="s">
        <v>1603</v>
      </c>
      <c r="J352" s="1097"/>
      <c r="K352" s="1097"/>
      <c r="L352" s="685" t="s">
        <v>31</v>
      </c>
      <c r="M352" s="718">
        <v>100</v>
      </c>
      <c r="N352" s="719">
        <v>100</v>
      </c>
      <c r="O352" s="719">
        <v>100</v>
      </c>
      <c r="P352" s="719">
        <v>100</v>
      </c>
      <c r="Q352" s="719">
        <v>100</v>
      </c>
      <c r="R352" s="718">
        <v>100</v>
      </c>
      <c r="S352" s="720" t="s">
        <v>1070</v>
      </c>
      <c r="T352" s="734"/>
      <c r="U352" s="723"/>
      <c r="V352" s="723"/>
      <c r="W352" s="386"/>
      <c r="X352" s="386"/>
      <c r="Y352" s="386"/>
      <c r="Z352" s="386"/>
      <c r="AA352" s="386"/>
      <c r="AB352" s="386"/>
      <c r="AC352" s="386"/>
      <c r="AD352" s="386"/>
      <c r="AE352" s="386"/>
      <c r="AF352" s="386"/>
      <c r="AG352" s="386"/>
      <c r="AH352" s="386"/>
      <c r="AI352" s="386"/>
      <c r="AJ352" s="386"/>
      <c r="AK352" s="386"/>
      <c r="AL352" s="641"/>
      <c r="AN352" s="639"/>
      <c r="AO352" s="639"/>
      <c r="AP352" s="639"/>
      <c r="AQ352" s="639"/>
      <c r="AR352" s="639"/>
    </row>
    <row r="353" spans="1:44" s="638" customFormat="1" ht="63.75" customHeight="1" outlineLevel="2" thickTop="1" thickBot="1" x14ac:dyDescent="0.3">
      <c r="A353" s="413"/>
      <c r="B353" s="1104"/>
      <c r="C353" s="1105"/>
      <c r="D353" s="1039"/>
      <c r="E353" s="1106"/>
      <c r="F353" s="1169"/>
      <c r="G353" s="1019" t="s">
        <v>1201</v>
      </c>
      <c r="H353" s="1020"/>
      <c r="I353" s="1096" t="s">
        <v>1347</v>
      </c>
      <c r="J353" s="1097"/>
      <c r="K353" s="1097"/>
      <c r="L353" s="685" t="s">
        <v>31</v>
      </c>
      <c r="M353" s="718">
        <v>62</v>
      </c>
      <c r="N353" s="719">
        <v>62</v>
      </c>
      <c r="O353" s="719">
        <v>62</v>
      </c>
      <c r="P353" s="719">
        <v>62</v>
      </c>
      <c r="Q353" s="719">
        <v>62</v>
      </c>
      <c r="R353" s="718">
        <v>248</v>
      </c>
      <c r="S353" s="720" t="s">
        <v>32</v>
      </c>
      <c r="T353" s="734"/>
      <c r="U353" s="723"/>
      <c r="V353" s="723"/>
      <c r="W353" s="386"/>
      <c r="X353" s="386"/>
      <c r="Y353" s="386"/>
      <c r="Z353" s="386"/>
      <c r="AA353" s="386"/>
      <c r="AB353" s="386"/>
      <c r="AC353" s="386"/>
      <c r="AD353" s="386"/>
      <c r="AE353" s="386"/>
      <c r="AF353" s="386"/>
      <c r="AG353" s="386"/>
      <c r="AH353" s="386"/>
      <c r="AI353" s="386"/>
      <c r="AJ353" s="386"/>
      <c r="AK353" s="386"/>
      <c r="AL353" s="641"/>
      <c r="AN353" s="639"/>
      <c r="AO353" s="639"/>
      <c r="AP353" s="639"/>
      <c r="AQ353" s="639"/>
      <c r="AR353" s="639"/>
    </row>
    <row r="354" spans="1:44" s="638" customFormat="1" ht="35.25" customHeight="1" outlineLevel="3" thickTop="1" thickBot="1" x14ac:dyDescent="0.3">
      <c r="A354" s="413"/>
      <c r="B354" s="460" t="s">
        <v>981</v>
      </c>
      <c r="C354" s="625" t="s">
        <v>544</v>
      </c>
      <c r="D354" s="1255" t="s">
        <v>1440</v>
      </c>
      <c r="E354" s="1256"/>
      <c r="F354" s="1256"/>
      <c r="G354" s="1256"/>
      <c r="H354" s="1256"/>
      <c r="I354" s="1256"/>
      <c r="J354" s="1256"/>
      <c r="K354" s="1256"/>
      <c r="L354" s="602" t="s">
        <v>31</v>
      </c>
      <c r="M354" s="766">
        <v>87</v>
      </c>
      <c r="N354" s="657">
        <v>100</v>
      </c>
      <c r="O354" s="657">
        <v>100</v>
      </c>
      <c r="P354" s="657">
        <v>93</v>
      </c>
      <c r="Q354" s="657">
        <v>100</v>
      </c>
      <c r="R354" s="629">
        <v>100</v>
      </c>
      <c r="S354" s="657" t="s">
        <v>1070</v>
      </c>
      <c r="T354" s="691"/>
      <c r="U354" s="692"/>
      <c r="V354" s="692"/>
      <c r="W354" s="386"/>
      <c r="X354" s="386"/>
      <c r="Y354" s="386"/>
      <c r="Z354" s="386"/>
      <c r="AA354" s="386"/>
      <c r="AB354" s="386"/>
      <c r="AC354" s="386"/>
      <c r="AD354" s="386"/>
      <c r="AE354" s="386"/>
      <c r="AF354" s="386"/>
      <c r="AG354" s="386"/>
      <c r="AH354" s="386"/>
      <c r="AI354" s="639"/>
      <c r="AJ354" s="639"/>
      <c r="AK354" s="639"/>
      <c r="AL354" s="640"/>
      <c r="AN354" s="642"/>
      <c r="AO354" s="643"/>
      <c r="AP354" s="643"/>
      <c r="AQ354" s="643"/>
      <c r="AR354" s="643"/>
    </row>
    <row r="355" spans="1:44" s="638" customFormat="1" ht="35.25" customHeight="1" outlineLevel="3" thickTop="1" thickBot="1" x14ac:dyDescent="0.3">
      <c r="A355" s="413"/>
      <c r="B355" s="460" t="s">
        <v>981</v>
      </c>
      <c r="C355" s="625" t="s">
        <v>565</v>
      </c>
      <c r="D355" s="1127" t="s">
        <v>1441</v>
      </c>
      <c r="E355" s="1128"/>
      <c r="F355" s="1128"/>
      <c r="G355" s="1128"/>
      <c r="H355" s="1128"/>
      <c r="I355" s="1128"/>
      <c r="J355" s="1128"/>
      <c r="K355" s="1128"/>
      <c r="L355" s="602" t="s">
        <v>31</v>
      </c>
      <c r="M355" s="766">
        <v>77</v>
      </c>
      <c r="N355" s="657">
        <v>82</v>
      </c>
      <c r="O355" s="657">
        <v>84</v>
      </c>
      <c r="P355" s="657">
        <v>86</v>
      </c>
      <c r="Q355" s="657">
        <v>88</v>
      </c>
      <c r="R355" s="629">
        <v>88</v>
      </c>
      <c r="S355" s="657" t="s">
        <v>1070</v>
      </c>
      <c r="T355" s="691"/>
      <c r="U355" s="692"/>
      <c r="V355" s="692"/>
      <c r="W355" s="386"/>
      <c r="X355" s="386"/>
      <c r="Y355" s="386"/>
      <c r="Z355" s="386"/>
      <c r="AA355" s="386"/>
      <c r="AB355" s="386"/>
      <c r="AC355" s="386"/>
      <c r="AD355" s="386"/>
      <c r="AE355" s="386"/>
      <c r="AF355" s="386"/>
      <c r="AG355" s="386"/>
      <c r="AH355" s="386"/>
      <c r="AI355" s="639"/>
      <c r="AJ355" s="639"/>
      <c r="AK355" s="639"/>
      <c r="AL355" s="640"/>
      <c r="AN355" s="642"/>
      <c r="AO355" s="643"/>
      <c r="AP355" s="643"/>
      <c r="AQ355" s="643"/>
      <c r="AR355" s="643"/>
    </row>
    <row r="356" spans="1:44" s="638" customFormat="1" ht="35.25" customHeight="1" outlineLevel="3" thickTop="1" thickBot="1" x14ac:dyDescent="0.3">
      <c r="A356" s="413"/>
      <c r="B356" s="460" t="s">
        <v>981</v>
      </c>
      <c r="C356" s="625" t="s">
        <v>593</v>
      </c>
      <c r="D356" s="1127" t="s">
        <v>1442</v>
      </c>
      <c r="E356" s="1128"/>
      <c r="F356" s="1128"/>
      <c r="G356" s="1128"/>
      <c r="H356" s="1128"/>
      <c r="I356" s="1128"/>
      <c r="J356" s="1128"/>
      <c r="K356" s="1128"/>
      <c r="L356" s="602" t="s">
        <v>31</v>
      </c>
      <c r="M356" s="766" t="s">
        <v>128</v>
      </c>
      <c r="N356" s="657">
        <v>50</v>
      </c>
      <c r="O356" s="657">
        <v>52</v>
      </c>
      <c r="P356" s="657">
        <v>54</v>
      </c>
      <c r="Q356" s="657">
        <v>56</v>
      </c>
      <c r="R356" s="629">
        <v>56</v>
      </c>
      <c r="S356" s="657" t="s">
        <v>1070</v>
      </c>
      <c r="T356" s="691"/>
      <c r="U356" s="692"/>
      <c r="V356" s="692"/>
      <c r="W356" s="386"/>
      <c r="X356" s="386"/>
      <c r="Y356" s="386"/>
      <c r="Z356" s="386"/>
      <c r="AA356" s="386"/>
      <c r="AB356" s="386"/>
      <c r="AC356" s="386"/>
      <c r="AD356" s="386"/>
      <c r="AE356" s="386"/>
      <c r="AF356" s="386"/>
      <c r="AG356" s="386"/>
      <c r="AH356" s="386"/>
      <c r="AI356" s="639"/>
      <c r="AJ356" s="639"/>
      <c r="AK356" s="639"/>
      <c r="AL356" s="640"/>
      <c r="AN356" s="642"/>
      <c r="AO356" s="643"/>
      <c r="AP356" s="643"/>
      <c r="AQ356" s="643"/>
      <c r="AR356" s="643"/>
    </row>
    <row r="357" spans="1:44" s="638" customFormat="1" ht="35.25" customHeight="1" outlineLevel="3" thickTop="1" thickBot="1" x14ac:dyDescent="0.3">
      <c r="A357" s="413"/>
      <c r="B357" s="460" t="s">
        <v>981</v>
      </c>
      <c r="C357" s="625" t="s">
        <v>569</v>
      </c>
      <c r="D357" s="1127" t="s">
        <v>1443</v>
      </c>
      <c r="E357" s="1128"/>
      <c r="F357" s="1128"/>
      <c r="G357" s="1128"/>
      <c r="H357" s="1128"/>
      <c r="I357" s="1128"/>
      <c r="J357" s="1128"/>
      <c r="K357" s="1128"/>
      <c r="L357" s="602" t="s">
        <v>31</v>
      </c>
      <c r="M357" s="766">
        <v>80</v>
      </c>
      <c r="N357" s="657">
        <v>82</v>
      </c>
      <c r="O357" s="657">
        <v>84</v>
      </c>
      <c r="P357" s="657">
        <v>0</v>
      </c>
      <c r="Q357" s="657">
        <v>0</v>
      </c>
      <c r="R357" s="629">
        <v>84</v>
      </c>
      <c r="S357" s="657" t="s">
        <v>1070</v>
      </c>
      <c r="T357" s="691"/>
      <c r="U357" s="692"/>
      <c r="V357" s="692"/>
      <c r="W357" s="386"/>
      <c r="X357" s="386"/>
      <c r="Y357" s="386"/>
      <c r="Z357" s="386"/>
      <c r="AA357" s="386"/>
      <c r="AB357" s="386"/>
      <c r="AC357" s="386"/>
      <c r="AD357" s="386"/>
      <c r="AE357" s="386"/>
      <c r="AF357" s="386"/>
      <c r="AG357" s="386"/>
      <c r="AH357" s="386"/>
      <c r="AI357" s="639"/>
      <c r="AJ357" s="639"/>
      <c r="AK357" s="639"/>
      <c r="AL357" s="640"/>
      <c r="AN357" s="642"/>
      <c r="AO357" s="643"/>
      <c r="AP357" s="643"/>
      <c r="AQ357" s="643"/>
      <c r="AR357" s="643"/>
    </row>
    <row r="358" spans="1:44" s="638" customFormat="1" ht="35.25" customHeight="1" outlineLevel="3" thickTop="1" thickBot="1" x14ac:dyDescent="0.3">
      <c r="A358" s="413"/>
      <c r="B358" s="460" t="s">
        <v>981</v>
      </c>
      <c r="C358" s="625" t="s">
        <v>583</v>
      </c>
      <c r="D358" s="1127" t="s">
        <v>1444</v>
      </c>
      <c r="E358" s="1128"/>
      <c r="F358" s="1128"/>
      <c r="G358" s="1128"/>
      <c r="H358" s="1128"/>
      <c r="I358" s="1128"/>
      <c r="J358" s="1128"/>
      <c r="K358" s="1128"/>
      <c r="L358" s="602" t="s">
        <v>31</v>
      </c>
      <c r="M358" s="766" t="s">
        <v>128</v>
      </c>
      <c r="N358" s="657">
        <v>10</v>
      </c>
      <c r="O358" s="657">
        <v>30</v>
      </c>
      <c r="P358" s="657">
        <v>60</v>
      </c>
      <c r="Q358" s="657">
        <v>100</v>
      </c>
      <c r="R358" s="629">
        <v>100</v>
      </c>
      <c r="S358" s="657" t="s">
        <v>1070</v>
      </c>
      <c r="T358" s="691"/>
      <c r="U358" s="692"/>
      <c r="V358" s="692"/>
      <c r="W358" s="386"/>
      <c r="X358" s="386"/>
      <c r="Y358" s="386"/>
      <c r="Z358" s="386"/>
      <c r="AA358" s="386"/>
      <c r="AB358" s="386"/>
      <c r="AC358" s="386"/>
      <c r="AD358" s="386"/>
      <c r="AE358" s="386"/>
      <c r="AF358" s="386"/>
      <c r="AG358" s="386"/>
      <c r="AH358" s="386"/>
      <c r="AI358" s="639"/>
      <c r="AJ358" s="639"/>
      <c r="AK358" s="639"/>
      <c r="AL358" s="640"/>
      <c r="AN358" s="642"/>
      <c r="AO358" s="643"/>
      <c r="AP358" s="643"/>
      <c r="AQ358" s="643"/>
      <c r="AR358" s="643"/>
    </row>
    <row r="359" spans="1:44" s="638" customFormat="1" ht="35.25" customHeight="1" outlineLevel="3" thickTop="1" thickBot="1" x14ac:dyDescent="0.3">
      <c r="A359" s="413"/>
      <c r="B359" s="460" t="s">
        <v>981</v>
      </c>
      <c r="C359" s="625" t="s">
        <v>571</v>
      </c>
      <c r="D359" s="1127" t="s">
        <v>1445</v>
      </c>
      <c r="E359" s="1128"/>
      <c r="F359" s="1128"/>
      <c r="G359" s="1128"/>
      <c r="H359" s="1128"/>
      <c r="I359" s="1128"/>
      <c r="J359" s="1128"/>
      <c r="K359" s="1128"/>
      <c r="L359" s="602" t="s">
        <v>31</v>
      </c>
      <c r="M359" s="766">
        <v>0.77</v>
      </c>
      <c r="N359" s="657">
        <v>79</v>
      </c>
      <c r="O359" s="657">
        <v>81</v>
      </c>
      <c r="P359" s="657">
        <v>83</v>
      </c>
      <c r="Q359" s="657">
        <v>85</v>
      </c>
      <c r="R359" s="629">
        <v>85</v>
      </c>
      <c r="S359" s="657" t="s">
        <v>1070</v>
      </c>
      <c r="T359" s="691"/>
      <c r="U359" s="692"/>
      <c r="V359" s="692"/>
      <c r="W359" s="386"/>
      <c r="X359" s="386"/>
      <c r="Y359" s="386"/>
      <c r="Z359" s="386"/>
      <c r="AA359" s="386"/>
      <c r="AB359" s="386"/>
      <c r="AC359" s="386"/>
      <c r="AD359" s="386"/>
      <c r="AE359" s="386"/>
      <c r="AF359" s="386"/>
      <c r="AG359" s="386"/>
      <c r="AH359" s="386"/>
      <c r="AI359" s="639"/>
      <c r="AJ359" s="639"/>
      <c r="AK359" s="639"/>
      <c r="AL359" s="640"/>
      <c r="AN359" s="642"/>
      <c r="AO359" s="643"/>
      <c r="AP359" s="643"/>
      <c r="AQ359" s="643"/>
      <c r="AR359" s="643"/>
    </row>
    <row r="360" spans="1:44" s="638" customFormat="1" ht="35.25" customHeight="1" outlineLevel="3" thickTop="1" thickBot="1" x14ac:dyDescent="0.3">
      <c r="A360" s="413"/>
      <c r="B360" s="460" t="s">
        <v>981</v>
      </c>
      <c r="C360" s="625" t="s">
        <v>581</v>
      </c>
      <c r="D360" s="1127" t="s">
        <v>1654</v>
      </c>
      <c r="E360" s="1128"/>
      <c r="F360" s="1128"/>
      <c r="G360" s="1128"/>
      <c r="H360" s="1128"/>
      <c r="I360" s="1128"/>
      <c r="J360" s="1128"/>
      <c r="K360" s="1128"/>
      <c r="L360" s="602" t="s">
        <v>31</v>
      </c>
      <c r="M360" s="766">
        <v>0.77</v>
      </c>
      <c r="N360" s="657">
        <v>100</v>
      </c>
      <c r="O360" s="657">
        <v>100</v>
      </c>
      <c r="P360" s="657">
        <v>100</v>
      </c>
      <c r="Q360" s="657">
        <v>100</v>
      </c>
      <c r="R360" s="629">
        <v>100</v>
      </c>
      <c r="S360" s="657" t="s">
        <v>1070</v>
      </c>
      <c r="T360" s="691"/>
      <c r="U360" s="692"/>
      <c r="V360" s="692"/>
      <c r="W360" s="386"/>
      <c r="X360" s="386"/>
      <c r="Y360" s="386"/>
      <c r="Z360" s="386"/>
      <c r="AA360" s="386"/>
      <c r="AB360" s="386"/>
      <c r="AC360" s="386"/>
      <c r="AD360" s="386"/>
      <c r="AE360" s="386"/>
      <c r="AF360" s="386"/>
      <c r="AG360" s="386"/>
      <c r="AH360" s="386"/>
      <c r="AI360" s="639"/>
      <c r="AJ360" s="639"/>
      <c r="AK360" s="639"/>
      <c r="AL360" s="640"/>
      <c r="AN360" s="642"/>
      <c r="AO360" s="643"/>
      <c r="AP360" s="643"/>
      <c r="AQ360" s="643"/>
      <c r="AR360" s="643"/>
    </row>
    <row r="361" spans="1:44" s="638" customFormat="1" ht="35.25" customHeight="1" outlineLevel="3" thickTop="1" thickBot="1" x14ac:dyDescent="0.3">
      <c r="A361" s="413"/>
      <c r="B361" s="460" t="s">
        <v>981</v>
      </c>
      <c r="C361" s="625" t="s">
        <v>1580</v>
      </c>
      <c r="D361" s="1127" t="s">
        <v>1446</v>
      </c>
      <c r="E361" s="1128"/>
      <c r="F361" s="1128"/>
      <c r="G361" s="1133"/>
      <c r="H361" s="1133"/>
      <c r="I361" s="1128"/>
      <c r="J361" s="1128"/>
      <c r="K361" s="1128"/>
      <c r="L361" s="602" t="s">
        <v>31</v>
      </c>
      <c r="M361" s="766" t="s">
        <v>128</v>
      </c>
      <c r="N361" s="657">
        <v>50</v>
      </c>
      <c r="O361" s="657">
        <v>15</v>
      </c>
      <c r="P361" s="657">
        <v>15</v>
      </c>
      <c r="Q361" s="657">
        <v>20</v>
      </c>
      <c r="R361" s="629">
        <v>100</v>
      </c>
      <c r="S361" s="657" t="s">
        <v>1070</v>
      </c>
      <c r="T361" s="691"/>
      <c r="U361" s="692"/>
      <c r="V361" s="692"/>
      <c r="W361" s="386"/>
      <c r="X361" s="386"/>
      <c r="Y361" s="386"/>
      <c r="Z361" s="386"/>
      <c r="AA361" s="386"/>
      <c r="AB361" s="386"/>
      <c r="AC361" s="386"/>
      <c r="AD361" s="386"/>
      <c r="AE361" s="386"/>
      <c r="AF361" s="386"/>
      <c r="AG361" s="386"/>
      <c r="AH361" s="386"/>
      <c r="AI361" s="639"/>
      <c r="AJ361" s="639"/>
      <c r="AK361" s="639"/>
      <c r="AL361" s="640"/>
      <c r="AN361" s="642"/>
      <c r="AO361" s="643"/>
      <c r="AP361" s="643"/>
      <c r="AQ361" s="643"/>
      <c r="AR361" s="643"/>
    </row>
    <row r="362" spans="1:44" s="638" customFormat="1" ht="54.75" customHeight="1" outlineLevel="2" thickTop="1" thickBot="1" x14ac:dyDescent="0.3">
      <c r="A362" s="413"/>
      <c r="B362" s="1060" t="s">
        <v>1777</v>
      </c>
      <c r="C362" s="1049" t="s">
        <v>1026</v>
      </c>
      <c r="D362" s="1041" t="s">
        <v>143</v>
      </c>
      <c r="E362" s="1042"/>
      <c r="F362" s="1137" t="s">
        <v>995</v>
      </c>
      <c r="G362" s="1090" t="s">
        <v>1526</v>
      </c>
      <c r="H362" s="1091"/>
      <c r="I362" s="1021" t="s">
        <v>1469</v>
      </c>
      <c r="J362" s="1022"/>
      <c r="K362" s="1022"/>
      <c r="L362" s="685" t="s">
        <v>31</v>
      </c>
      <c r="M362" s="718">
        <v>99</v>
      </c>
      <c r="N362" s="719">
        <v>99</v>
      </c>
      <c r="O362" s="719">
        <v>99</v>
      </c>
      <c r="P362" s="719">
        <v>99</v>
      </c>
      <c r="Q362" s="719">
        <v>99</v>
      </c>
      <c r="R362" s="718">
        <v>99</v>
      </c>
      <c r="S362" s="720" t="s">
        <v>1070</v>
      </c>
      <c r="T362" s="734"/>
      <c r="U362" s="723"/>
      <c r="V362" s="723"/>
      <c r="W362" s="386"/>
      <c r="X362" s="386"/>
      <c r="Y362" s="386"/>
      <c r="Z362" s="386"/>
      <c r="AA362" s="386"/>
      <c r="AB362" s="386"/>
      <c r="AC362" s="386"/>
      <c r="AD362" s="386"/>
      <c r="AE362" s="386"/>
      <c r="AF362" s="386"/>
      <c r="AG362" s="386"/>
      <c r="AH362" s="386"/>
      <c r="AI362" s="386"/>
      <c r="AJ362" s="386"/>
      <c r="AK362" s="386"/>
      <c r="AL362" s="641"/>
      <c r="AN362" s="639"/>
      <c r="AO362" s="639"/>
      <c r="AP362" s="639"/>
      <c r="AQ362" s="639"/>
      <c r="AR362" s="639"/>
    </row>
    <row r="363" spans="1:44" s="638" customFormat="1" ht="57.75" customHeight="1" outlineLevel="2" thickTop="1" thickBot="1" x14ac:dyDescent="0.3">
      <c r="A363" s="413"/>
      <c r="B363" s="1061"/>
      <c r="C363" s="1050"/>
      <c r="D363" s="1052"/>
      <c r="E363" s="1098"/>
      <c r="F363" s="1138"/>
      <c r="G363" s="1090" t="s">
        <v>1527</v>
      </c>
      <c r="H363" s="1091"/>
      <c r="I363" s="1021" t="s">
        <v>1604</v>
      </c>
      <c r="J363" s="1022"/>
      <c r="K363" s="1022"/>
      <c r="L363" s="685" t="s">
        <v>31</v>
      </c>
      <c r="M363" s="718">
        <v>96</v>
      </c>
      <c r="N363" s="719">
        <v>96</v>
      </c>
      <c r="O363" s="719">
        <v>97</v>
      </c>
      <c r="P363" s="719">
        <v>97</v>
      </c>
      <c r="Q363" s="719">
        <v>97</v>
      </c>
      <c r="R363" s="718">
        <v>97</v>
      </c>
      <c r="S363" s="720" t="s">
        <v>1070</v>
      </c>
      <c r="T363" s="734"/>
      <c r="U363" s="723"/>
      <c r="V363" s="723"/>
      <c r="W363" s="386"/>
      <c r="X363" s="386"/>
      <c r="Y363" s="386"/>
      <c r="Z363" s="386"/>
      <c r="AA363" s="386"/>
      <c r="AB363" s="386"/>
      <c r="AC363" s="386"/>
      <c r="AD363" s="386"/>
      <c r="AE363" s="386"/>
      <c r="AF363" s="386"/>
      <c r="AG363" s="386"/>
      <c r="AH363" s="386"/>
      <c r="AI363" s="386"/>
      <c r="AJ363" s="386"/>
      <c r="AK363" s="386"/>
      <c r="AL363" s="641"/>
      <c r="AN363" s="639"/>
      <c r="AO363" s="639"/>
      <c r="AP363" s="639"/>
      <c r="AQ363" s="639"/>
      <c r="AR363" s="639"/>
    </row>
    <row r="364" spans="1:44" s="638" customFormat="1" ht="58.5" customHeight="1" outlineLevel="2" thickTop="1" thickBot="1" x14ac:dyDescent="0.3">
      <c r="A364" s="413"/>
      <c r="B364" s="1061"/>
      <c r="C364" s="1050"/>
      <c r="D364" s="1052"/>
      <c r="E364" s="1098"/>
      <c r="F364" s="1138"/>
      <c r="G364" s="1090" t="s">
        <v>1528</v>
      </c>
      <c r="H364" s="1091"/>
      <c r="I364" s="1021" t="s">
        <v>1605</v>
      </c>
      <c r="J364" s="1022"/>
      <c r="K364" s="1022"/>
      <c r="L364" s="685" t="s">
        <v>31</v>
      </c>
      <c r="M364" s="718">
        <v>27</v>
      </c>
      <c r="N364" s="719">
        <v>28</v>
      </c>
      <c r="O364" s="719">
        <v>29</v>
      </c>
      <c r="P364" s="719">
        <v>30</v>
      </c>
      <c r="Q364" s="719">
        <v>31</v>
      </c>
      <c r="R364" s="718">
        <v>31</v>
      </c>
      <c r="S364" s="720" t="s">
        <v>1070</v>
      </c>
      <c r="T364" s="734"/>
      <c r="U364" s="723"/>
      <c r="V364" s="723"/>
      <c r="W364" s="386"/>
      <c r="X364" s="386"/>
      <c r="Y364" s="386"/>
      <c r="Z364" s="386"/>
      <c r="AA364" s="386"/>
      <c r="AB364" s="386"/>
      <c r="AC364" s="386"/>
      <c r="AD364" s="386"/>
      <c r="AE364" s="386"/>
      <c r="AF364" s="386"/>
      <c r="AG364" s="386"/>
      <c r="AH364" s="386"/>
      <c r="AI364" s="386"/>
      <c r="AJ364" s="386"/>
      <c r="AK364" s="386"/>
      <c r="AL364" s="641"/>
      <c r="AN364" s="639"/>
      <c r="AO364" s="639"/>
      <c r="AP364" s="639"/>
      <c r="AQ364" s="639"/>
      <c r="AR364" s="639"/>
    </row>
    <row r="365" spans="1:44" s="638" customFormat="1" ht="46.5" customHeight="1" outlineLevel="2" thickTop="1" thickBot="1" x14ac:dyDescent="0.3">
      <c r="A365" s="413"/>
      <c r="B365" s="1061"/>
      <c r="C365" s="1050"/>
      <c r="D365" s="1052"/>
      <c r="E365" s="1098"/>
      <c r="F365" s="1138"/>
      <c r="G365" s="1090" t="s">
        <v>1202</v>
      </c>
      <c r="H365" s="1091"/>
      <c r="I365" s="1021" t="s">
        <v>1606</v>
      </c>
      <c r="J365" s="1022"/>
      <c r="K365" s="1022"/>
      <c r="L365" s="685" t="s">
        <v>31</v>
      </c>
      <c r="M365" s="718">
        <v>21</v>
      </c>
      <c r="N365" s="719">
        <v>22</v>
      </c>
      <c r="O365" s="719">
        <v>23</v>
      </c>
      <c r="P365" s="719">
        <v>24</v>
      </c>
      <c r="Q365" s="719">
        <v>25</v>
      </c>
      <c r="R365" s="718">
        <v>25</v>
      </c>
      <c r="S365" s="720" t="s">
        <v>32</v>
      </c>
      <c r="T365" s="734"/>
      <c r="U365" s="723"/>
      <c r="V365" s="723"/>
      <c r="W365" s="386"/>
      <c r="X365" s="386"/>
      <c r="Y365" s="386"/>
      <c r="Z365" s="386"/>
      <c r="AA365" s="386"/>
      <c r="AB365" s="386"/>
      <c r="AC365" s="386"/>
      <c r="AD365" s="386"/>
      <c r="AE365" s="386"/>
      <c r="AF365" s="386"/>
      <c r="AG365" s="386"/>
      <c r="AH365" s="386"/>
      <c r="AI365" s="386"/>
      <c r="AJ365" s="386"/>
      <c r="AK365" s="386"/>
      <c r="AL365" s="641"/>
      <c r="AN365" s="639"/>
      <c r="AO365" s="639"/>
      <c r="AP365" s="639"/>
      <c r="AQ365" s="639"/>
      <c r="AR365" s="639"/>
    </row>
    <row r="366" spans="1:44" s="638" customFormat="1" ht="66" customHeight="1" outlineLevel="2" thickTop="1" thickBot="1" x14ac:dyDescent="0.3">
      <c r="A366" s="413"/>
      <c r="B366" s="1104"/>
      <c r="C366" s="1105"/>
      <c r="D366" s="1039"/>
      <c r="E366" s="1040"/>
      <c r="F366" s="1295"/>
      <c r="G366" s="1090" t="s">
        <v>1529</v>
      </c>
      <c r="H366" s="1091"/>
      <c r="I366" s="1021" t="s">
        <v>1589</v>
      </c>
      <c r="J366" s="1022"/>
      <c r="K366" s="1022"/>
      <c r="L366" s="685" t="s">
        <v>31</v>
      </c>
      <c r="M366" s="718">
        <v>1</v>
      </c>
      <c r="N366" s="719">
        <v>1</v>
      </c>
      <c r="O366" s="719">
        <v>1</v>
      </c>
      <c r="P366" s="719">
        <v>1</v>
      </c>
      <c r="Q366" s="719">
        <v>1</v>
      </c>
      <c r="R366" s="718">
        <v>1</v>
      </c>
      <c r="S366" s="720" t="s">
        <v>1070</v>
      </c>
      <c r="T366" s="734"/>
      <c r="U366" s="723"/>
      <c r="V366" s="723"/>
      <c r="W366" s="386"/>
      <c r="X366" s="386"/>
      <c r="Y366" s="386"/>
      <c r="Z366" s="386"/>
      <c r="AA366" s="386"/>
      <c r="AB366" s="386"/>
      <c r="AC366" s="386"/>
      <c r="AD366" s="386"/>
      <c r="AE366" s="386"/>
      <c r="AF366" s="386"/>
      <c r="AG366" s="386"/>
      <c r="AH366" s="386"/>
      <c r="AI366" s="386"/>
      <c r="AJ366" s="386"/>
      <c r="AK366" s="386"/>
      <c r="AL366" s="641"/>
      <c r="AN366" s="639"/>
      <c r="AO366" s="639"/>
      <c r="AP366" s="639"/>
      <c r="AQ366" s="639"/>
      <c r="AR366" s="639"/>
    </row>
    <row r="367" spans="1:44" s="638" customFormat="1" ht="35.25" customHeight="1" outlineLevel="3" thickTop="1" thickBot="1" x14ac:dyDescent="0.3">
      <c r="A367" s="413"/>
      <c r="B367" s="460" t="s">
        <v>981</v>
      </c>
      <c r="C367" s="625" t="s">
        <v>608</v>
      </c>
      <c r="D367" s="1127" t="s">
        <v>1656</v>
      </c>
      <c r="E367" s="1128"/>
      <c r="F367" s="1128"/>
      <c r="G367" s="1128"/>
      <c r="H367" s="1128"/>
      <c r="I367" s="1128"/>
      <c r="J367" s="1128"/>
      <c r="K367" s="1128"/>
      <c r="L367" s="602" t="s">
        <v>31</v>
      </c>
      <c r="M367" s="646">
        <v>99</v>
      </c>
      <c r="N367" s="659">
        <v>99</v>
      </c>
      <c r="O367" s="659">
        <v>99</v>
      </c>
      <c r="P367" s="659">
        <v>99</v>
      </c>
      <c r="Q367" s="659">
        <v>99</v>
      </c>
      <c r="R367" s="655">
        <v>99</v>
      </c>
      <c r="S367" s="804" t="s">
        <v>1070</v>
      </c>
      <c r="T367" s="691"/>
      <c r="U367" s="692"/>
      <c r="V367" s="692"/>
      <c r="W367" s="386"/>
      <c r="X367" s="386"/>
      <c r="Y367" s="386"/>
      <c r="Z367" s="386"/>
      <c r="AA367" s="386"/>
      <c r="AB367" s="386"/>
      <c r="AC367" s="386"/>
      <c r="AD367" s="386"/>
      <c r="AE367" s="386"/>
      <c r="AF367" s="386"/>
      <c r="AG367" s="386"/>
      <c r="AH367" s="386"/>
      <c r="AI367" s="639"/>
      <c r="AJ367" s="639"/>
      <c r="AK367" s="639"/>
      <c r="AL367" s="640"/>
      <c r="AN367" s="642"/>
      <c r="AO367" s="643"/>
      <c r="AP367" s="643"/>
      <c r="AQ367" s="643"/>
      <c r="AR367" s="643"/>
    </row>
    <row r="368" spans="1:44" s="638" customFormat="1" ht="35.25" customHeight="1" outlineLevel="3" thickTop="1" thickBot="1" x14ac:dyDescent="0.3">
      <c r="A368" s="413"/>
      <c r="B368" s="460" t="s">
        <v>981</v>
      </c>
      <c r="C368" s="625" t="s">
        <v>610</v>
      </c>
      <c r="D368" s="1127" t="s">
        <v>1447</v>
      </c>
      <c r="E368" s="1128"/>
      <c r="F368" s="1128"/>
      <c r="G368" s="1128"/>
      <c r="H368" s="1128"/>
      <c r="I368" s="1128"/>
      <c r="J368" s="1128"/>
      <c r="K368" s="1128"/>
      <c r="L368" s="602" t="s">
        <v>31</v>
      </c>
      <c r="M368" s="645">
        <v>96</v>
      </c>
      <c r="N368" s="660">
        <v>96</v>
      </c>
      <c r="O368" s="660">
        <v>97</v>
      </c>
      <c r="P368" s="660">
        <v>97</v>
      </c>
      <c r="Q368" s="660">
        <v>97</v>
      </c>
      <c r="R368" s="655">
        <v>97</v>
      </c>
      <c r="S368" s="804" t="s">
        <v>1070</v>
      </c>
      <c r="T368" s="691"/>
      <c r="U368" s="692"/>
      <c r="V368" s="692"/>
      <c r="W368" s="386"/>
      <c r="X368" s="386"/>
      <c r="Y368" s="386"/>
      <c r="Z368" s="386"/>
      <c r="AA368" s="386"/>
      <c r="AB368" s="386"/>
      <c r="AC368" s="386"/>
      <c r="AD368" s="386"/>
      <c r="AE368" s="386"/>
      <c r="AF368" s="386"/>
      <c r="AG368" s="386"/>
      <c r="AH368" s="386"/>
      <c r="AI368" s="639"/>
      <c r="AJ368" s="639"/>
      <c r="AK368" s="639"/>
      <c r="AL368" s="640"/>
      <c r="AN368" s="642"/>
      <c r="AO368" s="643"/>
      <c r="AP368" s="643"/>
      <c r="AQ368" s="643"/>
      <c r="AR368" s="643"/>
    </row>
    <row r="369" spans="1:44" s="638" customFormat="1" ht="35.25" customHeight="1" outlineLevel="3" thickTop="1" thickBot="1" x14ac:dyDescent="0.3">
      <c r="A369" s="413"/>
      <c r="B369" s="460" t="s">
        <v>981</v>
      </c>
      <c r="C369" s="625" t="s">
        <v>611</v>
      </c>
      <c r="D369" s="1028" t="s">
        <v>1448</v>
      </c>
      <c r="E369" s="1129"/>
      <c r="F369" s="1129"/>
      <c r="G369" s="1129"/>
      <c r="H369" s="1129"/>
      <c r="I369" s="1129"/>
      <c r="J369" s="1129"/>
      <c r="K369" s="1129"/>
      <c r="L369" s="602" t="s">
        <v>31</v>
      </c>
      <c r="M369" s="646">
        <v>27</v>
      </c>
      <c r="N369" s="659">
        <v>28</v>
      </c>
      <c r="O369" s="659">
        <v>29</v>
      </c>
      <c r="P369" s="659">
        <v>30</v>
      </c>
      <c r="Q369" s="659">
        <v>31</v>
      </c>
      <c r="R369" s="655">
        <v>31</v>
      </c>
      <c r="S369" s="804" t="s">
        <v>1070</v>
      </c>
      <c r="T369" s="691"/>
      <c r="U369" s="692"/>
      <c r="V369" s="692"/>
      <c r="W369" s="386"/>
      <c r="X369" s="386"/>
      <c r="Y369" s="386"/>
      <c r="Z369" s="386"/>
      <c r="AA369" s="386"/>
      <c r="AB369" s="386"/>
      <c r="AC369" s="386"/>
      <c r="AD369" s="386"/>
      <c r="AE369" s="386"/>
      <c r="AF369" s="386"/>
      <c r="AG369" s="386"/>
      <c r="AH369" s="386"/>
      <c r="AI369" s="639"/>
      <c r="AJ369" s="639"/>
      <c r="AK369" s="639"/>
      <c r="AL369" s="640"/>
      <c r="AN369" s="642"/>
      <c r="AO369" s="643"/>
      <c r="AP369" s="643"/>
      <c r="AQ369" s="643"/>
      <c r="AR369" s="643"/>
    </row>
    <row r="370" spans="1:44" s="638" customFormat="1" ht="35.25" customHeight="1" outlineLevel="3" thickTop="1" thickBot="1" x14ac:dyDescent="0.3">
      <c r="A370" s="413"/>
      <c r="B370" s="460" t="s">
        <v>981</v>
      </c>
      <c r="C370" s="625" t="s">
        <v>613</v>
      </c>
      <c r="D370" s="1028" t="s">
        <v>1590</v>
      </c>
      <c r="E370" s="1129"/>
      <c r="F370" s="1129"/>
      <c r="G370" s="1129"/>
      <c r="H370" s="1129"/>
      <c r="I370" s="1129"/>
      <c r="J370" s="1129"/>
      <c r="K370" s="1129"/>
      <c r="L370" s="602" t="s">
        <v>31</v>
      </c>
      <c r="M370" s="646">
        <v>21</v>
      </c>
      <c r="N370" s="659">
        <v>22</v>
      </c>
      <c r="O370" s="659">
        <v>23</v>
      </c>
      <c r="P370" s="659">
        <v>24</v>
      </c>
      <c r="Q370" s="659">
        <v>25</v>
      </c>
      <c r="R370" s="655">
        <v>25</v>
      </c>
      <c r="S370" s="804" t="s">
        <v>1070</v>
      </c>
      <c r="T370" s="691"/>
      <c r="U370" s="692"/>
      <c r="V370" s="692"/>
      <c r="W370" s="386"/>
      <c r="X370" s="386"/>
      <c r="Y370" s="386"/>
      <c r="Z370" s="386"/>
      <c r="AA370" s="386"/>
      <c r="AB370" s="386"/>
      <c r="AC370" s="386"/>
      <c r="AD370" s="386"/>
      <c r="AE370" s="386"/>
      <c r="AF370" s="386"/>
      <c r="AG370" s="386"/>
      <c r="AH370" s="386"/>
      <c r="AI370" s="639"/>
      <c r="AJ370" s="639"/>
      <c r="AK370" s="639"/>
      <c r="AL370" s="640"/>
      <c r="AN370" s="642"/>
      <c r="AO370" s="643"/>
      <c r="AP370" s="643"/>
      <c r="AQ370" s="643"/>
      <c r="AR370" s="643"/>
    </row>
    <row r="371" spans="1:44" s="638" customFormat="1" ht="35.25" customHeight="1" outlineLevel="3" thickTop="1" thickBot="1" x14ac:dyDescent="0.3">
      <c r="A371" s="413"/>
      <c r="B371" s="460" t="s">
        <v>981</v>
      </c>
      <c r="C371" s="625" t="s">
        <v>621</v>
      </c>
      <c r="D371" s="1028" t="s">
        <v>1607</v>
      </c>
      <c r="E371" s="1129"/>
      <c r="F371" s="1129"/>
      <c r="G371" s="1129"/>
      <c r="H371" s="1129"/>
      <c r="I371" s="1129"/>
      <c r="J371" s="1129"/>
      <c r="K371" s="1129"/>
      <c r="L371" s="602" t="s">
        <v>31</v>
      </c>
      <c r="M371" s="646">
        <v>6</v>
      </c>
      <c r="N371" s="659">
        <v>6</v>
      </c>
      <c r="O371" s="659">
        <v>6</v>
      </c>
      <c r="P371" s="659">
        <v>6</v>
      </c>
      <c r="Q371" s="659">
        <v>6</v>
      </c>
      <c r="R371" s="655">
        <v>6</v>
      </c>
      <c r="S371" s="804" t="s">
        <v>32</v>
      </c>
      <c r="T371" s="691"/>
      <c r="U371" s="692"/>
      <c r="V371" s="692"/>
      <c r="W371" s="386"/>
      <c r="X371" s="386"/>
      <c r="Y371" s="386"/>
      <c r="Z371" s="386"/>
      <c r="AA371" s="386"/>
      <c r="AB371" s="386"/>
      <c r="AC371" s="386"/>
      <c r="AD371" s="386"/>
      <c r="AE371" s="386"/>
      <c r="AF371" s="386"/>
      <c r="AG371" s="386"/>
      <c r="AH371" s="386"/>
      <c r="AI371" s="639"/>
      <c r="AJ371" s="639"/>
      <c r="AK371" s="639"/>
      <c r="AL371" s="640"/>
      <c r="AN371" s="642"/>
      <c r="AO371" s="643"/>
      <c r="AP371" s="643"/>
      <c r="AQ371" s="643"/>
      <c r="AR371" s="643"/>
    </row>
    <row r="372" spans="1:44" s="638" customFormat="1" ht="35.25" customHeight="1" outlineLevel="3" thickTop="1" thickBot="1" x14ac:dyDescent="0.3">
      <c r="A372" s="413"/>
      <c r="B372" s="460" t="s">
        <v>981</v>
      </c>
      <c r="C372" s="625" t="s">
        <v>623</v>
      </c>
      <c r="D372" s="1028" t="s">
        <v>1468</v>
      </c>
      <c r="E372" s="1129"/>
      <c r="F372" s="1129"/>
      <c r="G372" s="1129"/>
      <c r="H372" s="1129"/>
      <c r="I372" s="1129"/>
      <c r="J372" s="1129"/>
      <c r="K372" s="1129"/>
      <c r="L372" s="602" t="s">
        <v>31</v>
      </c>
      <c r="M372" s="646">
        <v>0</v>
      </c>
      <c r="N372" s="659">
        <v>25</v>
      </c>
      <c r="O372" s="659">
        <v>25</v>
      </c>
      <c r="P372" s="659">
        <v>25</v>
      </c>
      <c r="Q372" s="659">
        <v>25</v>
      </c>
      <c r="R372" s="654">
        <v>100</v>
      </c>
      <c r="S372" s="804" t="s">
        <v>1070</v>
      </c>
      <c r="T372" s="691"/>
      <c r="U372" s="692"/>
      <c r="V372" s="692"/>
      <c r="W372" s="386"/>
      <c r="X372" s="386"/>
      <c r="Y372" s="386"/>
      <c r="Z372" s="386"/>
      <c r="AA372" s="386"/>
      <c r="AB372" s="386"/>
      <c r="AC372" s="386"/>
      <c r="AD372" s="386"/>
      <c r="AE372" s="386"/>
      <c r="AF372" s="386"/>
      <c r="AG372" s="386"/>
      <c r="AH372" s="386"/>
      <c r="AI372" s="639"/>
      <c r="AJ372" s="639"/>
      <c r="AK372" s="639"/>
      <c r="AL372" s="640"/>
      <c r="AN372" s="642"/>
      <c r="AO372" s="643"/>
      <c r="AP372" s="643"/>
      <c r="AQ372" s="643"/>
      <c r="AR372" s="643"/>
    </row>
    <row r="373" spans="1:44" s="638" customFormat="1" ht="60.75" customHeight="1" outlineLevel="2" thickTop="1" thickBot="1" x14ac:dyDescent="0.3">
      <c r="A373" s="413"/>
      <c r="B373" s="696" t="s">
        <v>1778</v>
      </c>
      <c r="C373" s="697" t="s">
        <v>1027</v>
      </c>
      <c r="D373" s="1039" t="s">
        <v>939</v>
      </c>
      <c r="E373" s="1040"/>
      <c r="F373" s="644" t="s">
        <v>995</v>
      </c>
      <c r="G373" s="1167" t="s">
        <v>1530</v>
      </c>
      <c r="H373" s="1168"/>
      <c r="I373" s="1021" t="s">
        <v>1329</v>
      </c>
      <c r="J373" s="1022"/>
      <c r="K373" s="1022"/>
      <c r="L373" s="685" t="s">
        <v>31</v>
      </c>
      <c r="M373" s="718">
        <v>90</v>
      </c>
      <c r="N373" s="719">
        <v>95</v>
      </c>
      <c r="O373" s="719">
        <v>95</v>
      </c>
      <c r="P373" s="719">
        <v>95</v>
      </c>
      <c r="Q373" s="719">
        <v>95</v>
      </c>
      <c r="R373" s="718">
        <v>95</v>
      </c>
      <c r="S373" s="720" t="s">
        <v>1070</v>
      </c>
      <c r="T373" s="734"/>
      <c r="U373" s="723"/>
      <c r="V373" s="723"/>
      <c r="W373" s="386"/>
      <c r="X373" s="386"/>
      <c r="Y373" s="386"/>
      <c r="Z373" s="386"/>
      <c r="AA373" s="386"/>
      <c r="AB373" s="386"/>
      <c r="AC373" s="386"/>
      <c r="AD373" s="386"/>
      <c r="AE373" s="386"/>
      <c r="AF373" s="386"/>
      <c r="AG373" s="386"/>
      <c r="AH373" s="386"/>
      <c r="AI373" s="386"/>
      <c r="AJ373" s="386"/>
      <c r="AK373" s="386"/>
      <c r="AL373" s="641"/>
      <c r="AN373" s="639"/>
      <c r="AO373" s="639"/>
      <c r="AP373" s="639"/>
      <c r="AQ373" s="639"/>
      <c r="AR373" s="639"/>
    </row>
    <row r="374" spans="1:44" s="638" customFormat="1" ht="48.75" customHeight="1" outlineLevel="3" thickTop="1" thickBot="1" x14ac:dyDescent="0.3">
      <c r="A374" s="413"/>
      <c r="B374" s="460" t="s">
        <v>981</v>
      </c>
      <c r="C374" s="625" t="s">
        <v>625</v>
      </c>
      <c r="D374" s="1127" t="s">
        <v>1449</v>
      </c>
      <c r="E374" s="1128"/>
      <c r="F374" s="1128"/>
      <c r="G374" s="1128"/>
      <c r="H374" s="1128"/>
      <c r="I374" s="1128"/>
      <c r="J374" s="1128"/>
      <c r="K374" s="1128"/>
      <c r="L374" s="602" t="s">
        <v>31</v>
      </c>
      <c r="M374" s="766">
        <v>100</v>
      </c>
      <c r="N374" s="657">
        <v>100</v>
      </c>
      <c r="O374" s="657">
        <v>100</v>
      </c>
      <c r="P374" s="657">
        <v>100</v>
      </c>
      <c r="Q374" s="657">
        <v>100</v>
      </c>
      <c r="R374" s="629">
        <v>100</v>
      </c>
      <c r="S374" s="657" t="s">
        <v>1070</v>
      </c>
      <c r="T374" s="691"/>
      <c r="U374" s="692"/>
      <c r="V374" s="692"/>
      <c r="W374" s="386"/>
      <c r="X374" s="386"/>
      <c r="Y374" s="386"/>
      <c r="Z374" s="386"/>
      <c r="AA374" s="386"/>
      <c r="AB374" s="386"/>
      <c r="AC374" s="386"/>
      <c r="AD374" s="386"/>
      <c r="AE374" s="386"/>
      <c r="AF374" s="386"/>
      <c r="AG374" s="386"/>
      <c r="AH374" s="386"/>
      <c r="AI374" s="639"/>
      <c r="AJ374" s="639"/>
      <c r="AK374" s="639"/>
      <c r="AL374" s="640"/>
      <c r="AN374" s="642"/>
      <c r="AO374" s="643"/>
      <c r="AP374" s="643"/>
      <c r="AQ374" s="643"/>
      <c r="AR374" s="643"/>
    </row>
    <row r="375" spans="1:44" s="638" customFormat="1" ht="41.25" customHeight="1" outlineLevel="3" thickTop="1" thickBot="1" x14ac:dyDescent="0.3">
      <c r="A375" s="413"/>
      <c r="B375" s="460" t="s">
        <v>981</v>
      </c>
      <c r="C375" s="625" t="s">
        <v>631</v>
      </c>
      <c r="D375" s="1127" t="s">
        <v>1450</v>
      </c>
      <c r="E375" s="1128"/>
      <c r="F375" s="1128"/>
      <c r="G375" s="1128"/>
      <c r="H375" s="1128"/>
      <c r="I375" s="1128"/>
      <c r="J375" s="1128"/>
      <c r="K375" s="1128"/>
      <c r="L375" s="602" t="s">
        <v>31</v>
      </c>
      <c r="M375" s="766" t="s">
        <v>128</v>
      </c>
      <c r="N375" s="657">
        <v>25</v>
      </c>
      <c r="O375" s="657">
        <v>75</v>
      </c>
      <c r="P375" s="657"/>
      <c r="Q375" s="657"/>
      <c r="R375" s="629">
        <v>100</v>
      </c>
      <c r="S375" s="657" t="s">
        <v>1070</v>
      </c>
      <c r="T375" s="691"/>
      <c r="U375" s="692"/>
      <c r="V375" s="692"/>
      <c r="W375" s="386"/>
      <c r="X375" s="386"/>
      <c r="Y375" s="386"/>
      <c r="Z375" s="386"/>
      <c r="AA375" s="386"/>
      <c r="AB375" s="386"/>
      <c r="AC375" s="386"/>
      <c r="AD375" s="386"/>
      <c r="AE375" s="386"/>
      <c r="AF375" s="386"/>
      <c r="AG375" s="386"/>
      <c r="AH375" s="386"/>
      <c r="AI375" s="639"/>
      <c r="AJ375" s="639"/>
      <c r="AK375" s="639"/>
      <c r="AL375" s="640"/>
      <c r="AN375" s="642"/>
      <c r="AO375" s="643"/>
      <c r="AP375" s="643"/>
      <c r="AQ375" s="643"/>
      <c r="AR375" s="643"/>
    </row>
    <row r="376" spans="1:44" s="638" customFormat="1" ht="41.25" customHeight="1" outlineLevel="3" thickTop="1" thickBot="1" x14ac:dyDescent="0.3">
      <c r="A376" s="413"/>
      <c r="B376" s="460" t="s">
        <v>981</v>
      </c>
      <c r="C376" s="625" t="s">
        <v>633</v>
      </c>
      <c r="D376" s="1127" t="s">
        <v>1451</v>
      </c>
      <c r="E376" s="1128"/>
      <c r="F376" s="1128"/>
      <c r="G376" s="1128"/>
      <c r="H376" s="1128"/>
      <c r="I376" s="1128"/>
      <c r="J376" s="1128"/>
      <c r="K376" s="1128"/>
      <c r="L376" s="602" t="s">
        <v>31</v>
      </c>
      <c r="M376" s="766" t="s">
        <v>128</v>
      </c>
      <c r="N376" s="657">
        <v>25</v>
      </c>
      <c r="O376" s="657">
        <v>25</v>
      </c>
      <c r="P376" s="657">
        <v>25</v>
      </c>
      <c r="Q376" s="657">
        <v>25</v>
      </c>
      <c r="R376" s="629">
        <v>100</v>
      </c>
      <c r="S376" s="657" t="s">
        <v>1070</v>
      </c>
      <c r="T376" s="691"/>
      <c r="U376" s="692"/>
      <c r="V376" s="692"/>
      <c r="W376" s="386"/>
      <c r="X376" s="386"/>
      <c r="Y376" s="386"/>
      <c r="Z376" s="386"/>
      <c r="AA376" s="386"/>
      <c r="AB376" s="386"/>
      <c r="AC376" s="386"/>
      <c r="AD376" s="386"/>
      <c r="AE376" s="386"/>
      <c r="AF376" s="386"/>
      <c r="AG376" s="386"/>
      <c r="AH376" s="386"/>
      <c r="AI376" s="639"/>
      <c r="AJ376" s="639"/>
      <c r="AK376" s="639"/>
      <c r="AL376" s="640"/>
      <c r="AN376" s="642"/>
      <c r="AO376" s="643"/>
      <c r="AP376" s="643"/>
      <c r="AQ376" s="643"/>
      <c r="AR376" s="643"/>
    </row>
    <row r="377" spans="1:44" s="638" customFormat="1" ht="39.75" customHeight="1" outlineLevel="3" thickTop="1" thickBot="1" x14ac:dyDescent="0.3">
      <c r="A377" s="413"/>
      <c r="B377" s="460" t="s">
        <v>981</v>
      </c>
      <c r="C377" s="625" t="s">
        <v>635</v>
      </c>
      <c r="D377" s="1127" t="s">
        <v>1452</v>
      </c>
      <c r="E377" s="1128"/>
      <c r="F377" s="1128"/>
      <c r="G377" s="1128"/>
      <c r="H377" s="1128"/>
      <c r="I377" s="1128"/>
      <c r="J377" s="1128"/>
      <c r="K377" s="1128"/>
      <c r="L377" s="602" t="s">
        <v>31</v>
      </c>
      <c r="M377" s="766" t="s">
        <v>128</v>
      </c>
      <c r="N377" s="657">
        <v>25</v>
      </c>
      <c r="O377" s="657">
        <v>25</v>
      </c>
      <c r="P377" s="657">
        <v>25</v>
      </c>
      <c r="Q377" s="657">
        <v>25</v>
      </c>
      <c r="R377" s="629">
        <v>100</v>
      </c>
      <c r="S377" s="657" t="s">
        <v>1424</v>
      </c>
      <c r="T377" s="691"/>
      <c r="U377" s="692"/>
      <c r="V377" s="692"/>
      <c r="W377" s="386"/>
      <c r="X377" s="386"/>
      <c r="Y377" s="386"/>
      <c r="Z377" s="386"/>
      <c r="AA377" s="386"/>
      <c r="AB377" s="386"/>
      <c r="AC377" s="386"/>
      <c r="AD377" s="386"/>
      <c r="AE377" s="386"/>
      <c r="AF377" s="386"/>
      <c r="AG377" s="386"/>
      <c r="AH377" s="386"/>
      <c r="AI377" s="639"/>
      <c r="AJ377" s="639"/>
      <c r="AK377" s="639"/>
      <c r="AL377" s="640"/>
      <c r="AN377" s="642"/>
      <c r="AO377" s="643"/>
      <c r="AP377" s="643"/>
      <c r="AQ377" s="643"/>
      <c r="AR377" s="643"/>
    </row>
    <row r="378" spans="1:44" s="638" customFormat="1" ht="39.75" customHeight="1" outlineLevel="3" thickTop="1" thickBot="1" x14ac:dyDescent="0.3">
      <c r="A378" s="413"/>
      <c r="B378" s="460" t="s">
        <v>981</v>
      </c>
      <c r="C378" s="625" t="s">
        <v>655</v>
      </c>
      <c r="D378" s="1127" t="s">
        <v>1453</v>
      </c>
      <c r="E378" s="1128"/>
      <c r="F378" s="1128"/>
      <c r="G378" s="1128"/>
      <c r="H378" s="1128"/>
      <c r="I378" s="1128"/>
      <c r="J378" s="1128"/>
      <c r="K378" s="1128"/>
      <c r="L378" s="602" t="s">
        <v>31</v>
      </c>
      <c r="M378" s="766" t="s">
        <v>128</v>
      </c>
      <c r="N378" s="657">
        <v>25</v>
      </c>
      <c r="O378" s="657">
        <v>25</v>
      </c>
      <c r="P378" s="657">
        <v>25</v>
      </c>
      <c r="Q378" s="657">
        <v>25</v>
      </c>
      <c r="R378" s="629">
        <v>100</v>
      </c>
      <c r="S378" s="657" t="s">
        <v>1070</v>
      </c>
      <c r="T378" s="691"/>
      <c r="U378" s="692"/>
      <c r="V378" s="692"/>
      <c r="W378" s="386"/>
      <c r="X378" s="386"/>
      <c r="Y378" s="386"/>
      <c r="Z378" s="386"/>
      <c r="AA378" s="386"/>
      <c r="AB378" s="386"/>
      <c r="AC378" s="386"/>
      <c r="AD378" s="386"/>
      <c r="AE378" s="386"/>
      <c r="AF378" s="386"/>
      <c r="AG378" s="386"/>
      <c r="AH378" s="386"/>
      <c r="AI378" s="639"/>
      <c r="AJ378" s="639"/>
      <c r="AK378" s="639"/>
      <c r="AL378" s="640"/>
      <c r="AN378" s="642"/>
      <c r="AO378" s="643"/>
      <c r="AP378" s="643"/>
      <c r="AQ378" s="643"/>
      <c r="AR378" s="643"/>
    </row>
    <row r="379" spans="1:44" s="638" customFormat="1" ht="35.25" customHeight="1" outlineLevel="3" thickTop="1" thickBot="1" x14ac:dyDescent="0.3">
      <c r="A379" s="413"/>
      <c r="B379" s="460" t="s">
        <v>981</v>
      </c>
      <c r="C379" s="625" t="s">
        <v>676</v>
      </c>
      <c r="D379" s="1132" t="s">
        <v>1454</v>
      </c>
      <c r="E379" s="1133"/>
      <c r="F379" s="1133"/>
      <c r="G379" s="1133"/>
      <c r="H379" s="1133"/>
      <c r="I379" s="1133"/>
      <c r="J379" s="1133"/>
      <c r="K379" s="1133"/>
      <c r="L379" s="767" t="s">
        <v>31</v>
      </c>
      <c r="M379" s="768" t="s">
        <v>128</v>
      </c>
      <c r="N379" s="770">
        <v>25</v>
      </c>
      <c r="O379" s="770">
        <v>25</v>
      </c>
      <c r="P379" s="770">
        <v>25</v>
      </c>
      <c r="Q379" s="770">
        <v>25</v>
      </c>
      <c r="R379" s="769">
        <v>100</v>
      </c>
      <c r="S379" s="770" t="s">
        <v>1070</v>
      </c>
      <c r="T379" s="691"/>
      <c r="U379" s="692"/>
      <c r="V379" s="692"/>
      <c r="W379" s="386"/>
      <c r="X379" s="386"/>
      <c r="Y379" s="386"/>
      <c r="Z379" s="386"/>
      <c r="AA379" s="386"/>
      <c r="AB379" s="386"/>
      <c r="AC379" s="386"/>
      <c r="AD379" s="386"/>
      <c r="AE379" s="386"/>
      <c r="AF379" s="386"/>
      <c r="AG379" s="386"/>
      <c r="AH379" s="386"/>
      <c r="AI379" s="639"/>
      <c r="AJ379" s="639"/>
      <c r="AK379" s="639"/>
      <c r="AL379" s="640"/>
      <c r="AN379" s="642"/>
      <c r="AO379" s="643"/>
      <c r="AP379" s="643"/>
      <c r="AQ379" s="643"/>
      <c r="AR379" s="643"/>
    </row>
    <row r="380" spans="1:44" s="635" customFormat="1" ht="54" customHeight="1" outlineLevel="1" thickTop="1" thickBot="1" x14ac:dyDescent="0.3">
      <c r="A380" s="413"/>
      <c r="B380" s="636" t="s">
        <v>1779</v>
      </c>
      <c r="C380" s="618" t="s">
        <v>1689</v>
      </c>
      <c r="D380" s="1081" t="s">
        <v>940</v>
      </c>
      <c r="E380" s="1081"/>
      <c r="F380" s="1081"/>
      <c r="G380" s="1081"/>
      <c r="H380" s="1081"/>
      <c r="I380" s="1081"/>
      <c r="J380" s="1081"/>
      <c r="K380" s="1081"/>
      <c r="L380" s="1081"/>
      <c r="M380" s="1023"/>
      <c r="N380" s="1024"/>
      <c r="O380" s="1024"/>
      <c r="P380" s="1024"/>
      <c r="Q380" s="1024"/>
      <c r="R380" s="1024"/>
      <c r="S380" s="1024"/>
      <c r="T380" s="1024"/>
      <c r="U380" s="1025"/>
      <c r="V380" s="706"/>
      <c r="W380" s="386"/>
      <c r="X380" s="386"/>
      <c r="Y380" s="386"/>
      <c r="Z380" s="386"/>
      <c r="AA380" s="386"/>
      <c r="AB380" s="386"/>
      <c r="AC380" s="386"/>
      <c r="AD380" s="386"/>
      <c r="AE380" s="386"/>
      <c r="AF380" s="386"/>
      <c r="AG380" s="386"/>
      <c r="AH380" s="386"/>
      <c r="AI380" s="386"/>
      <c r="AJ380" s="386"/>
      <c r="AK380" s="386"/>
      <c r="AL380" s="386"/>
      <c r="AM380" s="386"/>
      <c r="AN380" s="386"/>
      <c r="AO380" s="386"/>
      <c r="AP380" s="386"/>
      <c r="AQ380" s="386"/>
    </row>
    <row r="381" spans="1:44" s="635" customFormat="1" ht="87.75" customHeight="1" outlineLevel="1" thickTop="1" thickBot="1" x14ac:dyDescent="0.3">
      <c r="A381" s="413"/>
      <c r="B381" s="636" t="s">
        <v>967</v>
      </c>
      <c r="C381" s="618" t="s">
        <v>1693</v>
      </c>
      <c r="D381" s="1130" t="s">
        <v>1608</v>
      </c>
      <c r="E381" s="1131"/>
      <c r="F381" s="1131"/>
      <c r="G381" s="1131"/>
      <c r="H381" s="1131"/>
      <c r="I381" s="1131"/>
      <c r="J381" s="698" t="s">
        <v>1137</v>
      </c>
      <c r="K381" s="780" t="s">
        <v>996</v>
      </c>
      <c r="L381" s="699" t="s">
        <v>1457</v>
      </c>
      <c r="M381" s="728" t="s">
        <v>128</v>
      </c>
      <c r="N381" s="729">
        <v>25</v>
      </c>
      <c r="O381" s="729">
        <v>50</v>
      </c>
      <c r="P381" s="729">
        <v>75</v>
      </c>
      <c r="Q381" s="729">
        <v>100</v>
      </c>
      <c r="R381" s="728">
        <v>100</v>
      </c>
      <c r="S381" s="730" t="s">
        <v>1070</v>
      </c>
      <c r="T381" s="731"/>
      <c r="U381" s="732"/>
      <c r="V381" s="715"/>
      <c r="W381" s="386"/>
      <c r="X381" s="386"/>
      <c r="Y381" s="386"/>
      <c r="Z381" s="386"/>
      <c r="AA381" s="386"/>
      <c r="AB381" s="386"/>
      <c r="AC381" s="386"/>
      <c r="AD381" s="386"/>
      <c r="AE381" s="386"/>
      <c r="AF381" s="386"/>
      <c r="AG381" s="386"/>
      <c r="AH381" s="386"/>
      <c r="AI381" s="386"/>
      <c r="AJ381" s="386"/>
      <c r="AK381" s="386"/>
      <c r="AL381" s="386"/>
      <c r="AM381" s="386"/>
      <c r="AN381" s="386"/>
      <c r="AO381" s="386"/>
      <c r="AP381" s="386"/>
      <c r="AQ381" s="386"/>
    </row>
    <row r="382" spans="1:44" s="638" customFormat="1" ht="66.75" customHeight="1" outlineLevel="2" thickTop="1" thickBot="1" x14ac:dyDescent="0.3">
      <c r="A382" s="413"/>
      <c r="B382" s="1060" t="s">
        <v>1062</v>
      </c>
      <c r="C382" s="1049" t="s">
        <v>1030</v>
      </c>
      <c r="D382" s="1041" t="s">
        <v>941</v>
      </c>
      <c r="E382" s="1042"/>
      <c r="F382" s="1054" t="s">
        <v>995</v>
      </c>
      <c r="G382" s="1090" t="s">
        <v>1531</v>
      </c>
      <c r="H382" s="1091"/>
      <c r="I382" s="1021" t="s">
        <v>1455</v>
      </c>
      <c r="J382" s="1022"/>
      <c r="K382" s="1022"/>
      <c r="L382" s="685" t="s">
        <v>31</v>
      </c>
      <c r="M382" s="718">
        <v>50</v>
      </c>
      <c r="N382" s="719">
        <v>50</v>
      </c>
      <c r="O382" s="719">
        <v>75</v>
      </c>
      <c r="P382" s="719">
        <v>100</v>
      </c>
      <c r="Q382" s="719">
        <v>100</v>
      </c>
      <c r="R382" s="718">
        <v>100</v>
      </c>
      <c r="S382" s="720" t="s">
        <v>1070</v>
      </c>
      <c r="T382" s="734"/>
      <c r="U382" s="723"/>
      <c r="V382" s="723"/>
      <c r="W382" s="386"/>
      <c r="X382" s="386"/>
      <c r="Y382" s="386"/>
      <c r="Z382" s="386"/>
      <c r="AA382" s="386"/>
      <c r="AB382" s="386"/>
      <c r="AC382" s="386"/>
      <c r="AD382" s="386"/>
      <c r="AE382" s="386"/>
      <c r="AF382" s="386"/>
      <c r="AG382" s="386"/>
      <c r="AH382" s="386"/>
      <c r="AI382" s="386"/>
      <c r="AJ382" s="386"/>
      <c r="AK382" s="386"/>
      <c r="AL382" s="641"/>
      <c r="AN382" s="639"/>
      <c r="AO382" s="639"/>
      <c r="AP382" s="639"/>
      <c r="AQ382" s="639"/>
      <c r="AR382" s="639"/>
    </row>
    <row r="383" spans="1:44" s="638" customFormat="1" ht="45" customHeight="1" outlineLevel="2" thickTop="1" thickBot="1" x14ac:dyDescent="0.3">
      <c r="A383" s="413"/>
      <c r="B383" s="1061"/>
      <c r="C383" s="1050"/>
      <c r="D383" s="1052"/>
      <c r="E383" s="1098"/>
      <c r="F383" s="1055"/>
      <c r="G383" s="1090" t="s">
        <v>1203</v>
      </c>
      <c r="H383" s="1091"/>
      <c r="I383" s="1021" t="s">
        <v>1456</v>
      </c>
      <c r="J383" s="1022"/>
      <c r="K383" s="1022"/>
      <c r="L383" s="685" t="s">
        <v>31</v>
      </c>
      <c r="M383" s="718">
        <v>50</v>
      </c>
      <c r="N383" s="719">
        <v>50</v>
      </c>
      <c r="O383" s="719">
        <v>75</v>
      </c>
      <c r="P383" s="719">
        <v>100</v>
      </c>
      <c r="Q383" s="719">
        <v>100</v>
      </c>
      <c r="R383" s="718">
        <v>100</v>
      </c>
      <c r="S383" s="720" t="s">
        <v>1070</v>
      </c>
      <c r="T383" s="734"/>
      <c r="U383" s="723"/>
      <c r="V383" s="723"/>
      <c r="W383" s="386"/>
      <c r="X383" s="386"/>
      <c r="Y383" s="386"/>
      <c r="Z383" s="386"/>
      <c r="AA383" s="386"/>
      <c r="AB383" s="386"/>
      <c r="AC383" s="386"/>
      <c r="AD383" s="386"/>
      <c r="AE383" s="386"/>
      <c r="AF383" s="386"/>
      <c r="AG383" s="386"/>
      <c r="AH383" s="386"/>
      <c r="AI383" s="386"/>
      <c r="AJ383" s="386"/>
      <c r="AK383" s="386"/>
      <c r="AL383" s="641"/>
      <c r="AN383" s="639"/>
      <c r="AO383" s="639"/>
      <c r="AP383" s="639"/>
      <c r="AQ383" s="639"/>
      <c r="AR383" s="639"/>
    </row>
    <row r="384" spans="1:44" s="638" customFormat="1" ht="35.25" customHeight="1" outlineLevel="3" thickTop="1" thickBot="1" x14ac:dyDescent="0.3">
      <c r="A384" s="413"/>
      <c r="B384" s="460" t="s">
        <v>981</v>
      </c>
      <c r="C384" s="625" t="s">
        <v>683</v>
      </c>
      <c r="D384" s="1255" t="s">
        <v>1458</v>
      </c>
      <c r="E384" s="1256"/>
      <c r="F384" s="1256"/>
      <c r="G384" s="1256"/>
      <c r="H384" s="1256"/>
      <c r="I384" s="1256"/>
      <c r="J384" s="1256"/>
      <c r="K384" s="1256"/>
      <c r="L384" s="602" t="s">
        <v>31</v>
      </c>
      <c r="M384" s="629" t="s">
        <v>128</v>
      </c>
      <c r="N384" s="657">
        <v>25</v>
      </c>
      <c r="O384" s="657">
        <v>25</v>
      </c>
      <c r="P384" s="657">
        <v>25</v>
      </c>
      <c r="Q384" s="657">
        <v>25</v>
      </c>
      <c r="R384" s="629">
        <v>100</v>
      </c>
      <c r="S384" s="657" t="s">
        <v>1070</v>
      </c>
      <c r="T384" s="691"/>
      <c r="U384" s="692"/>
      <c r="V384" s="692"/>
      <c r="W384" s="386"/>
      <c r="X384" s="386"/>
      <c r="Y384" s="386"/>
      <c r="Z384" s="386"/>
      <c r="AA384" s="386"/>
      <c r="AB384" s="386"/>
      <c r="AC384" s="386"/>
      <c r="AD384" s="386"/>
      <c r="AE384" s="386"/>
      <c r="AF384" s="386"/>
      <c r="AG384" s="386"/>
      <c r="AH384" s="386"/>
      <c r="AI384" s="639"/>
      <c r="AJ384" s="639"/>
      <c r="AK384" s="639"/>
      <c r="AL384" s="640"/>
      <c r="AN384" s="642"/>
      <c r="AO384" s="643"/>
      <c r="AP384" s="643"/>
      <c r="AQ384" s="643"/>
      <c r="AR384" s="643"/>
    </row>
    <row r="385" spans="1:44" s="638" customFormat="1" ht="35.25" customHeight="1" outlineLevel="3" thickTop="1" thickBot="1" x14ac:dyDescent="0.3">
      <c r="A385" s="413"/>
      <c r="B385" s="460" t="s">
        <v>981</v>
      </c>
      <c r="C385" s="625" t="s">
        <v>678</v>
      </c>
      <c r="D385" s="1255" t="s">
        <v>1459</v>
      </c>
      <c r="E385" s="1256"/>
      <c r="F385" s="1256"/>
      <c r="G385" s="1256"/>
      <c r="H385" s="1256"/>
      <c r="I385" s="1256"/>
      <c r="J385" s="1256"/>
      <c r="K385" s="1256"/>
      <c r="L385" s="602" t="s">
        <v>31</v>
      </c>
      <c r="M385" s="629">
        <v>50</v>
      </c>
      <c r="N385" s="657">
        <v>25</v>
      </c>
      <c r="O385" s="657">
        <v>25</v>
      </c>
      <c r="P385" s="657">
        <v>100</v>
      </c>
      <c r="Q385" s="657">
        <v>100</v>
      </c>
      <c r="R385" s="629">
        <v>70</v>
      </c>
      <c r="S385" s="657" t="s">
        <v>1070</v>
      </c>
      <c r="T385" s="691"/>
      <c r="U385" s="692"/>
      <c r="V385" s="692"/>
      <c r="W385" s="386"/>
      <c r="X385" s="386"/>
      <c r="Y385" s="386"/>
      <c r="Z385" s="386"/>
      <c r="AA385" s="386"/>
      <c r="AB385" s="386"/>
      <c r="AC385" s="386"/>
      <c r="AD385" s="386"/>
      <c r="AE385" s="386"/>
      <c r="AF385" s="386"/>
      <c r="AG385" s="386"/>
      <c r="AH385" s="386"/>
      <c r="AI385" s="639"/>
      <c r="AJ385" s="639"/>
      <c r="AK385" s="639"/>
      <c r="AL385" s="640"/>
      <c r="AN385" s="642"/>
      <c r="AO385" s="643"/>
      <c r="AP385" s="643"/>
      <c r="AQ385" s="643"/>
      <c r="AR385" s="643"/>
    </row>
    <row r="386" spans="1:44" s="638" customFormat="1" ht="35.25" customHeight="1" outlineLevel="3" thickTop="1" thickBot="1" x14ac:dyDescent="0.3">
      <c r="A386" s="413"/>
      <c r="B386" s="460" t="s">
        <v>981</v>
      </c>
      <c r="C386" s="625" t="s">
        <v>342</v>
      </c>
      <c r="D386" s="1127" t="s">
        <v>1460</v>
      </c>
      <c r="E386" s="1128"/>
      <c r="F386" s="1128"/>
      <c r="G386" s="1128"/>
      <c r="H386" s="1128"/>
      <c r="I386" s="1128"/>
      <c r="J386" s="1128"/>
      <c r="K386" s="1128"/>
      <c r="L386" s="602" t="s">
        <v>31</v>
      </c>
      <c r="M386" s="629">
        <v>50</v>
      </c>
      <c r="N386" s="760">
        <v>50</v>
      </c>
      <c r="O386" s="760">
        <v>75</v>
      </c>
      <c r="P386" s="760">
        <v>100</v>
      </c>
      <c r="Q386" s="760">
        <v>100</v>
      </c>
      <c r="R386" s="761">
        <v>100</v>
      </c>
      <c r="S386" s="657" t="s">
        <v>1070</v>
      </c>
      <c r="T386" s="691"/>
      <c r="U386" s="692"/>
      <c r="V386" s="692"/>
      <c r="W386" s="386"/>
      <c r="X386" s="386"/>
      <c r="Y386" s="386"/>
      <c r="Z386" s="386"/>
      <c r="AA386" s="386"/>
      <c r="AB386" s="386"/>
      <c r="AC386" s="386"/>
      <c r="AD386" s="386"/>
      <c r="AE386" s="386"/>
      <c r="AF386" s="386"/>
      <c r="AG386" s="386"/>
      <c r="AH386" s="386"/>
      <c r="AI386" s="639"/>
      <c r="AJ386" s="639"/>
      <c r="AK386" s="639"/>
      <c r="AL386" s="640"/>
      <c r="AN386" s="642"/>
      <c r="AO386" s="643"/>
      <c r="AP386" s="643"/>
      <c r="AQ386" s="643"/>
      <c r="AR386" s="643"/>
    </row>
    <row r="387" spans="1:44" s="638" customFormat="1" ht="35.25" customHeight="1" outlineLevel="3" thickTop="1" thickBot="1" x14ac:dyDescent="0.3">
      <c r="A387" s="413"/>
      <c r="B387" s="460" t="s">
        <v>981</v>
      </c>
      <c r="C387" s="625" t="s">
        <v>264</v>
      </c>
      <c r="D387" s="1286" t="s">
        <v>1609</v>
      </c>
      <c r="E387" s="1287"/>
      <c r="F387" s="1287"/>
      <c r="G387" s="1287"/>
      <c r="H387" s="1287"/>
      <c r="I387" s="1287"/>
      <c r="J387" s="1287"/>
      <c r="K387" s="1287"/>
      <c r="L387" s="602" t="s">
        <v>31</v>
      </c>
      <c r="M387" s="629">
        <v>80</v>
      </c>
      <c r="N387" s="657">
        <v>25</v>
      </c>
      <c r="O387" s="657">
        <v>25</v>
      </c>
      <c r="P387" s="657">
        <v>25</v>
      </c>
      <c r="Q387" s="657">
        <v>25</v>
      </c>
      <c r="R387" s="629">
        <v>80</v>
      </c>
      <c r="S387" s="657" t="s">
        <v>1070</v>
      </c>
      <c r="T387" s="691"/>
      <c r="U387" s="692"/>
      <c r="V387" s="692"/>
      <c r="W387" s="386"/>
      <c r="X387" s="386"/>
      <c r="Y387" s="386"/>
      <c r="Z387" s="386"/>
      <c r="AA387" s="386"/>
      <c r="AB387" s="386"/>
      <c r="AC387" s="386"/>
      <c r="AD387" s="386"/>
      <c r="AE387" s="386"/>
      <c r="AF387" s="386"/>
      <c r="AG387" s="386"/>
      <c r="AH387" s="386"/>
      <c r="AI387" s="639"/>
      <c r="AJ387" s="639"/>
      <c r="AK387" s="639"/>
      <c r="AL387" s="640"/>
      <c r="AN387" s="642"/>
      <c r="AO387" s="643"/>
      <c r="AP387" s="643"/>
      <c r="AQ387" s="643"/>
      <c r="AR387" s="643"/>
    </row>
    <row r="388" spans="1:44" s="638" customFormat="1" ht="54" customHeight="1" outlineLevel="2" thickTop="1" thickBot="1" x14ac:dyDescent="0.3">
      <c r="A388" s="413"/>
      <c r="B388" s="764" t="s">
        <v>1063</v>
      </c>
      <c r="C388" s="765" t="s">
        <v>1031</v>
      </c>
      <c r="D388" s="1052" t="s">
        <v>942</v>
      </c>
      <c r="E388" s="1098"/>
      <c r="F388" s="763" t="s">
        <v>995</v>
      </c>
      <c r="G388" s="1090" t="s">
        <v>1204</v>
      </c>
      <c r="H388" s="1091"/>
      <c r="I388" s="1021" t="s">
        <v>1461</v>
      </c>
      <c r="J388" s="1022"/>
      <c r="K388" s="1022"/>
      <c r="L388" s="685" t="s">
        <v>31</v>
      </c>
      <c r="M388" s="718">
        <v>50</v>
      </c>
      <c r="N388" s="719">
        <v>50</v>
      </c>
      <c r="O388" s="719">
        <v>75</v>
      </c>
      <c r="P388" s="719">
        <v>100</v>
      </c>
      <c r="Q388" s="719">
        <v>100</v>
      </c>
      <c r="R388" s="718">
        <v>100</v>
      </c>
      <c r="S388" s="720" t="s">
        <v>1070</v>
      </c>
      <c r="T388" s="734"/>
      <c r="U388" s="723"/>
      <c r="V388" s="723"/>
      <c r="W388" s="386"/>
      <c r="X388" s="386"/>
      <c r="Y388" s="386"/>
      <c r="Z388" s="386"/>
      <c r="AA388" s="386"/>
      <c r="AB388" s="386"/>
      <c r="AC388" s="386"/>
      <c r="AD388" s="386"/>
      <c r="AE388" s="386"/>
      <c r="AF388" s="386"/>
      <c r="AG388" s="386"/>
      <c r="AH388" s="386"/>
      <c r="AI388" s="386"/>
      <c r="AJ388" s="386"/>
      <c r="AK388" s="386"/>
      <c r="AL388" s="641"/>
      <c r="AN388" s="639"/>
      <c r="AO388" s="639"/>
      <c r="AP388" s="639"/>
      <c r="AQ388" s="639"/>
      <c r="AR388" s="639"/>
    </row>
    <row r="389" spans="1:44" s="638" customFormat="1" ht="35.25" customHeight="1" outlineLevel="3" thickTop="1" thickBot="1" x14ac:dyDescent="0.3">
      <c r="A389" s="413"/>
      <c r="B389" s="460" t="s">
        <v>981</v>
      </c>
      <c r="C389" s="625" t="s">
        <v>445</v>
      </c>
      <c r="D389" s="1255" t="s">
        <v>183</v>
      </c>
      <c r="E389" s="1256"/>
      <c r="F389" s="1256"/>
      <c r="G389" s="1256"/>
      <c r="H389" s="1256"/>
      <c r="I389" s="1256"/>
      <c r="J389" s="1256"/>
      <c r="K389" s="1256"/>
      <c r="L389" s="602" t="s">
        <v>31</v>
      </c>
      <c r="M389" s="766" t="s">
        <v>128</v>
      </c>
      <c r="N389" s="657">
        <v>25</v>
      </c>
      <c r="O389" s="657">
        <v>25</v>
      </c>
      <c r="P389" s="657">
        <v>25</v>
      </c>
      <c r="Q389" s="657">
        <v>25</v>
      </c>
      <c r="R389" s="629">
        <v>100</v>
      </c>
      <c r="S389" s="657" t="s">
        <v>1070</v>
      </c>
      <c r="T389" s="691"/>
      <c r="U389" s="692"/>
      <c r="V389" s="692"/>
      <c r="W389" s="386"/>
      <c r="X389" s="386"/>
      <c r="Y389" s="386"/>
      <c r="Z389" s="386"/>
      <c r="AA389" s="386"/>
      <c r="AB389" s="386"/>
      <c r="AC389" s="386"/>
      <c r="AD389" s="386"/>
      <c r="AE389" s="386"/>
      <c r="AF389" s="386"/>
      <c r="AG389" s="386"/>
      <c r="AH389" s="386"/>
      <c r="AI389" s="639"/>
      <c r="AJ389" s="639"/>
      <c r="AK389" s="639"/>
      <c r="AL389" s="640"/>
      <c r="AN389" s="642"/>
      <c r="AO389" s="643"/>
      <c r="AP389" s="643"/>
      <c r="AQ389" s="643"/>
      <c r="AR389" s="643"/>
    </row>
    <row r="390" spans="1:44" s="638" customFormat="1" ht="35.25" customHeight="1" outlineLevel="3" thickTop="1" thickBot="1" x14ac:dyDescent="0.3">
      <c r="A390" s="413"/>
      <c r="B390" s="460" t="s">
        <v>981</v>
      </c>
      <c r="C390" s="625" t="s">
        <v>719</v>
      </c>
      <c r="D390" s="1127" t="s">
        <v>1655</v>
      </c>
      <c r="E390" s="1128"/>
      <c r="F390" s="1128"/>
      <c r="G390" s="1128"/>
      <c r="H390" s="1128"/>
      <c r="I390" s="1128"/>
      <c r="J390" s="1128"/>
      <c r="K390" s="1128"/>
      <c r="L390" s="602" t="s">
        <v>31</v>
      </c>
      <c r="M390" s="766" t="s">
        <v>128</v>
      </c>
      <c r="N390" s="657">
        <v>100</v>
      </c>
      <c r="O390" s="657">
        <v>100</v>
      </c>
      <c r="P390" s="657">
        <v>100</v>
      </c>
      <c r="Q390" s="657">
        <v>100</v>
      </c>
      <c r="R390" s="629">
        <v>100</v>
      </c>
      <c r="S390" s="657" t="s">
        <v>1070</v>
      </c>
      <c r="T390" s="691"/>
      <c r="U390" s="692"/>
      <c r="V390" s="692"/>
      <c r="W390" s="386"/>
      <c r="X390" s="386"/>
      <c r="Y390" s="386"/>
      <c r="Z390" s="386"/>
      <c r="AA390" s="386"/>
      <c r="AB390" s="386"/>
      <c r="AC390" s="386"/>
      <c r="AD390" s="386"/>
      <c r="AE390" s="386"/>
      <c r="AF390" s="386"/>
      <c r="AG390" s="386"/>
      <c r="AH390" s="386"/>
      <c r="AI390" s="639"/>
      <c r="AJ390" s="639"/>
      <c r="AK390" s="639"/>
      <c r="AL390" s="640"/>
      <c r="AN390" s="642"/>
      <c r="AO390" s="643"/>
      <c r="AP390" s="643"/>
      <c r="AQ390" s="643"/>
      <c r="AR390" s="643"/>
    </row>
    <row r="391" spans="1:44" s="638" customFormat="1" ht="35.25" customHeight="1" outlineLevel="3" thickTop="1" thickBot="1" x14ac:dyDescent="0.3">
      <c r="A391" s="413"/>
      <c r="B391" s="460" t="s">
        <v>981</v>
      </c>
      <c r="C391" s="625" t="s">
        <v>1581</v>
      </c>
      <c r="D391" s="1127" t="s">
        <v>1610</v>
      </c>
      <c r="E391" s="1128"/>
      <c r="F391" s="1128"/>
      <c r="G391" s="1128"/>
      <c r="H391" s="1128"/>
      <c r="I391" s="1128"/>
      <c r="J391" s="1128"/>
      <c r="K391" s="1128"/>
      <c r="L391" s="602" t="s">
        <v>31</v>
      </c>
      <c r="M391" s="766" t="s">
        <v>128</v>
      </c>
      <c r="N391" s="657">
        <v>100</v>
      </c>
      <c r="O391" s="657">
        <v>100</v>
      </c>
      <c r="P391" s="657">
        <v>100</v>
      </c>
      <c r="Q391" s="657">
        <v>100</v>
      </c>
      <c r="R391" s="629">
        <v>100</v>
      </c>
      <c r="S391" s="657" t="s">
        <v>1070</v>
      </c>
      <c r="T391" s="691"/>
      <c r="U391" s="692"/>
      <c r="V391" s="692"/>
      <c r="W391" s="386"/>
      <c r="X391" s="386"/>
      <c r="Y391" s="386"/>
      <c r="Z391" s="386"/>
      <c r="AA391" s="386"/>
      <c r="AB391" s="386"/>
      <c r="AC391" s="386"/>
      <c r="AD391" s="386"/>
      <c r="AE391" s="386"/>
      <c r="AF391" s="386"/>
      <c r="AG391" s="386"/>
      <c r="AH391" s="386"/>
      <c r="AI391" s="639"/>
      <c r="AJ391" s="639"/>
      <c r="AK391" s="639"/>
      <c r="AL391" s="640"/>
      <c r="AN391" s="642"/>
      <c r="AO391" s="643"/>
      <c r="AP391" s="643"/>
      <c r="AQ391" s="643"/>
      <c r="AR391" s="643"/>
    </row>
    <row r="392" spans="1:44" s="635" customFormat="1" ht="54" customHeight="1" outlineLevel="1" thickTop="1" thickBot="1" x14ac:dyDescent="0.3">
      <c r="A392" s="413"/>
      <c r="B392" s="636" t="s">
        <v>1780</v>
      </c>
      <c r="C392" s="618" t="s">
        <v>1106</v>
      </c>
      <c r="D392" s="1081" t="s">
        <v>944</v>
      </c>
      <c r="E392" s="1081"/>
      <c r="F392" s="1081"/>
      <c r="G392" s="1081"/>
      <c r="H392" s="1081"/>
      <c r="I392" s="1081"/>
      <c r="J392" s="1081"/>
      <c r="K392" s="1081"/>
      <c r="L392" s="1081"/>
      <c r="M392" s="1023" t="s">
        <v>1357</v>
      </c>
      <c r="N392" s="1024"/>
      <c r="O392" s="1024"/>
      <c r="P392" s="1024"/>
      <c r="Q392" s="1024"/>
      <c r="R392" s="1024"/>
      <c r="S392" s="1024"/>
      <c r="T392" s="1024"/>
      <c r="U392" s="1025"/>
      <c r="V392" s="706"/>
      <c r="W392" s="386"/>
      <c r="X392" s="386"/>
      <c r="Y392" s="386"/>
      <c r="Z392" s="386"/>
      <c r="AA392" s="386"/>
      <c r="AB392" s="386"/>
      <c r="AC392" s="386"/>
      <c r="AD392" s="386"/>
      <c r="AE392" s="386"/>
      <c r="AF392" s="386"/>
      <c r="AG392" s="386"/>
      <c r="AH392" s="386"/>
      <c r="AI392" s="386"/>
      <c r="AJ392" s="386"/>
      <c r="AK392" s="386"/>
      <c r="AL392" s="386"/>
      <c r="AM392" s="386"/>
      <c r="AN392" s="386"/>
      <c r="AO392" s="386"/>
      <c r="AP392" s="386"/>
      <c r="AQ392" s="386"/>
    </row>
    <row r="393" spans="1:44" s="635" customFormat="1" ht="81" customHeight="1" outlineLevel="1" thickTop="1" thickBot="1" x14ac:dyDescent="0.3">
      <c r="A393" s="413"/>
      <c r="B393" s="636" t="s">
        <v>967</v>
      </c>
      <c r="C393" s="618" t="s">
        <v>1281</v>
      </c>
      <c r="D393" s="1084" t="s">
        <v>1462</v>
      </c>
      <c r="E393" s="1085"/>
      <c r="F393" s="1085"/>
      <c r="G393" s="1085"/>
      <c r="H393" s="1085"/>
      <c r="I393" s="1085"/>
      <c r="J393" s="698" t="s">
        <v>1138</v>
      </c>
      <c r="K393" s="743" t="s">
        <v>996</v>
      </c>
      <c r="L393" s="699" t="s">
        <v>1463</v>
      </c>
      <c r="M393" s="728">
        <v>47862</v>
      </c>
      <c r="N393" s="729">
        <v>47862</v>
      </c>
      <c r="O393" s="729">
        <v>47862</v>
      </c>
      <c r="P393" s="729">
        <v>47862</v>
      </c>
      <c r="Q393" s="729">
        <v>47862</v>
      </c>
      <c r="R393" s="728">
        <v>47862</v>
      </c>
      <c r="S393" s="730" t="s">
        <v>32</v>
      </c>
      <c r="T393" s="731"/>
      <c r="U393" s="732"/>
      <c r="V393" s="715"/>
      <c r="W393" s="386"/>
      <c r="X393" s="386"/>
      <c r="Y393" s="386"/>
      <c r="Z393" s="386"/>
      <c r="AA393" s="386"/>
      <c r="AB393" s="386"/>
      <c r="AC393" s="386"/>
      <c r="AD393" s="386"/>
      <c r="AE393" s="386"/>
      <c r="AF393" s="386"/>
      <c r="AG393" s="386"/>
      <c r="AH393" s="386"/>
      <c r="AI393" s="386"/>
      <c r="AJ393" s="386"/>
      <c r="AK393" s="386"/>
      <c r="AL393" s="386"/>
      <c r="AM393" s="386"/>
      <c r="AN393" s="386"/>
      <c r="AO393" s="386"/>
      <c r="AP393" s="386"/>
      <c r="AQ393" s="386"/>
    </row>
    <row r="394" spans="1:44" s="638" customFormat="1" ht="54" customHeight="1" outlineLevel="2" thickTop="1" thickBot="1" x14ac:dyDescent="0.3">
      <c r="A394" s="413"/>
      <c r="B394" s="696" t="s">
        <v>1781</v>
      </c>
      <c r="C394" s="697" t="s">
        <v>1034</v>
      </c>
      <c r="D394" s="1039" t="s">
        <v>945</v>
      </c>
      <c r="E394" s="1040"/>
      <c r="F394" s="637" t="s">
        <v>995</v>
      </c>
      <c r="G394" s="1167" t="s">
        <v>1205</v>
      </c>
      <c r="H394" s="1168"/>
      <c r="I394" s="1021" t="s">
        <v>1533</v>
      </c>
      <c r="J394" s="1022"/>
      <c r="K394" s="1022"/>
      <c r="L394" s="685" t="s">
        <v>31</v>
      </c>
      <c r="M394" s="718">
        <v>40</v>
      </c>
      <c r="N394" s="719">
        <v>40</v>
      </c>
      <c r="O394" s="719">
        <v>40</v>
      </c>
      <c r="P394" s="719">
        <v>40</v>
      </c>
      <c r="Q394" s="719">
        <v>40</v>
      </c>
      <c r="R394" s="718">
        <v>200</v>
      </c>
      <c r="S394" s="720" t="s">
        <v>32</v>
      </c>
      <c r="T394" s="734"/>
      <c r="U394" s="723"/>
      <c r="V394" s="723"/>
      <c r="W394" s="386"/>
      <c r="X394" s="386"/>
      <c r="Y394" s="386"/>
      <c r="Z394" s="386"/>
      <c r="AA394" s="386"/>
      <c r="AB394" s="386"/>
      <c r="AC394" s="386"/>
      <c r="AD394" s="386"/>
      <c r="AE394" s="386"/>
      <c r="AF394" s="386"/>
      <c r="AG394" s="386"/>
      <c r="AH394" s="386"/>
      <c r="AI394" s="386"/>
      <c r="AJ394" s="386"/>
      <c r="AK394" s="386"/>
      <c r="AL394" s="641"/>
      <c r="AN394" s="639"/>
      <c r="AO394" s="639"/>
      <c r="AP394" s="639"/>
      <c r="AQ394" s="639"/>
      <c r="AR394" s="639"/>
    </row>
    <row r="395" spans="1:44" s="638" customFormat="1" ht="49.5" customHeight="1" outlineLevel="3" thickTop="1" thickBot="1" x14ac:dyDescent="0.3">
      <c r="A395" s="413"/>
      <c r="B395" s="460" t="s">
        <v>981</v>
      </c>
      <c r="C395" s="625" t="s">
        <v>489</v>
      </c>
      <c r="D395" s="1121" t="s">
        <v>1765</v>
      </c>
      <c r="E395" s="1122"/>
      <c r="F395" s="1122"/>
      <c r="G395" s="1122"/>
      <c r="H395" s="1122"/>
      <c r="I395" s="1122"/>
      <c r="J395" s="1122"/>
      <c r="K395" s="1122"/>
      <c r="L395" s="602" t="s">
        <v>31</v>
      </c>
      <c r="M395" s="766">
        <v>50</v>
      </c>
      <c r="N395" s="657">
        <v>25</v>
      </c>
      <c r="O395" s="657">
        <v>25</v>
      </c>
      <c r="P395" s="657">
        <v>25</v>
      </c>
      <c r="Q395" s="657">
        <v>25</v>
      </c>
      <c r="R395" s="629">
        <v>150</v>
      </c>
      <c r="S395" s="657" t="s">
        <v>32</v>
      </c>
      <c r="T395" s="691"/>
      <c r="U395" s="692"/>
      <c r="V395" s="692"/>
      <c r="W395" s="386"/>
      <c r="X395" s="386"/>
      <c r="Y395" s="386"/>
      <c r="Z395" s="386"/>
      <c r="AA395" s="386"/>
      <c r="AB395" s="386"/>
      <c r="AC395" s="386"/>
      <c r="AD395" s="386"/>
      <c r="AE395" s="386"/>
      <c r="AF395" s="386"/>
      <c r="AG395" s="386"/>
      <c r="AH395" s="386"/>
      <c r="AI395" s="639"/>
      <c r="AJ395" s="639"/>
      <c r="AK395" s="639"/>
      <c r="AL395" s="640"/>
      <c r="AN395" s="642"/>
      <c r="AO395" s="643"/>
      <c r="AP395" s="643"/>
      <c r="AQ395" s="643"/>
      <c r="AR395" s="643"/>
    </row>
    <row r="396" spans="1:44" s="638" customFormat="1" ht="34.5" customHeight="1" outlineLevel="3" thickTop="1" thickBot="1" x14ac:dyDescent="0.3">
      <c r="A396" s="413"/>
      <c r="B396" s="460" t="s">
        <v>981</v>
      </c>
      <c r="C396" s="625" t="s">
        <v>132</v>
      </c>
      <c r="D396" s="991" t="s">
        <v>1611</v>
      </c>
      <c r="E396" s="992"/>
      <c r="F396" s="992"/>
      <c r="G396" s="992"/>
      <c r="H396" s="992"/>
      <c r="I396" s="992"/>
      <c r="J396" s="992"/>
      <c r="K396" s="992"/>
      <c r="L396" s="602" t="s">
        <v>31</v>
      </c>
      <c r="M396" s="766">
        <v>30</v>
      </c>
      <c r="N396" s="657">
        <v>30</v>
      </c>
      <c r="O396" s="657">
        <v>30</v>
      </c>
      <c r="P396" s="657">
        <v>30</v>
      </c>
      <c r="Q396" s="657">
        <v>30</v>
      </c>
      <c r="R396" s="629">
        <v>150</v>
      </c>
      <c r="S396" s="657" t="s">
        <v>32</v>
      </c>
      <c r="T396" s="691"/>
      <c r="U396" s="692"/>
      <c r="V396" s="692"/>
      <c r="W396" s="386"/>
      <c r="X396" s="386"/>
      <c r="Y396" s="386"/>
      <c r="Z396" s="386"/>
      <c r="AA396" s="386"/>
      <c r="AB396" s="386"/>
      <c r="AC396" s="386"/>
      <c r="AD396" s="386"/>
      <c r="AE396" s="386"/>
      <c r="AF396" s="386"/>
      <c r="AG396" s="386"/>
      <c r="AH396" s="386"/>
      <c r="AI396" s="639"/>
      <c r="AJ396" s="639"/>
      <c r="AK396" s="639"/>
      <c r="AL396" s="640"/>
      <c r="AN396" s="642"/>
      <c r="AO396" s="643"/>
      <c r="AP396" s="643"/>
      <c r="AQ396" s="643"/>
      <c r="AR396" s="643"/>
    </row>
    <row r="397" spans="1:44" s="638" customFormat="1" ht="42.75" customHeight="1" outlineLevel="3" thickTop="1" thickBot="1" x14ac:dyDescent="0.3">
      <c r="A397" s="413"/>
      <c r="B397" s="460" t="s">
        <v>981</v>
      </c>
      <c r="C397" s="625" t="s">
        <v>246</v>
      </c>
      <c r="D397" s="991" t="s">
        <v>1612</v>
      </c>
      <c r="E397" s="992"/>
      <c r="F397" s="992"/>
      <c r="G397" s="992"/>
      <c r="H397" s="992"/>
      <c r="I397" s="992"/>
      <c r="J397" s="992"/>
      <c r="K397" s="992"/>
      <c r="L397" s="602" t="s">
        <v>31</v>
      </c>
      <c r="M397" s="766">
        <v>50</v>
      </c>
      <c r="N397" s="657">
        <v>25</v>
      </c>
      <c r="O397" s="657">
        <v>25</v>
      </c>
      <c r="P397" s="657">
        <v>25</v>
      </c>
      <c r="Q397" s="657">
        <v>25</v>
      </c>
      <c r="R397" s="629">
        <v>150</v>
      </c>
      <c r="S397" s="657" t="s">
        <v>1070</v>
      </c>
      <c r="T397" s="691"/>
      <c r="U397" s="692"/>
      <c r="V397" s="692"/>
      <c r="W397" s="386"/>
      <c r="X397" s="386"/>
      <c r="Y397" s="386"/>
      <c r="Z397" s="386"/>
      <c r="AA397" s="386"/>
      <c r="AB397" s="386"/>
      <c r="AC397" s="386"/>
      <c r="AD397" s="386"/>
      <c r="AE397" s="386"/>
      <c r="AF397" s="386"/>
      <c r="AG397" s="386"/>
      <c r="AH397" s="386"/>
      <c r="AI397" s="639"/>
      <c r="AJ397" s="639"/>
      <c r="AK397" s="639"/>
      <c r="AL397" s="640"/>
      <c r="AN397" s="642"/>
      <c r="AO397" s="643"/>
      <c r="AP397" s="643"/>
      <c r="AQ397" s="643"/>
      <c r="AR397" s="643"/>
    </row>
    <row r="398" spans="1:44" s="638" customFormat="1" ht="54" customHeight="1" outlineLevel="2" thickTop="1" thickBot="1" x14ac:dyDescent="0.3">
      <c r="A398" s="413"/>
      <c r="B398" s="696" t="s">
        <v>1782</v>
      </c>
      <c r="C398" s="697" t="s">
        <v>1035</v>
      </c>
      <c r="D398" s="1039" t="s">
        <v>943</v>
      </c>
      <c r="E398" s="1040"/>
      <c r="F398" s="644" t="s">
        <v>995</v>
      </c>
      <c r="G398" s="1167" t="s">
        <v>1206</v>
      </c>
      <c r="H398" s="1168"/>
      <c r="I398" s="1158" t="s">
        <v>1464</v>
      </c>
      <c r="J398" s="1159"/>
      <c r="K398" s="1160"/>
      <c r="L398" s="685" t="s">
        <v>31</v>
      </c>
      <c r="M398" s="718">
        <v>25</v>
      </c>
      <c r="N398" s="719">
        <v>25</v>
      </c>
      <c r="O398" s="719">
        <v>25</v>
      </c>
      <c r="P398" s="719">
        <v>25</v>
      </c>
      <c r="Q398" s="719">
        <v>25</v>
      </c>
      <c r="R398" s="718">
        <v>100</v>
      </c>
      <c r="S398" s="720" t="s">
        <v>32</v>
      </c>
      <c r="T398" s="734"/>
      <c r="U398" s="723"/>
      <c r="V398" s="723"/>
      <c r="W398" s="386"/>
      <c r="X398" s="386"/>
      <c r="Y398" s="386"/>
      <c r="Z398" s="386"/>
      <c r="AA398" s="386"/>
      <c r="AB398" s="386"/>
      <c r="AC398" s="386"/>
      <c r="AD398" s="386"/>
      <c r="AE398" s="386"/>
      <c r="AF398" s="386"/>
      <c r="AG398" s="386"/>
      <c r="AH398" s="386"/>
      <c r="AI398" s="386"/>
      <c r="AJ398" s="386"/>
      <c r="AK398" s="386"/>
      <c r="AL398" s="641"/>
      <c r="AN398" s="639"/>
      <c r="AO398" s="639"/>
      <c r="AP398" s="639"/>
      <c r="AQ398" s="639"/>
      <c r="AR398" s="639"/>
    </row>
    <row r="399" spans="1:44" s="638" customFormat="1" ht="57" customHeight="1" outlineLevel="3" thickTop="1" thickBot="1" x14ac:dyDescent="0.3">
      <c r="A399" s="413"/>
      <c r="B399" s="460" t="s">
        <v>981</v>
      </c>
      <c r="C399" s="625" t="s">
        <v>248</v>
      </c>
      <c r="D399" s="991" t="s">
        <v>1465</v>
      </c>
      <c r="E399" s="992"/>
      <c r="F399" s="992"/>
      <c r="G399" s="992"/>
      <c r="H399" s="992"/>
      <c r="I399" s="992"/>
      <c r="J399" s="992"/>
      <c r="K399" s="1099"/>
      <c r="L399" s="602" t="s">
        <v>31</v>
      </c>
      <c r="M399" s="766" t="s">
        <v>128</v>
      </c>
      <c r="N399" s="657">
        <v>100</v>
      </c>
      <c r="O399" s="657">
        <v>100</v>
      </c>
      <c r="P399" s="657">
        <v>100</v>
      </c>
      <c r="Q399" s="657">
        <v>100</v>
      </c>
      <c r="R399" s="629">
        <v>100</v>
      </c>
      <c r="S399" s="657" t="s">
        <v>1070</v>
      </c>
      <c r="T399" s="691"/>
      <c r="U399" s="692"/>
      <c r="V399" s="692"/>
      <c r="W399" s="386"/>
      <c r="X399" s="386"/>
      <c r="Y399" s="386"/>
      <c r="Z399" s="386"/>
      <c r="AA399" s="386"/>
      <c r="AB399" s="386"/>
      <c r="AC399" s="386"/>
      <c r="AD399" s="386"/>
      <c r="AE399" s="386"/>
      <c r="AF399" s="386"/>
      <c r="AG399" s="386"/>
      <c r="AH399" s="386"/>
      <c r="AI399" s="639"/>
      <c r="AJ399" s="639"/>
      <c r="AK399" s="639"/>
      <c r="AL399" s="640"/>
      <c r="AN399" s="642"/>
      <c r="AO399" s="643"/>
      <c r="AP399" s="643"/>
      <c r="AQ399" s="643"/>
      <c r="AR399" s="643"/>
    </row>
    <row r="400" spans="1:44" s="638" customFormat="1" ht="96.75" customHeight="1" outlineLevel="2" thickTop="1" thickBot="1" x14ac:dyDescent="0.3">
      <c r="A400" s="413"/>
      <c r="B400" s="764" t="s">
        <v>1783</v>
      </c>
      <c r="C400" s="765" t="s">
        <v>1036</v>
      </c>
      <c r="D400" s="1260" t="s">
        <v>946</v>
      </c>
      <c r="E400" s="1296"/>
      <c r="F400" s="656" t="s">
        <v>995</v>
      </c>
      <c r="G400" s="1019" t="s">
        <v>1207</v>
      </c>
      <c r="H400" s="1020"/>
      <c r="I400" s="1096" t="s">
        <v>1534</v>
      </c>
      <c r="J400" s="1097"/>
      <c r="K400" s="1097"/>
      <c r="L400" s="685" t="s">
        <v>31</v>
      </c>
      <c r="M400" s="718">
        <v>10</v>
      </c>
      <c r="N400" s="719">
        <v>12</v>
      </c>
      <c r="O400" s="719">
        <v>15</v>
      </c>
      <c r="P400" s="719">
        <v>15</v>
      </c>
      <c r="Q400" s="719">
        <v>20</v>
      </c>
      <c r="R400" s="718">
        <v>72</v>
      </c>
      <c r="S400" s="720" t="s">
        <v>32</v>
      </c>
      <c r="T400" s="746"/>
      <c r="U400" s="747"/>
      <c r="V400" s="747"/>
      <c r="W400" s="386"/>
      <c r="X400" s="386"/>
      <c r="Y400" s="386"/>
      <c r="Z400" s="386"/>
      <c r="AA400" s="386"/>
      <c r="AB400" s="386"/>
      <c r="AC400" s="386"/>
      <c r="AD400" s="386"/>
      <c r="AE400" s="386"/>
      <c r="AF400" s="386"/>
      <c r="AG400" s="386"/>
      <c r="AH400" s="386"/>
      <c r="AI400" s="386"/>
      <c r="AJ400" s="386"/>
      <c r="AK400" s="386"/>
      <c r="AL400" s="641"/>
      <c r="AN400" s="639"/>
      <c r="AO400" s="639"/>
      <c r="AP400" s="639"/>
      <c r="AQ400" s="639"/>
      <c r="AR400" s="639"/>
    </row>
    <row r="401" spans="1:44" s="638" customFormat="1" ht="42.75" customHeight="1" outlineLevel="3" thickTop="1" thickBot="1" x14ac:dyDescent="0.3">
      <c r="A401" s="413"/>
      <c r="B401" s="460" t="s">
        <v>981</v>
      </c>
      <c r="C401" s="625" t="s">
        <v>250</v>
      </c>
      <c r="D401" s="1255" t="s">
        <v>1466</v>
      </c>
      <c r="E401" s="1256"/>
      <c r="F401" s="1256"/>
      <c r="G401" s="1256"/>
      <c r="H401" s="1256"/>
      <c r="I401" s="1256"/>
      <c r="J401" s="1256"/>
      <c r="K401" s="1256"/>
      <c r="L401" s="602" t="s">
        <v>31</v>
      </c>
      <c r="M401" s="766">
        <v>21</v>
      </c>
      <c r="N401" s="657">
        <v>22</v>
      </c>
      <c r="O401" s="657">
        <v>23</v>
      </c>
      <c r="P401" s="657">
        <v>24</v>
      </c>
      <c r="Q401" s="657">
        <v>25</v>
      </c>
      <c r="R401" s="629">
        <v>25</v>
      </c>
      <c r="S401" s="657" t="s">
        <v>32</v>
      </c>
      <c r="T401" s="691"/>
      <c r="U401" s="692"/>
      <c r="V401" s="692"/>
      <c r="W401" s="386"/>
      <c r="X401" s="386"/>
      <c r="Y401" s="386"/>
      <c r="Z401" s="386"/>
      <c r="AA401" s="386"/>
      <c r="AB401" s="386"/>
      <c r="AC401" s="386"/>
      <c r="AD401" s="386"/>
      <c r="AE401" s="386"/>
      <c r="AF401" s="386"/>
      <c r="AG401" s="386"/>
      <c r="AH401" s="386"/>
      <c r="AI401" s="639"/>
      <c r="AJ401" s="639"/>
      <c r="AK401" s="639"/>
      <c r="AL401" s="640"/>
      <c r="AN401" s="642"/>
      <c r="AO401" s="643"/>
      <c r="AP401" s="643"/>
      <c r="AQ401" s="643"/>
      <c r="AR401" s="643"/>
    </row>
    <row r="402" spans="1:44" s="638" customFormat="1" ht="46.5" customHeight="1" outlineLevel="3" thickTop="1" thickBot="1" x14ac:dyDescent="0.3">
      <c r="A402" s="413"/>
      <c r="B402" s="460" t="s">
        <v>981</v>
      </c>
      <c r="C402" s="625" t="s">
        <v>518</v>
      </c>
      <c r="D402" s="1255" t="s">
        <v>1467</v>
      </c>
      <c r="E402" s="1256"/>
      <c r="F402" s="1256"/>
      <c r="G402" s="1256"/>
      <c r="H402" s="1256"/>
      <c r="I402" s="1256"/>
      <c r="J402" s="1256"/>
      <c r="K402" s="1256"/>
      <c r="L402" s="602" t="s">
        <v>31</v>
      </c>
      <c r="M402" s="766">
        <v>2</v>
      </c>
      <c r="N402" s="657">
        <v>2</v>
      </c>
      <c r="O402" s="657">
        <v>2</v>
      </c>
      <c r="P402" s="657">
        <v>2</v>
      </c>
      <c r="Q402" s="657">
        <v>2</v>
      </c>
      <c r="R402" s="629">
        <v>10</v>
      </c>
      <c r="S402" s="657" t="s">
        <v>32</v>
      </c>
      <c r="T402" s="691"/>
      <c r="U402" s="692"/>
      <c r="V402" s="692"/>
      <c r="W402" s="386"/>
      <c r="X402" s="386"/>
      <c r="Y402" s="386"/>
      <c r="Z402" s="386"/>
      <c r="AA402" s="386"/>
      <c r="AB402" s="386"/>
      <c r="AC402" s="386"/>
      <c r="AD402" s="386"/>
      <c r="AE402" s="386"/>
      <c r="AF402" s="386"/>
      <c r="AG402" s="386"/>
      <c r="AH402" s="386"/>
      <c r="AI402" s="639"/>
      <c r="AJ402" s="639"/>
      <c r="AK402" s="639"/>
      <c r="AL402" s="640"/>
      <c r="AN402" s="642"/>
      <c r="AO402" s="643"/>
      <c r="AP402" s="643"/>
      <c r="AQ402" s="643"/>
      <c r="AR402" s="643"/>
    </row>
    <row r="403" spans="1:44" s="635" customFormat="1" ht="54" customHeight="1" outlineLevel="1" thickTop="1" thickBot="1" x14ac:dyDescent="0.3">
      <c r="A403" s="413"/>
      <c r="B403" s="636" t="s">
        <v>1784</v>
      </c>
      <c r="C403" s="618" t="s">
        <v>1107</v>
      </c>
      <c r="D403" s="1081" t="s">
        <v>43</v>
      </c>
      <c r="E403" s="1081"/>
      <c r="F403" s="1081"/>
      <c r="G403" s="1081"/>
      <c r="H403" s="1081"/>
      <c r="I403" s="1081"/>
      <c r="J403" s="1081"/>
      <c r="K403" s="1081"/>
      <c r="L403" s="1081"/>
      <c r="M403" s="1023"/>
      <c r="N403" s="1024"/>
      <c r="O403" s="1024"/>
      <c r="P403" s="1024"/>
      <c r="Q403" s="1024"/>
      <c r="R403" s="1024"/>
      <c r="S403" s="1024"/>
      <c r="T403" s="1024"/>
      <c r="U403" s="1025"/>
      <c r="V403" s="706"/>
      <c r="W403" s="386"/>
      <c r="X403" s="386"/>
      <c r="Y403" s="386"/>
      <c r="Z403" s="386"/>
      <c r="AA403" s="386"/>
      <c r="AB403" s="386"/>
      <c r="AC403" s="386"/>
      <c r="AD403" s="386"/>
      <c r="AE403" s="386"/>
      <c r="AF403" s="386"/>
      <c r="AG403" s="386"/>
      <c r="AH403" s="386"/>
      <c r="AI403" s="386"/>
      <c r="AJ403" s="386"/>
      <c r="AK403" s="386"/>
      <c r="AL403" s="386"/>
      <c r="AM403" s="386"/>
      <c r="AN403" s="386"/>
      <c r="AO403" s="386"/>
      <c r="AP403" s="386"/>
      <c r="AQ403" s="386"/>
    </row>
    <row r="404" spans="1:44" s="635" customFormat="1" ht="79.5" customHeight="1" outlineLevel="1" thickTop="1" thickBot="1" x14ac:dyDescent="0.3">
      <c r="A404" s="413"/>
      <c r="B404" s="636" t="s">
        <v>967</v>
      </c>
      <c r="C404" s="618" t="s">
        <v>1287</v>
      </c>
      <c r="D404" s="988" t="s">
        <v>1071</v>
      </c>
      <c r="E404" s="989"/>
      <c r="F404" s="989"/>
      <c r="G404" s="989"/>
      <c r="H404" s="989"/>
      <c r="I404" s="989"/>
      <c r="J404" s="698" t="s">
        <v>1139</v>
      </c>
      <c r="K404" s="780" t="s">
        <v>996</v>
      </c>
      <c r="L404" s="699" t="s">
        <v>1335</v>
      </c>
      <c r="M404" s="728">
        <v>40</v>
      </c>
      <c r="N404" s="748">
        <v>50</v>
      </c>
      <c r="O404" s="748">
        <v>60</v>
      </c>
      <c r="P404" s="748">
        <v>70</v>
      </c>
      <c r="Q404" s="748">
        <v>80</v>
      </c>
      <c r="R404" s="728">
        <v>80</v>
      </c>
      <c r="S404" s="730" t="s">
        <v>1070</v>
      </c>
      <c r="T404" s="714"/>
      <c r="U404" s="715"/>
      <c r="V404" s="715"/>
      <c r="W404" s="386"/>
      <c r="X404" s="386"/>
      <c r="Y404" s="386"/>
      <c r="Z404" s="386"/>
      <c r="AA404" s="386"/>
      <c r="AB404" s="386"/>
      <c r="AC404" s="386"/>
      <c r="AD404" s="386"/>
      <c r="AE404" s="386"/>
      <c r="AF404" s="386"/>
      <c r="AG404" s="386"/>
      <c r="AH404" s="386"/>
      <c r="AI404" s="386"/>
      <c r="AJ404" s="386"/>
      <c r="AK404" s="386"/>
      <c r="AL404" s="386"/>
      <c r="AM404" s="386"/>
      <c r="AN404" s="386"/>
      <c r="AO404" s="386"/>
      <c r="AP404" s="386"/>
      <c r="AQ404" s="386"/>
    </row>
    <row r="405" spans="1:44" s="638" customFormat="1" ht="72" customHeight="1" outlineLevel="2" thickTop="1" thickBot="1" x14ac:dyDescent="0.3">
      <c r="A405" s="413"/>
      <c r="B405" s="696" t="s">
        <v>1785</v>
      </c>
      <c r="C405" s="694" t="s">
        <v>1040</v>
      </c>
      <c r="D405" s="1039" t="s">
        <v>29</v>
      </c>
      <c r="E405" s="1040"/>
      <c r="F405" s="637" t="s">
        <v>995</v>
      </c>
      <c r="G405" s="1167" t="s">
        <v>1208</v>
      </c>
      <c r="H405" s="1168"/>
      <c r="I405" s="1114" t="s">
        <v>1385</v>
      </c>
      <c r="J405" s="1115"/>
      <c r="K405" s="1115"/>
      <c r="L405" s="740" t="s">
        <v>31</v>
      </c>
      <c r="M405" s="718">
        <v>80</v>
      </c>
      <c r="N405" s="719">
        <v>0</v>
      </c>
      <c r="O405" s="719">
        <v>84</v>
      </c>
      <c r="P405" s="719">
        <v>87</v>
      </c>
      <c r="Q405" s="719">
        <v>90</v>
      </c>
      <c r="R405" s="718">
        <v>90</v>
      </c>
      <c r="S405" s="720" t="s">
        <v>1070</v>
      </c>
      <c r="T405" s="734"/>
      <c r="U405" s="723"/>
      <c r="V405" s="723"/>
      <c r="W405" s="386"/>
      <c r="X405" s="386"/>
      <c r="Y405" s="386"/>
      <c r="Z405" s="386"/>
      <c r="AA405" s="386"/>
      <c r="AB405" s="386"/>
      <c r="AC405" s="386"/>
      <c r="AD405" s="386"/>
      <c r="AE405" s="386"/>
      <c r="AF405" s="386"/>
      <c r="AG405" s="386"/>
      <c r="AH405" s="386"/>
      <c r="AI405" s="386"/>
      <c r="AJ405" s="386"/>
      <c r="AK405" s="386"/>
      <c r="AL405" s="641"/>
      <c r="AN405" s="639"/>
      <c r="AO405" s="639"/>
      <c r="AP405" s="639"/>
      <c r="AQ405" s="639"/>
      <c r="AR405" s="639"/>
    </row>
    <row r="406" spans="1:44" s="638" customFormat="1" ht="35.25" customHeight="1" outlineLevel="3" thickTop="1" thickBot="1" x14ac:dyDescent="0.3">
      <c r="A406" s="413"/>
      <c r="B406" s="460" t="s">
        <v>981</v>
      </c>
      <c r="C406" s="625" t="s">
        <v>452</v>
      </c>
      <c r="D406" s="1112" t="s">
        <v>1401</v>
      </c>
      <c r="E406" s="1113"/>
      <c r="F406" s="1113"/>
      <c r="G406" s="1113"/>
      <c r="H406" s="1113"/>
      <c r="I406" s="1113"/>
      <c r="J406" s="1113"/>
      <c r="K406" s="1113"/>
      <c r="L406" s="494" t="s">
        <v>31</v>
      </c>
      <c r="M406" s="695">
        <v>80</v>
      </c>
      <c r="N406" s="760">
        <v>81</v>
      </c>
      <c r="O406" s="760">
        <v>84</v>
      </c>
      <c r="P406" s="760">
        <v>87</v>
      </c>
      <c r="Q406" s="760">
        <v>90</v>
      </c>
      <c r="R406" s="761">
        <v>90</v>
      </c>
      <c r="S406" s="657" t="s">
        <v>1070</v>
      </c>
      <c r="T406" s="658"/>
      <c r="U406" s="630"/>
      <c r="V406" s="692"/>
      <c r="W406" s="386"/>
      <c r="X406" s="386"/>
      <c r="Y406" s="386"/>
      <c r="Z406" s="386"/>
      <c r="AA406" s="386"/>
      <c r="AB406" s="386"/>
      <c r="AC406" s="386"/>
      <c r="AD406" s="386"/>
      <c r="AE406" s="386"/>
      <c r="AF406" s="386"/>
      <c r="AG406" s="386"/>
      <c r="AH406" s="386"/>
      <c r="AI406" s="639"/>
      <c r="AJ406" s="639"/>
      <c r="AK406" s="639"/>
      <c r="AL406" s="640"/>
      <c r="AN406" s="642"/>
      <c r="AO406" s="643"/>
      <c r="AP406" s="643"/>
      <c r="AQ406" s="643"/>
      <c r="AR406" s="643"/>
    </row>
    <row r="407" spans="1:44" s="638" customFormat="1" ht="35.25" customHeight="1" outlineLevel="3" thickTop="1" thickBot="1" x14ac:dyDescent="0.3">
      <c r="A407" s="413"/>
      <c r="B407" s="460" t="s">
        <v>981</v>
      </c>
      <c r="C407" s="625" t="s">
        <v>491</v>
      </c>
      <c r="D407" s="1112" t="s">
        <v>1402</v>
      </c>
      <c r="E407" s="1113"/>
      <c r="F407" s="1113"/>
      <c r="G407" s="1113"/>
      <c r="H407" s="1113"/>
      <c r="I407" s="1113"/>
      <c r="J407" s="1113"/>
      <c r="K407" s="1113"/>
      <c r="L407" s="494" t="s">
        <v>31</v>
      </c>
      <c r="M407" s="695">
        <v>80</v>
      </c>
      <c r="N407" s="760">
        <v>81</v>
      </c>
      <c r="O407" s="760">
        <v>84</v>
      </c>
      <c r="P407" s="760">
        <v>87</v>
      </c>
      <c r="Q407" s="760">
        <v>90</v>
      </c>
      <c r="R407" s="761">
        <v>90</v>
      </c>
      <c r="S407" s="657" t="s">
        <v>1070</v>
      </c>
      <c r="T407" s="658"/>
      <c r="U407" s="630"/>
      <c r="V407" s="692"/>
      <c r="W407" s="386"/>
      <c r="X407" s="386"/>
      <c r="Y407" s="386"/>
      <c r="Z407" s="386"/>
      <c r="AA407" s="386"/>
      <c r="AB407" s="386"/>
      <c r="AC407" s="386"/>
      <c r="AD407" s="386"/>
      <c r="AE407" s="386"/>
      <c r="AF407" s="386"/>
      <c r="AG407" s="386"/>
      <c r="AH407" s="386"/>
      <c r="AI407" s="639"/>
      <c r="AJ407" s="639"/>
      <c r="AK407" s="639"/>
      <c r="AL407" s="640"/>
      <c r="AN407" s="642"/>
      <c r="AO407" s="643"/>
      <c r="AP407" s="643"/>
      <c r="AQ407" s="643"/>
      <c r="AR407" s="643"/>
    </row>
    <row r="408" spans="1:44" s="638" customFormat="1" ht="66" customHeight="1" outlineLevel="2" thickTop="1" thickBot="1" x14ac:dyDescent="0.3">
      <c r="A408" s="413"/>
      <c r="B408" s="696" t="s">
        <v>1786</v>
      </c>
      <c r="C408" s="697" t="s">
        <v>1042</v>
      </c>
      <c r="D408" s="1039" t="s">
        <v>947</v>
      </c>
      <c r="E408" s="1040"/>
      <c r="F408" s="644" t="s">
        <v>995</v>
      </c>
      <c r="G408" s="1167" t="s">
        <v>1209</v>
      </c>
      <c r="H408" s="1168"/>
      <c r="I408" s="1114" t="s">
        <v>1386</v>
      </c>
      <c r="J408" s="1115"/>
      <c r="K408" s="1115"/>
      <c r="L408" s="740" t="s">
        <v>31</v>
      </c>
      <c r="M408" s="718">
        <v>100</v>
      </c>
      <c r="N408" s="719">
        <v>100</v>
      </c>
      <c r="O408" s="719">
        <v>100</v>
      </c>
      <c r="P408" s="719">
        <v>100</v>
      </c>
      <c r="Q408" s="719">
        <v>100</v>
      </c>
      <c r="R408" s="718">
        <v>100</v>
      </c>
      <c r="S408" s="720" t="s">
        <v>1070</v>
      </c>
      <c r="T408" s="734"/>
      <c r="U408" s="723"/>
      <c r="V408" s="723"/>
      <c r="W408" s="386"/>
      <c r="X408" s="386"/>
      <c r="Y408" s="386"/>
      <c r="Z408" s="386"/>
      <c r="AA408" s="386"/>
      <c r="AB408" s="386"/>
      <c r="AC408" s="386"/>
      <c r="AD408" s="386"/>
      <c r="AE408" s="386"/>
      <c r="AF408" s="386"/>
      <c r="AG408" s="386"/>
      <c r="AH408" s="386"/>
      <c r="AI408" s="386"/>
      <c r="AJ408" s="386"/>
      <c r="AK408" s="386"/>
      <c r="AL408" s="641"/>
      <c r="AN408" s="639"/>
      <c r="AO408" s="639"/>
      <c r="AP408" s="639"/>
      <c r="AQ408" s="639"/>
      <c r="AR408" s="639"/>
    </row>
    <row r="409" spans="1:44" s="638" customFormat="1" ht="35.25" customHeight="1" outlineLevel="3" thickTop="1" thickBot="1" x14ac:dyDescent="0.3">
      <c r="A409" s="413"/>
      <c r="B409" s="460" t="s">
        <v>981</v>
      </c>
      <c r="C409" s="625" t="s">
        <v>310</v>
      </c>
      <c r="D409" s="1171" t="s">
        <v>1387</v>
      </c>
      <c r="E409" s="1172"/>
      <c r="F409" s="1172"/>
      <c r="G409" s="1172"/>
      <c r="H409" s="1172"/>
      <c r="I409" s="1172"/>
      <c r="J409" s="1172"/>
      <c r="K409" s="1172"/>
      <c r="L409" s="494" t="s">
        <v>31</v>
      </c>
      <c r="M409" s="695">
        <v>100</v>
      </c>
      <c r="N409" s="760">
        <v>100</v>
      </c>
      <c r="O409" s="760">
        <v>100</v>
      </c>
      <c r="P409" s="760">
        <v>100</v>
      </c>
      <c r="Q409" s="760">
        <v>100</v>
      </c>
      <c r="R409" s="761">
        <v>100</v>
      </c>
      <c r="S409" s="657" t="s">
        <v>1070</v>
      </c>
      <c r="T409" s="658"/>
      <c r="U409" s="630"/>
      <c r="V409" s="692"/>
      <c r="W409" s="386"/>
      <c r="X409" s="386"/>
      <c r="Y409" s="386"/>
      <c r="Z409" s="386"/>
      <c r="AA409" s="386"/>
      <c r="AB409" s="386"/>
      <c r="AC409" s="386"/>
      <c r="AD409" s="386"/>
      <c r="AE409" s="386"/>
      <c r="AF409" s="386"/>
      <c r="AG409" s="386"/>
      <c r="AH409" s="386"/>
      <c r="AI409" s="639"/>
      <c r="AJ409" s="639"/>
      <c r="AK409" s="639"/>
      <c r="AL409" s="640"/>
      <c r="AN409" s="642"/>
      <c r="AO409" s="643"/>
      <c r="AP409" s="643"/>
      <c r="AQ409" s="643"/>
      <c r="AR409" s="643"/>
    </row>
    <row r="410" spans="1:44" s="638" customFormat="1" ht="54" customHeight="1" outlineLevel="2" thickTop="1" thickBot="1" x14ac:dyDescent="0.3">
      <c r="A410" s="413"/>
      <c r="B410" s="1060" t="s">
        <v>1787</v>
      </c>
      <c r="C410" s="1049" t="s">
        <v>1049</v>
      </c>
      <c r="D410" s="1052" t="s">
        <v>948</v>
      </c>
      <c r="E410" s="1098"/>
      <c r="F410" s="1055" t="s">
        <v>995</v>
      </c>
      <c r="G410" s="1090" t="s">
        <v>1210</v>
      </c>
      <c r="H410" s="1091"/>
      <c r="I410" s="1290" t="s">
        <v>1613</v>
      </c>
      <c r="J410" s="1291"/>
      <c r="K410" s="1291"/>
      <c r="L410" s="740" t="s">
        <v>31</v>
      </c>
      <c r="M410" s="718" t="s">
        <v>128</v>
      </c>
      <c r="N410" s="719">
        <v>35</v>
      </c>
      <c r="O410" s="719">
        <v>45</v>
      </c>
      <c r="P410" s="719">
        <v>55</v>
      </c>
      <c r="Q410" s="719">
        <v>65</v>
      </c>
      <c r="R410" s="718">
        <v>65</v>
      </c>
      <c r="S410" s="720" t="s">
        <v>1070</v>
      </c>
      <c r="T410" s="734"/>
      <c r="U410" s="723"/>
      <c r="V410" s="723"/>
      <c r="W410" s="386"/>
      <c r="X410" s="386"/>
      <c r="Y410" s="386"/>
      <c r="Z410" s="386"/>
      <c r="AA410" s="386"/>
      <c r="AB410" s="386"/>
      <c r="AC410" s="386"/>
      <c r="AD410" s="386"/>
      <c r="AE410" s="386"/>
      <c r="AF410" s="386"/>
      <c r="AG410" s="386"/>
      <c r="AH410" s="386"/>
      <c r="AI410" s="386"/>
      <c r="AJ410" s="386"/>
      <c r="AK410" s="386"/>
      <c r="AL410" s="641"/>
      <c r="AN410" s="639"/>
      <c r="AO410" s="639"/>
      <c r="AP410" s="639"/>
      <c r="AQ410" s="639"/>
      <c r="AR410" s="639"/>
    </row>
    <row r="411" spans="1:44" s="638" customFormat="1" ht="54" customHeight="1" outlineLevel="2" thickTop="1" thickBot="1" x14ac:dyDescent="0.3">
      <c r="A411" s="413"/>
      <c r="B411" s="1061"/>
      <c r="C411" s="1050"/>
      <c r="D411" s="1052"/>
      <c r="E411" s="1098"/>
      <c r="F411" s="1055"/>
      <c r="G411" s="1090" t="s">
        <v>1211</v>
      </c>
      <c r="H411" s="1091"/>
      <c r="I411" s="1114" t="s">
        <v>1388</v>
      </c>
      <c r="J411" s="1115"/>
      <c r="K411" s="1115"/>
      <c r="L411" s="740" t="s">
        <v>31</v>
      </c>
      <c r="M411" s="718" t="s">
        <v>128</v>
      </c>
      <c r="N411" s="719">
        <v>10</v>
      </c>
      <c r="O411" s="719">
        <v>15</v>
      </c>
      <c r="P411" s="719">
        <v>20</v>
      </c>
      <c r="Q411" s="719">
        <v>25</v>
      </c>
      <c r="R411" s="718">
        <v>25</v>
      </c>
      <c r="S411" s="720" t="s">
        <v>1070</v>
      </c>
      <c r="T411" s="734"/>
      <c r="U411" s="723"/>
      <c r="V411" s="723"/>
      <c r="W411" s="386"/>
      <c r="X411" s="386"/>
      <c r="Y411" s="386"/>
      <c r="Z411" s="386"/>
      <c r="AA411" s="386"/>
      <c r="AB411" s="386"/>
      <c r="AC411" s="386"/>
      <c r="AD411" s="386"/>
      <c r="AE411" s="386"/>
      <c r="AF411" s="386"/>
      <c r="AG411" s="386"/>
      <c r="AH411" s="386"/>
      <c r="AI411" s="386"/>
      <c r="AJ411" s="386"/>
      <c r="AK411" s="386"/>
      <c r="AL411" s="641"/>
      <c r="AN411" s="639"/>
      <c r="AO411" s="639"/>
      <c r="AP411" s="639"/>
      <c r="AQ411" s="639"/>
      <c r="AR411" s="639"/>
    </row>
    <row r="412" spans="1:44" s="638" customFormat="1" ht="54" customHeight="1" outlineLevel="2" thickTop="1" thickBot="1" x14ac:dyDescent="0.3">
      <c r="A412" s="413"/>
      <c r="B412" s="1104"/>
      <c r="C412" s="1105"/>
      <c r="D412" s="1039"/>
      <c r="E412" s="1040"/>
      <c r="F412" s="1169"/>
      <c r="G412" s="1090" t="s">
        <v>1304</v>
      </c>
      <c r="H412" s="1091"/>
      <c r="I412" s="1288" t="s">
        <v>1389</v>
      </c>
      <c r="J412" s="1289"/>
      <c r="K412" s="1289"/>
      <c r="L412" s="740" t="s">
        <v>31</v>
      </c>
      <c r="M412" s="718">
        <v>76</v>
      </c>
      <c r="N412" s="719">
        <v>78</v>
      </c>
      <c r="O412" s="719">
        <v>80</v>
      </c>
      <c r="P412" s="719">
        <v>82</v>
      </c>
      <c r="Q412" s="719">
        <v>84</v>
      </c>
      <c r="R412" s="718">
        <v>84</v>
      </c>
      <c r="S412" s="720" t="s">
        <v>1070</v>
      </c>
      <c r="T412" s="734"/>
      <c r="U412" s="723"/>
      <c r="V412" s="723"/>
      <c r="W412" s="386"/>
      <c r="X412" s="386"/>
      <c r="Y412" s="386"/>
      <c r="Z412" s="386"/>
      <c r="AA412" s="386"/>
      <c r="AB412" s="386"/>
      <c r="AC412" s="386"/>
      <c r="AD412" s="386"/>
      <c r="AE412" s="386"/>
      <c r="AF412" s="386"/>
      <c r="AG412" s="386"/>
      <c r="AH412" s="386"/>
      <c r="AI412" s="386"/>
      <c r="AJ412" s="386"/>
      <c r="AK412" s="386"/>
      <c r="AL412" s="641"/>
      <c r="AN412" s="639"/>
      <c r="AO412" s="639"/>
      <c r="AP412" s="639"/>
      <c r="AQ412" s="639"/>
      <c r="AR412" s="639"/>
    </row>
    <row r="413" spans="1:44" s="638" customFormat="1" ht="35.25" customHeight="1" outlineLevel="3" thickTop="1" thickBot="1" x14ac:dyDescent="0.3">
      <c r="A413" s="413"/>
      <c r="B413" s="460" t="s">
        <v>981</v>
      </c>
      <c r="C413" s="625" t="s">
        <v>463</v>
      </c>
      <c r="D413" s="1112" t="s">
        <v>1649</v>
      </c>
      <c r="E413" s="1113"/>
      <c r="F413" s="1113"/>
      <c r="G413" s="1113"/>
      <c r="H413" s="1113"/>
      <c r="I413" s="1113"/>
      <c r="J413" s="1113"/>
      <c r="K413" s="1113"/>
      <c r="L413" s="494" t="s">
        <v>31</v>
      </c>
      <c r="M413" s="695">
        <v>0</v>
      </c>
      <c r="N413" s="760">
        <v>35</v>
      </c>
      <c r="O413" s="760">
        <v>45</v>
      </c>
      <c r="P413" s="760">
        <v>55</v>
      </c>
      <c r="Q413" s="760">
        <v>65</v>
      </c>
      <c r="R413" s="761">
        <v>65</v>
      </c>
      <c r="S413" s="657" t="s">
        <v>1070</v>
      </c>
      <c r="T413" s="691"/>
      <c r="U413" s="692"/>
      <c r="V413" s="692"/>
      <c r="W413" s="386"/>
      <c r="X413" s="386"/>
      <c r="Y413" s="386"/>
      <c r="Z413" s="386"/>
      <c r="AA413" s="386"/>
      <c r="AB413" s="386"/>
      <c r="AC413" s="386"/>
      <c r="AD413" s="386"/>
      <c r="AE413" s="386"/>
      <c r="AF413" s="386"/>
      <c r="AG413" s="386"/>
      <c r="AH413" s="386"/>
      <c r="AI413" s="639"/>
      <c r="AJ413" s="639"/>
      <c r="AK413" s="639"/>
      <c r="AL413" s="640"/>
      <c r="AN413" s="642"/>
      <c r="AO413" s="643"/>
      <c r="AP413" s="643"/>
      <c r="AQ413" s="643"/>
      <c r="AR413" s="643"/>
    </row>
    <row r="414" spans="1:44" s="638" customFormat="1" ht="35.25" customHeight="1" outlineLevel="3" thickTop="1" thickBot="1" x14ac:dyDescent="0.3">
      <c r="A414" s="413"/>
      <c r="B414" s="460" t="s">
        <v>981</v>
      </c>
      <c r="C414" s="625" t="s">
        <v>380</v>
      </c>
      <c r="D414" s="1112" t="s">
        <v>1390</v>
      </c>
      <c r="E414" s="1113"/>
      <c r="F414" s="1113"/>
      <c r="G414" s="1113"/>
      <c r="H414" s="1113"/>
      <c r="I414" s="1113"/>
      <c r="J414" s="1113"/>
      <c r="K414" s="1113"/>
      <c r="L414" s="494" t="s">
        <v>31</v>
      </c>
      <c r="M414" s="695">
        <v>0</v>
      </c>
      <c r="N414" s="760">
        <v>30</v>
      </c>
      <c r="O414" s="760">
        <v>33</v>
      </c>
      <c r="P414" s="760">
        <v>36</v>
      </c>
      <c r="Q414" s="760">
        <v>39</v>
      </c>
      <c r="R414" s="761">
        <v>39</v>
      </c>
      <c r="S414" s="657" t="s">
        <v>1070</v>
      </c>
      <c r="T414" s="691"/>
      <c r="U414" s="692"/>
      <c r="V414" s="692"/>
      <c r="W414" s="386"/>
      <c r="X414" s="386"/>
      <c r="Y414" s="386"/>
      <c r="Z414" s="386"/>
      <c r="AA414" s="386"/>
      <c r="AB414" s="386"/>
      <c r="AC414" s="386"/>
      <c r="AD414" s="386"/>
      <c r="AE414" s="386"/>
      <c r="AF414" s="386"/>
      <c r="AG414" s="386"/>
      <c r="AH414" s="386"/>
      <c r="AI414" s="639"/>
      <c r="AJ414" s="639"/>
      <c r="AK414" s="639"/>
      <c r="AL414" s="640"/>
      <c r="AN414" s="642"/>
      <c r="AO414" s="643"/>
      <c r="AP414" s="643"/>
      <c r="AQ414" s="643"/>
      <c r="AR414" s="643"/>
    </row>
    <row r="415" spans="1:44" s="638" customFormat="1" ht="35.25" customHeight="1" outlineLevel="3" thickTop="1" thickBot="1" x14ac:dyDescent="0.3">
      <c r="A415" s="413"/>
      <c r="B415" s="460" t="s">
        <v>981</v>
      </c>
      <c r="C415" s="625" t="s">
        <v>39</v>
      </c>
      <c r="D415" s="1112" t="s">
        <v>1391</v>
      </c>
      <c r="E415" s="1113"/>
      <c r="F415" s="1113"/>
      <c r="G415" s="1285"/>
      <c r="H415" s="1285"/>
      <c r="I415" s="1113"/>
      <c r="J415" s="1113"/>
      <c r="K415" s="1113"/>
      <c r="L415" s="494" t="s">
        <v>31</v>
      </c>
      <c r="M415" s="695">
        <v>76</v>
      </c>
      <c r="N415" s="760">
        <v>78</v>
      </c>
      <c r="O415" s="760">
        <v>80</v>
      </c>
      <c r="P415" s="760">
        <v>82</v>
      </c>
      <c r="Q415" s="760">
        <v>84</v>
      </c>
      <c r="R415" s="761">
        <v>84</v>
      </c>
      <c r="S415" s="657" t="s">
        <v>1070</v>
      </c>
      <c r="T415" s="691"/>
      <c r="U415" s="692"/>
      <c r="V415" s="692"/>
      <c r="W415" s="386"/>
      <c r="X415" s="386"/>
      <c r="Y415" s="386"/>
      <c r="Z415" s="386"/>
      <c r="AA415" s="386"/>
      <c r="AB415" s="386"/>
      <c r="AC415" s="386"/>
      <c r="AD415" s="386"/>
      <c r="AE415" s="386"/>
      <c r="AF415" s="386"/>
      <c r="AG415" s="386"/>
      <c r="AH415" s="386"/>
      <c r="AI415" s="639"/>
      <c r="AJ415" s="639"/>
      <c r="AK415" s="639"/>
      <c r="AL415" s="640"/>
      <c r="AN415" s="642"/>
      <c r="AO415" s="643"/>
      <c r="AP415" s="643"/>
      <c r="AQ415" s="643"/>
      <c r="AR415" s="643"/>
    </row>
    <row r="416" spans="1:44" s="638" customFormat="1" ht="68.25" customHeight="1" outlineLevel="2" thickTop="1" thickBot="1" x14ac:dyDescent="0.3">
      <c r="A416" s="413"/>
      <c r="B416" s="1060" t="s">
        <v>1788</v>
      </c>
      <c r="C416" s="1049" t="s">
        <v>1057</v>
      </c>
      <c r="D416" s="1041" t="s">
        <v>949</v>
      </c>
      <c r="E416" s="1051"/>
      <c r="F416" s="1137" t="s">
        <v>995</v>
      </c>
      <c r="G416" s="1283" t="s">
        <v>1305</v>
      </c>
      <c r="H416" s="1284"/>
      <c r="I416" s="1114" t="s">
        <v>1403</v>
      </c>
      <c r="J416" s="1115"/>
      <c r="K416" s="1115"/>
      <c r="L416" s="740" t="s">
        <v>31</v>
      </c>
      <c r="M416" s="718">
        <v>30</v>
      </c>
      <c r="N416" s="719">
        <v>40</v>
      </c>
      <c r="O416" s="719">
        <v>50</v>
      </c>
      <c r="P416" s="719">
        <v>60</v>
      </c>
      <c r="Q416" s="719">
        <v>70</v>
      </c>
      <c r="R416" s="718">
        <v>70</v>
      </c>
      <c r="S416" s="720" t="s">
        <v>1070</v>
      </c>
      <c r="T416" s="734"/>
      <c r="U416" s="723"/>
      <c r="V416" s="723"/>
      <c r="W416" s="386"/>
      <c r="X416" s="386"/>
      <c r="Y416" s="386"/>
      <c r="Z416" s="386"/>
      <c r="AA416" s="386"/>
      <c r="AB416" s="386"/>
      <c r="AC416" s="386"/>
      <c r="AD416" s="386"/>
      <c r="AE416" s="386"/>
      <c r="AF416" s="386"/>
      <c r="AG416" s="386"/>
      <c r="AH416" s="386"/>
      <c r="AI416" s="386"/>
      <c r="AJ416" s="386"/>
      <c r="AK416" s="386"/>
      <c r="AL416" s="641"/>
      <c r="AN416" s="639"/>
      <c r="AO416" s="639"/>
      <c r="AP416" s="639"/>
      <c r="AQ416" s="639"/>
      <c r="AR416" s="639"/>
    </row>
    <row r="417" spans="1:2415" s="638" customFormat="1" ht="99" customHeight="1" outlineLevel="2" thickTop="1" thickBot="1" x14ac:dyDescent="0.3">
      <c r="A417" s="413"/>
      <c r="B417" s="1104"/>
      <c r="C417" s="1105"/>
      <c r="D417" s="1039"/>
      <c r="E417" s="1106"/>
      <c r="F417" s="1295"/>
      <c r="G417" s="1309" t="s">
        <v>1746</v>
      </c>
      <c r="H417" s="1310"/>
      <c r="I417" s="1311" t="s">
        <v>1762</v>
      </c>
      <c r="J417" s="1311"/>
      <c r="K417" s="1312"/>
      <c r="L417" s="740" t="s">
        <v>1731</v>
      </c>
      <c r="M417" s="718">
        <v>30</v>
      </c>
      <c r="N417" s="719" t="s">
        <v>774</v>
      </c>
      <c r="O417" s="719" t="s">
        <v>774</v>
      </c>
      <c r="P417" s="719">
        <v>45</v>
      </c>
      <c r="Q417" s="719">
        <v>55</v>
      </c>
      <c r="R417" s="718">
        <v>55</v>
      </c>
      <c r="S417" s="720" t="s">
        <v>1070</v>
      </c>
      <c r="T417" s="734"/>
      <c r="U417" s="723"/>
      <c r="V417" s="723"/>
      <c r="W417" s="386"/>
      <c r="X417" s="386"/>
      <c r="Y417" s="386"/>
      <c r="Z417" s="386"/>
      <c r="AA417" s="386"/>
      <c r="AB417" s="386"/>
      <c r="AC417" s="386"/>
      <c r="AD417" s="386"/>
      <c r="AE417" s="386"/>
      <c r="AF417" s="386"/>
      <c r="AG417" s="386"/>
      <c r="AH417" s="386"/>
      <c r="AI417" s="386"/>
      <c r="AJ417" s="386"/>
      <c r="AK417" s="386"/>
      <c r="AL417" s="641"/>
      <c r="AN417" s="639"/>
      <c r="AO417" s="639"/>
      <c r="AP417" s="639"/>
      <c r="AQ417" s="639"/>
      <c r="AR417" s="639"/>
    </row>
    <row r="418" spans="1:2415" s="638" customFormat="1" ht="66" customHeight="1" outlineLevel="3" thickTop="1" thickBot="1" x14ac:dyDescent="0.3">
      <c r="A418" s="413"/>
      <c r="B418" s="460" t="s">
        <v>981</v>
      </c>
      <c r="C418" s="625" t="s">
        <v>83</v>
      </c>
      <c r="D418" s="1028" t="s">
        <v>1763</v>
      </c>
      <c r="E418" s="1029"/>
      <c r="F418" s="1029"/>
      <c r="G418" s="1030"/>
      <c r="H418" s="1030"/>
      <c r="I418" s="1029"/>
      <c r="J418" s="1029"/>
      <c r="K418" s="1029"/>
      <c r="L418" s="602" t="s">
        <v>31</v>
      </c>
      <c r="M418" s="693">
        <v>30</v>
      </c>
      <c r="N418" s="760">
        <v>40</v>
      </c>
      <c r="O418" s="760">
        <v>50</v>
      </c>
      <c r="P418" s="760">
        <v>60</v>
      </c>
      <c r="Q418" s="760">
        <v>70</v>
      </c>
      <c r="R418" s="761">
        <v>70</v>
      </c>
      <c r="S418" s="657" t="s">
        <v>1070</v>
      </c>
      <c r="T418" s="658"/>
      <c r="U418" s="630"/>
      <c r="V418" s="692"/>
      <c r="W418" s="386"/>
      <c r="X418" s="386"/>
      <c r="Y418" s="386"/>
      <c r="Z418" s="386"/>
      <c r="AA418" s="386"/>
      <c r="AB418" s="386"/>
      <c r="AC418" s="386"/>
      <c r="AD418" s="386"/>
      <c r="AE418" s="386"/>
      <c r="AF418" s="386"/>
      <c r="AG418" s="386"/>
      <c r="AH418" s="386"/>
      <c r="AI418" s="639"/>
      <c r="AJ418" s="639"/>
      <c r="AK418" s="639"/>
      <c r="AL418" s="640"/>
      <c r="AN418" s="642"/>
      <c r="AO418" s="643"/>
      <c r="AP418" s="643"/>
      <c r="AQ418" s="643"/>
      <c r="AR418" s="643"/>
    </row>
    <row r="419" spans="1:2415" s="638" customFormat="1" ht="35.25" customHeight="1" outlineLevel="3" thickTop="1" thickBot="1" x14ac:dyDescent="0.3">
      <c r="A419" s="413"/>
      <c r="B419" s="460" t="s">
        <v>981</v>
      </c>
      <c r="C419" s="625" t="s">
        <v>266</v>
      </c>
      <c r="D419" s="1112" t="s">
        <v>1434</v>
      </c>
      <c r="E419" s="1113"/>
      <c r="F419" s="1113"/>
      <c r="G419" s="1113"/>
      <c r="H419" s="1113"/>
      <c r="I419" s="1113"/>
      <c r="J419" s="1113"/>
      <c r="K419" s="1113"/>
      <c r="L419" s="602" t="s">
        <v>31</v>
      </c>
      <c r="M419" s="693">
        <v>30</v>
      </c>
      <c r="N419" s="760">
        <v>40</v>
      </c>
      <c r="O419" s="760">
        <v>50</v>
      </c>
      <c r="P419" s="760">
        <v>60</v>
      </c>
      <c r="Q419" s="760">
        <v>70</v>
      </c>
      <c r="R419" s="761">
        <v>70</v>
      </c>
      <c r="S419" s="657" t="s">
        <v>1070</v>
      </c>
      <c r="T419" s="658"/>
      <c r="U419" s="630"/>
      <c r="V419" s="692"/>
      <c r="W419" s="386"/>
      <c r="X419" s="386"/>
      <c r="Y419" s="386"/>
      <c r="Z419" s="386"/>
      <c r="AA419" s="386"/>
      <c r="AB419" s="386"/>
      <c r="AC419" s="386"/>
      <c r="AD419" s="386"/>
      <c r="AE419" s="386"/>
      <c r="AF419" s="386"/>
      <c r="AG419" s="386"/>
      <c r="AH419" s="386"/>
      <c r="AI419" s="639"/>
      <c r="AJ419" s="639"/>
      <c r="AK419" s="639"/>
      <c r="AL419" s="640"/>
      <c r="AN419" s="642"/>
      <c r="AO419" s="643"/>
      <c r="AP419" s="643"/>
      <c r="AQ419" s="643"/>
      <c r="AR419" s="643"/>
    </row>
    <row r="420" spans="1:2415" s="634" customFormat="1" ht="66" customHeight="1" thickTop="1" thickBot="1" x14ac:dyDescent="0.3">
      <c r="A420" s="413"/>
      <c r="B420" s="668" t="s">
        <v>1226</v>
      </c>
      <c r="C420" s="684" t="s">
        <v>1227</v>
      </c>
      <c r="D420" s="1033" t="s">
        <v>951</v>
      </c>
      <c r="E420" s="1033"/>
      <c r="F420" s="1033"/>
      <c r="G420" s="1033"/>
      <c r="H420" s="1033"/>
      <c r="I420" s="1033"/>
      <c r="J420" s="1033"/>
      <c r="K420" s="1033"/>
      <c r="L420" s="1033"/>
      <c r="M420" s="842"/>
      <c r="N420" s="842"/>
      <c r="O420" s="842"/>
      <c r="P420" s="843"/>
      <c r="Q420" s="842"/>
      <c r="R420" s="842"/>
      <c r="S420" s="842"/>
      <c r="T420" s="687"/>
      <c r="U420" s="686"/>
      <c r="V420" s="739"/>
      <c r="W420" s="386"/>
      <c r="X420" s="386"/>
      <c r="Y420" s="386"/>
      <c r="Z420" s="386"/>
      <c r="AA420" s="386"/>
      <c r="AB420" s="386"/>
      <c r="AC420" s="386"/>
      <c r="AD420" s="631"/>
      <c r="AE420" s="632"/>
      <c r="AF420" s="632"/>
      <c r="AG420" s="632"/>
      <c r="AH420" s="632"/>
      <c r="AI420" s="632"/>
      <c r="AJ420" s="632"/>
      <c r="AK420" s="632"/>
      <c r="AL420" s="632"/>
      <c r="AM420" s="632"/>
      <c r="AN420" s="632"/>
      <c r="AO420" s="632"/>
      <c r="AP420" s="632"/>
      <c r="AQ420" s="632"/>
      <c r="AR420" s="632"/>
      <c r="AS420" s="632"/>
      <c r="AT420" s="632"/>
      <c r="AU420" s="632"/>
      <c r="AV420" s="632"/>
      <c r="AW420" s="632"/>
      <c r="AX420" s="632"/>
      <c r="AY420" s="632"/>
      <c r="AZ420" s="632"/>
      <c r="BA420" s="632"/>
      <c r="BB420" s="632"/>
      <c r="BC420" s="632"/>
      <c r="BD420" s="632"/>
      <c r="BE420" s="632"/>
      <c r="BF420" s="632"/>
      <c r="BG420" s="632"/>
      <c r="BH420" s="632"/>
      <c r="BI420" s="632"/>
      <c r="BJ420" s="632"/>
      <c r="BK420" s="632"/>
      <c r="BL420" s="632"/>
      <c r="BM420" s="632"/>
      <c r="BN420" s="632"/>
      <c r="BO420" s="632"/>
      <c r="BP420" s="632"/>
      <c r="BQ420" s="632"/>
      <c r="BR420" s="632"/>
      <c r="BS420" s="632"/>
      <c r="BT420" s="632"/>
      <c r="BU420" s="632"/>
      <c r="BV420" s="632"/>
      <c r="BW420" s="632"/>
      <c r="BX420" s="632"/>
      <c r="BY420" s="632"/>
      <c r="BZ420" s="632"/>
      <c r="CA420" s="632"/>
      <c r="CB420" s="632"/>
      <c r="CC420" s="632"/>
      <c r="CD420" s="632"/>
      <c r="CE420" s="632"/>
      <c r="CF420" s="632"/>
      <c r="CG420" s="632"/>
      <c r="CH420" s="633"/>
      <c r="CI420" s="633"/>
      <c r="CJ420" s="633"/>
      <c r="CK420" s="633"/>
      <c r="CL420" s="633"/>
      <c r="CM420" s="633"/>
      <c r="CN420" s="633"/>
      <c r="CO420" s="633"/>
      <c r="CP420" s="633"/>
      <c r="CQ420" s="633"/>
      <c r="CR420" s="633"/>
      <c r="CS420" s="633"/>
      <c r="CT420" s="633"/>
      <c r="CU420" s="633"/>
      <c r="CV420" s="633"/>
      <c r="CW420" s="633"/>
      <c r="CX420" s="633"/>
      <c r="CY420" s="633"/>
      <c r="CZ420" s="633"/>
      <c r="DA420" s="633"/>
      <c r="DB420" s="633"/>
      <c r="DC420" s="633"/>
      <c r="DD420" s="633"/>
      <c r="DE420" s="633"/>
      <c r="DF420" s="633"/>
      <c r="DG420" s="633"/>
      <c r="DH420" s="633"/>
      <c r="DI420" s="633"/>
      <c r="DJ420" s="633"/>
      <c r="DK420" s="633"/>
      <c r="DL420" s="633"/>
      <c r="DM420" s="633"/>
      <c r="DN420" s="633"/>
      <c r="DO420" s="633"/>
      <c r="DP420" s="633"/>
      <c r="DQ420" s="633"/>
      <c r="DR420" s="633"/>
      <c r="DS420" s="633"/>
      <c r="DT420" s="633"/>
      <c r="DU420" s="633"/>
      <c r="DV420" s="633"/>
      <c r="DW420" s="633"/>
      <c r="DX420" s="633"/>
      <c r="DY420" s="633"/>
      <c r="DZ420" s="633"/>
      <c r="EA420" s="633"/>
      <c r="EB420" s="633"/>
      <c r="EC420" s="633"/>
      <c r="ED420" s="633"/>
      <c r="EE420" s="633"/>
      <c r="EF420" s="633"/>
      <c r="EG420" s="633"/>
      <c r="EH420" s="633"/>
      <c r="EI420" s="633"/>
      <c r="EJ420" s="633"/>
      <c r="EK420" s="633"/>
      <c r="EL420" s="633"/>
      <c r="EM420" s="633"/>
      <c r="EN420" s="633"/>
      <c r="EO420" s="633"/>
      <c r="EP420" s="633"/>
      <c r="EQ420" s="633"/>
      <c r="ER420" s="633"/>
      <c r="ES420" s="633"/>
      <c r="ET420" s="633"/>
      <c r="EU420" s="633"/>
      <c r="EV420" s="633"/>
      <c r="EW420" s="633"/>
      <c r="EX420" s="633"/>
      <c r="EY420" s="633"/>
      <c r="EZ420" s="633"/>
      <c r="FA420" s="633"/>
      <c r="FB420" s="633"/>
      <c r="FC420" s="633"/>
      <c r="FD420" s="633"/>
      <c r="FE420" s="633"/>
      <c r="FF420" s="633"/>
      <c r="FG420" s="633"/>
      <c r="FH420" s="633"/>
      <c r="FI420" s="633"/>
      <c r="FJ420" s="633"/>
      <c r="FK420" s="633"/>
      <c r="FL420" s="633"/>
      <c r="FM420" s="633"/>
      <c r="FN420" s="633"/>
      <c r="FO420" s="633"/>
      <c r="FP420" s="633"/>
      <c r="FQ420" s="633"/>
      <c r="FR420" s="633"/>
      <c r="FS420" s="633"/>
      <c r="FT420" s="633"/>
      <c r="FU420" s="633"/>
      <c r="FV420" s="633"/>
      <c r="FW420" s="633"/>
      <c r="FX420" s="633"/>
      <c r="FY420" s="633"/>
      <c r="FZ420" s="633"/>
      <c r="GA420" s="633"/>
      <c r="GB420" s="633"/>
      <c r="GC420" s="633"/>
      <c r="GD420" s="633"/>
      <c r="GE420" s="633"/>
      <c r="GF420" s="633"/>
      <c r="GG420" s="633"/>
      <c r="GH420" s="633"/>
      <c r="GI420" s="633"/>
      <c r="GJ420" s="633"/>
      <c r="GK420" s="633"/>
      <c r="GL420" s="633"/>
      <c r="GM420" s="633"/>
      <c r="GN420" s="633"/>
      <c r="GO420" s="633"/>
      <c r="GP420" s="633"/>
      <c r="GQ420" s="633"/>
      <c r="GR420" s="633"/>
      <c r="GS420" s="633"/>
      <c r="GT420" s="633"/>
      <c r="GU420" s="633"/>
      <c r="GV420" s="633"/>
      <c r="GW420" s="633"/>
      <c r="GX420" s="633"/>
      <c r="GY420" s="633"/>
      <c r="GZ420" s="633"/>
      <c r="HA420" s="633"/>
      <c r="HB420" s="633"/>
      <c r="HC420" s="633"/>
      <c r="HD420" s="633"/>
      <c r="HE420" s="633"/>
      <c r="HF420" s="633"/>
      <c r="HG420" s="633"/>
      <c r="HH420" s="633"/>
      <c r="HI420" s="633"/>
      <c r="HJ420" s="633"/>
      <c r="HK420" s="633"/>
      <c r="HL420" s="633"/>
      <c r="HM420" s="633"/>
      <c r="HN420" s="633"/>
      <c r="HO420" s="633"/>
      <c r="HP420" s="633"/>
      <c r="HQ420" s="633"/>
      <c r="HR420" s="633"/>
      <c r="HS420" s="633"/>
      <c r="HT420" s="633"/>
      <c r="HU420" s="633"/>
      <c r="HV420" s="633"/>
      <c r="HW420" s="633"/>
      <c r="HX420" s="633"/>
      <c r="HY420" s="633"/>
      <c r="HZ420" s="633"/>
      <c r="IA420" s="633"/>
      <c r="IB420" s="633"/>
      <c r="IC420" s="633"/>
      <c r="ID420" s="633"/>
      <c r="IE420" s="633"/>
      <c r="IF420" s="633"/>
      <c r="IG420" s="633"/>
      <c r="IH420" s="633"/>
      <c r="II420" s="633"/>
      <c r="IJ420" s="633"/>
      <c r="IK420" s="633"/>
      <c r="IL420" s="633"/>
      <c r="IM420" s="633"/>
      <c r="IN420" s="633"/>
      <c r="IO420" s="633"/>
      <c r="IP420" s="633"/>
      <c r="IQ420" s="633"/>
      <c r="IR420" s="633"/>
      <c r="IS420" s="633"/>
      <c r="IT420" s="633"/>
      <c r="IU420" s="633"/>
      <c r="IV420" s="633"/>
      <c r="IW420" s="633"/>
      <c r="IX420" s="633"/>
      <c r="IY420" s="633"/>
      <c r="IZ420" s="633"/>
      <c r="JA420" s="633"/>
      <c r="JB420" s="633"/>
      <c r="JC420" s="633"/>
      <c r="JD420" s="633"/>
      <c r="JE420" s="633"/>
      <c r="JF420" s="633"/>
      <c r="JG420" s="633"/>
      <c r="JH420" s="633"/>
      <c r="JI420" s="633"/>
      <c r="JJ420" s="633"/>
      <c r="JK420" s="633"/>
      <c r="JL420" s="633"/>
      <c r="JM420" s="633"/>
      <c r="JN420" s="633"/>
      <c r="JO420" s="633"/>
      <c r="JP420" s="633"/>
      <c r="JQ420" s="633"/>
      <c r="JR420" s="633"/>
      <c r="JS420" s="633"/>
      <c r="JT420" s="633"/>
      <c r="JU420" s="633"/>
      <c r="JV420" s="633"/>
      <c r="JW420" s="633"/>
      <c r="JX420" s="633"/>
      <c r="JY420" s="633"/>
      <c r="JZ420" s="633"/>
      <c r="KA420" s="633"/>
      <c r="KB420" s="633"/>
      <c r="KC420" s="633"/>
      <c r="KD420" s="633"/>
      <c r="KE420" s="633"/>
      <c r="KF420" s="633"/>
      <c r="KG420" s="633"/>
      <c r="KH420" s="633"/>
      <c r="KI420" s="633"/>
      <c r="KJ420" s="633"/>
      <c r="KK420" s="633"/>
      <c r="KL420" s="633"/>
      <c r="KM420" s="633"/>
      <c r="KN420" s="633"/>
      <c r="KO420" s="633"/>
      <c r="KP420" s="633"/>
      <c r="KQ420" s="633"/>
      <c r="KR420" s="633"/>
      <c r="KS420" s="633"/>
      <c r="KT420" s="633"/>
      <c r="KU420" s="633"/>
      <c r="KV420" s="633"/>
      <c r="KW420" s="633"/>
      <c r="KX420" s="633"/>
      <c r="KY420" s="633"/>
      <c r="KZ420" s="633"/>
      <c r="LA420" s="633"/>
      <c r="LB420" s="633"/>
      <c r="LC420" s="633"/>
      <c r="LD420" s="633"/>
      <c r="LE420" s="633"/>
      <c r="LF420" s="633"/>
      <c r="LG420" s="633"/>
      <c r="LH420" s="633"/>
      <c r="LI420" s="633"/>
      <c r="LJ420" s="633"/>
      <c r="LK420" s="633"/>
      <c r="LL420" s="633"/>
      <c r="LM420" s="633"/>
      <c r="LN420" s="633"/>
      <c r="LO420" s="633"/>
      <c r="LP420" s="633"/>
      <c r="LQ420" s="633"/>
      <c r="LR420" s="633"/>
      <c r="LS420" s="633"/>
      <c r="LT420" s="633"/>
      <c r="LU420" s="633"/>
      <c r="LV420" s="633"/>
      <c r="LW420" s="633"/>
      <c r="LX420" s="633"/>
      <c r="LY420" s="633"/>
      <c r="LZ420" s="633"/>
      <c r="MA420" s="633"/>
      <c r="MB420" s="633"/>
      <c r="MC420" s="633"/>
      <c r="MD420" s="633"/>
      <c r="ME420" s="633"/>
      <c r="MF420" s="633"/>
      <c r="MG420" s="633"/>
      <c r="MH420" s="633"/>
      <c r="MI420" s="633"/>
      <c r="MJ420" s="633"/>
      <c r="MK420" s="633"/>
      <c r="ML420" s="633"/>
      <c r="MM420" s="633"/>
      <c r="MN420" s="633"/>
      <c r="MO420" s="633"/>
      <c r="MP420" s="633"/>
      <c r="MQ420" s="633"/>
      <c r="MR420" s="633"/>
      <c r="MS420" s="633"/>
      <c r="MT420" s="633"/>
      <c r="MU420" s="633"/>
      <c r="MV420" s="633"/>
      <c r="MW420" s="633"/>
      <c r="MX420" s="633"/>
      <c r="MY420" s="633"/>
      <c r="MZ420" s="633"/>
      <c r="NA420" s="633"/>
      <c r="NB420" s="633"/>
      <c r="NC420" s="633"/>
      <c r="ND420" s="633"/>
      <c r="NE420" s="633"/>
      <c r="NF420" s="633"/>
      <c r="NG420" s="633"/>
      <c r="NH420" s="633"/>
      <c r="NI420" s="633"/>
      <c r="NJ420" s="633"/>
      <c r="NK420" s="633"/>
      <c r="NL420" s="633"/>
      <c r="NM420" s="633"/>
      <c r="NN420" s="633"/>
      <c r="NO420" s="633"/>
      <c r="NP420" s="633"/>
      <c r="NQ420" s="633"/>
      <c r="NR420" s="633"/>
      <c r="NS420" s="633"/>
      <c r="NT420" s="633"/>
      <c r="NU420" s="633"/>
      <c r="NV420" s="633"/>
      <c r="NW420" s="633"/>
      <c r="NX420" s="633"/>
      <c r="NY420" s="633"/>
      <c r="NZ420" s="633"/>
      <c r="OA420" s="633"/>
      <c r="OB420" s="633"/>
      <c r="OC420" s="633"/>
      <c r="OD420" s="633"/>
      <c r="OE420" s="633"/>
      <c r="OF420" s="633"/>
      <c r="OG420" s="633"/>
      <c r="OH420" s="633"/>
      <c r="OI420" s="633"/>
      <c r="OJ420" s="633"/>
      <c r="OK420" s="633"/>
      <c r="OL420" s="633"/>
      <c r="OM420" s="633"/>
      <c r="ON420" s="633"/>
      <c r="OO420" s="633"/>
      <c r="OP420" s="633"/>
      <c r="OQ420" s="633"/>
      <c r="OR420" s="633"/>
      <c r="OS420" s="633"/>
      <c r="OT420" s="633"/>
      <c r="OU420" s="633"/>
      <c r="OV420" s="633"/>
      <c r="OW420" s="633"/>
      <c r="OX420" s="633"/>
      <c r="OY420" s="633"/>
      <c r="OZ420" s="633"/>
      <c r="PA420" s="633"/>
      <c r="PB420" s="633"/>
      <c r="PC420" s="633"/>
      <c r="PD420" s="633"/>
      <c r="PE420" s="633"/>
      <c r="PF420" s="633"/>
      <c r="PG420" s="633"/>
      <c r="PH420" s="633"/>
      <c r="PI420" s="633"/>
      <c r="PJ420" s="633"/>
      <c r="PK420" s="633"/>
      <c r="PL420" s="633"/>
      <c r="PM420" s="633"/>
      <c r="PN420" s="633"/>
      <c r="PO420" s="633"/>
      <c r="PP420" s="633"/>
      <c r="PQ420" s="633"/>
      <c r="PR420" s="633"/>
      <c r="PS420" s="633"/>
      <c r="PT420" s="633"/>
      <c r="PU420" s="633"/>
      <c r="PV420" s="633"/>
      <c r="PW420" s="633"/>
      <c r="PX420" s="633"/>
      <c r="PY420" s="633"/>
      <c r="PZ420" s="633"/>
      <c r="QA420" s="633"/>
      <c r="QB420" s="633"/>
      <c r="QC420" s="633"/>
      <c r="QD420" s="633"/>
      <c r="QE420" s="633"/>
      <c r="QF420" s="633"/>
      <c r="QG420" s="633"/>
      <c r="QH420" s="633"/>
      <c r="QI420" s="633"/>
      <c r="QJ420" s="633"/>
      <c r="QK420" s="633"/>
      <c r="QL420" s="633"/>
      <c r="QM420" s="633"/>
      <c r="QN420" s="633"/>
      <c r="QO420" s="633"/>
      <c r="QP420" s="633"/>
      <c r="QQ420" s="633"/>
      <c r="QR420" s="633"/>
      <c r="QS420" s="633"/>
      <c r="QT420" s="633"/>
      <c r="QU420" s="633"/>
      <c r="QV420" s="633"/>
      <c r="QW420" s="633"/>
      <c r="QX420" s="633"/>
      <c r="QY420" s="633"/>
      <c r="QZ420" s="633"/>
      <c r="RA420" s="633"/>
      <c r="RB420" s="633"/>
      <c r="RC420" s="633"/>
      <c r="RD420" s="633"/>
      <c r="RE420" s="633"/>
      <c r="RF420" s="633"/>
      <c r="RG420" s="633"/>
      <c r="RH420" s="633"/>
      <c r="RI420" s="633"/>
      <c r="RJ420" s="633"/>
      <c r="RK420" s="633"/>
      <c r="RL420" s="633"/>
      <c r="RM420" s="633"/>
      <c r="RN420" s="633"/>
      <c r="RO420" s="633"/>
      <c r="RP420" s="633"/>
      <c r="RQ420" s="633"/>
      <c r="RR420" s="633"/>
      <c r="RS420" s="633"/>
      <c r="RT420" s="633"/>
      <c r="RU420" s="633"/>
      <c r="RV420" s="633"/>
      <c r="RW420" s="633"/>
      <c r="RX420" s="633"/>
      <c r="RY420" s="633"/>
      <c r="RZ420" s="633"/>
      <c r="SA420" s="633"/>
      <c r="SB420" s="633"/>
      <c r="SC420" s="633"/>
      <c r="SD420" s="633"/>
      <c r="SE420" s="633"/>
      <c r="SF420" s="633"/>
      <c r="SG420" s="633"/>
      <c r="SH420" s="633"/>
      <c r="SI420" s="633"/>
      <c r="SJ420" s="633"/>
      <c r="SK420" s="633"/>
      <c r="SL420" s="633"/>
      <c r="SM420" s="633"/>
      <c r="SN420" s="633"/>
      <c r="SO420" s="633"/>
      <c r="SP420" s="633"/>
      <c r="SQ420" s="633"/>
      <c r="SR420" s="633"/>
      <c r="SS420" s="633"/>
      <c r="ST420" s="633"/>
      <c r="SU420" s="633"/>
      <c r="SV420" s="633"/>
      <c r="SW420" s="633"/>
      <c r="SX420" s="633"/>
      <c r="SY420" s="633"/>
      <c r="SZ420" s="633"/>
      <c r="TA420" s="633"/>
      <c r="TB420" s="633"/>
      <c r="TC420" s="633"/>
      <c r="TD420" s="633"/>
      <c r="TE420" s="633"/>
      <c r="TF420" s="633"/>
      <c r="TG420" s="633"/>
      <c r="TH420" s="633"/>
      <c r="TI420" s="633"/>
      <c r="TJ420" s="633"/>
      <c r="TK420" s="633"/>
      <c r="TL420" s="633"/>
      <c r="TM420" s="633"/>
      <c r="TN420" s="633"/>
      <c r="TO420" s="633"/>
      <c r="TP420" s="633"/>
      <c r="TQ420" s="633"/>
      <c r="TR420" s="633"/>
      <c r="TS420" s="633"/>
      <c r="TT420" s="633"/>
      <c r="TU420" s="633"/>
      <c r="TV420" s="633"/>
      <c r="TW420" s="633"/>
      <c r="TX420" s="633"/>
      <c r="TY420" s="633"/>
      <c r="TZ420" s="633"/>
      <c r="UA420" s="633"/>
      <c r="UB420" s="633"/>
      <c r="UC420" s="633"/>
      <c r="UD420" s="633"/>
      <c r="UE420" s="633"/>
      <c r="UF420" s="633"/>
      <c r="UG420" s="633"/>
      <c r="UH420" s="633"/>
      <c r="UI420" s="633"/>
      <c r="UJ420" s="633"/>
      <c r="UK420" s="633"/>
      <c r="UL420" s="633"/>
      <c r="UM420" s="633"/>
      <c r="UN420" s="633"/>
      <c r="UO420" s="633"/>
      <c r="UP420" s="633"/>
      <c r="UQ420" s="633"/>
      <c r="UR420" s="633"/>
      <c r="US420" s="633"/>
      <c r="UT420" s="633"/>
      <c r="UU420" s="633"/>
      <c r="UV420" s="633"/>
      <c r="UW420" s="633"/>
      <c r="UX420" s="633"/>
      <c r="UY420" s="633"/>
      <c r="UZ420" s="633"/>
      <c r="VA420" s="633"/>
      <c r="VB420" s="633"/>
      <c r="VC420" s="633"/>
      <c r="VD420" s="633"/>
      <c r="VE420" s="633"/>
      <c r="VF420" s="633"/>
      <c r="VG420" s="633"/>
      <c r="VH420" s="633"/>
      <c r="VI420" s="633"/>
      <c r="VJ420" s="633"/>
      <c r="VK420" s="633"/>
      <c r="VL420" s="633"/>
      <c r="VM420" s="633"/>
      <c r="VN420" s="633"/>
      <c r="VO420" s="633"/>
      <c r="VP420" s="633"/>
      <c r="VQ420" s="633"/>
      <c r="VR420" s="633"/>
      <c r="VS420" s="633"/>
      <c r="VT420" s="633"/>
      <c r="VU420" s="633"/>
      <c r="VV420" s="633"/>
      <c r="VW420" s="633"/>
      <c r="VX420" s="633"/>
      <c r="VY420" s="633"/>
      <c r="VZ420" s="633"/>
      <c r="WA420" s="633"/>
      <c r="WB420" s="633"/>
      <c r="WC420" s="633"/>
      <c r="WD420" s="633"/>
      <c r="WE420" s="633"/>
      <c r="WF420" s="633"/>
      <c r="WG420" s="633"/>
      <c r="WH420" s="633"/>
      <c r="WI420" s="633"/>
      <c r="WJ420" s="633"/>
      <c r="WK420" s="633"/>
      <c r="WL420" s="633"/>
      <c r="WM420" s="633"/>
      <c r="WN420" s="633"/>
      <c r="WO420" s="633"/>
      <c r="WP420" s="633"/>
      <c r="WQ420" s="633"/>
      <c r="WR420" s="633"/>
      <c r="WS420" s="633"/>
      <c r="WT420" s="633"/>
      <c r="WU420" s="633"/>
      <c r="WV420" s="633"/>
      <c r="WW420" s="633"/>
      <c r="WX420" s="633"/>
      <c r="WY420" s="633"/>
      <c r="WZ420" s="633"/>
      <c r="XA420" s="633"/>
      <c r="XB420" s="633"/>
      <c r="XC420" s="633"/>
      <c r="XD420" s="633"/>
      <c r="XE420" s="633"/>
      <c r="XF420" s="633"/>
      <c r="XG420" s="633"/>
      <c r="XH420" s="633"/>
      <c r="XI420" s="633"/>
      <c r="XJ420" s="633"/>
      <c r="XK420" s="633"/>
      <c r="XL420" s="633"/>
      <c r="XM420" s="633"/>
      <c r="XN420" s="633"/>
      <c r="XO420" s="633"/>
      <c r="XP420" s="633"/>
      <c r="XQ420" s="633"/>
      <c r="XR420" s="633"/>
      <c r="XS420" s="633"/>
      <c r="XT420" s="633"/>
      <c r="XU420" s="633"/>
      <c r="XV420" s="633"/>
      <c r="XW420" s="633"/>
      <c r="XX420" s="633"/>
      <c r="XY420" s="633"/>
      <c r="XZ420" s="633"/>
      <c r="YA420" s="633"/>
      <c r="YB420" s="633"/>
      <c r="YC420" s="633"/>
      <c r="YD420" s="633"/>
      <c r="YE420" s="633"/>
      <c r="YF420" s="633"/>
      <c r="YG420" s="633"/>
      <c r="YH420" s="633"/>
      <c r="YI420" s="633"/>
      <c r="YJ420" s="633"/>
      <c r="YK420" s="633"/>
      <c r="YL420" s="633"/>
      <c r="YM420" s="633"/>
      <c r="YN420" s="633"/>
      <c r="YO420" s="633"/>
      <c r="YP420" s="633"/>
      <c r="YQ420" s="633"/>
      <c r="YR420" s="633"/>
      <c r="YS420" s="633"/>
      <c r="YT420" s="633"/>
      <c r="YU420" s="633"/>
      <c r="YV420" s="633"/>
      <c r="YW420" s="633"/>
      <c r="YX420" s="633"/>
      <c r="YY420" s="633"/>
      <c r="YZ420" s="633"/>
      <c r="ZA420" s="633"/>
      <c r="ZB420" s="633"/>
      <c r="ZC420" s="633"/>
      <c r="ZD420" s="633"/>
      <c r="ZE420" s="633"/>
      <c r="ZF420" s="633"/>
      <c r="ZG420" s="633"/>
      <c r="ZH420" s="633"/>
      <c r="ZI420" s="633"/>
      <c r="ZJ420" s="633"/>
      <c r="ZK420" s="633"/>
      <c r="ZL420" s="633"/>
      <c r="ZM420" s="633"/>
      <c r="ZN420" s="633"/>
      <c r="ZO420" s="633"/>
      <c r="ZP420" s="633"/>
      <c r="ZQ420" s="633"/>
      <c r="ZR420" s="633"/>
      <c r="ZS420" s="633"/>
      <c r="ZT420" s="633"/>
      <c r="ZU420" s="633"/>
      <c r="ZV420" s="633"/>
      <c r="ZW420" s="633"/>
      <c r="ZX420" s="633"/>
      <c r="ZY420" s="633"/>
      <c r="ZZ420" s="633"/>
      <c r="AAA420" s="633"/>
      <c r="AAB420" s="633"/>
      <c r="AAC420" s="633"/>
      <c r="AAD420" s="633"/>
      <c r="AAE420" s="633"/>
      <c r="AAF420" s="633"/>
      <c r="AAG420" s="633"/>
      <c r="AAH420" s="633"/>
      <c r="AAI420" s="633"/>
      <c r="AAJ420" s="633"/>
      <c r="AAK420" s="633"/>
      <c r="AAL420" s="633"/>
      <c r="AAM420" s="633"/>
      <c r="AAN420" s="633"/>
      <c r="AAO420" s="633"/>
      <c r="AAP420" s="633"/>
      <c r="AAQ420" s="633"/>
      <c r="AAR420" s="633"/>
      <c r="AAS420" s="633"/>
      <c r="AAT420" s="633"/>
      <c r="AAU420" s="633"/>
      <c r="AAV420" s="633"/>
      <c r="AAW420" s="633"/>
      <c r="AAX420" s="633"/>
      <c r="AAY420" s="633"/>
      <c r="AAZ420" s="633"/>
      <c r="ABA420" s="633"/>
      <c r="ABB420" s="633"/>
      <c r="ABC420" s="633"/>
      <c r="ABD420" s="633"/>
      <c r="ABE420" s="633"/>
      <c r="ABF420" s="633"/>
      <c r="ABG420" s="633"/>
      <c r="ABH420" s="633"/>
      <c r="ABI420" s="633"/>
      <c r="ABJ420" s="633"/>
      <c r="ABK420" s="633"/>
      <c r="ABL420" s="633"/>
      <c r="ABM420" s="633"/>
      <c r="ABN420" s="633"/>
      <c r="ABO420" s="633"/>
      <c r="ABP420" s="633"/>
      <c r="ABQ420" s="633"/>
      <c r="ABR420" s="633"/>
      <c r="ABS420" s="633"/>
      <c r="ABT420" s="633"/>
      <c r="ABU420" s="633"/>
      <c r="ABV420" s="633"/>
      <c r="ABW420" s="633"/>
      <c r="ABX420" s="633"/>
      <c r="ABY420" s="633"/>
      <c r="ABZ420" s="633"/>
      <c r="ACA420" s="633"/>
      <c r="ACB420" s="633"/>
      <c r="ACC420" s="633"/>
      <c r="ACD420" s="633"/>
      <c r="ACE420" s="633"/>
      <c r="ACF420" s="633"/>
      <c r="ACG420" s="633"/>
      <c r="ACH420" s="633"/>
      <c r="ACI420" s="633"/>
      <c r="ACJ420" s="633"/>
      <c r="ACK420" s="633"/>
      <c r="ACL420" s="633"/>
      <c r="ACM420" s="633"/>
      <c r="ACN420" s="633"/>
      <c r="ACO420" s="633"/>
      <c r="ACP420" s="633"/>
      <c r="ACQ420" s="633"/>
      <c r="ACR420" s="633"/>
      <c r="ACS420" s="633"/>
      <c r="ACT420" s="633"/>
      <c r="ACU420" s="633"/>
      <c r="ACV420" s="633"/>
      <c r="ACW420" s="633"/>
      <c r="ACX420" s="633"/>
      <c r="ACY420" s="633"/>
      <c r="ACZ420" s="633"/>
      <c r="ADA420" s="633"/>
      <c r="ADB420" s="633"/>
      <c r="ADC420" s="633"/>
      <c r="ADD420" s="633"/>
      <c r="ADE420" s="633"/>
      <c r="ADF420" s="633"/>
      <c r="ADG420" s="633"/>
      <c r="ADH420" s="633"/>
      <c r="ADI420" s="633"/>
      <c r="ADJ420" s="633"/>
      <c r="ADK420" s="633"/>
      <c r="ADL420" s="633"/>
      <c r="ADM420" s="633"/>
      <c r="ADN420" s="633"/>
      <c r="ADO420" s="633"/>
      <c r="ADP420" s="633"/>
      <c r="ADQ420" s="633"/>
      <c r="ADR420" s="633"/>
      <c r="ADS420" s="633"/>
      <c r="ADT420" s="633"/>
      <c r="ADU420" s="633"/>
      <c r="ADV420" s="633"/>
      <c r="ADW420" s="633"/>
      <c r="ADX420" s="633"/>
      <c r="ADY420" s="633"/>
      <c r="ADZ420" s="633"/>
      <c r="AEA420" s="633"/>
      <c r="AEB420" s="633"/>
      <c r="AEC420" s="633"/>
      <c r="AED420" s="633"/>
      <c r="AEE420" s="633"/>
      <c r="AEF420" s="633"/>
      <c r="AEG420" s="633"/>
      <c r="AEH420" s="633"/>
      <c r="AEI420" s="633"/>
      <c r="AEJ420" s="633"/>
      <c r="AEK420" s="633"/>
      <c r="AEL420" s="633"/>
      <c r="AEM420" s="633"/>
      <c r="AEN420" s="633"/>
      <c r="AEO420" s="633"/>
      <c r="AEP420" s="633"/>
      <c r="AEQ420" s="633"/>
      <c r="AER420" s="633"/>
      <c r="AES420" s="633"/>
      <c r="AET420" s="633"/>
      <c r="AEU420" s="633"/>
      <c r="AEV420" s="633"/>
      <c r="AEW420" s="633"/>
      <c r="AEX420" s="633"/>
      <c r="AEY420" s="633"/>
      <c r="AEZ420" s="633"/>
      <c r="AFA420" s="633"/>
      <c r="AFB420" s="633"/>
      <c r="AFC420" s="633"/>
      <c r="AFD420" s="633"/>
      <c r="AFE420" s="633"/>
      <c r="AFF420" s="633"/>
      <c r="AFG420" s="633"/>
      <c r="AFH420" s="633"/>
      <c r="AFI420" s="633"/>
      <c r="AFJ420" s="633"/>
      <c r="AFK420" s="633"/>
      <c r="AFL420" s="633"/>
      <c r="AFM420" s="633"/>
      <c r="AFN420" s="633"/>
      <c r="AFO420" s="633"/>
      <c r="AFP420" s="633"/>
      <c r="AFQ420" s="633"/>
      <c r="AFR420" s="633"/>
      <c r="AFS420" s="633"/>
      <c r="AFT420" s="633"/>
      <c r="AFU420" s="633"/>
      <c r="AFV420" s="633"/>
      <c r="AFW420" s="633"/>
      <c r="AFX420" s="633"/>
      <c r="AFY420" s="633"/>
      <c r="AFZ420" s="633"/>
      <c r="AGA420" s="633"/>
      <c r="AGB420" s="633"/>
      <c r="AGC420" s="633"/>
      <c r="AGD420" s="633"/>
      <c r="AGE420" s="633"/>
      <c r="AGF420" s="633"/>
      <c r="AGG420" s="633"/>
      <c r="AGH420" s="633"/>
      <c r="AGI420" s="633"/>
      <c r="AGJ420" s="633"/>
      <c r="AGK420" s="633"/>
      <c r="AGL420" s="633"/>
      <c r="AGM420" s="633"/>
      <c r="AGN420" s="633"/>
      <c r="AGO420" s="633"/>
      <c r="AGP420" s="633"/>
      <c r="AGQ420" s="633"/>
      <c r="AGR420" s="633"/>
      <c r="AGS420" s="633"/>
      <c r="AGT420" s="633"/>
      <c r="AGU420" s="633"/>
      <c r="AGV420" s="633"/>
      <c r="AGW420" s="633"/>
      <c r="AGX420" s="633"/>
      <c r="AGY420" s="633"/>
      <c r="AGZ420" s="633"/>
      <c r="AHA420" s="633"/>
      <c r="AHB420" s="633"/>
      <c r="AHC420" s="633"/>
      <c r="AHD420" s="633"/>
      <c r="AHE420" s="633"/>
      <c r="AHF420" s="633"/>
      <c r="AHG420" s="633"/>
      <c r="AHH420" s="633"/>
      <c r="AHI420" s="633"/>
      <c r="AHJ420" s="633"/>
      <c r="AHK420" s="633"/>
      <c r="AHL420" s="633"/>
      <c r="AHM420" s="633"/>
      <c r="AHN420" s="633"/>
      <c r="AHO420" s="633"/>
      <c r="AHP420" s="633"/>
      <c r="AHQ420" s="633"/>
      <c r="AHR420" s="633"/>
      <c r="AHS420" s="633"/>
      <c r="AHT420" s="633"/>
      <c r="AHU420" s="633"/>
      <c r="AHV420" s="633"/>
      <c r="AHW420" s="633"/>
      <c r="AHX420" s="633"/>
      <c r="AHY420" s="633"/>
      <c r="AHZ420" s="633"/>
      <c r="AIA420" s="633"/>
      <c r="AIB420" s="633"/>
      <c r="AIC420" s="633"/>
      <c r="AID420" s="633"/>
      <c r="AIE420" s="633"/>
      <c r="AIF420" s="633"/>
      <c r="AIG420" s="633"/>
      <c r="AIH420" s="633"/>
      <c r="AII420" s="633"/>
      <c r="AIJ420" s="633"/>
      <c r="AIK420" s="633"/>
      <c r="AIL420" s="633"/>
      <c r="AIM420" s="633"/>
      <c r="AIN420" s="633"/>
      <c r="AIO420" s="633"/>
      <c r="AIP420" s="633"/>
      <c r="AIQ420" s="633"/>
      <c r="AIR420" s="633"/>
      <c r="AIS420" s="633"/>
      <c r="AIT420" s="633"/>
      <c r="AIU420" s="633"/>
      <c r="AIV420" s="633"/>
      <c r="AIW420" s="633"/>
      <c r="AIX420" s="633"/>
      <c r="AIY420" s="633"/>
      <c r="AIZ420" s="633"/>
      <c r="AJA420" s="633"/>
      <c r="AJB420" s="633"/>
      <c r="AJC420" s="633"/>
      <c r="AJD420" s="633"/>
      <c r="AJE420" s="633"/>
      <c r="AJF420" s="633"/>
      <c r="AJG420" s="633"/>
      <c r="AJH420" s="633"/>
      <c r="AJI420" s="633"/>
      <c r="AJJ420" s="633"/>
      <c r="AJK420" s="633"/>
      <c r="AJL420" s="633"/>
      <c r="AJM420" s="633"/>
      <c r="AJN420" s="633"/>
      <c r="AJO420" s="633"/>
      <c r="AJP420" s="633"/>
      <c r="AJQ420" s="633"/>
      <c r="AJR420" s="633"/>
      <c r="AJS420" s="633"/>
      <c r="AJT420" s="633"/>
      <c r="AJU420" s="633"/>
      <c r="AJV420" s="633"/>
      <c r="AJW420" s="633"/>
      <c r="AJX420" s="633"/>
      <c r="AJY420" s="633"/>
      <c r="AJZ420" s="633"/>
      <c r="AKA420" s="633"/>
      <c r="AKB420" s="633"/>
      <c r="AKC420" s="633"/>
      <c r="AKD420" s="633"/>
      <c r="AKE420" s="633"/>
      <c r="AKF420" s="633"/>
      <c r="AKG420" s="633"/>
      <c r="AKH420" s="633"/>
      <c r="AKI420" s="633"/>
      <c r="AKJ420" s="633"/>
      <c r="AKK420" s="633"/>
      <c r="AKL420" s="633"/>
      <c r="AKM420" s="633"/>
      <c r="AKN420" s="633"/>
      <c r="AKO420" s="633"/>
      <c r="AKP420" s="633"/>
      <c r="AKQ420" s="633"/>
      <c r="AKR420" s="633"/>
      <c r="AKS420" s="633"/>
      <c r="AKT420" s="633"/>
      <c r="AKU420" s="633"/>
      <c r="AKV420" s="633"/>
      <c r="AKW420" s="633"/>
      <c r="AKX420" s="633"/>
      <c r="AKY420" s="633"/>
      <c r="AKZ420" s="633"/>
      <c r="ALA420" s="633"/>
      <c r="ALB420" s="633"/>
      <c r="ALC420" s="633"/>
      <c r="ALD420" s="633"/>
      <c r="ALE420" s="633"/>
      <c r="ALF420" s="633"/>
      <c r="ALG420" s="633"/>
      <c r="ALH420" s="633"/>
      <c r="ALI420" s="633"/>
      <c r="ALJ420" s="633"/>
      <c r="ALK420" s="633"/>
      <c r="ALL420" s="633"/>
      <c r="ALM420" s="633"/>
      <c r="ALN420" s="633"/>
      <c r="ALO420" s="633"/>
      <c r="ALP420" s="633"/>
      <c r="ALQ420" s="633"/>
      <c r="ALR420" s="633"/>
      <c r="ALS420" s="633"/>
      <c r="ALT420" s="633"/>
      <c r="ALU420" s="633"/>
      <c r="ALV420" s="633"/>
      <c r="ALW420" s="633"/>
      <c r="ALX420" s="633"/>
      <c r="ALY420" s="633"/>
      <c r="ALZ420" s="633"/>
      <c r="AMA420" s="633"/>
      <c r="AMB420" s="633"/>
      <c r="AMC420" s="633"/>
      <c r="AMD420" s="633"/>
      <c r="AME420" s="633"/>
      <c r="AMF420" s="633"/>
      <c r="AMG420" s="633"/>
      <c r="AMH420" s="633"/>
      <c r="AMI420" s="633"/>
      <c r="AMJ420" s="633"/>
      <c r="AMK420" s="633"/>
      <c r="AML420" s="633"/>
      <c r="AMM420" s="633"/>
      <c r="AMN420" s="633"/>
      <c r="AMO420" s="633"/>
      <c r="AMP420" s="633"/>
      <c r="AMQ420" s="633"/>
      <c r="AMR420" s="633"/>
      <c r="AMS420" s="633"/>
      <c r="AMT420" s="633"/>
      <c r="AMU420" s="633"/>
      <c r="AMV420" s="633"/>
      <c r="AMW420" s="633"/>
      <c r="AMX420" s="633"/>
      <c r="AMY420" s="633"/>
      <c r="AMZ420" s="633"/>
      <c r="ANA420" s="633"/>
      <c r="ANB420" s="633"/>
      <c r="ANC420" s="633"/>
      <c r="AND420" s="633"/>
      <c r="ANE420" s="633"/>
      <c r="ANF420" s="633"/>
      <c r="ANG420" s="633"/>
      <c r="ANH420" s="633"/>
      <c r="ANI420" s="633"/>
      <c r="ANJ420" s="633"/>
      <c r="ANK420" s="633"/>
      <c r="ANL420" s="633"/>
      <c r="ANM420" s="633"/>
      <c r="ANN420" s="633"/>
      <c r="ANO420" s="633"/>
      <c r="ANP420" s="633"/>
      <c r="ANQ420" s="633"/>
      <c r="ANR420" s="633"/>
      <c r="ANS420" s="633"/>
      <c r="ANT420" s="633"/>
      <c r="ANU420" s="633"/>
      <c r="ANV420" s="633"/>
      <c r="ANW420" s="633"/>
      <c r="ANX420" s="633"/>
      <c r="ANY420" s="633"/>
      <c r="ANZ420" s="633"/>
      <c r="AOA420" s="633"/>
      <c r="AOB420" s="633"/>
      <c r="AOC420" s="633"/>
      <c r="AOD420" s="633"/>
      <c r="AOE420" s="633"/>
      <c r="AOF420" s="633"/>
      <c r="AOG420" s="633"/>
      <c r="AOH420" s="633"/>
      <c r="AOI420" s="633"/>
      <c r="AOJ420" s="633"/>
      <c r="AOK420" s="633"/>
      <c r="AOL420" s="633"/>
      <c r="AOM420" s="633"/>
      <c r="AON420" s="633"/>
      <c r="AOO420" s="633"/>
      <c r="AOP420" s="633"/>
      <c r="AOQ420" s="633"/>
      <c r="AOR420" s="633"/>
      <c r="AOS420" s="633"/>
      <c r="AOT420" s="633"/>
      <c r="AOU420" s="633"/>
      <c r="AOV420" s="633"/>
      <c r="AOW420" s="633"/>
      <c r="AOX420" s="633"/>
      <c r="AOY420" s="633"/>
      <c r="AOZ420" s="633"/>
      <c r="APA420" s="633"/>
      <c r="APB420" s="633"/>
      <c r="APC420" s="633"/>
      <c r="APD420" s="633"/>
      <c r="APE420" s="633"/>
      <c r="APF420" s="633"/>
      <c r="APG420" s="633"/>
      <c r="APH420" s="633"/>
      <c r="API420" s="633"/>
      <c r="APJ420" s="633"/>
      <c r="APK420" s="633"/>
      <c r="APL420" s="633"/>
      <c r="APM420" s="633"/>
      <c r="APN420" s="633"/>
      <c r="APO420" s="633"/>
      <c r="APP420" s="633"/>
      <c r="APQ420" s="633"/>
      <c r="APR420" s="633"/>
      <c r="APS420" s="633"/>
      <c r="APT420" s="633"/>
      <c r="APU420" s="633"/>
      <c r="APV420" s="633"/>
      <c r="APW420" s="633"/>
      <c r="APX420" s="633"/>
      <c r="APY420" s="633"/>
      <c r="APZ420" s="633"/>
      <c r="AQA420" s="633"/>
      <c r="AQB420" s="633"/>
      <c r="AQC420" s="633"/>
      <c r="AQD420" s="633"/>
      <c r="AQE420" s="633"/>
      <c r="AQF420" s="633"/>
      <c r="AQG420" s="633"/>
      <c r="AQH420" s="633"/>
      <c r="AQI420" s="633"/>
      <c r="AQJ420" s="633"/>
      <c r="AQK420" s="633"/>
      <c r="AQL420" s="633"/>
      <c r="AQM420" s="633"/>
      <c r="AQN420" s="633"/>
      <c r="AQO420" s="633"/>
      <c r="AQP420" s="633"/>
      <c r="AQQ420" s="633"/>
      <c r="AQR420" s="633"/>
      <c r="AQS420" s="633"/>
      <c r="AQT420" s="633"/>
      <c r="AQU420" s="633"/>
      <c r="AQV420" s="633"/>
      <c r="AQW420" s="633"/>
      <c r="AQX420" s="633"/>
      <c r="AQY420" s="633"/>
      <c r="AQZ420" s="633"/>
      <c r="ARA420" s="633"/>
      <c r="ARB420" s="633"/>
      <c r="ARC420" s="633"/>
      <c r="ARD420" s="633"/>
      <c r="ARE420" s="633"/>
      <c r="ARF420" s="633"/>
      <c r="ARG420" s="633"/>
      <c r="ARH420" s="633"/>
      <c r="ARI420" s="633"/>
      <c r="ARJ420" s="633"/>
      <c r="ARK420" s="633"/>
      <c r="ARL420" s="633"/>
      <c r="ARM420" s="633"/>
      <c r="ARN420" s="633"/>
      <c r="ARO420" s="633"/>
      <c r="ARP420" s="633"/>
      <c r="ARQ420" s="633"/>
      <c r="ARR420" s="633"/>
      <c r="ARS420" s="633"/>
      <c r="ART420" s="633"/>
      <c r="ARU420" s="633"/>
      <c r="ARV420" s="633"/>
      <c r="ARW420" s="633"/>
      <c r="ARX420" s="633"/>
      <c r="ARY420" s="633"/>
      <c r="ARZ420" s="633"/>
      <c r="ASA420" s="633"/>
      <c r="ASB420" s="633"/>
      <c r="ASC420" s="633"/>
      <c r="ASD420" s="633"/>
      <c r="ASE420" s="633"/>
      <c r="ASF420" s="633"/>
      <c r="ASG420" s="633"/>
      <c r="ASH420" s="633"/>
      <c r="ASI420" s="633"/>
      <c r="ASJ420" s="633"/>
      <c r="ASK420" s="633"/>
      <c r="ASL420" s="633"/>
      <c r="ASM420" s="633"/>
      <c r="ASN420" s="633"/>
      <c r="ASO420" s="633"/>
      <c r="ASP420" s="633"/>
      <c r="ASQ420" s="633"/>
      <c r="ASR420" s="633"/>
      <c r="ASS420" s="633"/>
      <c r="AST420" s="633"/>
      <c r="ASU420" s="633"/>
      <c r="ASV420" s="633"/>
      <c r="ASW420" s="633"/>
      <c r="ASX420" s="633"/>
      <c r="ASY420" s="633"/>
      <c r="ASZ420" s="633"/>
      <c r="ATA420" s="633"/>
      <c r="ATB420" s="633"/>
      <c r="ATC420" s="633"/>
      <c r="ATD420" s="633"/>
      <c r="ATE420" s="633"/>
      <c r="ATF420" s="633"/>
      <c r="ATG420" s="633"/>
      <c r="ATH420" s="633"/>
      <c r="ATI420" s="633"/>
      <c r="ATJ420" s="633"/>
      <c r="ATK420" s="633"/>
      <c r="ATL420" s="633"/>
      <c r="ATM420" s="633"/>
      <c r="ATN420" s="633"/>
      <c r="ATO420" s="633"/>
      <c r="ATP420" s="633"/>
      <c r="ATQ420" s="633"/>
      <c r="ATR420" s="633"/>
      <c r="ATS420" s="633"/>
      <c r="ATT420" s="633"/>
      <c r="ATU420" s="633"/>
      <c r="ATV420" s="633"/>
      <c r="ATW420" s="633"/>
      <c r="ATX420" s="633"/>
      <c r="ATY420" s="633"/>
      <c r="ATZ420" s="633"/>
      <c r="AUA420" s="633"/>
      <c r="AUB420" s="633"/>
      <c r="AUC420" s="633"/>
      <c r="AUD420" s="633"/>
      <c r="AUE420" s="633"/>
      <c r="AUF420" s="633"/>
      <c r="AUG420" s="633"/>
      <c r="AUH420" s="633"/>
      <c r="AUI420" s="633"/>
      <c r="AUJ420" s="633"/>
      <c r="AUK420" s="633"/>
      <c r="AUL420" s="633"/>
      <c r="AUM420" s="633"/>
      <c r="AUN420" s="633"/>
      <c r="AUO420" s="633"/>
      <c r="AUP420" s="633"/>
      <c r="AUQ420" s="633"/>
      <c r="AUR420" s="633"/>
      <c r="AUS420" s="633"/>
      <c r="AUT420" s="633"/>
      <c r="AUU420" s="633"/>
      <c r="AUV420" s="633"/>
      <c r="AUW420" s="633"/>
      <c r="AUX420" s="633"/>
      <c r="AUY420" s="633"/>
      <c r="AUZ420" s="633"/>
      <c r="AVA420" s="633"/>
      <c r="AVB420" s="633"/>
      <c r="AVC420" s="633"/>
      <c r="AVD420" s="633"/>
      <c r="AVE420" s="633"/>
      <c r="AVF420" s="633"/>
      <c r="AVG420" s="633"/>
      <c r="AVH420" s="633"/>
      <c r="AVI420" s="633"/>
      <c r="AVJ420" s="633"/>
      <c r="AVK420" s="633"/>
      <c r="AVL420" s="633"/>
      <c r="AVM420" s="633"/>
      <c r="AVN420" s="633"/>
      <c r="AVO420" s="633"/>
      <c r="AVP420" s="633"/>
      <c r="AVQ420" s="633"/>
      <c r="AVR420" s="633"/>
      <c r="AVS420" s="633"/>
      <c r="AVT420" s="633"/>
      <c r="AVU420" s="633"/>
      <c r="AVV420" s="633"/>
      <c r="AVW420" s="633"/>
      <c r="AVX420" s="633"/>
      <c r="AVY420" s="633"/>
      <c r="AVZ420" s="633"/>
      <c r="AWA420" s="633"/>
      <c r="AWB420" s="633"/>
      <c r="AWC420" s="633"/>
      <c r="AWD420" s="633"/>
      <c r="AWE420" s="633"/>
      <c r="AWF420" s="633"/>
      <c r="AWG420" s="633"/>
      <c r="AWH420" s="633"/>
      <c r="AWI420" s="633"/>
      <c r="AWJ420" s="633"/>
      <c r="AWK420" s="633"/>
      <c r="AWL420" s="633"/>
      <c r="AWM420" s="633"/>
      <c r="AWN420" s="633"/>
      <c r="AWO420" s="633"/>
      <c r="AWP420" s="633"/>
      <c r="AWQ420" s="633"/>
      <c r="AWR420" s="633"/>
      <c r="AWS420" s="633"/>
      <c r="AWT420" s="633"/>
      <c r="AWU420" s="633"/>
      <c r="AWV420" s="633"/>
      <c r="AWW420" s="633"/>
      <c r="AWX420" s="633"/>
      <c r="AWY420" s="633"/>
      <c r="AWZ420" s="633"/>
      <c r="AXA420" s="633"/>
      <c r="AXB420" s="633"/>
      <c r="AXC420" s="633"/>
      <c r="AXD420" s="633"/>
      <c r="AXE420" s="633"/>
      <c r="AXF420" s="633"/>
      <c r="AXG420" s="633"/>
      <c r="AXH420" s="633"/>
      <c r="AXI420" s="633"/>
      <c r="AXJ420" s="633"/>
      <c r="AXK420" s="633"/>
      <c r="AXL420" s="633"/>
      <c r="AXM420" s="633"/>
      <c r="AXN420" s="633"/>
      <c r="AXO420" s="633"/>
      <c r="AXP420" s="633"/>
      <c r="AXQ420" s="633"/>
      <c r="AXR420" s="633"/>
      <c r="AXS420" s="633"/>
      <c r="AXT420" s="633"/>
      <c r="AXU420" s="633"/>
      <c r="AXV420" s="633"/>
      <c r="AXW420" s="633"/>
      <c r="AXX420" s="633"/>
      <c r="AXY420" s="633"/>
      <c r="AXZ420" s="633"/>
      <c r="AYA420" s="633"/>
      <c r="AYB420" s="633"/>
      <c r="AYC420" s="633"/>
      <c r="AYD420" s="633"/>
      <c r="AYE420" s="633"/>
      <c r="AYF420" s="633"/>
      <c r="AYG420" s="633"/>
      <c r="AYH420" s="633"/>
      <c r="AYI420" s="633"/>
      <c r="AYJ420" s="633"/>
      <c r="AYK420" s="633"/>
      <c r="AYL420" s="633"/>
      <c r="AYM420" s="633"/>
      <c r="AYN420" s="633"/>
      <c r="AYO420" s="633"/>
      <c r="AYP420" s="633"/>
      <c r="AYQ420" s="633"/>
      <c r="AYR420" s="633"/>
      <c r="AYS420" s="633"/>
      <c r="AYT420" s="633"/>
      <c r="AYU420" s="633"/>
      <c r="AYV420" s="633"/>
      <c r="AYW420" s="633"/>
      <c r="AYX420" s="633"/>
      <c r="AYY420" s="633"/>
      <c r="AYZ420" s="633"/>
      <c r="AZA420" s="633"/>
      <c r="AZB420" s="633"/>
      <c r="AZC420" s="633"/>
      <c r="AZD420" s="633"/>
      <c r="AZE420" s="633"/>
      <c r="AZF420" s="633"/>
      <c r="AZG420" s="633"/>
      <c r="AZH420" s="633"/>
      <c r="AZI420" s="633"/>
      <c r="AZJ420" s="633"/>
      <c r="AZK420" s="633"/>
      <c r="AZL420" s="633"/>
      <c r="AZM420" s="633"/>
      <c r="AZN420" s="633"/>
      <c r="AZO420" s="633"/>
      <c r="AZP420" s="633"/>
      <c r="AZQ420" s="633"/>
      <c r="AZR420" s="633"/>
      <c r="AZS420" s="633"/>
      <c r="AZT420" s="633"/>
      <c r="AZU420" s="633"/>
      <c r="AZV420" s="633"/>
      <c r="AZW420" s="633"/>
      <c r="AZX420" s="633"/>
      <c r="AZY420" s="633"/>
      <c r="AZZ420" s="633"/>
      <c r="BAA420" s="633"/>
      <c r="BAB420" s="633"/>
      <c r="BAC420" s="633"/>
      <c r="BAD420" s="633"/>
      <c r="BAE420" s="633"/>
      <c r="BAF420" s="633"/>
      <c r="BAG420" s="633"/>
      <c r="BAH420" s="633"/>
      <c r="BAI420" s="633"/>
      <c r="BAJ420" s="633"/>
      <c r="BAK420" s="633"/>
      <c r="BAL420" s="633"/>
      <c r="BAM420" s="633"/>
      <c r="BAN420" s="633"/>
      <c r="BAO420" s="633"/>
      <c r="BAP420" s="633"/>
      <c r="BAQ420" s="633"/>
      <c r="BAR420" s="633"/>
      <c r="BAS420" s="633"/>
      <c r="BAT420" s="633"/>
      <c r="BAU420" s="633"/>
      <c r="BAV420" s="633"/>
      <c r="BAW420" s="633"/>
      <c r="BAX420" s="633"/>
      <c r="BAY420" s="633"/>
      <c r="BAZ420" s="633"/>
      <c r="BBA420" s="633"/>
      <c r="BBB420" s="633"/>
      <c r="BBC420" s="633"/>
      <c r="BBD420" s="633"/>
      <c r="BBE420" s="633"/>
      <c r="BBF420" s="633"/>
      <c r="BBG420" s="633"/>
      <c r="BBH420" s="633"/>
      <c r="BBI420" s="633"/>
      <c r="BBJ420" s="633"/>
      <c r="BBK420" s="633"/>
      <c r="BBL420" s="633"/>
      <c r="BBM420" s="633"/>
      <c r="BBN420" s="633"/>
      <c r="BBO420" s="633"/>
      <c r="BBP420" s="633"/>
      <c r="BBQ420" s="633"/>
      <c r="BBR420" s="633"/>
      <c r="BBS420" s="633"/>
      <c r="BBT420" s="633"/>
      <c r="BBU420" s="633"/>
      <c r="BBV420" s="633"/>
      <c r="BBW420" s="633"/>
      <c r="BBX420" s="633"/>
      <c r="BBY420" s="633"/>
      <c r="BBZ420" s="633"/>
      <c r="BCA420" s="633"/>
      <c r="BCB420" s="633"/>
      <c r="BCC420" s="633"/>
      <c r="BCD420" s="633"/>
      <c r="BCE420" s="633"/>
      <c r="BCF420" s="633"/>
      <c r="BCG420" s="633"/>
      <c r="BCH420" s="633"/>
      <c r="BCI420" s="633"/>
      <c r="BCJ420" s="633"/>
      <c r="BCK420" s="633"/>
      <c r="BCL420" s="633"/>
      <c r="BCM420" s="633"/>
      <c r="BCN420" s="633"/>
      <c r="BCO420" s="633"/>
      <c r="BCP420" s="633"/>
      <c r="BCQ420" s="633"/>
      <c r="BCR420" s="633"/>
      <c r="BCS420" s="633"/>
      <c r="BCT420" s="633"/>
      <c r="BCU420" s="633"/>
      <c r="BCV420" s="633"/>
      <c r="BCW420" s="633"/>
      <c r="BCX420" s="633"/>
      <c r="BCY420" s="633"/>
      <c r="BCZ420" s="633"/>
      <c r="BDA420" s="633"/>
      <c r="BDB420" s="633"/>
      <c r="BDC420" s="633"/>
      <c r="BDD420" s="633"/>
      <c r="BDE420" s="633"/>
      <c r="BDF420" s="633"/>
      <c r="BDG420" s="633"/>
      <c r="BDH420" s="633"/>
      <c r="BDI420" s="633"/>
      <c r="BDJ420" s="633"/>
      <c r="BDK420" s="633"/>
      <c r="BDL420" s="633"/>
      <c r="BDM420" s="633"/>
      <c r="BDN420" s="633"/>
      <c r="BDO420" s="633"/>
      <c r="BDP420" s="633"/>
      <c r="BDQ420" s="633"/>
      <c r="BDR420" s="633"/>
      <c r="BDS420" s="633"/>
      <c r="BDT420" s="633"/>
      <c r="BDU420" s="633"/>
      <c r="BDV420" s="633"/>
      <c r="BDW420" s="633"/>
      <c r="BDX420" s="633"/>
      <c r="BDY420" s="633"/>
      <c r="BDZ420" s="633"/>
      <c r="BEA420" s="633"/>
      <c r="BEB420" s="633"/>
      <c r="BEC420" s="633"/>
      <c r="BED420" s="633"/>
      <c r="BEE420" s="633"/>
      <c r="BEF420" s="633"/>
      <c r="BEG420" s="633"/>
      <c r="BEH420" s="633"/>
      <c r="BEI420" s="633"/>
      <c r="BEJ420" s="633"/>
      <c r="BEK420" s="633"/>
      <c r="BEL420" s="633"/>
      <c r="BEM420" s="633"/>
      <c r="BEN420" s="633"/>
      <c r="BEO420" s="633"/>
      <c r="BEP420" s="633"/>
      <c r="BEQ420" s="633"/>
      <c r="BER420" s="633"/>
      <c r="BES420" s="633"/>
      <c r="BET420" s="633"/>
      <c r="BEU420" s="633"/>
      <c r="BEV420" s="633"/>
      <c r="BEW420" s="633"/>
      <c r="BEX420" s="633"/>
      <c r="BEY420" s="633"/>
      <c r="BEZ420" s="633"/>
      <c r="BFA420" s="633"/>
      <c r="BFB420" s="633"/>
      <c r="BFC420" s="633"/>
      <c r="BFD420" s="633"/>
      <c r="BFE420" s="633"/>
      <c r="BFF420" s="633"/>
      <c r="BFG420" s="633"/>
      <c r="BFH420" s="633"/>
      <c r="BFI420" s="633"/>
      <c r="BFJ420" s="633"/>
      <c r="BFK420" s="633"/>
      <c r="BFL420" s="633"/>
      <c r="BFM420" s="633"/>
      <c r="BFN420" s="633"/>
      <c r="BFO420" s="633"/>
      <c r="BFP420" s="633"/>
      <c r="BFQ420" s="633"/>
      <c r="BFR420" s="633"/>
      <c r="BFS420" s="633"/>
      <c r="BFT420" s="633"/>
      <c r="BFU420" s="633"/>
      <c r="BFV420" s="633"/>
      <c r="BFW420" s="633"/>
      <c r="BFX420" s="633"/>
      <c r="BFY420" s="633"/>
      <c r="BFZ420" s="633"/>
      <c r="BGA420" s="633"/>
      <c r="BGB420" s="633"/>
      <c r="BGC420" s="633"/>
      <c r="BGD420" s="633"/>
      <c r="BGE420" s="633"/>
      <c r="BGF420" s="633"/>
      <c r="BGG420" s="633"/>
      <c r="BGH420" s="633"/>
      <c r="BGI420" s="633"/>
      <c r="BGJ420" s="633"/>
      <c r="BGK420" s="633"/>
      <c r="BGL420" s="633"/>
      <c r="BGM420" s="633"/>
      <c r="BGN420" s="633"/>
      <c r="BGO420" s="633"/>
      <c r="BGP420" s="633"/>
      <c r="BGQ420" s="633"/>
      <c r="BGR420" s="633"/>
      <c r="BGS420" s="633"/>
      <c r="BGT420" s="633"/>
      <c r="BGU420" s="633"/>
      <c r="BGV420" s="633"/>
      <c r="BGW420" s="633"/>
      <c r="BGX420" s="633"/>
      <c r="BGY420" s="633"/>
      <c r="BGZ420" s="633"/>
      <c r="BHA420" s="633"/>
      <c r="BHB420" s="633"/>
      <c r="BHC420" s="633"/>
      <c r="BHD420" s="633"/>
      <c r="BHE420" s="633"/>
      <c r="BHF420" s="633"/>
      <c r="BHG420" s="633"/>
      <c r="BHH420" s="633"/>
      <c r="BHI420" s="633"/>
      <c r="BHJ420" s="633"/>
      <c r="BHK420" s="633"/>
      <c r="BHL420" s="633"/>
      <c r="BHM420" s="633"/>
      <c r="BHN420" s="633"/>
      <c r="BHO420" s="633"/>
      <c r="BHP420" s="633"/>
      <c r="BHQ420" s="633"/>
      <c r="BHR420" s="633"/>
      <c r="BHS420" s="633"/>
      <c r="BHT420" s="633"/>
      <c r="BHU420" s="633"/>
      <c r="BHV420" s="633"/>
      <c r="BHW420" s="633"/>
      <c r="BHX420" s="633"/>
      <c r="BHY420" s="633"/>
      <c r="BHZ420" s="633"/>
      <c r="BIA420" s="633"/>
      <c r="BIB420" s="633"/>
      <c r="BIC420" s="633"/>
      <c r="BID420" s="633"/>
      <c r="BIE420" s="633"/>
      <c r="BIF420" s="633"/>
      <c r="BIG420" s="633"/>
      <c r="BIH420" s="633"/>
      <c r="BII420" s="633"/>
      <c r="BIJ420" s="633"/>
      <c r="BIK420" s="633"/>
      <c r="BIL420" s="633"/>
      <c r="BIM420" s="633"/>
      <c r="BIN420" s="633"/>
      <c r="BIO420" s="633"/>
      <c r="BIP420" s="633"/>
      <c r="BIQ420" s="633"/>
      <c r="BIR420" s="633"/>
      <c r="BIS420" s="633"/>
      <c r="BIT420" s="633"/>
      <c r="BIU420" s="633"/>
      <c r="BIV420" s="633"/>
      <c r="BIW420" s="633"/>
      <c r="BIX420" s="633"/>
      <c r="BIY420" s="633"/>
      <c r="BIZ420" s="633"/>
      <c r="BJA420" s="633"/>
      <c r="BJB420" s="633"/>
      <c r="BJC420" s="633"/>
      <c r="BJD420" s="633"/>
      <c r="BJE420" s="633"/>
      <c r="BJF420" s="633"/>
      <c r="BJG420" s="633"/>
      <c r="BJH420" s="633"/>
      <c r="BJI420" s="633"/>
      <c r="BJJ420" s="633"/>
      <c r="BJK420" s="633"/>
      <c r="BJL420" s="633"/>
      <c r="BJM420" s="633"/>
      <c r="BJN420" s="633"/>
      <c r="BJO420" s="633"/>
      <c r="BJP420" s="633"/>
      <c r="BJQ420" s="633"/>
      <c r="BJR420" s="633"/>
      <c r="BJS420" s="633"/>
      <c r="BJT420" s="633"/>
      <c r="BJU420" s="633"/>
      <c r="BJV420" s="633"/>
      <c r="BJW420" s="633"/>
      <c r="BJX420" s="633"/>
      <c r="BJY420" s="633"/>
      <c r="BJZ420" s="633"/>
      <c r="BKA420" s="633"/>
      <c r="BKB420" s="633"/>
      <c r="BKC420" s="633"/>
      <c r="BKD420" s="633"/>
      <c r="BKE420" s="633"/>
      <c r="BKF420" s="633"/>
      <c r="BKG420" s="633"/>
      <c r="BKH420" s="633"/>
      <c r="BKI420" s="633"/>
      <c r="BKJ420" s="633"/>
      <c r="BKK420" s="633"/>
      <c r="BKL420" s="633"/>
      <c r="BKM420" s="633"/>
      <c r="BKN420" s="633"/>
      <c r="BKO420" s="633"/>
      <c r="BKP420" s="633"/>
      <c r="BKQ420" s="633"/>
      <c r="BKR420" s="633"/>
      <c r="BKS420" s="633"/>
      <c r="BKT420" s="633"/>
      <c r="BKU420" s="633"/>
      <c r="BKV420" s="633"/>
      <c r="BKW420" s="633"/>
      <c r="BKX420" s="633"/>
      <c r="BKY420" s="633"/>
      <c r="BKZ420" s="633"/>
      <c r="BLA420" s="633"/>
      <c r="BLB420" s="633"/>
      <c r="BLC420" s="633"/>
      <c r="BLD420" s="633"/>
      <c r="BLE420" s="633"/>
      <c r="BLF420" s="633"/>
      <c r="BLG420" s="633"/>
      <c r="BLH420" s="633"/>
      <c r="BLI420" s="633"/>
      <c r="BLJ420" s="633"/>
      <c r="BLK420" s="633"/>
      <c r="BLL420" s="633"/>
      <c r="BLM420" s="633"/>
      <c r="BLN420" s="633"/>
      <c r="BLO420" s="633"/>
      <c r="BLP420" s="633"/>
      <c r="BLQ420" s="633"/>
      <c r="BLR420" s="633"/>
      <c r="BLS420" s="633"/>
      <c r="BLT420" s="633"/>
      <c r="BLU420" s="633"/>
      <c r="BLV420" s="633"/>
      <c r="BLW420" s="633"/>
      <c r="BLX420" s="633"/>
      <c r="BLY420" s="633"/>
      <c r="BLZ420" s="633"/>
      <c r="BMA420" s="633"/>
      <c r="BMB420" s="633"/>
      <c r="BMC420" s="633"/>
      <c r="BMD420" s="633"/>
      <c r="BME420" s="633"/>
      <c r="BMF420" s="633"/>
      <c r="BMG420" s="633"/>
      <c r="BMH420" s="633"/>
      <c r="BMI420" s="633"/>
      <c r="BMJ420" s="633"/>
      <c r="BMK420" s="633"/>
      <c r="BML420" s="633"/>
      <c r="BMM420" s="633"/>
      <c r="BMN420" s="633"/>
      <c r="BMO420" s="633"/>
      <c r="BMP420" s="633"/>
      <c r="BMQ420" s="633"/>
      <c r="BMR420" s="633"/>
      <c r="BMS420" s="633"/>
      <c r="BMT420" s="633"/>
      <c r="BMU420" s="633"/>
      <c r="BMV420" s="633"/>
      <c r="BMW420" s="633"/>
      <c r="BMX420" s="633"/>
      <c r="BMY420" s="633"/>
      <c r="BMZ420" s="633"/>
      <c r="BNA420" s="633"/>
      <c r="BNB420" s="633"/>
      <c r="BNC420" s="633"/>
      <c r="BND420" s="633"/>
      <c r="BNE420" s="633"/>
      <c r="BNF420" s="633"/>
      <c r="BNG420" s="633"/>
      <c r="BNH420" s="633"/>
      <c r="BNI420" s="633"/>
      <c r="BNJ420" s="633"/>
      <c r="BNK420" s="633"/>
      <c r="BNL420" s="633"/>
      <c r="BNM420" s="633"/>
      <c r="BNN420" s="633"/>
      <c r="BNO420" s="633"/>
      <c r="BNP420" s="633"/>
      <c r="BNQ420" s="633"/>
      <c r="BNR420" s="633"/>
      <c r="BNS420" s="633"/>
      <c r="BNT420" s="633"/>
      <c r="BNU420" s="633"/>
      <c r="BNV420" s="633"/>
      <c r="BNW420" s="633"/>
      <c r="BNX420" s="633"/>
      <c r="BNY420" s="633"/>
      <c r="BNZ420" s="633"/>
      <c r="BOA420" s="633"/>
      <c r="BOB420" s="633"/>
      <c r="BOC420" s="633"/>
      <c r="BOD420" s="633"/>
      <c r="BOE420" s="633"/>
      <c r="BOF420" s="633"/>
      <c r="BOG420" s="633"/>
      <c r="BOH420" s="633"/>
      <c r="BOI420" s="633"/>
      <c r="BOJ420" s="633"/>
      <c r="BOK420" s="633"/>
      <c r="BOL420" s="633"/>
      <c r="BOM420" s="633"/>
      <c r="BON420" s="633"/>
      <c r="BOO420" s="633"/>
      <c r="BOP420" s="633"/>
      <c r="BOQ420" s="633"/>
      <c r="BOR420" s="633"/>
      <c r="BOS420" s="633"/>
      <c r="BOT420" s="633"/>
      <c r="BOU420" s="633"/>
      <c r="BOV420" s="633"/>
      <c r="BOW420" s="633"/>
      <c r="BOX420" s="633"/>
      <c r="BOY420" s="633"/>
      <c r="BOZ420" s="633"/>
      <c r="BPA420" s="633"/>
      <c r="BPB420" s="633"/>
      <c r="BPC420" s="633"/>
      <c r="BPD420" s="633"/>
      <c r="BPE420" s="633"/>
      <c r="BPF420" s="633"/>
      <c r="BPG420" s="633"/>
      <c r="BPH420" s="633"/>
      <c r="BPI420" s="633"/>
      <c r="BPJ420" s="633"/>
      <c r="BPK420" s="633"/>
      <c r="BPL420" s="633"/>
      <c r="BPM420" s="633"/>
      <c r="BPN420" s="633"/>
      <c r="BPO420" s="633"/>
      <c r="BPP420" s="633"/>
      <c r="BPQ420" s="633"/>
      <c r="BPR420" s="633"/>
      <c r="BPS420" s="633"/>
      <c r="BPT420" s="633"/>
      <c r="BPU420" s="633"/>
      <c r="BPV420" s="633"/>
      <c r="BPW420" s="633"/>
      <c r="BPX420" s="633"/>
      <c r="BPY420" s="633"/>
      <c r="BPZ420" s="633"/>
      <c r="BQA420" s="633"/>
      <c r="BQB420" s="633"/>
      <c r="BQC420" s="633"/>
      <c r="BQD420" s="633"/>
      <c r="BQE420" s="633"/>
      <c r="BQF420" s="633"/>
      <c r="BQG420" s="633"/>
      <c r="BQH420" s="633"/>
      <c r="BQI420" s="633"/>
      <c r="BQJ420" s="633"/>
      <c r="BQK420" s="633"/>
      <c r="BQL420" s="633"/>
      <c r="BQM420" s="633"/>
      <c r="BQN420" s="633"/>
      <c r="BQO420" s="633"/>
      <c r="BQP420" s="633"/>
      <c r="BQQ420" s="633"/>
      <c r="BQR420" s="633"/>
      <c r="BQS420" s="633"/>
      <c r="BQT420" s="633"/>
      <c r="BQU420" s="633"/>
      <c r="BQV420" s="633"/>
      <c r="BQW420" s="633"/>
      <c r="BQX420" s="633"/>
      <c r="BQY420" s="633"/>
      <c r="BQZ420" s="633"/>
      <c r="BRA420" s="633"/>
      <c r="BRB420" s="633"/>
      <c r="BRC420" s="633"/>
      <c r="BRD420" s="633"/>
      <c r="BRE420" s="633"/>
      <c r="BRF420" s="633"/>
      <c r="BRG420" s="633"/>
      <c r="BRH420" s="633"/>
      <c r="BRI420" s="633"/>
      <c r="BRJ420" s="633"/>
      <c r="BRK420" s="633"/>
      <c r="BRL420" s="633"/>
      <c r="BRM420" s="633"/>
      <c r="BRN420" s="633"/>
      <c r="BRO420" s="633"/>
      <c r="BRP420" s="633"/>
      <c r="BRQ420" s="633"/>
      <c r="BRR420" s="633"/>
      <c r="BRS420" s="633"/>
      <c r="BRT420" s="633"/>
      <c r="BRU420" s="633"/>
      <c r="BRV420" s="633"/>
      <c r="BRW420" s="633"/>
      <c r="BRX420" s="633"/>
      <c r="BRY420" s="633"/>
      <c r="BRZ420" s="633"/>
      <c r="BSA420" s="633"/>
      <c r="BSB420" s="633"/>
      <c r="BSC420" s="633"/>
      <c r="BSD420" s="633"/>
      <c r="BSE420" s="633"/>
      <c r="BSF420" s="633"/>
      <c r="BSG420" s="633"/>
      <c r="BSH420" s="633"/>
      <c r="BSI420" s="633"/>
      <c r="BSJ420" s="633"/>
      <c r="BSK420" s="633"/>
      <c r="BSL420" s="633"/>
      <c r="BSM420" s="633"/>
      <c r="BSN420" s="633"/>
      <c r="BSO420" s="633"/>
      <c r="BSP420" s="633"/>
      <c r="BSQ420" s="633"/>
      <c r="BSR420" s="633"/>
      <c r="BSS420" s="633"/>
      <c r="BST420" s="633"/>
      <c r="BSU420" s="633"/>
      <c r="BSV420" s="633"/>
      <c r="BSW420" s="633"/>
      <c r="BSX420" s="633"/>
      <c r="BSY420" s="633"/>
      <c r="BSZ420" s="633"/>
      <c r="BTA420" s="633"/>
      <c r="BTB420" s="633"/>
      <c r="BTC420" s="633"/>
      <c r="BTD420" s="633"/>
      <c r="BTE420" s="633"/>
      <c r="BTF420" s="633"/>
      <c r="BTG420" s="633"/>
      <c r="BTH420" s="633"/>
      <c r="BTI420" s="633"/>
      <c r="BTJ420" s="633"/>
      <c r="BTK420" s="633"/>
      <c r="BTL420" s="633"/>
      <c r="BTM420" s="633"/>
      <c r="BTN420" s="633"/>
      <c r="BTO420" s="633"/>
      <c r="BTP420" s="633"/>
      <c r="BTQ420" s="633"/>
      <c r="BTR420" s="633"/>
      <c r="BTS420" s="633"/>
      <c r="BTT420" s="633"/>
      <c r="BTU420" s="633"/>
      <c r="BTV420" s="633"/>
      <c r="BTW420" s="633"/>
      <c r="BTX420" s="633"/>
      <c r="BTY420" s="633"/>
      <c r="BTZ420" s="633"/>
      <c r="BUA420" s="633"/>
      <c r="BUB420" s="633"/>
      <c r="BUC420" s="633"/>
      <c r="BUD420" s="633"/>
      <c r="BUE420" s="633"/>
      <c r="BUF420" s="633"/>
      <c r="BUG420" s="633"/>
      <c r="BUH420" s="633"/>
      <c r="BUI420" s="633"/>
      <c r="BUJ420" s="633"/>
      <c r="BUK420" s="633"/>
      <c r="BUL420" s="633"/>
      <c r="BUM420" s="633"/>
      <c r="BUN420" s="633"/>
      <c r="BUO420" s="633"/>
      <c r="BUP420" s="633"/>
      <c r="BUQ420" s="633"/>
      <c r="BUR420" s="633"/>
      <c r="BUS420" s="633"/>
      <c r="BUT420" s="633"/>
      <c r="BUU420" s="633"/>
      <c r="BUV420" s="633"/>
      <c r="BUW420" s="633"/>
      <c r="BUX420" s="633"/>
      <c r="BUY420" s="633"/>
      <c r="BUZ420" s="633"/>
      <c r="BVA420" s="633"/>
      <c r="BVB420" s="633"/>
      <c r="BVC420" s="633"/>
      <c r="BVD420" s="633"/>
      <c r="BVE420" s="633"/>
      <c r="BVF420" s="633"/>
      <c r="BVG420" s="633"/>
      <c r="BVH420" s="633"/>
      <c r="BVI420" s="633"/>
      <c r="BVJ420" s="633"/>
      <c r="BVK420" s="633"/>
      <c r="BVL420" s="633"/>
      <c r="BVM420" s="633"/>
      <c r="BVN420" s="633"/>
      <c r="BVO420" s="633"/>
      <c r="BVP420" s="633"/>
      <c r="BVQ420" s="633"/>
      <c r="BVR420" s="633"/>
      <c r="BVS420" s="633"/>
      <c r="BVT420" s="633"/>
      <c r="BVU420" s="633"/>
      <c r="BVV420" s="633"/>
      <c r="BVW420" s="633"/>
      <c r="BVX420" s="633"/>
      <c r="BVY420" s="633"/>
      <c r="BVZ420" s="633"/>
      <c r="BWA420" s="633"/>
      <c r="BWB420" s="633"/>
      <c r="BWC420" s="633"/>
      <c r="BWD420" s="633"/>
      <c r="BWE420" s="633"/>
      <c r="BWF420" s="633"/>
      <c r="BWG420" s="633"/>
      <c r="BWH420" s="633"/>
      <c r="BWI420" s="633"/>
      <c r="BWJ420" s="633"/>
      <c r="BWK420" s="633"/>
      <c r="BWL420" s="633"/>
      <c r="BWM420" s="633"/>
      <c r="BWN420" s="633"/>
      <c r="BWO420" s="633"/>
      <c r="BWP420" s="633"/>
      <c r="BWQ420" s="633"/>
      <c r="BWR420" s="633"/>
      <c r="BWS420" s="633"/>
      <c r="BWT420" s="633"/>
      <c r="BWU420" s="633"/>
      <c r="BWV420" s="633"/>
      <c r="BWW420" s="633"/>
      <c r="BWX420" s="633"/>
      <c r="BWY420" s="633"/>
      <c r="BWZ420" s="633"/>
      <c r="BXA420" s="633"/>
      <c r="BXB420" s="633"/>
      <c r="BXC420" s="633"/>
      <c r="BXD420" s="633"/>
      <c r="BXE420" s="633"/>
      <c r="BXF420" s="633"/>
      <c r="BXG420" s="633"/>
      <c r="BXH420" s="633"/>
      <c r="BXI420" s="633"/>
      <c r="BXJ420" s="633"/>
      <c r="BXK420" s="633"/>
      <c r="BXL420" s="633"/>
      <c r="BXM420" s="633"/>
      <c r="BXN420" s="633"/>
      <c r="BXO420" s="633"/>
      <c r="BXP420" s="633"/>
      <c r="BXQ420" s="633"/>
      <c r="BXR420" s="633"/>
      <c r="BXS420" s="633"/>
      <c r="BXT420" s="633"/>
      <c r="BXU420" s="633"/>
      <c r="BXV420" s="633"/>
      <c r="BXW420" s="633"/>
      <c r="BXX420" s="633"/>
      <c r="BXY420" s="633"/>
      <c r="BXZ420" s="633"/>
      <c r="BYA420" s="633"/>
      <c r="BYB420" s="633"/>
      <c r="BYC420" s="633"/>
      <c r="BYD420" s="633"/>
      <c r="BYE420" s="633"/>
      <c r="BYF420" s="633"/>
      <c r="BYG420" s="633"/>
      <c r="BYH420" s="633"/>
      <c r="BYI420" s="633"/>
      <c r="BYJ420" s="633"/>
      <c r="BYK420" s="633"/>
      <c r="BYL420" s="633"/>
      <c r="BYM420" s="633"/>
      <c r="BYN420" s="633"/>
      <c r="BYO420" s="633"/>
      <c r="BYP420" s="633"/>
      <c r="BYQ420" s="633"/>
      <c r="BYR420" s="633"/>
      <c r="BYS420" s="633"/>
      <c r="BYT420" s="633"/>
      <c r="BYU420" s="633"/>
      <c r="BYV420" s="633"/>
      <c r="BYW420" s="633"/>
      <c r="BYX420" s="633"/>
      <c r="BYY420" s="633"/>
      <c r="BYZ420" s="633"/>
      <c r="BZA420" s="633"/>
      <c r="BZB420" s="633"/>
      <c r="BZC420" s="633"/>
      <c r="BZD420" s="633"/>
      <c r="BZE420" s="633"/>
      <c r="BZF420" s="633"/>
      <c r="BZG420" s="633"/>
      <c r="BZH420" s="633"/>
      <c r="BZI420" s="633"/>
      <c r="BZJ420" s="633"/>
      <c r="BZK420" s="633"/>
      <c r="BZL420" s="633"/>
      <c r="BZM420" s="633"/>
      <c r="BZN420" s="633"/>
      <c r="BZO420" s="633"/>
      <c r="BZP420" s="633"/>
      <c r="BZQ420" s="633"/>
      <c r="BZR420" s="633"/>
      <c r="BZS420" s="633"/>
      <c r="BZT420" s="633"/>
      <c r="BZU420" s="633"/>
      <c r="BZV420" s="633"/>
      <c r="BZW420" s="633"/>
      <c r="BZX420" s="633"/>
      <c r="BZY420" s="633"/>
      <c r="BZZ420" s="633"/>
      <c r="CAA420" s="633"/>
      <c r="CAB420" s="633"/>
      <c r="CAC420" s="633"/>
      <c r="CAD420" s="633"/>
      <c r="CAE420" s="633"/>
      <c r="CAF420" s="633"/>
      <c r="CAG420" s="633"/>
      <c r="CAH420" s="633"/>
      <c r="CAI420" s="633"/>
      <c r="CAJ420" s="633"/>
      <c r="CAK420" s="633"/>
      <c r="CAL420" s="633"/>
      <c r="CAM420" s="633"/>
      <c r="CAN420" s="633"/>
      <c r="CAO420" s="633"/>
      <c r="CAP420" s="633"/>
      <c r="CAQ420" s="633"/>
      <c r="CAR420" s="633"/>
      <c r="CAS420" s="633"/>
      <c r="CAT420" s="633"/>
      <c r="CAU420" s="633"/>
      <c r="CAV420" s="633"/>
      <c r="CAW420" s="633"/>
      <c r="CAX420" s="633"/>
      <c r="CAY420" s="633"/>
      <c r="CAZ420" s="633"/>
      <c r="CBA420" s="633"/>
      <c r="CBB420" s="633"/>
      <c r="CBC420" s="633"/>
      <c r="CBD420" s="633"/>
      <c r="CBE420" s="633"/>
      <c r="CBF420" s="633"/>
      <c r="CBG420" s="633"/>
      <c r="CBH420" s="633"/>
      <c r="CBI420" s="633"/>
      <c r="CBJ420" s="633"/>
      <c r="CBK420" s="633"/>
      <c r="CBL420" s="633"/>
      <c r="CBM420" s="633"/>
      <c r="CBN420" s="633"/>
      <c r="CBO420" s="633"/>
      <c r="CBP420" s="633"/>
      <c r="CBQ420" s="633"/>
      <c r="CBR420" s="633"/>
      <c r="CBS420" s="633"/>
      <c r="CBT420" s="633"/>
      <c r="CBU420" s="633"/>
      <c r="CBV420" s="633"/>
      <c r="CBW420" s="633"/>
      <c r="CBX420" s="633"/>
      <c r="CBY420" s="633"/>
      <c r="CBZ420" s="633"/>
      <c r="CCA420" s="633"/>
      <c r="CCB420" s="633"/>
      <c r="CCC420" s="633"/>
      <c r="CCD420" s="633"/>
      <c r="CCE420" s="633"/>
      <c r="CCF420" s="633"/>
      <c r="CCG420" s="633"/>
      <c r="CCH420" s="633"/>
      <c r="CCI420" s="633"/>
      <c r="CCJ420" s="633"/>
      <c r="CCK420" s="633"/>
      <c r="CCL420" s="633"/>
      <c r="CCM420" s="633"/>
      <c r="CCN420" s="633"/>
      <c r="CCO420" s="633"/>
      <c r="CCP420" s="633"/>
      <c r="CCQ420" s="633"/>
      <c r="CCR420" s="633"/>
      <c r="CCS420" s="633"/>
      <c r="CCT420" s="633"/>
      <c r="CCU420" s="633"/>
      <c r="CCV420" s="633"/>
      <c r="CCW420" s="633"/>
      <c r="CCX420" s="633"/>
      <c r="CCY420" s="633"/>
      <c r="CCZ420" s="633"/>
      <c r="CDA420" s="633"/>
      <c r="CDB420" s="633"/>
      <c r="CDC420" s="633"/>
      <c r="CDD420" s="633"/>
      <c r="CDE420" s="633"/>
      <c r="CDF420" s="633"/>
      <c r="CDG420" s="633"/>
      <c r="CDH420" s="633"/>
      <c r="CDI420" s="633"/>
      <c r="CDJ420" s="633"/>
      <c r="CDK420" s="633"/>
      <c r="CDL420" s="633"/>
      <c r="CDM420" s="633"/>
      <c r="CDN420" s="633"/>
      <c r="CDO420" s="633"/>
      <c r="CDP420" s="633"/>
      <c r="CDQ420" s="633"/>
      <c r="CDR420" s="633"/>
      <c r="CDS420" s="633"/>
      <c r="CDT420" s="633"/>
      <c r="CDU420" s="633"/>
      <c r="CDV420" s="633"/>
      <c r="CDW420" s="633"/>
      <c r="CDX420" s="633"/>
      <c r="CDY420" s="633"/>
      <c r="CDZ420" s="633"/>
      <c r="CEA420" s="633"/>
      <c r="CEB420" s="633"/>
      <c r="CEC420" s="633"/>
      <c r="CED420" s="633"/>
      <c r="CEE420" s="633"/>
      <c r="CEF420" s="633"/>
      <c r="CEG420" s="633"/>
      <c r="CEH420" s="633"/>
      <c r="CEI420" s="633"/>
      <c r="CEJ420" s="633"/>
      <c r="CEK420" s="633"/>
      <c r="CEL420" s="633"/>
      <c r="CEM420" s="633"/>
      <c r="CEN420" s="633"/>
      <c r="CEO420" s="633"/>
      <c r="CEP420" s="633"/>
      <c r="CEQ420" s="633"/>
      <c r="CER420" s="633"/>
      <c r="CES420" s="633"/>
      <c r="CET420" s="633"/>
      <c r="CEU420" s="633"/>
      <c r="CEV420" s="633"/>
      <c r="CEW420" s="633"/>
      <c r="CEX420" s="633"/>
      <c r="CEY420" s="633"/>
      <c r="CEZ420" s="633"/>
      <c r="CFA420" s="633"/>
      <c r="CFB420" s="633"/>
      <c r="CFC420" s="633"/>
      <c r="CFD420" s="633"/>
      <c r="CFE420" s="633"/>
      <c r="CFF420" s="633"/>
      <c r="CFG420" s="633"/>
      <c r="CFH420" s="633"/>
      <c r="CFI420" s="633"/>
      <c r="CFJ420" s="633"/>
      <c r="CFK420" s="633"/>
      <c r="CFL420" s="633"/>
      <c r="CFM420" s="633"/>
      <c r="CFN420" s="633"/>
      <c r="CFO420" s="633"/>
      <c r="CFP420" s="633"/>
      <c r="CFQ420" s="633"/>
      <c r="CFR420" s="633"/>
      <c r="CFS420" s="633"/>
      <c r="CFT420" s="633"/>
      <c r="CFU420" s="633"/>
      <c r="CFV420" s="633"/>
      <c r="CFW420" s="633"/>
      <c r="CFX420" s="633"/>
      <c r="CFY420" s="633"/>
      <c r="CFZ420" s="633"/>
      <c r="CGA420" s="633"/>
      <c r="CGB420" s="633"/>
      <c r="CGC420" s="633"/>
      <c r="CGD420" s="633"/>
      <c r="CGE420" s="633"/>
      <c r="CGF420" s="633"/>
      <c r="CGG420" s="633"/>
      <c r="CGH420" s="633"/>
      <c r="CGI420" s="633"/>
      <c r="CGJ420" s="633"/>
      <c r="CGK420" s="633"/>
      <c r="CGL420" s="633"/>
      <c r="CGM420" s="633"/>
      <c r="CGN420" s="633"/>
      <c r="CGO420" s="633"/>
      <c r="CGP420" s="633"/>
      <c r="CGQ420" s="633"/>
      <c r="CGR420" s="633"/>
      <c r="CGS420" s="633"/>
      <c r="CGT420" s="633"/>
      <c r="CGU420" s="633"/>
      <c r="CGV420" s="633"/>
      <c r="CGW420" s="633"/>
      <c r="CGX420" s="633"/>
      <c r="CGY420" s="633"/>
      <c r="CGZ420" s="633"/>
      <c r="CHA420" s="633"/>
      <c r="CHB420" s="633"/>
      <c r="CHC420" s="633"/>
      <c r="CHD420" s="633"/>
      <c r="CHE420" s="633"/>
      <c r="CHF420" s="633"/>
      <c r="CHG420" s="633"/>
      <c r="CHH420" s="633"/>
      <c r="CHI420" s="633"/>
      <c r="CHJ420" s="633"/>
      <c r="CHK420" s="633"/>
      <c r="CHL420" s="633"/>
      <c r="CHM420" s="633"/>
      <c r="CHN420" s="633"/>
      <c r="CHO420" s="633"/>
      <c r="CHP420" s="633"/>
      <c r="CHQ420" s="633"/>
      <c r="CHR420" s="633"/>
      <c r="CHS420" s="633"/>
      <c r="CHT420" s="633"/>
      <c r="CHU420" s="633"/>
      <c r="CHV420" s="633"/>
      <c r="CHW420" s="633"/>
      <c r="CHX420" s="633"/>
      <c r="CHY420" s="633"/>
      <c r="CHZ420" s="633"/>
      <c r="CIA420" s="633"/>
      <c r="CIB420" s="633"/>
      <c r="CIC420" s="633"/>
      <c r="CID420" s="633"/>
      <c r="CIE420" s="633"/>
      <c r="CIF420" s="633"/>
      <c r="CIG420" s="633"/>
      <c r="CIH420" s="633"/>
      <c r="CII420" s="633"/>
      <c r="CIJ420" s="633"/>
      <c r="CIK420" s="633"/>
      <c r="CIL420" s="633"/>
      <c r="CIM420" s="633"/>
      <c r="CIN420" s="633"/>
      <c r="CIO420" s="633"/>
      <c r="CIP420" s="633"/>
      <c r="CIQ420" s="633"/>
      <c r="CIR420" s="633"/>
      <c r="CIS420" s="633"/>
      <c r="CIT420" s="633"/>
      <c r="CIU420" s="633"/>
      <c r="CIV420" s="633"/>
      <c r="CIW420" s="633"/>
      <c r="CIX420" s="633"/>
      <c r="CIY420" s="633"/>
      <c r="CIZ420" s="633"/>
      <c r="CJA420" s="633"/>
      <c r="CJB420" s="633"/>
      <c r="CJC420" s="633"/>
      <c r="CJD420" s="633"/>
      <c r="CJE420" s="633"/>
      <c r="CJF420" s="633"/>
      <c r="CJG420" s="633"/>
      <c r="CJH420" s="633"/>
      <c r="CJI420" s="633"/>
      <c r="CJJ420" s="633"/>
      <c r="CJK420" s="633"/>
      <c r="CJL420" s="633"/>
      <c r="CJM420" s="633"/>
      <c r="CJN420" s="633"/>
      <c r="CJO420" s="633"/>
      <c r="CJP420" s="633"/>
      <c r="CJQ420" s="633"/>
      <c r="CJR420" s="633"/>
      <c r="CJS420" s="633"/>
      <c r="CJT420" s="633"/>
      <c r="CJU420" s="633"/>
      <c r="CJV420" s="633"/>
      <c r="CJW420" s="633"/>
      <c r="CJX420" s="633"/>
      <c r="CJY420" s="633"/>
      <c r="CJZ420" s="633"/>
      <c r="CKA420" s="633"/>
      <c r="CKB420" s="633"/>
      <c r="CKC420" s="633"/>
      <c r="CKD420" s="633"/>
      <c r="CKE420" s="633"/>
      <c r="CKF420" s="633"/>
      <c r="CKG420" s="633"/>
      <c r="CKH420" s="633"/>
      <c r="CKI420" s="633"/>
      <c r="CKJ420" s="633"/>
      <c r="CKK420" s="633"/>
      <c r="CKL420" s="633"/>
      <c r="CKM420" s="633"/>
      <c r="CKN420" s="633"/>
      <c r="CKO420" s="633"/>
      <c r="CKP420" s="633"/>
      <c r="CKQ420" s="633"/>
      <c r="CKR420" s="633"/>
      <c r="CKS420" s="633"/>
      <c r="CKT420" s="633"/>
      <c r="CKU420" s="633"/>
      <c r="CKV420" s="633"/>
      <c r="CKW420" s="633"/>
      <c r="CKX420" s="633"/>
      <c r="CKY420" s="633"/>
      <c r="CKZ420" s="633"/>
      <c r="CLA420" s="633"/>
      <c r="CLB420" s="633"/>
      <c r="CLC420" s="633"/>
      <c r="CLD420" s="633"/>
      <c r="CLE420" s="633"/>
      <c r="CLF420" s="633"/>
      <c r="CLG420" s="633"/>
      <c r="CLH420" s="633"/>
      <c r="CLI420" s="633"/>
      <c r="CLJ420" s="633"/>
      <c r="CLK420" s="633"/>
      <c r="CLL420" s="633"/>
      <c r="CLM420" s="633"/>
      <c r="CLN420" s="633"/>
      <c r="CLO420" s="633"/>
      <c r="CLP420" s="633"/>
      <c r="CLQ420" s="633"/>
      <c r="CLR420" s="633"/>
      <c r="CLS420" s="633"/>
      <c r="CLT420" s="633"/>
      <c r="CLU420" s="633"/>
      <c r="CLV420" s="633"/>
      <c r="CLW420" s="633"/>
      <c r="CLX420" s="633"/>
      <c r="CLY420" s="633"/>
      <c r="CLZ420" s="633"/>
      <c r="CMA420" s="633"/>
      <c r="CMB420" s="633"/>
      <c r="CMC420" s="633"/>
      <c r="CMD420" s="633"/>
      <c r="CME420" s="633"/>
      <c r="CMF420" s="633"/>
      <c r="CMG420" s="633"/>
      <c r="CMH420" s="633"/>
      <c r="CMI420" s="633"/>
      <c r="CMJ420" s="633"/>
      <c r="CMK420" s="633"/>
      <c r="CML420" s="633"/>
      <c r="CMM420" s="633"/>
      <c r="CMN420" s="633"/>
      <c r="CMO420" s="633"/>
      <c r="CMP420" s="633"/>
      <c r="CMQ420" s="633"/>
      <c r="CMR420" s="633"/>
      <c r="CMS420" s="633"/>
      <c r="CMT420" s="633"/>
      <c r="CMU420" s="633"/>
      <c r="CMV420" s="633"/>
      <c r="CMW420" s="633"/>
      <c r="CMX420" s="633"/>
      <c r="CMY420" s="633"/>
      <c r="CMZ420" s="633"/>
      <c r="CNA420" s="633"/>
      <c r="CNB420" s="633"/>
      <c r="CNC420" s="633"/>
      <c r="CND420" s="633"/>
      <c r="CNE420" s="633"/>
      <c r="CNF420" s="633"/>
      <c r="CNG420" s="633"/>
      <c r="CNH420" s="633"/>
      <c r="CNI420" s="633"/>
      <c r="CNJ420" s="633"/>
      <c r="CNK420" s="633"/>
      <c r="CNL420" s="633"/>
      <c r="CNM420" s="633"/>
      <c r="CNN420" s="633"/>
      <c r="CNO420" s="633"/>
      <c r="CNP420" s="633"/>
      <c r="CNQ420" s="633"/>
      <c r="CNR420" s="633"/>
      <c r="CNS420" s="633"/>
      <c r="CNT420" s="633"/>
      <c r="CNU420" s="633"/>
      <c r="CNV420" s="633"/>
      <c r="CNW420" s="633"/>
    </row>
    <row r="421" spans="1:2415" s="634" customFormat="1" ht="45.75" customHeight="1" thickTop="1" thickBot="1" x14ac:dyDescent="0.3">
      <c r="A421" s="413"/>
      <c r="B421" s="668" t="s">
        <v>1060</v>
      </c>
      <c r="C421" s="684" t="s">
        <v>1228</v>
      </c>
      <c r="D421" s="1230" t="s">
        <v>1072</v>
      </c>
      <c r="E421" s="1230"/>
      <c r="F421" s="1230"/>
      <c r="G421" s="1230"/>
      <c r="H421" s="1230"/>
      <c r="I421" s="1230"/>
      <c r="J421" s="1230"/>
      <c r="K421" s="1230"/>
      <c r="L421" s="1230"/>
      <c r="M421" s="842"/>
      <c r="N421" s="842"/>
      <c r="O421" s="842"/>
      <c r="P421" s="843"/>
      <c r="Q421" s="842"/>
      <c r="R421" s="842"/>
      <c r="S421" s="842"/>
      <c r="T421" s="687"/>
      <c r="U421" s="686"/>
      <c r="V421" s="739"/>
      <c r="W421" s="386"/>
      <c r="X421" s="386"/>
      <c r="Y421" s="386"/>
      <c r="Z421" s="386"/>
      <c r="AA421" s="386"/>
      <c r="AB421" s="386"/>
      <c r="AC421" s="386"/>
      <c r="AD421" s="386"/>
      <c r="AE421" s="386"/>
      <c r="AF421" s="386"/>
      <c r="AG421" s="386"/>
      <c r="AH421" s="386"/>
      <c r="AI421" s="386"/>
      <c r="AJ421" s="386"/>
      <c r="AK421" s="386"/>
      <c r="AL421" s="386"/>
      <c r="AM421" s="386"/>
      <c r="AN421" s="386"/>
      <c r="AO421" s="386"/>
      <c r="AP421" s="386"/>
      <c r="AQ421" s="386"/>
      <c r="AR421" s="386"/>
      <c r="AS421" s="632"/>
      <c r="AT421" s="632"/>
      <c r="AU421" s="632"/>
      <c r="AV421" s="632"/>
      <c r="AW421" s="632"/>
      <c r="AX421" s="632"/>
      <c r="AY421" s="632"/>
      <c r="AZ421" s="632"/>
      <c r="BA421" s="632"/>
      <c r="BB421" s="632"/>
      <c r="BC421" s="632"/>
      <c r="BD421" s="632"/>
      <c r="BE421" s="632"/>
      <c r="BF421" s="632"/>
      <c r="BG421" s="632"/>
      <c r="BH421" s="632"/>
      <c r="BI421" s="632"/>
      <c r="BJ421" s="632"/>
      <c r="BK421" s="632"/>
      <c r="BL421" s="632"/>
      <c r="BM421" s="632"/>
      <c r="BN421" s="632"/>
      <c r="BO421" s="632"/>
      <c r="BP421" s="632"/>
      <c r="BQ421" s="632"/>
      <c r="BR421" s="632"/>
      <c r="BS421" s="632"/>
      <c r="BT421" s="632"/>
      <c r="BU421" s="632"/>
      <c r="BV421" s="632"/>
      <c r="BW421" s="632"/>
      <c r="BX421" s="632"/>
      <c r="BY421" s="632"/>
      <c r="BZ421" s="632"/>
      <c r="CA421" s="632"/>
      <c r="CB421" s="632"/>
      <c r="CC421" s="632"/>
      <c r="CD421" s="632"/>
      <c r="CE421" s="632"/>
      <c r="CF421" s="632"/>
      <c r="CG421" s="632"/>
      <c r="CH421" s="633"/>
      <c r="CI421" s="633"/>
      <c r="CJ421" s="633"/>
      <c r="CK421" s="633"/>
      <c r="CL421" s="633"/>
      <c r="CM421" s="633"/>
      <c r="CN421" s="633"/>
      <c r="CO421" s="633"/>
      <c r="CP421" s="633"/>
      <c r="CQ421" s="633"/>
      <c r="CR421" s="633"/>
      <c r="CS421" s="633"/>
      <c r="CT421" s="633"/>
      <c r="CU421" s="633"/>
      <c r="CV421" s="633"/>
      <c r="CW421" s="633"/>
      <c r="CX421" s="633"/>
      <c r="CY421" s="633"/>
      <c r="CZ421" s="633"/>
      <c r="DA421" s="633"/>
      <c r="DB421" s="633"/>
      <c r="DC421" s="633"/>
      <c r="DD421" s="633"/>
      <c r="DE421" s="633"/>
      <c r="DF421" s="633"/>
      <c r="DG421" s="633"/>
      <c r="DH421" s="633"/>
      <c r="DI421" s="633"/>
      <c r="DJ421" s="633"/>
      <c r="DK421" s="633"/>
      <c r="DL421" s="633"/>
      <c r="DM421" s="633"/>
      <c r="DN421" s="633"/>
      <c r="DO421" s="633"/>
      <c r="DP421" s="633"/>
      <c r="DQ421" s="633"/>
      <c r="DR421" s="633"/>
      <c r="DS421" s="633"/>
      <c r="DT421" s="633"/>
      <c r="DU421" s="633"/>
      <c r="DV421" s="633"/>
      <c r="DW421" s="633"/>
      <c r="DX421" s="633"/>
      <c r="DY421" s="633"/>
      <c r="DZ421" s="633"/>
      <c r="EA421" s="633"/>
      <c r="EB421" s="633"/>
      <c r="EC421" s="633"/>
      <c r="ED421" s="633"/>
      <c r="EE421" s="633"/>
      <c r="EF421" s="633"/>
      <c r="EG421" s="633"/>
      <c r="EH421" s="633"/>
      <c r="EI421" s="633"/>
      <c r="EJ421" s="633"/>
      <c r="EK421" s="633"/>
      <c r="EL421" s="633"/>
      <c r="EM421" s="633"/>
      <c r="EN421" s="633"/>
      <c r="EO421" s="633"/>
      <c r="EP421" s="633"/>
      <c r="EQ421" s="633"/>
      <c r="ER421" s="633"/>
      <c r="ES421" s="633"/>
      <c r="ET421" s="633"/>
      <c r="EU421" s="633"/>
      <c r="EV421" s="633"/>
      <c r="EW421" s="633"/>
      <c r="EX421" s="633"/>
      <c r="EY421" s="633"/>
      <c r="EZ421" s="633"/>
      <c r="FA421" s="633"/>
      <c r="FB421" s="633"/>
      <c r="FC421" s="633"/>
      <c r="FD421" s="633"/>
      <c r="FE421" s="633"/>
      <c r="FF421" s="633"/>
      <c r="FG421" s="633"/>
      <c r="FH421" s="633"/>
      <c r="FI421" s="633"/>
      <c r="FJ421" s="633"/>
      <c r="FK421" s="633"/>
      <c r="FL421" s="633"/>
      <c r="FM421" s="633"/>
      <c r="FN421" s="633"/>
      <c r="FO421" s="633"/>
      <c r="FP421" s="633"/>
      <c r="FQ421" s="633"/>
      <c r="FR421" s="633"/>
      <c r="FS421" s="633"/>
      <c r="FT421" s="633"/>
      <c r="FU421" s="633"/>
      <c r="FV421" s="633"/>
      <c r="FW421" s="633"/>
      <c r="FX421" s="633"/>
      <c r="FY421" s="633"/>
      <c r="FZ421" s="633"/>
      <c r="GA421" s="633"/>
      <c r="GB421" s="633"/>
      <c r="GC421" s="633"/>
      <c r="GD421" s="633"/>
      <c r="GE421" s="633"/>
      <c r="GF421" s="633"/>
      <c r="GG421" s="633"/>
      <c r="GH421" s="633"/>
      <c r="GI421" s="633"/>
      <c r="GJ421" s="633"/>
      <c r="GK421" s="633"/>
      <c r="GL421" s="633"/>
      <c r="GM421" s="633"/>
      <c r="GN421" s="633"/>
      <c r="GO421" s="633"/>
      <c r="GP421" s="633"/>
      <c r="GQ421" s="633"/>
      <c r="GR421" s="633"/>
      <c r="GS421" s="633"/>
      <c r="GT421" s="633"/>
      <c r="GU421" s="633"/>
      <c r="GV421" s="633"/>
      <c r="GW421" s="633"/>
      <c r="GX421" s="633"/>
      <c r="GY421" s="633"/>
      <c r="GZ421" s="633"/>
      <c r="HA421" s="633"/>
      <c r="HB421" s="633"/>
      <c r="HC421" s="633"/>
      <c r="HD421" s="633"/>
      <c r="HE421" s="633"/>
      <c r="HF421" s="633"/>
      <c r="HG421" s="633"/>
      <c r="HH421" s="633"/>
      <c r="HI421" s="633"/>
      <c r="HJ421" s="633"/>
      <c r="HK421" s="633"/>
      <c r="HL421" s="633"/>
      <c r="HM421" s="633"/>
      <c r="HN421" s="633"/>
      <c r="HO421" s="633"/>
      <c r="HP421" s="633"/>
      <c r="HQ421" s="633"/>
      <c r="HR421" s="633"/>
      <c r="HS421" s="633"/>
      <c r="HT421" s="633"/>
      <c r="HU421" s="633"/>
      <c r="HV421" s="633"/>
      <c r="HW421" s="633"/>
      <c r="HX421" s="633"/>
      <c r="HY421" s="633"/>
      <c r="HZ421" s="633"/>
      <c r="IA421" s="633"/>
      <c r="IB421" s="633"/>
      <c r="IC421" s="633"/>
      <c r="ID421" s="633"/>
      <c r="IE421" s="633"/>
      <c r="IF421" s="633"/>
      <c r="IG421" s="633"/>
      <c r="IH421" s="633"/>
      <c r="II421" s="633"/>
      <c r="IJ421" s="633"/>
      <c r="IK421" s="633"/>
      <c r="IL421" s="633"/>
      <c r="IM421" s="633"/>
      <c r="IN421" s="633"/>
      <c r="IO421" s="633"/>
      <c r="IP421" s="633"/>
      <c r="IQ421" s="633"/>
      <c r="IR421" s="633"/>
      <c r="IS421" s="633"/>
      <c r="IT421" s="633"/>
      <c r="IU421" s="633"/>
      <c r="IV421" s="633"/>
      <c r="IW421" s="633"/>
      <c r="IX421" s="633"/>
      <c r="IY421" s="633"/>
      <c r="IZ421" s="633"/>
      <c r="JA421" s="633"/>
      <c r="JB421" s="633"/>
      <c r="JC421" s="633"/>
      <c r="JD421" s="633"/>
      <c r="JE421" s="633"/>
      <c r="JF421" s="633"/>
      <c r="JG421" s="633"/>
      <c r="JH421" s="633"/>
      <c r="JI421" s="633"/>
      <c r="JJ421" s="633"/>
      <c r="JK421" s="633"/>
      <c r="JL421" s="633"/>
      <c r="JM421" s="633"/>
      <c r="JN421" s="633"/>
      <c r="JO421" s="633"/>
      <c r="JP421" s="633"/>
      <c r="JQ421" s="633"/>
      <c r="JR421" s="633"/>
      <c r="JS421" s="633"/>
      <c r="JT421" s="633"/>
      <c r="JU421" s="633"/>
      <c r="JV421" s="633"/>
      <c r="JW421" s="633"/>
      <c r="JX421" s="633"/>
      <c r="JY421" s="633"/>
      <c r="JZ421" s="633"/>
      <c r="KA421" s="633"/>
      <c r="KB421" s="633"/>
      <c r="KC421" s="633"/>
      <c r="KD421" s="633"/>
      <c r="KE421" s="633"/>
      <c r="KF421" s="633"/>
      <c r="KG421" s="633"/>
      <c r="KH421" s="633"/>
      <c r="KI421" s="633"/>
      <c r="KJ421" s="633"/>
      <c r="KK421" s="633"/>
      <c r="KL421" s="633"/>
      <c r="KM421" s="633"/>
      <c r="KN421" s="633"/>
      <c r="KO421" s="633"/>
      <c r="KP421" s="633"/>
      <c r="KQ421" s="633"/>
      <c r="KR421" s="633"/>
      <c r="KS421" s="633"/>
      <c r="KT421" s="633"/>
      <c r="KU421" s="633"/>
      <c r="KV421" s="633"/>
      <c r="KW421" s="633"/>
      <c r="KX421" s="633"/>
      <c r="KY421" s="633"/>
      <c r="KZ421" s="633"/>
      <c r="LA421" s="633"/>
      <c r="LB421" s="633"/>
      <c r="LC421" s="633"/>
      <c r="LD421" s="633"/>
      <c r="LE421" s="633"/>
      <c r="LF421" s="633"/>
      <c r="LG421" s="633"/>
      <c r="LH421" s="633"/>
      <c r="LI421" s="633"/>
      <c r="LJ421" s="633"/>
      <c r="LK421" s="633"/>
      <c r="LL421" s="633"/>
      <c r="LM421" s="633"/>
      <c r="LN421" s="633"/>
      <c r="LO421" s="633"/>
      <c r="LP421" s="633"/>
      <c r="LQ421" s="633"/>
      <c r="LR421" s="633"/>
      <c r="LS421" s="633"/>
      <c r="LT421" s="633"/>
      <c r="LU421" s="633"/>
      <c r="LV421" s="633"/>
      <c r="LW421" s="633"/>
      <c r="LX421" s="633"/>
      <c r="LY421" s="633"/>
      <c r="LZ421" s="633"/>
      <c r="MA421" s="633"/>
      <c r="MB421" s="633"/>
      <c r="MC421" s="633"/>
      <c r="MD421" s="633"/>
      <c r="ME421" s="633"/>
      <c r="MF421" s="633"/>
      <c r="MG421" s="633"/>
      <c r="MH421" s="633"/>
      <c r="MI421" s="633"/>
      <c r="MJ421" s="633"/>
      <c r="MK421" s="633"/>
      <c r="ML421" s="633"/>
      <c r="MM421" s="633"/>
      <c r="MN421" s="633"/>
      <c r="MO421" s="633"/>
      <c r="MP421" s="633"/>
      <c r="MQ421" s="633"/>
      <c r="MR421" s="633"/>
      <c r="MS421" s="633"/>
      <c r="MT421" s="633"/>
      <c r="MU421" s="633"/>
      <c r="MV421" s="633"/>
      <c r="MW421" s="633"/>
      <c r="MX421" s="633"/>
      <c r="MY421" s="633"/>
      <c r="MZ421" s="633"/>
      <c r="NA421" s="633"/>
      <c r="NB421" s="633"/>
      <c r="NC421" s="633"/>
      <c r="ND421" s="633"/>
      <c r="NE421" s="633"/>
      <c r="NF421" s="633"/>
      <c r="NG421" s="633"/>
      <c r="NH421" s="633"/>
      <c r="NI421" s="633"/>
      <c r="NJ421" s="633"/>
      <c r="NK421" s="633"/>
      <c r="NL421" s="633"/>
      <c r="NM421" s="633"/>
      <c r="NN421" s="633"/>
      <c r="NO421" s="633"/>
      <c r="NP421" s="633"/>
      <c r="NQ421" s="633"/>
      <c r="NR421" s="633"/>
      <c r="NS421" s="633"/>
      <c r="NT421" s="633"/>
      <c r="NU421" s="633"/>
      <c r="NV421" s="633"/>
      <c r="NW421" s="633"/>
      <c r="NX421" s="633"/>
      <c r="NY421" s="633"/>
      <c r="NZ421" s="633"/>
      <c r="OA421" s="633"/>
      <c r="OB421" s="633"/>
      <c r="OC421" s="633"/>
      <c r="OD421" s="633"/>
      <c r="OE421" s="633"/>
      <c r="OF421" s="633"/>
      <c r="OG421" s="633"/>
      <c r="OH421" s="633"/>
      <c r="OI421" s="633"/>
      <c r="OJ421" s="633"/>
      <c r="OK421" s="633"/>
      <c r="OL421" s="633"/>
      <c r="OM421" s="633"/>
      <c r="ON421" s="633"/>
      <c r="OO421" s="633"/>
      <c r="OP421" s="633"/>
      <c r="OQ421" s="633"/>
      <c r="OR421" s="633"/>
      <c r="OS421" s="633"/>
      <c r="OT421" s="633"/>
      <c r="OU421" s="633"/>
      <c r="OV421" s="633"/>
      <c r="OW421" s="633"/>
      <c r="OX421" s="633"/>
      <c r="OY421" s="633"/>
      <c r="OZ421" s="633"/>
      <c r="PA421" s="633"/>
      <c r="PB421" s="633"/>
      <c r="PC421" s="633"/>
      <c r="PD421" s="633"/>
      <c r="PE421" s="633"/>
      <c r="PF421" s="633"/>
      <c r="PG421" s="633"/>
      <c r="PH421" s="633"/>
      <c r="PI421" s="633"/>
      <c r="PJ421" s="633"/>
      <c r="PK421" s="633"/>
      <c r="PL421" s="633"/>
      <c r="PM421" s="633"/>
      <c r="PN421" s="633"/>
      <c r="PO421" s="633"/>
      <c r="PP421" s="633"/>
      <c r="PQ421" s="633"/>
      <c r="PR421" s="633"/>
      <c r="PS421" s="633"/>
      <c r="PT421" s="633"/>
      <c r="PU421" s="633"/>
      <c r="PV421" s="633"/>
      <c r="PW421" s="633"/>
      <c r="PX421" s="633"/>
      <c r="PY421" s="633"/>
      <c r="PZ421" s="633"/>
      <c r="QA421" s="633"/>
      <c r="QB421" s="633"/>
      <c r="QC421" s="633"/>
      <c r="QD421" s="633"/>
      <c r="QE421" s="633"/>
      <c r="QF421" s="633"/>
      <c r="QG421" s="633"/>
      <c r="QH421" s="633"/>
      <c r="QI421" s="633"/>
      <c r="QJ421" s="633"/>
      <c r="QK421" s="633"/>
      <c r="QL421" s="633"/>
      <c r="QM421" s="633"/>
      <c r="QN421" s="633"/>
      <c r="QO421" s="633"/>
      <c r="QP421" s="633"/>
      <c r="QQ421" s="633"/>
      <c r="QR421" s="633"/>
      <c r="QS421" s="633"/>
      <c r="QT421" s="633"/>
      <c r="QU421" s="633"/>
      <c r="QV421" s="633"/>
      <c r="QW421" s="633"/>
      <c r="QX421" s="633"/>
      <c r="QY421" s="633"/>
      <c r="QZ421" s="633"/>
      <c r="RA421" s="633"/>
      <c r="RB421" s="633"/>
      <c r="RC421" s="633"/>
      <c r="RD421" s="633"/>
      <c r="RE421" s="633"/>
      <c r="RF421" s="633"/>
      <c r="RG421" s="633"/>
      <c r="RH421" s="633"/>
      <c r="RI421" s="633"/>
      <c r="RJ421" s="633"/>
      <c r="RK421" s="633"/>
      <c r="RL421" s="633"/>
      <c r="RM421" s="633"/>
      <c r="RN421" s="633"/>
      <c r="RO421" s="633"/>
      <c r="RP421" s="633"/>
      <c r="RQ421" s="633"/>
      <c r="RR421" s="633"/>
      <c r="RS421" s="633"/>
      <c r="RT421" s="633"/>
      <c r="RU421" s="633"/>
      <c r="RV421" s="633"/>
      <c r="RW421" s="633"/>
      <c r="RX421" s="633"/>
      <c r="RY421" s="633"/>
      <c r="RZ421" s="633"/>
      <c r="SA421" s="633"/>
      <c r="SB421" s="633"/>
      <c r="SC421" s="633"/>
      <c r="SD421" s="633"/>
      <c r="SE421" s="633"/>
      <c r="SF421" s="633"/>
      <c r="SG421" s="633"/>
      <c r="SH421" s="633"/>
      <c r="SI421" s="633"/>
      <c r="SJ421" s="633"/>
      <c r="SK421" s="633"/>
      <c r="SL421" s="633"/>
      <c r="SM421" s="633"/>
      <c r="SN421" s="633"/>
      <c r="SO421" s="633"/>
      <c r="SP421" s="633"/>
      <c r="SQ421" s="633"/>
      <c r="SR421" s="633"/>
      <c r="SS421" s="633"/>
      <c r="ST421" s="633"/>
      <c r="SU421" s="633"/>
      <c r="SV421" s="633"/>
      <c r="SW421" s="633"/>
      <c r="SX421" s="633"/>
      <c r="SY421" s="633"/>
      <c r="SZ421" s="633"/>
      <c r="TA421" s="633"/>
      <c r="TB421" s="633"/>
      <c r="TC421" s="633"/>
      <c r="TD421" s="633"/>
      <c r="TE421" s="633"/>
      <c r="TF421" s="633"/>
      <c r="TG421" s="633"/>
      <c r="TH421" s="633"/>
      <c r="TI421" s="633"/>
      <c r="TJ421" s="633"/>
      <c r="TK421" s="633"/>
      <c r="TL421" s="633"/>
      <c r="TM421" s="633"/>
      <c r="TN421" s="633"/>
      <c r="TO421" s="633"/>
      <c r="TP421" s="633"/>
      <c r="TQ421" s="633"/>
      <c r="TR421" s="633"/>
      <c r="TS421" s="633"/>
      <c r="TT421" s="633"/>
      <c r="TU421" s="633"/>
      <c r="TV421" s="633"/>
      <c r="TW421" s="633"/>
      <c r="TX421" s="633"/>
      <c r="TY421" s="633"/>
      <c r="TZ421" s="633"/>
      <c r="UA421" s="633"/>
      <c r="UB421" s="633"/>
      <c r="UC421" s="633"/>
      <c r="UD421" s="633"/>
      <c r="UE421" s="633"/>
      <c r="UF421" s="633"/>
      <c r="UG421" s="633"/>
      <c r="UH421" s="633"/>
      <c r="UI421" s="633"/>
      <c r="UJ421" s="633"/>
      <c r="UK421" s="633"/>
      <c r="UL421" s="633"/>
      <c r="UM421" s="633"/>
      <c r="UN421" s="633"/>
      <c r="UO421" s="633"/>
      <c r="UP421" s="633"/>
      <c r="UQ421" s="633"/>
      <c r="UR421" s="633"/>
      <c r="US421" s="633"/>
      <c r="UT421" s="633"/>
      <c r="UU421" s="633"/>
      <c r="UV421" s="633"/>
      <c r="UW421" s="633"/>
      <c r="UX421" s="633"/>
      <c r="UY421" s="633"/>
      <c r="UZ421" s="633"/>
      <c r="VA421" s="633"/>
      <c r="VB421" s="633"/>
      <c r="VC421" s="633"/>
      <c r="VD421" s="633"/>
      <c r="VE421" s="633"/>
      <c r="VF421" s="633"/>
      <c r="VG421" s="633"/>
      <c r="VH421" s="633"/>
      <c r="VI421" s="633"/>
      <c r="VJ421" s="633"/>
      <c r="VK421" s="633"/>
      <c r="VL421" s="633"/>
      <c r="VM421" s="633"/>
      <c r="VN421" s="633"/>
      <c r="VO421" s="633"/>
      <c r="VP421" s="633"/>
      <c r="VQ421" s="633"/>
      <c r="VR421" s="633"/>
      <c r="VS421" s="633"/>
      <c r="VT421" s="633"/>
      <c r="VU421" s="633"/>
      <c r="VV421" s="633"/>
      <c r="VW421" s="633"/>
      <c r="VX421" s="633"/>
      <c r="VY421" s="633"/>
      <c r="VZ421" s="633"/>
      <c r="WA421" s="633"/>
      <c r="WB421" s="633"/>
      <c r="WC421" s="633"/>
      <c r="WD421" s="633"/>
      <c r="WE421" s="633"/>
      <c r="WF421" s="633"/>
      <c r="WG421" s="633"/>
      <c r="WH421" s="633"/>
      <c r="WI421" s="633"/>
      <c r="WJ421" s="633"/>
      <c r="WK421" s="633"/>
      <c r="WL421" s="633"/>
      <c r="WM421" s="633"/>
      <c r="WN421" s="633"/>
      <c r="WO421" s="633"/>
      <c r="WP421" s="633"/>
      <c r="WQ421" s="633"/>
      <c r="WR421" s="633"/>
      <c r="WS421" s="633"/>
      <c r="WT421" s="633"/>
      <c r="WU421" s="633"/>
      <c r="WV421" s="633"/>
      <c r="WW421" s="633"/>
      <c r="WX421" s="633"/>
      <c r="WY421" s="633"/>
      <c r="WZ421" s="633"/>
      <c r="XA421" s="633"/>
      <c r="XB421" s="633"/>
      <c r="XC421" s="633"/>
      <c r="XD421" s="633"/>
      <c r="XE421" s="633"/>
      <c r="XF421" s="633"/>
      <c r="XG421" s="633"/>
      <c r="XH421" s="633"/>
      <c r="XI421" s="633"/>
      <c r="XJ421" s="633"/>
      <c r="XK421" s="633"/>
      <c r="XL421" s="633"/>
      <c r="XM421" s="633"/>
      <c r="XN421" s="633"/>
      <c r="XO421" s="633"/>
      <c r="XP421" s="633"/>
      <c r="XQ421" s="633"/>
      <c r="XR421" s="633"/>
      <c r="XS421" s="633"/>
      <c r="XT421" s="633"/>
      <c r="XU421" s="633"/>
      <c r="XV421" s="633"/>
      <c r="XW421" s="633"/>
      <c r="XX421" s="633"/>
      <c r="XY421" s="633"/>
      <c r="XZ421" s="633"/>
      <c r="YA421" s="633"/>
      <c r="YB421" s="633"/>
      <c r="YC421" s="633"/>
      <c r="YD421" s="633"/>
      <c r="YE421" s="633"/>
      <c r="YF421" s="633"/>
      <c r="YG421" s="633"/>
      <c r="YH421" s="633"/>
      <c r="YI421" s="633"/>
      <c r="YJ421" s="633"/>
      <c r="YK421" s="633"/>
      <c r="YL421" s="633"/>
      <c r="YM421" s="633"/>
      <c r="YN421" s="633"/>
      <c r="YO421" s="633"/>
      <c r="YP421" s="633"/>
      <c r="YQ421" s="633"/>
      <c r="YR421" s="633"/>
      <c r="YS421" s="633"/>
      <c r="YT421" s="633"/>
      <c r="YU421" s="633"/>
      <c r="YV421" s="633"/>
      <c r="YW421" s="633"/>
      <c r="YX421" s="633"/>
      <c r="YY421" s="633"/>
      <c r="YZ421" s="633"/>
      <c r="ZA421" s="633"/>
      <c r="ZB421" s="633"/>
      <c r="ZC421" s="633"/>
      <c r="ZD421" s="633"/>
      <c r="ZE421" s="633"/>
      <c r="ZF421" s="633"/>
      <c r="ZG421" s="633"/>
      <c r="ZH421" s="633"/>
      <c r="ZI421" s="633"/>
      <c r="ZJ421" s="633"/>
      <c r="ZK421" s="633"/>
      <c r="ZL421" s="633"/>
      <c r="ZM421" s="633"/>
      <c r="ZN421" s="633"/>
      <c r="ZO421" s="633"/>
      <c r="ZP421" s="633"/>
      <c r="ZQ421" s="633"/>
      <c r="ZR421" s="633"/>
      <c r="ZS421" s="633"/>
      <c r="ZT421" s="633"/>
      <c r="ZU421" s="633"/>
      <c r="ZV421" s="633"/>
      <c r="ZW421" s="633"/>
      <c r="ZX421" s="633"/>
      <c r="ZY421" s="633"/>
      <c r="ZZ421" s="633"/>
      <c r="AAA421" s="633"/>
      <c r="AAB421" s="633"/>
      <c r="AAC421" s="633"/>
      <c r="AAD421" s="633"/>
      <c r="AAE421" s="633"/>
      <c r="AAF421" s="633"/>
      <c r="AAG421" s="633"/>
      <c r="AAH421" s="633"/>
      <c r="AAI421" s="633"/>
      <c r="AAJ421" s="633"/>
      <c r="AAK421" s="633"/>
      <c r="AAL421" s="633"/>
      <c r="AAM421" s="633"/>
      <c r="AAN421" s="633"/>
      <c r="AAO421" s="633"/>
      <c r="AAP421" s="633"/>
      <c r="AAQ421" s="633"/>
      <c r="AAR421" s="633"/>
      <c r="AAS421" s="633"/>
      <c r="AAT421" s="633"/>
      <c r="AAU421" s="633"/>
      <c r="AAV421" s="633"/>
      <c r="AAW421" s="633"/>
      <c r="AAX421" s="633"/>
      <c r="AAY421" s="633"/>
      <c r="AAZ421" s="633"/>
      <c r="ABA421" s="633"/>
      <c r="ABB421" s="633"/>
      <c r="ABC421" s="633"/>
      <c r="ABD421" s="633"/>
      <c r="ABE421" s="633"/>
      <c r="ABF421" s="633"/>
      <c r="ABG421" s="633"/>
      <c r="ABH421" s="633"/>
      <c r="ABI421" s="633"/>
      <c r="ABJ421" s="633"/>
      <c r="ABK421" s="633"/>
      <c r="ABL421" s="633"/>
      <c r="ABM421" s="633"/>
      <c r="ABN421" s="633"/>
      <c r="ABO421" s="633"/>
      <c r="ABP421" s="633"/>
      <c r="ABQ421" s="633"/>
      <c r="ABR421" s="633"/>
      <c r="ABS421" s="633"/>
      <c r="ABT421" s="633"/>
      <c r="ABU421" s="633"/>
      <c r="ABV421" s="633"/>
      <c r="ABW421" s="633"/>
      <c r="ABX421" s="633"/>
      <c r="ABY421" s="633"/>
      <c r="ABZ421" s="633"/>
      <c r="ACA421" s="633"/>
      <c r="ACB421" s="633"/>
      <c r="ACC421" s="633"/>
      <c r="ACD421" s="633"/>
      <c r="ACE421" s="633"/>
      <c r="ACF421" s="633"/>
      <c r="ACG421" s="633"/>
      <c r="ACH421" s="633"/>
      <c r="ACI421" s="633"/>
      <c r="ACJ421" s="633"/>
      <c r="ACK421" s="633"/>
      <c r="ACL421" s="633"/>
      <c r="ACM421" s="633"/>
      <c r="ACN421" s="633"/>
      <c r="ACO421" s="633"/>
      <c r="ACP421" s="633"/>
      <c r="ACQ421" s="633"/>
      <c r="ACR421" s="633"/>
      <c r="ACS421" s="633"/>
      <c r="ACT421" s="633"/>
      <c r="ACU421" s="633"/>
      <c r="ACV421" s="633"/>
      <c r="ACW421" s="633"/>
      <c r="ACX421" s="633"/>
      <c r="ACY421" s="633"/>
      <c r="ACZ421" s="633"/>
      <c r="ADA421" s="633"/>
      <c r="ADB421" s="633"/>
      <c r="ADC421" s="633"/>
      <c r="ADD421" s="633"/>
      <c r="ADE421" s="633"/>
      <c r="ADF421" s="633"/>
      <c r="ADG421" s="633"/>
      <c r="ADH421" s="633"/>
      <c r="ADI421" s="633"/>
      <c r="ADJ421" s="633"/>
      <c r="ADK421" s="633"/>
      <c r="ADL421" s="633"/>
      <c r="ADM421" s="633"/>
      <c r="ADN421" s="633"/>
      <c r="ADO421" s="633"/>
      <c r="ADP421" s="633"/>
      <c r="ADQ421" s="633"/>
      <c r="ADR421" s="633"/>
      <c r="ADS421" s="633"/>
      <c r="ADT421" s="633"/>
      <c r="ADU421" s="633"/>
      <c r="ADV421" s="633"/>
      <c r="ADW421" s="633"/>
      <c r="ADX421" s="633"/>
      <c r="ADY421" s="633"/>
      <c r="ADZ421" s="633"/>
      <c r="AEA421" s="633"/>
      <c r="AEB421" s="633"/>
      <c r="AEC421" s="633"/>
      <c r="AED421" s="633"/>
      <c r="AEE421" s="633"/>
      <c r="AEF421" s="633"/>
      <c r="AEG421" s="633"/>
      <c r="AEH421" s="633"/>
      <c r="AEI421" s="633"/>
      <c r="AEJ421" s="633"/>
      <c r="AEK421" s="633"/>
      <c r="AEL421" s="633"/>
      <c r="AEM421" s="633"/>
      <c r="AEN421" s="633"/>
      <c r="AEO421" s="633"/>
      <c r="AEP421" s="633"/>
      <c r="AEQ421" s="633"/>
      <c r="AER421" s="633"/>
      <c r="AES421" s="633"/>
      <c r="AET421" s="633"/>
      <c r="AEU421" s="633"/>
      <c r="AEV421" s="633"/>
      <c r="AEW421" s="633"/>
      <c r="AEX421" s="633"/>
      <c r="AEY421" s="633"/>
      <c r="AEZ421" s="633"/>
      <c r="AFA421" s="633"/>
      <c r="AFB421" s="633"/>
      <c r="AFC421" s="633"/>
      <c r="AFD421" s="633"/>
      <c r="AFE421" s="633"/>
      <c r="AFF421" s="633"/>
      <c r="AFG421" s="633"/>
      <c r="AFH421" s="633"/>
      <c r="AFI421" s="633"/>
      <c r="AFJ421" s="633"/>
      <c r="AFK421" s="633"/>
      <c r="AFL421" s="633"/>
      <c r="AFM421" s="633"/>
      <c r="AFN421" s="633"/>
      <c r="AFO421" s="633"/>
      <c r="AFP421" s="633"/>
      <c r="AFQ421" s="633"/>
      <c r="AFR421" s="633"/>
      <c r="AFS421" s="633"/>
      <c r="AFT421" s="633"/>
      <c r="AFU421" s="633"/>
      <c r="AFV421" s="633"/>
      <c r="AFW421" s="633"/>
      <c r="AFX421" s="633"/>
      <c r="AFY421" s="633"/>
      <c r="AFZ421" s="633"/>
      <c r="AGA421" s="633"/>
      <c r="AGB421" s="633"/>
      <c r="AGC421" s="633"/>
      <c r="AGD421" s="633"/>
      <c r="AGE421" s="633"/>
      <c r="AGF421" s="633"/>
      <c r="AGG421" s="633"/>
      <c r="AGH421" s="633"/>
      <c r="AGI421" s="633"/>
      <c r="AGJ421" s="633"/>
      <c r="AGK421" s="633"/>
      <c r="AGL421" s="633"/>
      <c r="AGM421" s="633"/>
      <c r="AGN421" s="633"/>
      <c r="AGO421" s="633"/>
      <c r="AGP421" s="633"/>
      <c r="AGQ421" s="633"/>
      <c r="AGR421" s="633"/>
      <c r="AGS421" s="633"/>
      <c r="AGT421" s="633"/>
      <c r="AGU421" s="633"/>
      <c r="AGV421" s="633"/>
      <c r="AGW421" s="633"/>
      <c r="AGX421" s="633"/>
      <c r="AGY421" s="633"/>
      <c r="AGZ421" s="633"/>
      <c r="AHA421" s="633"/>
      <c r="AHB421" s="633"/>
      <c r="AHC421" s="633"/>
      <c r="AHD421" s="633"/>
      <c r="AHE421" s="633"/>
      <c r="AHF421" s="633"/>
      <c r="AHG421" s="633"/>
      <c r="AHH421" s="633"/>
      <c r="AHI421" s="633"/>
      <c r="AHJ421" s="633"/>
      <c r="AHK421" s="633"/>
      <c r="AHL421" s="633"/>
      <c r="AHM421" s="633"/>
      <c r="AHN421" s="633"/>
      <c r="AHO421" s="633"/>
      <c r="AHP421" s="633"/>
      <c r="AHQ421" s="633"/>
      <c r="AHR421" s="633"/>
      <c r="AHS421" s="633"/>
      <c r="AHT421" s="633"/>
      <c r="AHU421" s="633"/>
      <c r="AHV421" s="633"/>
      <c r="AHW421" s="633"/>
      <c r="AHX421" s="633"/>
      <c r="AHY421" s="633"/>
      <c r="AHZ421" s="633"/>
      <c r="AIA421" s="633"/>
      <c r="AIB421" s="633"/>
      <c r="AIC421" s="633"/>
      <c r="AID421" s="633"/>
      <c r="AIE421" s="633"/>
      <c r="AIF421" s="633"/>
      <c r="AIG421" s="633"/>
      <c r="AIH421" s="633"/>
      <c r="AII421" s="633"/>
      <c r="AIJ421" s="633"/>
      <c r="AIK421" s="633"/>
      <c r="AIL421" s="633"/>
      <c r="AIM421" s="633"/>
      <c r="AIN421" s="633"/>
      <c r="AIO421" s="633"/>
      <c r="AIP421" s="633"/>
      <c r="AIQ421" s="633"/>
      <c r="AIR421" s="633"/>
      <c r="AIS421" s="633"/>
      <c r="AIT421" s="633"/>
      <c r="AIU421" s="633"/>
      <c r="AIV421" s="633"/>
      <c r="AIW421" s="633"/>
      <c r="AIX421" s="633"/>
      <c r="AIY421" s="633"/>
      <c r="AIZ421" s="633"/>
      <c r="AJA421" s="633"/>
      <c r="AJB421" s="633"/>
      <c r="AJC421" s="633"/>
      <c r="AJD421" s="633"/>
      <c r="AJE421" s="633"/>
      <c r="AJF421" s="633"/>
      <c r="AJG421" s="633"/>
      <c r="AJH421" s="633"/>
      <c r="AJI421" s="633"/>
      <c r="AJJ421" s="633"/>
      <c r="AJK421" s="633"/>
      <c r="AJL421" s="633"/>
      <c r="AJM421" s="633"/>
      <c r="AJN421" s="633"/>
      <c r="AJO421" s="633"/>
      <c r="AJP421" s="633"/>
      <c r="AJQ421" s="633"/>
      <c r="AJR421" s="633"/>
      <c r="AJS421" s="633"/>
      <c r="AJT421" s="633"/>
      <c r="AJU421" s="633"/>
      <c r="AJV421" s="633"/>
      <c r="AJW421" s="633"/>
      <c r="AJX421" s="633"/>
      <c r="AJY421" s="633"/>
      <c r="AJZ421" s="633"/>
      <c r="AKA421" s="633"/>
      <c r="AKB421" s="633"/>
      <c r="AKC421" s="633"/>
      <c r="AKD421" s="633"/>
      <c r="AKE421" s="633"/>
      <c r="AKF421" s="633"/>
      <c r="AKG421" s="633"/>
      <c r="AKH421" s="633"/>
      <c r="AKI421" s="633"/>
      <c r="AKJ421" s="633"/>
      <c r="AKK421" s="633"/>
      <c r="AKL421" s="633"/>
      <c r="AKM421" s="633"/>
      <c r="AKN421" s="633"/>
      <c r="AKO421" s="633"/>
      <c r="AKP421" s="633"/>
      <c r="AKQ421" s="633"/>
      <c r="AKR421" s="633"/>
      <c r="AKS421" s="633"/>
      <c r="AKT421" s="633"/>
      <c r="AKU421" s="633"/>
      <c r="AKV421" s="633"/>
      <c r="AKW421" s="633"/>
      <c r="AKX421" s="633"/>
      <c r="AKY421" s="633"/>
      <c r="AKZ421" s="633"/>
      <c r="ALA421" s="633"/>
      <c r="ALB421" s="633"/>
      <c r="ALC421" s="633"/>
      <c r="ALD421" s="633"/>
      <c r="ALE421" s="633"/>
      <c r="ALF421" s="633"/>
      <c r="ALG421" s="633"/>
      <c r="ALH421" s="633"/>
      <c r="ALI421" s="633"/>
      <c r="ALJ421" s="633"/>
      <c r="ALK421" s="633"/>
      <c r="ALL421" s="633"/>
      <c r="ALM421" s="633"/>
      <c r="ALN421" s="633"/>
      <c r="ALO421" s="633"/>
      <c r="ALP421" s="633"/>
      <c r="ALQ421" s="633"/>
      <c r="ALR421" s="633"/>
      <c r="ALS421" s="633"/>
      <c r="ALT421" s="633"/>
      <c r="ALU421" s="633"/>
      <c r="ALV421" s="633"/>
      <c r="ALW421" s="633"/>
      <c r="ALX421" s="633"/>
      <c r="ALY421" s="633"/>
      <c r="ALZ421" s="633"/>
      <c r="AMA421" s="633"/>
      <c r="AMB421" s="633"/>
      <c r="AMC421" s="633"/>
      <c r="AMD421" s="633"/>
      <c r="AME421" s="633"/>
      <c r="AMF421" s="633"/>
      <c r="AMG421" s="633"/>
      <c r="AMH421" s="633"/>
      <c r="AMI421" s="633"/>
      <c r="AMJ421" s="633"/>
      <c r="AMK421" s="633"/>
      <c r="AML421" s="633"/>
      <c r="AMM421" s="633"/>
      <c r="AMN421" s="633"/>
      <c r="AMO421" s="633"/>
      <c r="AMP421" s="633"/>
      <c r="AMQ421" s="633"/>
      <c r="AMR421" s="633"/>
      <c r="AMS421" s="633"/>
      <c r="AMT421" s="633"/>
      <c r="AMU421" s="633"/>
      <c r="AMV421" s="633"/>
      <c r="AMW421" s="633"/>
      <c r="AMX421" s="633"/>
      <c r="AMY421" s="633"/>
      <c r="AMZ421" s="633"/>
      <c r="ANA421" s="633"/>
      <c r="ANB421" s="633"/>
      <c r="ANC421" s="633"/>
      <c r="AND421" s="633"/>
      <c r="ANE421" s="633"/>
      <c r="ANF421" s="633"/>
      <c r="ANG421" s="633"/>
      <c r="ANH421" s="633"/>
      <c r="ANI421" s="633"/>
      <c r="ANJ421" s="633"/>
      <c r="ANK421" s="633"/>
      <c r="ANL421" s="633"/>
      <c r="ANM421" s="633"/>
      <c r="ANN421" s="633"/>
      <c r="ANO421" s="633"/>
      <c r="ANP421" s="633"/>
      <c r="ANQ421" s="633"/>
      <c r="ANR421" s="633"/>
      <c r="ANS421" s="633"/>
      <c r="ANT421" s="633"/>
      <c r="ANU421" s="633"/>
      <c r="ANV421" s="633"/>
      <c r="ANW421" s="633"/>
      <c r="ANX421" s="633"/>
      <c r="ANY421" s="633"/>
      <c r="ANZ421" s="633"/>
      <c r="AOA421" s="633"/>
      <c r="AOB421" s="633"/>
      <c r="AOC421" s="633"/>
      <c r="AOD421" s="633"/>
      <c r="AOE421" s="633"/>
      <c r="AOF421" s="633"/>
      <c r="AOG421" s="633"/>
      <c r="AOH421" s="633"/>
      <c r="AOI421" s="633"/>
      <c r="AOJ421" s="633"/>
      <c r="AOK421" s="633"/>
      <c r="AOL421" s="633"/>
      <c r="AOM421" s="633"/>
      <c r="AON421" s="633"/>
      <c r="AOO421" s="633"/>
      <c r="AOP421" s="633"/>
      <c r="AOQ421" s="633"/>
      <c r="AOR421" s="633"/>
      <c r="AOS421" s="633"/>
      <c r="AOT421" s="633"/>
      <c r="AOU421" s="633"/>
      <c r="AOV421" s="633"/>
      <c r="AOW421" s="633"/>
      <c r="AOX421" s="633"/>
      <c r="AOY421" s="633"/>
      <c r="AOZ421" s="633"/>
      <c r="APA421" s="633"/>
      <c r="APB421" s="633"/>
      <c r="APC421" s="633"/>
      <c r="APD421" s="633"/>
      <c r="APE421" s="633"/>
      <c r="APF421" s="633"/>
      <c r="APG421" s="633"/>
      <c r="APH421" s="633"/>
      <c r="API421" s="633"/>
      <c r="APJ421" s="633"/>
      <c r="APK421" s="633"/>
      <c r="APL421" s="633"/>
      <c r="APM421" s="633"/>
      <c r="APN421" s="633"/>
      <c r="APO421" s="633"/>
      <c r="APP421" s="633"/>
      <c r="APQ421" s="633"/>
      <c r="APR421" s="633"/>
      <c r="APS421" s="633"/>
      <c r="APT421" s="633"/>
      <c r="APU421" s="633"/>
      <c r="APV421" s="633"/>
      <c r="APW421" s="633"/>
      <c r="APX421" s="633"/>
      <c r="APY421" s="633"/>
      <c r="APZ421" s="633"/>
      <c r="AQA421" s="633"/>
      <c r="AQB421" s="633"/>
      <c r="AQC421" s="633"/>
      <c r="AQD421" s="633"/>
      <c r="AQE421" s="633"/>
      <c r="AQF421" s="633"/>
      <c r="AQG421" s="633"/>
      <c r="AQH421" s="633"/>
      <c r="AQI421" s="633"/>
      <c r="AQJ421" s="633"/>
      <c r="AQK421" s="633"/>
      <c r="AQL421" s="633"/>
      <c r="AQM421" s="633"/>
      <c r="AQN421" s="633"/>
      <c r="AQO421" s="633"/>
      <c r="AQP421" s="633"/>
      <c r="AQQ421" s="633"/>
      <c r="AQR421" s="633"/>
      <c r="AQS421" s="633"/>
      <c r="AQT421" s="633"/>
      <c r="AQU421" s="633"/>
      <c r="AQV421" s="633"/>
      <c r="AQW421" s="633"/>
      <c r="AQX421" s="633"/>
      <c r="AQY421" s="633"/>
      <c r="AQZ421" s="633"/>
      <c r="ARA421" s="633"/>
      <c r="ARB421" s="633"/>
      <c r="ARC421" s="633"/>
      <c r="ARD421" s="633"/>
      <c r="ARE421" s="633"/>
      <c r="ARF421" s="633"/>
      <c r="ARG421" s="633"/>
      <c r="ARH421" s="633"/>
      <c r="ARI421" s="633"/>
      <c r="ARJ421" s="633"/>
      <c r="ARK421" s="633"/>
      <c r="ARL421" s="633"/>
      <c r="ARM421" s="633"/>
      <c r="ARN421" s="633"/>
      <c r="ARO421" s="633"/>
      <c r="ARP421" s="633"/>
      <c r="ARQ421" s="633"/>
      <c r="ARR421" s="633"/>
      <c r="ARS421" s="633"/>
      <c r="ART421" s="633"/>
      <c r="ARU421" s="633"/>
      <c r="ARV421" s="633"/>
      <c r="ARW421" s="633"/>
      <c r="ARX421" s="633"/>
      <c r="ARY421" s="633"/>
      <c r="ARZ421" s="633"/>
      <c r="ASA421" s="633"/>
      <c r="ASB421" s="633"/>
      <c r="ASC421" s="633"/>
      <c r="ASD421" s="633"/>
      <c r="ASE421" s="633"/>
      <c r="ASF421" s="633"/>
      <c r="ASG421" s="633"/>
      <c r="ASH421" s="633"/>
      <c r="ASI421" s="633"/>
      <c r="ASJ421" s="633"/>
      <c r="ASK421" s="633"/>
      <c r="ASL421" s="633"/>
      <c r="ASM421" s="633"/>
      <c r="ASN421" s="633"/>
      <c r="ASO421" s="633"/>
      <c r="ASP421" s="633"/>
      <c r="ASQ421" s="633"/>
      <c r="ASR421" s="633"/>
      <c r="ASS421" s="633"/>
      <c r="AST421" s="633"/>
      <c r="ASU421" s="633"/>
      <c r="ASV421" s="633"/>
      <c r="ASW421" s="633"/>
      <c r="ASX421" s="633"/>
      <c r="ASY421" s="633"/>
      <c r="ASZ421" s="633"/>
      <c r="ATA421" s="633"/>
      <c r="ATB421" s="633"/>
      <c r="ATC421" s="633"/>
      <c r="ATD421" s="633"/>
      <c r="ATE421" s="633"/>
      <c r="ATF421" s="633"/>
      <c r="ATG421" s="633"/>
      <c r="ATH421" s="633"/>
      <c r="ATI421" s="633"/>
      <c r="ATJ421" s="633"/>
      <c r="ATK421" s="633"/>
      <c r="ATL421" s="633"/>
      <c r="ATM421" s="633"/>
      <c r="ATN421" s="633"/>
      <c r="ATO421" s="633"/>
      <c r="ATP421" s="633"/>
      <c r="ATQ421" s="633"/>
      <c r="ATR421" s="633"/>
      <c r="ATS421" s="633"/>
      <c r="ATT421" s="633"/>
      <c r="ATU421" s="633"/>
      <c r="ATV421" s="633"/>
      <c r="ATW421" s="633"/>
      <c r="ATX421" s="633"/>
      <c r="ATY421" s="633"/>
      <c r="ATZ421" s="633"/>
      <c r="AUA421" s="633"/>
      <c r="AUB421" s="633"/>
      <c r="AUC421" s="633"/>
      <c r="AUD421" s="633"/>
      <c r="AUE421" s="633"/>
      <c r="AUF421" s="633"/>
      <c r="AUG421" s="633"/>
      <c r="AUH421" s="633"/>
      <c r="AUI421" s="633"/>
      <c r="AUJ421" s="633"/>
      <c r="AUK421" s="633"/>
      <c r="AUL421" s="633"/>
      <c r="AUM421" s="633"/>
      <c r="AUN421" s="633"/>
      <c r="AUO421" s="633"/>
      <c r="AUP421" s="633"/>
      <c r="AUQ421" s="633"/>
      <c r="AUR421" s="633"/>
      <c r="AUS421" s="633"/>
      <c r="AUT421" s="633"/>
      <c r="AUU421" s="633"/>
      <c r="AUV421" s="633"/>
      <c r="AUW421" s="633"/>
      <c r="AUX421" s="633"/>
      <c r="AUY421" s="633"/>
      <c r="AUZ421" s="633"/>
      <c r="AVA421" s="633"/>
      <c r="AVB421" s="633"/>
      <c r="AVC421" s="633"/>
      <c r="AVD421" s="633"/>
      <c r="AVE421" s="633"/>
      <c r="AVF421" s="633"/>
      <c r="AVG421" s="633"/>
      <c r="AVH421" s="633"/>
      <c r="AVI421" s="633"/>
      <c r="AVJ421" s="633"/>
      <c r="AVK421" s="633"/>
      <c r="AVL421" s="633"/>
      <c r="AVM421" s="633"/>
      <c r="AVN421" s="633"/>
      <c r="AVO421" s="633"/>
      <c r="AVP421" s="633"/>
      <c r="AVQ421" s="633"/>
      <c r="AVR421" s="633"/>
      <c r="AVS421" s="633"/>
      <c r="AVT421" s="633"/>
      <c r="AVU421" s="633"/>
      <c r="AVV421" s="633"/>
      <c r="AVW421" s="633"/>
      <c r="AVX421" s="633"/>
      <c r="AVY421" s="633"/>
      <c r="AVZ421" s="633"/>
      <c r="AWA421" s="633"/>
      <c r="AWB421" s="633"/>
      <c r="AWC421" s="633"/>
      <c r="AWD421" s="633"/>
      <c r="AWE421" s="633"/>
      <c r="AWF421" s="633"/>
      <c r="AWG421" s="633"/>
      <c r="AWH421" s="633"/>
      <c r="AWI421" s="633"/>
      <c r="AWJ421" s="633"/>
      <c r="AWK421" s="633"/>
      <c r="AWL421" s="633"/>
      <c r="AWM421" s="633"/>
      <c r="AWN421" s="633"/>
      <c r="AWO421" s="633"/>
      <c r="AWP421" s="633"/>
      <c r="AWQ421" s="633"/>
      <c r="AWR421" s="633"/>
      <c r="AWS421" s="633"/>
      <c r="AWT421" s="633"/>
      <c r="AWU421" s="633"/>
      <c r="AWV421" s="633"/>
      <c r="AWW421" s="633"/>
      <c r="AWX421" s="633"/>
      <c r="AWY421" s="633"/>
      <c r="AWZ421" s="633"/>
      <c r="AXA421" s="633"/>
      <c r="AXB421" s="633"/>
      <c r="AXC421" s="633"/>
      <c r="AXD421" s="633"/>
      <c r="AXE421" s="633"/>
      <c r="AXF421" s="633"/>
      <c r="AXG421" s="633"/>
      <c r="AXH421" s="633"/>
      <c r="AXI421" s="633"/>
      <c r="AXJ421" s="633"/>
      <c r="AXK421" s="633"/>
      <c r="AXL421" s="633"/>
      <c r="AXM421" s="633"/>
      <c r="AXN421" s="633"/>
      <c r="AXO421" s="633"/>
      <c r="AXP421" s="633"/>
      <c r="AXQ421" s="633"/>
      <c r="AXR421" s="633"/>
      <c r="AXS421" s="633"/>
      <c r="AXT421" s="633"/>
      <c r="AXU421" s="633"/>
      <c r="AXV421" s="633"/>
      <c r="AXW421" s="633"/>
      <c r="AXX421" s="633"/>
      <c r="AXY421" s="633"/>
      <c r="AXZ421" s="633"/>
      <c r="AYA421" s="633"/>
      <c r="AYB421" s="633"/>
      <c r="AYC421" s="633"/>
      <c r="AYD421" s="633"/>
      <c r="AYE421" s="633"/>
      <c r="AYF421" s="633"/>
      <c r="AYG421" s="633"/>
      <c r="AYH421" s="633"/>
      <c r="AYI421" s="633"/>
      <c r="AYJ421" s="633"/>
      <c r="AYK421" s="633"/>
      <c r="AYL421" s="633"/>
      <c r="AYM421" s="633"/>
      <c r="AYN421" s="633"/>
      <c r="AYO421" s="633"/>
      <c r="AYP421" s="633"/>
      <c r="AYQ421" s="633"/>
      <c r="AYR421" s="633"/>
      <c r="AYS421" s="633"/>
      <c r="AYT421" s="633"/>
      <c r="AYU421" s="633"/>
      <c r="AYV421" s="633"/>
      <c r="AYW421" s="633"/>
      <c r="AYX421" s="633"/>
      <c r="AYY421" s="633"/>
      <c r="AYZ421" s="633"/>
      <c r="AZA421" s="633"/>
      <c r="AZB421" s="633"/>
      <c r="AZC421" s="633"/>
      <c r="AZD421" s="633"/>
      <c r="AZE421" s="633"/>
      <c r="AZF421" s="633"/>
      <c r="AZG421" s="633"/>
      <c r="AZH421" s="633"/>
      <c r="AZI421" s="633"/>
      <c r="AZJ421" s="633"/>
      <c r="AZK421" s="633"/>
      <c r="AZL421" s="633"/>
      <c r="AZM421" s="633"/>
      <c r="AZN421" s="633"/>
      <c r="AZO421" s="633"/>
      <c r="AZP421" s="633"/>
      <c r="AZQ421" s="633"/>
      <c r="AZR421" s="633"/>
      <c r="AZS421" s="633"/>
      <c r="AZT421" s="633"/>
      <c r="AZU421" s="633"/>
      <c r="AZV421" s="633"/>
      <c r="AZW421" s="633"/>
      <c r="AZX421" s="633"/>
      <c r="AZY421" s="633"/>
      <c r="AZZ421" s="633"/>
      <c r="BAA421" s="633"/>
      <c r="BAB421" s="633"/>
      <c r="BAC421" s="633"/>
      <c r="BAD421" s="633"/>
      <c r="BAE421" s="633"/>
      <c r="BAF421" s="633"/>
      <c r="BAG421" s="633"/>
      <c r="BAH421" s="633"/>
      <c r="BAI421" s="633"/>
      <c r="BAJ421" s="633"/>
      <c r="BAK421" s="633"/>
      <c r="BAL421" s="633"/>
      <c r="BAM421" s="633"/>
      <c r="BAN421" s="633"/>
      <c r="BAO421" s="633"/>
      <c r="BAP421" s="633"/>
      <c r="BAQ421" s="633"/>
      <c r="BAR421" s="633"/>
      <c r="BAS421" s="633"/>
      <c r="BAT421" s="633"/>
      <c r="BAU421" s="633"/>
      <c r="BAV421" s="633"/>
      <c r="BAW421" s="633"/>
      <c r="BAX421" s="633"/>
      <c r="BAY421" s="633"/>
      <c r="BAZ421" s="633"/>
      <c r="BBA421" s="633"/>
      <c r="BBB421" s="633"/>
      <c r="BBC421" s="633"/>
      <c r="BBD421" s="633"/>
      <c r="BBE421" s="633"/>
      <c r="BBF421" s="633"/>
      <c r="BBG421" s="633"/>
      <c r="BBH421" s="633"/>
      <c r="BBI421" s="633"/>
      <c r="BBJ421" s="633"/>
      <c r="BBK421" s="633"/>
      <c r="BBL421" s="633"/>
      <c r="BBM421" s="633"/>
      <c r="BBN421" s="633"/>
      <c r="BBO421" s="633"/>
      <c r="BBP421" s="633"/>
      <c r="BBQ421" s="633"/>
      <c r="BBR421" s="633"/>
      <c r="BBS421" s="633"/>
      <c r="BBT421" s="633"/>
      <c r="BBU421" s="633"/>
      <c r="BBV421" s="633"/>
      <c r="BBW421" s="633"/>
      <c r="BBX421" s="633"/>
      <c r="BBY421" s="633"/>
      <c r="BBZ421" s="633"/>
      <c r="BCA421" s="633"/>
      <c r="BCB421" s="633"/>
      <c r="BCC421" s="633"/>
      <c r="BCD421" s="633"/>
      <c r="BCE421" s="633"/>
      <c r="BCF421" s="633"/>
      <c r="BCG421" s="633"/>
      <c r="BCH421" s="633"/>
      <c r="BCI421" s="633"/>
      <c r="BCJ421" s="633"/>
      <c r="BCK421" s="633"/>
      <c r="BCL421" s="633"/>
      <c r="BCM421" s="633"/>
      <c r="BCN421" s="633"/>
      <c r="BCO421" s="633"/>
      <c r="BCP421" s="633"/>
      <c r="BCQ421" s="633"/>
      <c r="BCR421" s="633"/>
      <c r="BCS421" s="633"/>
      <c r="BCT421" s="633"/>
      <c r="BCU421" s="633"/>
      <c r="BCV421" s="633"/>
      <c r="BCW421" s="633"/>
      <c r="BCX421" s="633"/>
      <c r="BCY421" s="633"/>
      <c r="BCZ421" s="633"/>
      <c r="BDA421" s="633"/>
      <c r="BDB421" s="633"/>
      <c r="BDC421" s="633"/>
      <c r="BDD421" s="633"/>
      <c r="BDE421" s="633"/>
      <c r="BDF421" s="633"/>
      <c r="BDG421" s="633"/>
      <c r="BDH421" s="633"/>
      <c r="BDI421" s="633"/>
      <c r="BDJ421" s="633"/>
      <c r="BDK421" s="633"/>
      <c r="BDL421" s="633"/>
      <c r="BDM421" s="633"/>
      <c r="BDN421" s="633"/>
      <c r="BDO421" s="633"/>
      <c r="BDP421" s="633"/>
      <c r="BDQ421" s="633"/>
      <c r="BDR421" s="633"/>
      <c r="BDS421" s="633"/>
      <c r="BDT421" s="633"/>
      <c r="BDU421" s="633"/>
      <c r="BDV421" s="633"/>
      <c r="BDW421" s="633"/>
      <c r="BDX421" s="633"/>
      <c r="BDY421" s="633"/>
      <c r="BDZ421" s="633"/>
      <c r="BEA421" s="633"/>
      <c r="BEB421" s="633"/>
      <c r="BEC421" s="633"/>
      <c r="BED421" s="633"/>
      <c r="BEE421" s="633"/>
      <c r="BEF421" s="633"/>
      <c r="BEG421" s="633"/>
      <c r="BEH421" s="633"/>
      <c r="BEI421" s="633"/>
      <c r="BEJ421" s="633"/>
      <c r="BEK421" s="633"/>
      <c r="BEL421" s="633"/>
      <c r="BEM421" s="633"/>
      <c r="BEN421" s="633"/>
      <c r="BEO421" s="633"/>
      <c r="BEP421" s="633"/>
      <c r="BEQ421" s="633"/>
      <c r="BER421" s="633"/>
      <c r="BES421" s="633"/>
      <c r="BET421" s="633"/>
      <c r="BEU421" s="633"/>
      <c r="BEV421" s="633"/>
      <c r="BEW421" s="633"/>
      <c r="BEX421" s="633"/>
      <c r="BEY421" s="633"/>
      <c r="BEZ421" s="633"/>
      <c r="BFA421" s="633"/>
      <c r="BFB421" s="633"/>
      <c r="BFC421" s="633"/>
      <c r="BFD421" s="633"/>
      <c r="BFE421" s="633"/>
      <c r="BFF421" s="633"/>
      <c r="BFG421" s="633"/>
      <c r="BFH421" s="633"/>
      <c r="BFI421" s="633"/>
      <c r="BFJ421" s="633"/>
      <c r="BFK421" s="633"/>
      <c r="BFL421" s="633"/>
      <c r="BFM421" s="633"/>
      <c r="BFN421" s="633"/>
      <c r="BFO421" s="633"/>
      <c r="BFP421" s="633"/>
      <c r="BFQ421" s="633"/>
      <c r="BFR421" s="633"/>
      <c r="BFS421" s="633"/>
      <c r="BFT421" s="633"/>
      <c r="BFU421" s="633"/>
      <c r="BFV421" s="633"/>
      <c r="BFW421" s="633"/>
      <c r="BFX421" s="633"/>
      <c r="BFY421" s="633"/>
      <c r="BFZ421" s="633"/>
      <c r="BGA421" s="633"/>
      <c r="BGB421" s="633"/>
      <c r="BGC421" s="633"/>
      <c r="BGD421" s="633"/>
      <c r="BGE421" s="633"/>
      <c r="BGF421" s="633"/>
      <c r="BGG421" s="633"/>
      <c r="BGH421" s="633"/>
      <c r="BGI421" s="633"/>
      <c r="BGJ421" s="633"/>
      <c r="BGK421" s="633"/>
      <c r="BGL421" s="633"/>
      <c r="BGM421" s="633"/>
      <c r="BGN421" s="633"/>
      <c r="BGO421" s="633"/>
      <c r="BGP421" s="633"/>
      <c r="BGQ421" s="633"/>
      <c r="BGR421" s="633"/>
      <c r="BGS421" s="633"/>
      <c r="BGT421" s="633"/>
      <c r="BGU421" s="633"/>
      <c r="BGV421" s="633"/>
      <c r="BGW421" s="633"/>
      <c r="BGX421" s="633"/>
      <c r="BGY421" s="633"/>
      <c r="BGZ421" s="633"/>
      <c r="BHA421" s="633"/>
      <c r="BHB421" s="633"/>
      <c r="BHC421" s="633"/>
      <c r="BHD421" s="633"/>
      <c r="BHE421" s="633"/>
      <c r="BHF421" s="633"/>
      <c r="BHG421" s="633"/>
      <c r="BHH421" s="633"/>
      <c r="BHI421" s="633"/>
      <c r="BHJ421" s="633"/>
      <c r="BHK421" s="633"/>
      <c r="BHL421" s="633"/>
      <c r="BHM421" s="633"/>
      <c r="BHN421" s="633"/>
      <c r="BHO421" s="633"/>
      <c r="BHP421" s="633"/>
      <c r="BHQ421" s="633"/>
      <c r="BHR421" s="633"/>
      <c r="BHS421" s="633"/>
      <c r="BHT421" s="633"/>
      <c r="BHU421" s="633"/>
      <c r="BHV421" s="633"/>
      <c r="BHW421" s="633"/>
      <c r="BHX421" s="633"/>
      <c r="BHY421" s="633"/>
      <c r="BHZ421" s="633"/>
      <c r="BIA421" s="633"/>
      <c r="BIB421" s="633"/>
      <c r="BIC421" s="633"/>
      <c r="BID421" s="633"/>
      <c r="BIE421" s="633"/>
      <c r="BIF421" s="633"/>
      <c r="BIG421" s="633"/>
      <c r="BIH421" s="633"/>
      <c r="BII421" s="633"/>
      <c r="BIJ421" s="633"/>
      <c r="BIK421" s="633"/>
      <c r="BIL421" s="633"/>
      <c r="BIM421" s="633"/>
      <c r="BIN421" s="633"/>
      <c r="BIO421" s="633"/>
      <c r="BIP421" s="633"/>
      <c r="BIQ421" s="633"/>
      <c r="BIR421" s="633"/>
      <c r="BIS421" s="633"/>
      <c r="BIT421" s="633"/>
      <c r="BIU421" s="633"/>
      <c r="BIV421" s="633"/>
      <c r="BIW421" s="633"/>
      <c r="BIX421" s="633"/>
      <c r="BIY421" s="633"/>
      <c r="BIZ421" s="633"/>
      <c r="BJA421" s="633"/>
      <c r="BJB421" s="633"/>
      <c r="BJC421" s="633"/>
      <c r="BJD421" s="633"/>
      <c r="BJE421" s="633"/>
      <c r="BJF421" s="633"/>
      <c r="BJG421" s="633"/>
      <c r="BJH421" s="633"/>
      <c r="BJI421" s="633"/>
      <c r="BJJ421" s="633"/>
      <c r="BJK421" s="633"/>
      <c r="BJL421" s="633"/>
      <c r="BJM421" s="633"/>
      <c r="BJN421" s="633"/>
      <c r="BJO421" s="633"/>
      <c r="BJP421" s="633"/>
      <c r="BJQ421" s="633"/>
      <c r="BJR421" s="633"/>
      <c r="BJS421" s="633"/>
      <c r="BJT421" s="633"/>
      <c r="BJU421" s="633"/>
      <c r="BJV421" s="633"/>
      <c r="BJW421" s="633"/>
      <c r="BJX421" s="633"/>
      <c r="BJY421" s="633"/>
      <c r="BJZ421" s="633"/>
      <c r="BKA421" s="633"/>
      <c r="BKB421" s="633"/>
      <c r="BKC421" s="633"/>
      <c r="BKD421" s="633"/>
      <c r="BKE421" s="633"/>
      <c r="BKF421" s="633"/>
      <c r="BKG421" s="633"/>
      <c r="BKH421" s="633"/>
      <c r="BKI421" s="633"/>
      <c r="BKJ421" s="633"/>
      <c r="BKK421" s="633"/>
      <c r="BKL421" s="633"/>
      <c r="BKM421" s="633"/>
      <c r="BKN421" s="633"/>
      <c r="BKO421" s="633"/>
      <c r="BKP421" s="633"/>
      <c r="BKQ421" s="633"/>
      <c r="BKR421" s="633"/>
      <c r="BKS421" s="633"/>
      <c r="BKT421" s="633"/>
      <c r="BKU421" s="633"/>
      <c r="BKV421" s="633"/>
      <c r="BKW421" s="633"/>
      <c r="BKX421" s="633"/>
      <c r="BKY421" s="633"/>
      <c r="BKZ421" s="633"/>
      <c r="BLA421" s="633"/>
      <c r="BLB421" s="633"/>
      <c r="BLC421" s="633"/>
      <c r="BLD421" s="633"/>
      <c r="BLE421" s="633"/>
      <c r="BLF421" s="633"/>
      <c r="BLG421" s="633"/>
      <c r="BLH421" s="633"/>
      <c r="BLI421" s="633"/>
      <c r="BLJ421" s="633"/>
      <c r="BLK421" s="633"/>
      <c r="BLL421" s="633"/>
      <c r="BLM421" s="633"/>
      <c r="BLN421" s="633"/>
      <c r="BLO421" s="633"/>
      <c r="BLP421" s="633"/>
      <c r="BLQ421" s="633"/>
      <c r="BLR421" s="633"/>
      <c r="BLS421" s="633"/>
      <c r="BLT421" s="633"/>
      <c r="BLU421" s="633"/>
      <c r="BLV421" s="633"/>
      <c r="BLW421" s="633"/>
      <c r="BLX421" s="633"/>
      <c r="BLY421" s="633"/>
      <c r="BLZ421" s="633"/>
      <c r="BMA421" s="633"/>
      <c r="BMB421" s="633"/>
      <c r="BMC421" s="633"/>
      <c r="BMD421" s="633"/>
      <c r="BME421" s="633"/>
      <c r="BMF421" s="633"/>
      <c r="BMG421" s="633"/>
      <c r="BMH421" s="633"/>
      <c r="BMI421" s="633"/>
      <c r="BMJ421" s="633"/>
      <c r="BMK421" s="633"/>
      <c r="BML421" s="633"/>
      <c r="BMM421" s="633"/>
      <c r="BMN421" s="633"/>
      <c r="BMO421" s="633"/>
      <c r="BMP421" s="633"/>
      <c r="BMQ421" s="633"/>
      <c r="BMR421" s="633"/>
      <c r="BMS421" s="633"/>
      <c r="BMT421" s="633"/>
      <c r="BMU421" s="633"/>
      <c r="BMV421" s="633"/>
      <c r="BMW421" s="633"/>
      <c r="BMX421" s="633"/>
      <c r="BMY421" s="633"/>
      <c r="BMZ421" s="633"/>
      <c r="BNA421" s="633"/>
      <c r="BNB421" s="633"/>
      <c r="BNC421" s="633"/>
      <c r="BND421" s="633"/>
      <c r="BNE421" s="633"/>
      <c r="BNF421" s="633"/>
      <c r="BNG421" s="633"/>
      <c r="BNH421" s="633"/>
      <c r="BNI421" s="633"/>
      <c r="BNJ421" s="633"/>
      <c r="BNK421" s="633"/>
      <c r="BNL421" s="633"/>
      <c r="BNM421" s="633"/>
      <c r="BNN421" s="633"/>
      <c r="BNO421" s="633"/>
      <c r="BNP421" s="633"/>
      <c r="BNQ421" s="633"/>
      <c r="BNR421" s="633"/>
      <c r="BNS421" s="633"/>
      <c r="BNT421" s="633"/>
      <c r="BNU421" s="633"/>
      <c r="BNV421" s="633"/>
      <c r="BNW421" s="633"/>
      <c r="BNX421" s="633"/>
      <c r="BNY421" s="633"/>
      <c r="BNZ421" s="633"/>
      <c r="BOA421" s="633"/>
      <c r="BOB421" s="633"/>
      <c r="BOC421" s="633"/>
      <c r="BOD421" s="633"/>
      <c r="BOE421" s="633"/>
      <c r="BOF421" s="633"/>
      <c r="BOG421" s="633"/>
      <c r="BOH421" s="633"/>
      <c r="BOI421" s="633"/>
      <c r="BOJ421" s="633"/>
      <c r="BOK421" s="633"/>
      <c r="BOL421" s="633"/>
      <c r="BOM421" s="633"/>
      <c r="BON421" s="633"/>
      <c r="BOO421" s="633"/>
      <c r="BOP421" s="633"/>
      <c r="BOQ421" s="633"/>
      <c r="BOR421" s="633"/>
      <c r="BOS421" s="633"/>
      <c r="BOT421" s="633"/>
      <c r="BOU421" s="633"/>
      <c r="BOV421" s="633"/>
      <c r="BOW421" s="633"/>
      <c r="BOX421" s="633"/>
      <c r="BOY421" s="633"/>
      <c r="BOZ421" s="633"/>
      <c r="BPA421" s="633"/>
      <c r="BPB421" s="633"/>
      <c r="BPC421" s="633"/>
      <c r="BPD421" s="633"/>
      <c r="BPE421" s="633"/>
      <c r="BPF421" s="633"/>
      <c r="BPG421" s="633"/>
      <c r="BPH421" s="633"/>
      <c r="BPI421" s="633"/>
      <c r="BPJ421" s="633"/>
      <c r="BPK421" s="633"/>
      <c r="BPL421" s="633"/>
      <c r="BPM421" s="633"/>
      <c r="BPN421" s="633"/>
      <c r="BPO421" s="633"/>
      <c r="BPP421" s="633"/>
      <c r="BPQ421" s="633"/>
      <c r="BPR421" s="633"/>
      <c r="BPS421" s="633"/>
      <c r="BPT421" s="633"/>
      <c r="BPU421" s="633"/>
      <c r="BPV421" s="633"/>
      <c r="BPW421" s="633"/>
      <c r="BPX421" s="633"/>
      <c r="BPY421" s="633"/>
      <c r="BPZ421" s="633"/>
      <c r="BQA421" s="633"/>
      <c r="BQB421" s="633"/>
      <c r="BQC421" s="633"/>
      <c r="BQD421" s="633"/>
      <c r="BQE421" s="633"/>
      <c r="BQF421" s="633"/>
      <c r="BQG421" s="633"/>
      <c r="BQH421" s="633"/>
      <c r="BQI421" s="633"/>
      <c r="BQJ421" s="633"/>
      <c r="BQK421" s="633"/>
      <c r="BQL421" s="633"/>
      <c r="BQM421" s="633"/>
      <c r="BQN421" s="633"/>
      <c r="BQO421" s="633"/>
      <c r="BQP421" s="633"/>
      <c r="BQQ421" s="633"/>
      <c r="BQR421" s="633"/>
      <c r="BQS421" s="633"/>
      <c r="BQT421" s="633"/>
      <c r="BQU421" s="633"/>
      <c r="BQV421" s="633"/>
      <c r="BQW421" s="633"/>
      <c r="BQX421" s="633"/>
      <c r="BQY421" s="633"/>
      <c r="BQZ421" s="633"/>
      <c r="BRA421" s="633"/>
      <c r="BRB421" s="633"/>
      <c r="BRC421" s="633"/>
      <c r="BRD421" s="633"/>
      <c r="BRE421" s="633"/>
      <c r="BRF421" s="633"/>
      <c r="BRG421" s="633"/>
      <c r="BRH421" s="633"/>
      <c r="BRI421" s="633"/>
      <c r="BRJ421" s="633"/>
      <c r="BRK421" s="633"/>
      <c r="BRL421" s="633"/>
      <c r="BRM421" s="633"/>
      <c r="BRN421" s="633"/>
      <c r="BRO421" s="633"/>
      <c r="BRP421" s="633"/>
      <c r="BRQ421" s="633"/>
      <c r="BRR421" s="633"/>
      <c r="BRS421" s="633"/>
      <c r="BRT421" s="633"/>
      <c r="BRU421" s="633"/>
      <c r="BRV421" s="633"/>
      <c r="BRW421" s="633"/>
      <c r="BRX421" s="633"/>
      <c r="BRY421" s="633"/>
      <c r="BRZ421" s="633"/>
      <c r="BSA421" s="633"/>
      <c r="BSB421" s="633"/>
      <c r="BSC421" s="633"/>
      <c r="BSD421" s="633"/>
      <c r="BSE421" s="633"/>
      <c r="BSF421" s="633"/>
      <c r="BSG421" s="633"/>
      <c r="BSH421" s="633"/>
      <c r="BSI421" s="633"/>
      <c r="BSJ421" s="633"/>
      <c r="BSK421" s="633"/>
      <c r="BSL421" s="633"/>
      <c r="BSM421" s="633"/>
      <c r="BSN421" s="633"/>
      <c r="BSO421" s="633"/>
      <c r="BSP421" s="633"/>
      <c r="BSQ421" s="633"/>
      <c r="BSR421" s="633"/>
      <c r="BSS421" s="633"/>
      <c r="BST421" s="633"/>
      <c r="BSU421" s="633"/>
      <c r="BSV421" s="633"/>
      <c r="BSW421" s="633"/>
      <c r="BSX421" s="633"/>
      <c r="BSY421" s="633"/>
      <c r="BSZ421" s="633"/>
      <c r="BTA421" s="633"/>
      <c r="BTB421" s="633"/>
      <c r="BTC421" s="633"/>
      <c r="BTD421" s="633"/>
      <c r="BTE421" s="633"/>
      <c r="BTF421" s="633"/>
      <c r="BTG421" s="633"/>
      <c r="BTH421" s="633"/>
      <c r="BTI421" s="633"/>
      <c r="BTJ421" s="633"/>
      <c r="BTK421" s="633"/>
      <c r="BTL421" s="633"/>
      <c r="BTM421" s="633"/>
      <c r="BTN421" s="633"/>
      <c r="BTO421" s="633"/>
      <c r="BTP421" s="633"/>
      <c r="BTQ421" s="633"/>
      <c r="BTR421" s="633"/>
      <c r="BTS421" s="633"/>
      <c r="BTT421" s="633"/>
      <c r="BTU421" s="633"/>
      <c r="BTV421" s="633"/>
      <c r="BTW421" s="633"/>
      <c r="BTX421" s="633"/>
      <c r="BTY421" s="633"/>
      <c r="BTZ421" s="633"/>
      <c r="BUA421" s="633"/>
      <c r="BUB421" s="633"/>
      <c r="BUC421" s="633"/>
      <c r="BUD421" s="633"/>
      <c r="BUE421" s="633"/>
      <c r="BUF421" s="633"/>
      <c r="BUG421" s="633"/>
      <c r="BUH421" s="633"/>
      <c r="BUI421" s="633"/>
      <c r="BUJ421" s="633"/>
      <c r="BUK421" s="633"/>
      <c r="BUL421" s="633"/>
      <c r="BUM421" s="633"/>
      <c r="BUN421" s="633"/>
      <c r="BUO421" s="633"/>
      <c r="BUP421" s="633"/>
      <c r="BUQ421" s="633"/>
      <c r="BUR421" s="633"/>
      <c r="BUS421" s="633"/>
      <c r="BUT421" s="633"/>
      <c r="BUU421" s="633"/>
      <c r="BUV421" s="633"/>
      <c r="BUW421" s="633"/>
      <c r="BUX421" s="633"/>
      <c r="BUY421" s="633"/>
      <c r="BUZ421" s="633"/>
      <c r="BVA421" s="633"/>
      <c r="BVB421" s="633"/>
      <c r="BVC421" s="633"/>
      <c r="BVD421" s="633"/>
      <c r="BVE421" s="633"/>
      <c r="BVF421" s="633"/>
      <c r="BVG421" s="633"/>
      <c r="BVH421" s="633"/>
      <c r="BVI421" s="633"/>
      <c r="BVJ421" s="633"/>
      <c r="BVK421" s="633"/>
      <c r="BVL421" s="633"/>
      <c r="BVM421" s="633"/>
      <c r="BVN421" s="633"/>
      <c r="BVO421" s="633"/>
      <c r="BVP421" s="633"/>
      <c r="BVQ421" s="633"/>
      <c r="BVR421" s="633"/>
      <c r="BVS421" s="633"/>
      <c r="BVT421" s="633"/>
      <c r="BVU421" s="633"/>
      <c r="BVV421" s="633"/>
      <c r="BVW421" s="633"/>
      <c r="BVX421" s="633"/>
      <c r="BVY421" s="633"/>
      <c r="BVZ421" s="633"/>
      <c r="BWA421" s="633"/>
      <c r="BWB421" s="633"/>
      <c r="BWC421" s="633"/>
      <c r="BWD421" s="633"/>
      <c r="BWE421" s="633"/>
      <c r="BWF421" s="633"/>
      <c r="BWG421" s="633"/>
      <c r="BWH421" s="633"/>
      <c r="BWI421" s="633"/>
      <c r="BWJ421" s="633"/>
      <c r="BWK421" s="633"/>
      <c r="BWL421" s="633"/>
      <c r="BWM421" s="633"/>
      <c r="BWN421" s="633"/>
      <c r="BWO421" s="633"/>
      <c r="BWP421" s="633"/>
      <c r="BWQ421" s="633"/>
      <c r="BWR421" s="633"/>
      <c r="BWS421" s="633"/>
      <c r="BWT421" s="633"/>
      <c r="BWU421" s="633"/>
      <c r="BWV421" s="633"/>
      <c r="BWW421" s="633"/>
      <c r="BWX421" s="633"/>
      <c r="BWY421" s="633"/>
      <c r="BWZ421" s="633"/>
      <c r="BXA421" s="633"/>
      <c r="BXB421" s="633"/>
      <c r="BXC421" s="633"/>
      <c r="BXD421" s="633"/>
      <c r="BXE421" s="633"/>
      <c r="BXF421" s="633"/>
      <c r="BXG421" s="633"/>
      <c r="BXH421" s="633"/>
      <c r="BXI421" s="633"/>
      <c r="BXJ421" s="633"/>
      <c r="BXK421" s="633"/>
      <c r="BXL421" s="633"/>
      <c r="BXM421" s="633"/>
      <c r="BXN421" s="633"/>
      <c r="BXO421" s="633"/>
      <c r="BXP421" s="633"/>
      <c r="BXQ421" s="633"/>
      <c r="BXR421" s="633"/>
      <c r="BXS421" s="633"/>
      <c r="BXT421" s="633"/>
      <c r="BXU421" s="633"/>
      <c r="BXV421" s="633"/>
      <c r="BXW421" s="633"/>
      <c r="BXX421" s="633"/>
      <c r="BXY421" s="633"/>
      <c r="BXZ421" s="633"/>
      <c r="BYA421" s="633"/>
      <c r="BYB421" s="633"/>
      <c r="BYC421" s="633"/>
      <c r="BYD421" s="633"/>
      <c r="BYE421" s="633"/>
      <c r="BYF421" s="633"/>
      <c r="BYG421" s="633"/>
      <c r="BYH421" s="633"/>
      <c r="BYI421" s="633"/>
      <c r="BYJ421" s="633"/>
      <c r="BYK421" s="633"/>
      <c r="BYL421" s="633"/>
      <c r="BYM421" s="633"/>
      <c r="BYN421" s="633"/>
      <c r="BYO421" s="633"/>
      <c r="BYP421" s="633"/>
      <c r="BYQ421" s="633"/>
      <c r="BYR421" s="633"/>
      <c r="BYS421" s="633"/>
      <c r="BYT421" s="633"/>
      <c r="BYU421" s="633"/>
      <c r="BYV421" s="633"/>
      <c r="BYW421" s="633"/>
      <c r="BYX421" s="633"/>
      <c r="BYY421" s="633"/>
      <c r="BYZ421" s="633"/>
      <c r="BZA421" s="633"/>
      <c r="BZB421" s="633"/>
      <c r="BZC421" s="633"/>
      <c r="BZD421" s="633"/>
      <c r="BZE421" s="633"/>
      <c r="BZF421" s="633"/>
      <c r="BZG421" s="633"/>
      <c r="BZH421" s="633"/>
      <c r="BZI421" s="633"/>
      <c r="BZJ421" s="633"/>
      <c r="BZK421" s="633"/>
      <c r="BZL421" s="633"/>
      <c r="BZM421" s="633"/>
      <c r="BZN421" s="633"/>
      <c r="BZO421" s="633"/>
      <c r="BZP421" s="633"/>
      <c r="BZQ421" s="633"/>
      <c r="BZR421" s="633"/>
      <c r="BZS421" s="633"/>
      <c r="BZT421" s="633"/>
      <c r="BZU421" s="633"/>
      <c r="BZV421" s="633"/>
      <c r="BZW421" s="633"/>
      <c r="BZX421" s="633"/>
      <c r="BZY421" s="633"/>
      <c r="BZZ421" s="633"/>
      <c r="CAA421" s="633"/>
      <c r="CAB421" s="633"/>
      <c r="CAC421" s="633"/>
      <c r="CAD421" s="633"/>
      <c r="CAE421" s="633"/>
      <c r="CAF421" s="633"/>
      <c r="CAG421" s="633"/>
      <c r="CAH421" s="633"/>
      <c r="CAI421" s="633"/>
      <c r="CAJ421" s="633"/>
      <c r="CAK421" s="633"/>
      <c r="CAL421" s="633"/>
      <c r="CAM421" s="633"/>
      <c r="CAN421" s="633"/>
      <c r="CAO421" s="633"/>
      <c r="CAP421" s="633"/>
      <c r="CAQ421" s="633"/>
      <c r="CAR421" s="633"/>
      <c r="CAS421" s="633"/>
      <c r="CAT421" s="633"/>
      <c r="CAU421" s="633"/>
      <c r="CAV421" s="633"/>
      <c r="CAW421" s="633"/>
      <c r="CAX421" s="633"/>
      <c r="CAY421" s="633"/>
      <c r="CAZ421" s="633"/>
      <c r="CBA421" s="633"/>
      <c r="CBB421" s="633"/>
      <c r="CBC421" s="633"/>
      <c r="CBD421" s="633"/>
      <c r="CBE421" s="633"/>
      <c r="CBF421" s="633"/>
      <c r="CBG421" s="633"/>
      <c r="CBH421" s="633"/>
      <c r="CBI421" s="633"/>
      <c r="CBJ421" s="633"/>
      <c r="CBK421" s="633"/>
      <c r="CBL421" s="633"/>
      <c r="CBM421" s="633"/>
      <c r="CBN421" s="633"/>
      <c r="CBO421" s="633"/>
      <c r="CBP421" s="633"/>
      <c r="CBQ421" s="633"/>
      <c r="CBR421" s="633"/>
      <c r="CBS421" s="633"/>
      <c r="CBT421" s="633"/>
      <c r="CBU421" s="633"/>
      <c r="CBV421" s="633"/>
      <c r="CBW421" s="633"/>
      <c r="CBX421" s="633"/>
      <c r="CBY421" s="633"/>
      <c r="CBZ421" s="633"/>
      <c r="CCA421" s="633"/>
      <c r="CCB421" s="633"/>
      <c r="CCC421" s="633"/>
      <c r="CCD421" s="633"/>
      <c r="CCE421" s="633"/>
      <c r="CCF421" s="633"/>
      <c r="CCG421" s="633"/>
      <c r="CCH421" s="633"/>
      <c r="CCI421" s="633"/>
      <c r="CCJ421" s="633"/>
      <c r="CCK421" s="633"/>
      <c r="CCL421" s="633"/>
      <c r="CCM421" s="633"/>
      <c r="CCN421" s="633"/>
      <c r="CCO421" s="633"/>
      <c r="CCP421" s="633"/>
      <c r="CCQ421" s="633"/>
      <c r="CCR421" s="633"/>
      <c r="CCS421" s="633"/>
      <c r="CCT421" s="633"/>
      <c r="CCU421" s="633"/>
      <c r="CCV421" s="633"/>
      <c r="CCW421" s="633"/>
      <c r="CCX421" s="633"/>
      <c r="CCY421" s="633"/>
      <c r="CCZ421" s="633"/>
      <c r="CDA421" s="633"/>
      <c r="CDB421" s="633"/>
      <c r="CDC421" s="633"/>
      <c r="CDD421" s="633"/>
      <c r="CDE421" s="633"/>
      <c r="CDF421" s="633"/>
      <c r="CDG421" s="633"/>
      <c r="CDH421" s="633"/>
      <c r="CDI421" s="633"/>
      <c r="CDJ421" s="633"/>
      <c r="CDK421" s="633"/>
      <c r="CDL421" s="633"/>
      <c r="CDM421" s="633"/>
      <c r="CDN421" s="633"/>
      <c r="CDO421" s="633"/>
      <c r="CDP421" s="633"/>
      <c r="CDQ421" s="633"/>
      <c r="CDR421" s="633"/>
      <c r="CDS421" s="633"/>
      <c r="CDT421" s="633"/>
      <c r="CDU421" s="633"/>
      <c r="CDV421" s="633"/>
      <c r="CDW421" s="633"/>
      <c r="CDX421" s="633"/>
      <c r="CDY421" s="633"/>
      <c r="CDZ421" s="633"/>
      <c r="CEA421" s="633"/>
      <c r="CEB421" s="633"/>
      <c r="CEC421" s="633"/>
      <c r="CED421" s="633"/>
      <c r="CEE421" s="633"/>
      <c r="CEF421" s="633"/>
      <c r="CEG421" s="633"/>
      <c r="CEH421" s="633"/>
      <c r="CEI421" s="633"/>
      <c r="CEJ421" s="633"/>
      <c r="CEK421" s="633"/>
      <c r="CEL421" s="633"/>
      <c r="CEM421" s="633"/>
      <c r="CEN421" s="633"/>
      <c r="CEO421" s="633"/>
      <c r="CEP421" s="633"/>
      <c r="CEQ421" s="633"/>
      <c r="CER421" s="633"/>
      <c r="CES421" s="633"/>
      <c r="CET421" s="633"/>
      <c r="CEU421" s="633"/>
      <c r="CEV421" s="633"/>
      <c r="CEW421" s="633"/>
      <c r="CEX421" s="633"/>
      <c r="CEY421" s="633"/>
      <c r="CEZ421" s="633"/>
      <c r="CFA421" s="633"/>
      <c r="CFB421" s="633"/>
      <c r="CFC421" s="633"/>
      <c r="CFD421" s="633"/>
      <c r="CFE421" s="633"/>
      <c r="CFF421" s="633"/>
      <c r="CFG421" s="633"/>
      <c r="CFH421" s="633"/>
      <c r="CFI421" s="633"/>
      <c r="CFJ421" s="633"/>
      <c r="CFK421" s="633"/>
      <c r="CFL421" s="633"/>
      <c r="CFM421" s="633"/>
      <c r="CFN421" s="633"/>
      <c r="CFO421" s="633"/>
      <c r="CFP421" s="633"/>
      <c r="CFQ421" s="633"/>
      <c r="CFR421" s="633"/>
      <c r="CFS421" s="633"/>
      <c r="CFT421" s="633"/>
      <c r="CFU421" s="633"/>
      <c r="CFV421" s="633"/>
      <c r="CFW421" s="633"/>
      <c r="CFX421" s="633"/>
      <c r="CFY421" s="633"/>
      <c r="CFZ421" s="633"/>
      <c r="CGA421" s="633"/>
      <c r="CGB421" s="633"/>
      <c r="CGC421" s="633"/>
      <c r="CGD421" s="633"/>
      <c r="CGE421" s="633"/>
      <c r="CGF421" s="633"/>
      <c r="CGG421" s="633"/>
      <c r="CGH421" s="633"/>
      <c r="CGI421" s="633"/>
      <c r="CGJ421" s="633"/>
      <c r="CGK421" s="633"/>
      <c r="CGL421" s="633"/>
      <c r="CGM421" s="633"/>
      <c r="CGN421" s="633"/>
      <c r="CGO421" s="633"/>
      <c r="CGP421" s="633"/>
      <c r="CGQ421" s="633"/>
      <c r="CGR421" s="633"/>
      <c r="CGS421" s="633"/>
      <c r="CGT421" s="633"/>
      <c r="CGU421" s="633"/>
      <c r="CGV421" s="633"/>
      <c r="CGW421" s="633"/>
      <c r="CGX421" s="633"/>
      <c r="CGY421" s="633"/>
      <c r="CGZ421" s="633"/>
      <c r="CHA421" s="633"/>
      <c r="CHB421" s="633"/>
      <c r="CHC421" s="633"/>
      <c r="CHD421" s="633"/>
      <c r="CHE421" s="633"/>
      <c r="CHF421" s="633"/>
      <c r="CHG421" s="633"/>
      <c r="CHH421" s="633"/>
      <c r="CHI421" s="633"/>
      <c r="CHJ421" s="633"/>
      <c r="CHK421" s="633"/>
      <c r="CHL421" s="633"/>
      <c r="CHM421" s="633"/>
      <c r="CHN421" s="633"/>
      <c r="CHO421" s="633"/>
      <c r="CHP421" s="633"/>
      <c r="CHQ421" s="633"/>
      <c r="CHR421" s="633"/>
      <c r="CHS421" s="633"/>
      <c r="CHT421" s="633"/>
      <c r="CHU421" s="633"/>
      <c r="CHV421" s="633"/>
      <c r="CHW421" s="633"/>
      <c r="CHX421" s="633"/>
      <c r="CHY421" s="633"/>
      <c r="CHZ421" s="633"/>
      <c r="CIA421" s="633"/>
      <c r="CIB421" s="633"/>
      <c r="CIC421" s="633"/>
      <c r="CID421" s="633"/>
      <c r="CIE421" s="633"/>
      <c r="CIF421" s="633"/>
      <c r="CIG421" s="633"/>
      <c r="CIH421" s="633"/>
      <c r="CII421" s="633"/>
      <c r="CIJ421" s="633"/>
      <c r="CIK421" s="633"/>
      <c r="CIL421" s="633"/>
      <c r="CIM421" s="633"/>
      <c r="CIN421" s="633"/>
      <c r="CIO421" s="633"/>
      <c r="CIP421" s="633"/>
      <c r="CIQ421" s="633"/>
      <c r="CIR421" s="633"/>
      <c r="CIS421" s="633"/>
      <c r="CIT421" s="633"/>
      <c r="CIU421" s="633"/>
      <c r="CIV421" s="633"/>
      <c r="CIW421" s="633"/>
      <c r="CIX421" s="633"/>
      <c r="CIY421" s="633"/>
      <c r="CIZ421" s="633"/>
      <c r="CJA421" s="633"/>
      <c r="CJB421" s="633"/>
      <c r="CJC421" s="633"/>
      <c r="CJD421" s="633"/>
      <c r="CJE421" s="633"/>
      <c r="CJF421" s="633"/>
      <c r="CJG421" s="633"/>
      <c r="CJH421" s="633"/>
      <c r="CJI421" s="633"/>
      <c r="CJJ421" s="633"/>
      <c r="CJK421" s="633"/>
      <c r="CJL421" s="633"/>
      <c r="CJM421" s="633"/>
      <c r="CJN421" s="633"/>
      <c r="CJO421" s="633"/>
      <c r="CJP421" s="633"/>
      <c r="CJQ421" s="633"/>
      <c r="CJR421" s="633"/>
      <c r="CJS421" s="633"/>
      <c r="CJT421" s="633"/>
      <c r="CJU421" s="633"/>
      <c r="CJV421" s="633"/>
      <c r="CJW421" s="633"/>
      <c r="CJX421" s="633"/>
      <c r="CJY421" s="633"/>
      <c r="CJZ421" s="633"/>
      <c r="CKA421" s="633"/>
      <c r="CKB421" s="633"/>
      <c r="CKC421" s="633"/>
      <c r="CKD421" s="633"/>
      <c r="CKE421" s="633"/>
      <c r="CKF421" s="633"/>
      <c r="CKG421" s="633"/>
      <c r="CKH421" s="633"/>
      <c r="CKI421" s="633"/>
      <c r="CKJ421" s="633"/>
      <c r="CKK421" s="633"/>
      <c r="CKL421" s="633"/>
      <c r="CKM421" s="633"/>
      <c r="CKN421" s="633"/>
      <c r="CKO421" s="633"/>
      <c r="CKP421" s="633"/>
      <c r="CKQ421" s="633"/>
      <c r="CKR421" s="633"/>
      <c r="CKS421" s="633"/>
      <c r="CKT421" s="633"/>
      <c r="CKU421" s="633"/>
      <c r="CKV421" s="633"/>
      <c r="CKW421" s="633"/>
      <c r="CKX421" s="633"/>
      <c r="CKY421" s="633"/>
      <c r="CKZ421" s="633"/>
      <c r="CLA421" s="633"/>
      <c r="CLB421" s="633"/>
      <c r="CLC421" s="633"/>
      <c r="CLD421" s="633"/>
      <c r="CLE421" s="633"/>
      <c r="CLF421" s="633"/>
      <c r="CLG421" s="633"/>
      <c r="CLH421" s="633"/>
      <c r="CLI421" s="633"/>
      <c r="CLJ421" s="633"/>
      <c r="CLK421" s="633"/>
      <c r="CLL421" s="633"/>
      <c r="CLM421" s="633"/>
      <c r="CLN421" s="633"/>
      <c r="CLO421" s="633"/>
      <c r="CLP421" s="633"/>
      <c r="CLQ421" s="633"/>
      <c r="CLR421" s="633"/>
      <c r="CLS421" s="633"/>
      <c r="CLT421" s="633"/>
      <c r="CLU421" s="633"/>
      <c r="CLV421" s="633"/>
      <c r="CLW421" s="633"/>
      <c r="CLX421" s="633"/>
      <c r="CLY421" s="633"/>
      <c r="CLZ421" s="633"/>
      <c r="CMA421" s="633"/>
      <c r="CMB421" s="633"/>
      <c r="CMC421" s="633"/>
      <c r="CMD421" s="633"/>
      <c r="CME421" s="633"/>
      <c r="CMF421" s="633"/>
      <c r="CMG421" s="633"/>
      <c r="CMH421" s="633"/>
      <c r="CMI421" s="633"/>
      <c r="CMJ421" s="633"/>
      <c r="CMK421" s="633"/>
      <c r="CML421" s="633"/>
      <c r="CMM421" s="633"/>
      <c r="CMN421" s="633"/>
      <c r="CMO421" s="633"/>
      <c r="CMP421" s="633"/>
      <c r="CMQ421" s="633"/>
      <c r="CMR421" s="633"/>
      <c r="CMS421" s="633"/>
      <c r="CMT421" s="633"/>
      <c r="CMU421" s="633"/>
      <c r="CMV421" s="633"/>
      <c r="CMW421" s="633"/>
      <c r="CMX421" s="633"/>
      <c r="CMY421" s="633"/>
      <c r="CMZ421" s="633"/>
      <c r="CNA421" s="633"/>
      <c r="CNB421" s="633"/>
      <c r="CNC421" s="633"/>
      <c r="CND421" s="633"/>
      <c r="CNE421" s="633"/>
      <c r="CNF421" s="633"/>
      <c r="CNG421" s="633"/>
      <c r="CNH421" s="633"/>
      <c r="CNI421" s="633"/>
      <c r="CNJ421" s="633"/>
      <c r="CNK421" s="633"/>
      <c r="CNL421" s="633"/>
      <c r="CNM421" s="633"/>
      <c r="CNN421" s="633"/>
      <c r="CNO421" s="633"/>
      <c r="CNP421" s="633"/>
      <c r="CNQ421" s="633"/>
      <c r="CNR421" s="633"/>
      <c r="CNS421" s="633"/>
      <c r="CNT421" s="633"/>
      <c r="CNU421" s="633"/>
      <c r="CNV421" s="633"/>
      <c r="CNW421" s="633"/>
    </row>
    <row r="422" spans="1:2415" s="635" customFormat="1" ht="48.75" customHeight="1" outlineLevel="1" thickTop="1" thickBot="1" x14ac:dyDescent="0.3">
      <c r="A422" s="413"/>
      <c r="B422" s="636" t="s">
        <v>1081</v>
      </c>
      <c r="C422" s="618" t="s">
        <v>1108</v>
      </c>
      <c r="D422" s="1081" t="s">
        <v>235</v>
      </c>
      <c r="E422" s="1081"/>
      <c r="F422" s="1081"/>
      <c r="G422" s="1081"/>
      <c r="H422" s="1081"/>
      <c r="I422" s="1081"/>
      <c r="J422" s="1081"/>
      <c r="K422" s="1081"/>
      <c r="L422" s="1081"/>
      <c r="M422" s="1023"/>
      <c r="N422" s="1024"/>
      <c r="O422" s="1024"/>
      <c r="P422" s="1024"/>
      <c r="Q422" s="1024"/>
      <c r="R422" s="1024"/>
      <c r="S422" s="1024"/>
      <c r="T422" s="1024"/>
      <c r="U422" s="1025"/>
      <c r="V422" s="706"/>
      <c r="W422" s="386"/>
      <c r="X422" s="386"/>
      <c r="Y422" s="386"/>
      <c r="Z422" s="386"/>
      <c r="AA422" s="386"/>
      <c r="AB422" s="386"/>
      <c r="AC422" s="386"/>
      <c r="AD422" s="386"/>
      <c r="AE422" s="386"/>
      <c r="AF422" s="386"/>
      <c r="AG422" s="386"/>
      <c r="AH422" s="386"/>
      <c r="AI422" s="386"/>
      <c r="AJ422" s="386"/>
      <c r="AK422" s="386"/>
      <c r="AL422" s="386"/>
      <c r="AM422" s="386"/>
      <c r="AN422" s="386"/>
      <c r="AO422" s="386"/>
      <c r="AP422" s="386"/>
      <c r="AQ422" s="386"/>
    </row>
    <row r="423" spans="1:2415" s="635" customFormat="1" ht="80.25" customHeight="1" outlineLevel="1" thickTop="1" thickBot="1" x14ac:dyDescent="0.3">
      <c r="A423" s="413"/>
      <c r="B423" s="636" t="s">
        <v>967</v>
      </c>
      <c r="C423" s="618" t="s">
        <v>1296</v>
      </c>
      <c r="D423" s="988" t="s">
        <v>232</v>
      </c>
      <c r="E423" s="989"/>
      <c r="F423" s="989"/>
      <c r="G423" s="1157"/>
      <c r="H423" s="1157"/>
      <c r="I423" s="989"/>
      <c r="J423" s="698" t="s">
        <v>1140</v>
      </c>
      <c r="K423" s="780" t="s">
        <v>996</v>
      </c>
      <c r="L423" s="772" t="s">
        <v>1371</v>
      </c>
      <c r="M423" s="854" t="s">
        <v>128</v>
      </c>
      <c r="N423" s="855">
        <v>100</v>
      </c>
      <c r="O423" s="855">
        <v>100</v>
      </c>
      <c r="P423" s="855">
        <v>100</v>
      </c>
      <c r="Q423" s="855">
        <v>100</v>
      </c>
      <c r="R423" s="854">
        <v>100</v>
      </c>
      <c r="S423" s="856" t="s">
        <v>1070</v>
      </c>
      <c r="T423" s="727"/>
      <c r="U423" s="705"/>
      <c r="V423" s="706"/>
      <c r="W423" s="386"/>
      <c r="X423" s="386"/>
      <c r="Y423" s="386"/>
      <c r="Z423" s="386"/>
      <c r="AA423" s="386"/>
      <c r="AB423" s="386"/>
      <c r="AC423" s="386"/>
      <c r="AD423" s="386"/>
      <c r="AE423" s="386"/>
      <c r="AF423" s="386"/>
      <c r="AG423" s="386"/>
      <c r="AH423" s="386"/>
      <c r="AI423" s="386"/>
      <c r="AJ423" s="386"/>
      <c r="AK423" s="386"/>
      <c r="AL423" s="386"/>
      <c r="AM423" s="386"/>
      <c r="AN423" s="386"/>
      <c r="AO423" s="386"/>
      <c r="AP423" s="386"/>
      <c r="AQ423" s="386"/>
    </row>
    <row r="424" spans="1:2415" s="638" customFormat="1" ht="54" customHeight="1" outlineLevel="2" thickTop="1" thickBot="1" x14ac:dyDescent="0.3">
      <c r="A424" s="413"/>
      <c r="B424" s="1060" t="s">
        <v>1065</v>
      </c>
      <c r="C424" s="1049" t="s">
        <v>1058</v>
      </c>
      <c r="D424" s="1051" t="s">
        <v>1089</v>
      </c>
      <c r="E424" s="1051"/>
      <c r="F424" s="1054" t="s">
        <v>995</v>
      </c>
      <c r="G424" s="1090" t="s">
        <v>1306</v>
      </c>
      <c r="H424" s="1091"/>
      <c r="I424" s="1118" t="s">
        <v>1372</v>
      </c>
      <c r="J424" s="1119"/>
      <c r="K424" s="1119"/>
      <c r="L424" s="740" t="s">
        <v>226</v>
      </c>
      <c r="M424" s="857">
        <v>12</v>
      </c>
      <c r="N424" s="858">
        <v>12</v>
      </c>
      <c r="O424" s="858">
        <v>12</v>
      </c>
      <c r="P424" s="858">
        <v>12</v>
      </c>
      <c r="Q424" s="858">
        <v>12</v>
      </c>
      <c r="R424" s="857">
        <v>60</v>
      </c>
      <c r="S424" s="859" t="s">
        <v>32</v>
      </c>
      <c r="T424" s="734"/>
      <c r="U424" s="723"/>
      <c r="V424" s="723"/>
      <c r="W424" s="386"/>
      <c r="X424" s="386"/>
      <c r="Y424" s="386"/>
      <c r="Z424" s="386"/>
      <c r="AA424" s="386"/>
      <c r="AB424" s="386"/>
      <c r="AC424" s="386"/>
      <c r="AD424" s="386"/>
      <c r="AE424" s="386"/>
      <c r="AF424" s="386"/>
      <c r="AG424" s="386"/>
      <c r="AH424" s="386"/>
      <c r="AI424" s="386"/>
      <c r="AJ424" s="386"/>
      <c r="AK424" s="386"/>
      <c r="AL424" s="641"/>
      <c r="AN424" s="639"/>
      <c r="AO424" s="639"/>
      <c r="AP424" s="639"/>
      <c r="AQ424" s="639"/>
      <c r="AR424" s="639"/>
    </row>
    <row r="425" spans="1:2415" s="638" customFormat="1" ht="54" customHeight="1" outlineLevel="2" thickTop="1" thickBot="1" x14ac:dyDescent="0.3">
      <c r="A425" s="413"/>
      <c r="B425" s="1061"/>
      <c r="C425" s="1050"/>
      <c r="D425" s="1053"/>
      <c r="E425" s="1053"/>
      <c r="F425" s="1055"/>
      <c r="G425" s="1090" t="s">
        <v>1212</v>
      </c>
      <c r="H425" s="1091"/>
      <c r="I425" s="1281" t="s">
        <v>1614</v>
      </c>
      <c r="J425" s="1282"/>
      <c r="K425" s="1282"/>
      <c r="L425" s="740" t="s">
        <v>226</v>
      </c>
      <c r="M425" s="857">
        <v>78</v>
      </c>
      <c r="N425" s="858">
        <v>90</v>
      </c>
      <c r="O425" s="858">
        <v>90</v>
      </c>
      <c r="P425" s="858">
        <v>90</v>
      </c>
      <c r="Q425" s="858">
        <v>90</v>
      </c>
      <c r="R425" s="857">
        <v>90</v>
      </c>
      <c r="S425" s="859" t="s">
        <v>1070</v>
      </c>
      <c r="T425" s="734"/>
      <c r="U425" s="723"/>
      <c r="V425" s="723"/>
      <c r="W425" s="386"/>
      <c r="X425" s="386"/>
      <c r="Y425" s="386"/>
      <c r="Z425" s="386"/>
      <c r="AA425" s="386"/>
      <c r="AB425" s="386"/>
      <c r="AC425" s="386"/>
      <c r="AD425" s="386"/>
      <c r="AE425" s="386"/>
      <c r="AF425" s="386"/>
      <c r="AG425" s="386"/>
      <c r="AH425" s="386"/>
      <c r="AI425" s="386"/>
      <c r="AJ425" s="386"/>
      <c r="AK425" s="386"/>
      <c r="AL425" s="641"/>
      <c r="AN425" s="639"/>
      <c r="AO425" s="639"/>
      <c r="AP425" s="639"/>
      <c r="AQ425" s="639"/>
      <c r="AR425" s="639"/>
    </row>
    <row r="426" spans="1:2415" s="638" customFormat="1" ht="54" customHeight="1" outlineLevel="2" thickTop="1" thickBot="1" x14ac:dyDescent="0.3">
      <c r="A426" s="413"/>
      <c r="B426" s="1061"/>
      <c r="C426" s="1050"/>
      <c r="D426" s="1053"/>
      <c r="E426" s="1053"/>
      <c r="F426" s="1055"/>
      <c r="G426" s="1090" t="s">
        <v>1213</v>
      </c>
      <c r="H426" s="1091"/>
      <c r="I426" s="1281" t="s">
        <v>1327</v>
      </c>
      <c r="J426" s="1282"/>
      <c r="K426" s="1282"/>
      <c r="L426" s="740" t="s">
        <v>226</v>
      </c>
      <c r="M426" s="857">
        <v>144</v>
      </c>
      <c r="N426" s="858">
        <v>150</v>
      </c>
      <c r="O426" s="858">
        <v>156</v>
      </c>
      <c r="P426" s="858">
        <v>162</v>
      </c>
      <c r="Q426" s="858">
        <v>168</v>
      </c>
      <c r="R426" s="857">
        <v>780</v>
      </c>
      <c r="S426" s="859" t="s">
        <v>32</v>
      </c>
      <c r="T426" s="734"/>
      <c r="U426" s="723"/>
      <c r="V426" s="723"/>
      <c r="W426" s="386"/>
      <c r="X426" s="386"/>
      <c r="Y426" s="386"/>
      <c r="Z426" s="386"/>
      <c r="AA426" s="386"/>
      <c r="AB426" s="386"/>
      <c r="AC426" s="386"/>
      <c r="AD426" s="386"/>
      <c r="AE426" s="386"/>
      <c r="AF426" s="386"/>
      <c r="AG426" s="386"/>
      <c r="AH426" s="386"/>
      <c r="AI426" s="386"/>
      <c r="AJ426" s="386"/>
      <c r="AK426" s="386"/>
      <c r="AL426" s="641"/>
      <c r="AN426" s="639"/>
      <c r="AO426" s="639"/>
      <c r="AP426" s="639"/>
      <c r="AQ426" s="639"/>
      <c r="AR426" s="639"/>
    </row>
    <row r="427" spans="1:2415" s="638" customFormat="1" ht="54" customHeight="1" outlineLevel="2" thickTop="1" thickBot="1" x14ac:dyDescent="0.3">
      <c r="A427" s="413"/>
      <c r="B427" s="1061"/>
      <c r="C427" s="1050"/>
      <c r="D427" s="1053"/>
      <c r="E427" s="1053"/>
      <c r="F427" s="1055"/>
      <c r="G427" s="1090" t="s">
        <v>1214</v>
      </c>
      <c r="H427" s="1091"/>
      <c r="I427" s="1281" t="s">
        <v>1373</v>
      </c>
      <c r="J427" s="1282"/>
      <c r="K427" s="1282"/>
      <c r="L427" s="740" t="s">
        <v>226</v>
      </c>
      <c r="M427" s="857">
        <v>100</v>
      </c>
      <c r="N427" s="858">
        <v>100</v>
      </c>
      <c r="O427" s="858">
        <v>100</v>
      </c>
      <c r="P427" s="858">
        <v>100</v>
      </c>
      <c r="Q427" s="858">
        <v>100</v>
      </c>
      <c r="R427" s="857">
        <v>100</v>
      </c>
      <c r="S427" s="859" t="s">
        <v>1070</v>
      </c>
      <c r="T427" s="734"/>
      <c r="U427" s="723"/>
      <c r="V427" s="723"/>
      <c r="W427" s="386"/>
      <c r="X427" s="386"/>
      <c r="Y427" s="386"/>
      <c r="Z427" s="386"/>
      <c r="AA427" s="386"/>
      <c r="AB427" s="386"/>
      <c r="AC427" s="386"/>
      <c r="AD427" s="386"/>
      <c r="AE427" s="386"/>
      <c r="AF427" s="386"/>
      <c r="AG427" s="386"/>
      <c r="AH427" s="386"/>
      <c r="AI427" s="386"/>
      <c r="AJ427" s="386"/>
      <c r="AK427" s="386"/>
      <c r="AL427" s="641"/>
      <c r="AN427" s="639"/>
      <c r="AO427" s="639"/>
      <c r="AP427" s="639"/>
      <c r="AQ427" s="639"/>
      <c r="AR427" s="639"/>
    </row>
    <row r="428" spans="1:2415" s="638" customFormat="1" ht="54" customHeight="1" outlineLevel="2" thickTop="1" thickBot="1" x14ac:dyDescent="0.3">
      <c r="A428" s="413"/>
      <c r="B428" s="1104"/>
      <c r="C428" s="1120"/>
      <c r="D428" s="1277"/>
      <c r="E428" s="1277"/>
      <c r="F428" s="1278"/>
      <c r="G428" s="1090" t="s">
        <v>1215</v>
      </c>
      <c r="H428" s="1091"/>
      <c r="I428" s="1279" t="s">
        <v>1475</v>
      </c>
      <c r="J428" s="1280"/>
      <c r="K428" s="1280"/>
      <c r="L428" s="740" t="s">
        <v>226</v>
      </c>
      <c r="M428" s="850">
        <v>100</v>
      </c>
      <c r="N428" s="851">
        <v>100</v>
      </c>
      <c r="O428" s="851">
        <v>100</v>
      </c>
      <c r="P428" s="851">
        <v>100</v>
      </c>
      <c r="Q428" s="851">
        <v>100</v>
      </c>
      <c r="R428" s="850">
        <v>100</v>
      </c>
      <c r="S428" s="860" t="s">
        <v>1070</v>
      </c>
      <c r="T428" s="734"/>
      <c r="U428" s="723"/>
      <c r="V428" s="723"/>
      <c r="W428" s="386"/>
      <c r="X428" s="386"/>
      <c r="Y428" s="386"/>
      <c r="Z428" s="386"/>
      <c r="AA428" s="386"/>
      <c r="AB428" s="386"/>
      <c r="AC428" s="386"/>
      <c r="AD428" s="386"/>
      <c r="AE428" s="386"/>
      <c r="AF428" s="386"/>
      <c r="AG428" s="386"/>
      <c r="AH428" s="386"/>
      <c r="AI428" s="386"/>
      <c r="AJ428" s="386"/>
      <c r="AK428" s="386"/>
      <c r="AL428" s="641"/>
      <c r="AN428" s="639"/>
      <c r="AO428" s="639"/>
      <c r="AP428" s="639"/>
      <c r="AQ428" s="639"/>
      <c r="AR428" s="639"/>
    </row>
    <row r="429" spans="1:2415" s="638" customFormat="1" ht="35.25" customHeight="1" outlineLevel="3" thickTop="1" thickBot="1" x14ac:dyDescent="0.3">
      <c r="A429" s="413"/>
      <c r="B429" s="460" t="s">
        <v>981</v>
      </c>
      <c r="C429" s="811" t="s">
        <v>268</v>
      </c>
      <c r="D429" s="1026" t="s">
        <v>1374</v>
      </c>
      <c r="E429" s="1027"/>
      <c r="F429" s="1027"/>
      <c r="G429" s="1027"/>
      <c r="H429" s="1027"/>
      <c r="I429" s="1027"/>
      <c r="J429" s="1027"/>
      <c r="K429" s="1027"/>
      <c r="L429" s="667" t="s">
        <v>226</v>
      </c>
      <c r="M429" s="861" t="s">
        <v>128</v>
      </c>
      <c r="N429" s="756">
        <v>100</v>
      </c>
      <c r="O429" s="756">
        <v>100</v>
      </c>
      <c r="P429" s="756">
        <v>100</v>
      </c>
      <c r="Q429" s="756">
        <v>100</v>
      </c>
      <c r="R429" s="664">
        <v>100</v>
      </c>
      <c r="S429" s="787" t="s">
        <v>1070</v>
      </c>
      <c r="T429" s="691"/>
      <c r="U429" s="692"/>
      <c r="V429" s="692"/>
      <c r="W429" s="386"/>
      <c r="X429" s="386"/>
      <c r="Y429" s="386"/>
      <c r="Z429" s="386"/>
      <c r="AA429" s="386"/>
      <c r="AB429" s="386"/>
      <c r="AC429" s="386"/>
      <c r="AD429" s="386"/>
      <c r="AE429" s="386"/>
      <c r="AF429" s="386"/>
      <c r="AG429" s="386"/>
      <c r="AH429" s="386"/>
      <c r="AI429" s="639"/>
      <c r="AJ429" s="639"/>
      <c r="AK429" s="639"/>
      <c r="AL429" s="640"/>
      <c r="AN429" s="642"/>
      <c r="AO429" s="643"/>
      <c r="AP429" s="643"/>
      <c r="AQ429" s="643"/>
      <c r="AR429" s="643"/>
    </row>
    <row r="430" spans="1:2415" s="638" customFormat="1" ht="35.25" customHeight="1" outlineLevel="3" thickTop="1" thickBot="1" x14ac:dyDescent="0.3">
      <c r="A430" s="413"/>
      <c r="B430" s="460" t="s">
        <v>981</v>
      </c>
      <c r="C430" s="811" t="s">
        <v>270</v>
      </c>
      <c r="D430" s="1026" t="s">
        <v>1375</v>
      </c>
      <c r="E430" s="1027"/>
      <c r="F430" s="1027"/>
      <c r="G430" s="1027"/>
      <c r="H430" s="1027"/>
      <c r="I430" s="1027"/>
      <c r="J430" s="1027"/>
      <c r="K430" s="1027"/>
      <c r="L430" s="667" t="s">
        <v>226</v>
      </c>
      <c r="M430" s="861">
        <v>102</v>
      </c>
      <c r="N430" s="756">
        <v>150</v>
      </c>
      <c r="O430" s="756">
        <v>156</v>
      </c>
      <c r="P430" s="756">
        <v>162</v>
      </c>
      <c r="Q430" s="756">
        <v>168</v>
      </c>
      <c r="R430" s="664">
        <v>738</v>
      </c>
      <c r="S430" s="787" t="s">
        <v>32</v>
      </c>
      <c r="T430" s="691"/>
      <c r="U430" s="692"/>
      <c r="V430" s="692"/>
      <c r="W430" s="386"/>
      <c r="X430" s="386"/>
      <c r="Y430" s="386"/>
      <c r="Z430" s="386"/>
      <c r="AA430" s="386"/>
      <c r="AB430" s="386"/>
      <c r="AC430" s="386"/>
      <c r="AD430" s="386"/>
      <c r="AE430" s="386"/>
      <c r="AF430" s="386"/>
      <c r="AG430" s="386"/>
      <c r="AH430" s="386"/>
      <c r="AI430" s="639"/>
      <c r="AJ430" s="639"/>
      <c r="AK430" s="639"/>
      <c r="AL430" s="640"/>
      <c r="AN430" s="642"/>
      <c r="AO430" s="643"/>
      <c r="AP430" s="643"/>
      <c r="AQ430" s="643"/>
      <c r="AR430" s="643"/>
    </row>
    <row r="431" spans="1:2415" s="638" customFormat="1" ht="35.25" customHeight="1" outlineLevel="3" thickTop="1" thickBot="1" x14ac:dyDescent="0.3">
      <c r="A431" s="413"/>
      <c r="B431" s="460" t="s">
        <v>981</v>
      </c>
      <c r="C431" s="811" t="s">
        <v>922</v>
      </c>
      <c r="D431" s="1026" t="s">
        <v>1615</v>
      </c>
      <c r="E431" s="1027"/>
      <c r="F431" s="1027"/>
      <c r="G431" s="1027"/>
      <c r="H431" s="1027"/>
      <c r="I431" s="1027"/>
      <c r="J431" s="1027"/>
      <c r="K431" s="1027"/>
      <c r="L431" s="667" t="s">
        <v>226</v>
      </c>
      <c r="M431" s="861">
        <v>100</v>
      </c>
      <c r="N431" s="756">
        <v>100</v>
      </c>
      <c r="O431" s="756">
        <v>100</v>
      </c>
      <c r="P431" s="756">
        <v>100</v>
      </c>
      <c r="Q431" s="756">
        <v>100</v>
      </c>
      <c r="R431" s="664">
        <v>100</v>
      </c>
      <c r="S431" s="787" t="s">
        <v>1070</v>
      </c>
      <c r="T431" s="691"/>
      <c r="U431" s="692"/>
      <c r="V431" s="692"/>
      <c r="W431" s="386"/>
      <c r="X431" s="386"/>
      <c r="Y431" s="386"/>
      <c r="Z431" s="386"/>
      <c r="AA431" s="386"/>
      <c r="AB431" s="386"/>
      <c r="AC431" s="386"/>
      <c r="AD431" s="386"/>
      <c r="AE431" s="386"/>
      <c r="AF431" s="386"/>
      <c r="AG431" s="386"/>
      <c r="AH431" s="386"/>
      <c r="AI431" s="639"/>
      <c r="AJ431" s="639"/>
      <c r="AK431" s="639"/>
      <c r="AL431" s="640"/>
      <c r="AN431" s="642"/>
      <c r="AO431" s="643"/>
      <c r="AP431" s="643"/>
      <c r="AQ431" s="643"/>
      <c r="AR431" s="643"/>
    </row>
    <row r="432" spans="1:2415" s="638" customFormat="1" ht="35.25" customHeight="1" outlineLevel="3" thickTop="1" thickBot="1" x14ac:dyDescent="0.3">
      <c r="A432" s="413"/>
      <c r="B432" s="460" t="s">
        <v>981</v>
      </c>
      <c r="C432" s="811" t="s">
        <v>1282</v>
      </c>
      <c r="D432" s="1026" t="s">
        <v>1376</v>
      </c>
      <c r="E432" s="1027"/>
      <c r="F432" s="1027"/>
      <c r="G432" s="1027"/>
      <c r="H432" s="1027"/>
      <c r="I432" s="1027"/>
      <c r="J432" s="1027"/>
      <c r="K432" s="1027"/>
      <c r="L432" s="667" t="s">
        <v>226</v>
      </c>
      <c r="M432" s="861">
        <v>100</v>
      </c>
      <c r="N432" s="756">
        <v>100</v>
      </c>
      <c r="O432" s="756">
        <v>100</v>
      </c>
      <c r="P432" s="756">
        <v>100</v>
      </c>
      <c r="Q432" s="756">
        <v>100</v>
      </c>
      <c r="R432" s="664">
        <v>100</v>
      </c>
      <c r="S432" s="787" t="s">
        <v>1070</v>
      </c>
      <c r="T432" s="691"/>
      <c r="U432" s="692"/>
      <c r="V432" s="692"/>
      <c r="W432" s="386"/>
      <c r="X432" s="386"/>
      <c r="Y432" s="386"/>
      <c r="Z432" s="386"/>
      <c r="AA432" s="386"/>
      <c r="AB432" s="386"/>
      <c r="AC432" s="386"/>
      <c r="AD432" s="386"/>
      <c r="AE432" s="386"/>
      <c r="AF432" s="386"/>
      <c r="AG432" s="386"/>
      <c r="AH432" s="386"/>
      <c r="AI432" s="639"/>
      <c r="AJ432" s="639"/>
      <c r="AK432" s="639"/>
      <c r="AL432" s="640"/>
      <c r="AN432" s="642"/>
      <c r="AO432" s="643"/>
      <c r="AP432" s="643"/>
      <c r="AQ432" s="643"/>
      <c r="AR432" s="643"/>
    </row>
    <row r="433" spans="1:44" s="638" customFormat="1" ht="35.25" customHeight="1" outlineLevel="3" thickTop="1" thickBot="1" x14ac:dyDescent="0.3">
      <c r="A433" s="413"/>
      <c r="B433" s="460" t="s">
        <v>981</v>
      </c>
      <c r="C433" s="811" t="s">
        <v>1283</v>
      </c>
      <c r="D433" s="1149" t="s">
        <v>1753</v>
      </c>
      <c r="E433" s="1150"/>
      <c r="F433" s="1150"/>
      <c r="G433" s="1150"/>
      <c r="H433" s="1150"/>
      <c r="I433" s="1150"/>
      <c r="J433" s="1150"/>
      <c r="K433" s="1150"/>
      <c r="L433" s="667" t="s">
        <v>226</v>
      </c>
      <c r="M433" s="861">
        <v>100</v>
      </c>
      <c r="N433" s="756">
        <v>100</v>
      </c>
      <c r="O433" s="756">
        <v>100</v>
      </c>
      <c r="P433" s="756">
        <v>100</v>
      </c>
      <c r="Q433" s="756">
        <v>100</v>
      </c>
      <c r="R433" s="664">
        <v>100</v>
      </c>
      <c r="S433" s="787" t="s">
        <v>1070</v>
      </c>
      <c r="T433" s="691"/>
      <c r="U433" s="692"/>
      <c r="V433" s="692"/>
      <c r="W433" s="386"/>
      <c r="X433" s="386"/>
      <c r="Y433" s="386"/>
      <c r="Z433" s="386"/>
      <c r="AA433" s="386"/>
      <c r="AB433" s="386"/>
      <c r="AC433" s="386"/>
      <c r="AD433" s="386"/>
      <c r="AE433" s="386"/>
      <c r="AF433" s="386"/>
      <c r="AG433" s="386"/>
      <c r="AH433" s="386"/>
      <c r="AI433" s="639"/>
      <c r="AJ433" s="639"/>
      <c r="AK433" s="639"/>
      <c r="AL433" s="640"/>
      <c r="AN433" s="642"/>
      <c r="AO433" s="643"/>
      <c r="AP433" s="643"/>
      <c r="AQ433" s="643"/>
      <c r="AR433" s="643"/>
    </row>
    <row r="434" spans="1:44" s="638" customFormat="1" ht="35.25" customHeight="1" outlineLevel="3" thickTop="1" thickBot="1" x14ac:dyDescent="0.3">
      <c r="A434" s="413"/>
      <c r="B434" s="460" t="s">
        <v>981</v>
      </c>
      <c r="C434" s="811" t="s">
        <v>1284</v>
      </c>
      <c r="D434" s="1026" t="s">
        <v>1616</v>
      </c>
      <c r="E434" s="1027"/>
      <c r="F434" s="1027"/>
      <c r="G434" s="1027"/>
      <c r="H434" s="1027"/>
      <c r="I434" s="1027"/>
      <c r="J434" s="1027"/>
      <c r="K434" s="1027"/>
      <c r="L434" s="667" t="s">
        <v>226</v>
      </c>
      <c r="M434" s="861">
        <v>100</v>
      </c>
      <c r="N434" s="756">
        <v>100</v>
      </c>
      <c r="O434" s="756">
        <v>100</v>
      </c>
      <c r="P434" s="756">
        <v>100</v>
      </c>
      <c r="Q434" s="756">
        <v>100</v>
      </c>
      <c r="R434" s="664">
        <v>100</v>
      </c>
      <c r="S434" s="787" t="s">
        <v>1070</v>
      </c>
      <c r="T434" s="691"/>
      <c r="U434" s="692"/>
      <c r="V434" s="692"/>
      <c r="W434" s="386"/>
      <c r="X434" s="386"/>
      <c r="Y434" s="386"/>
      <c r="Z434" s="386"/>
      <c r="AA434" s="386"/>
      <c r="AB434" s="386"/>
      <c r="AC434" s="386"/>
      <c r="AD434" s="386"/>
      <c r="AE434" s="386"/>
      <c r="AF434" s="386"/>
      <c r="AG434" s="386"/>
      <c r="AH434" s="386"/>
      <c r="AI434" s="639"/>
      <c r="AJ434" s="639"/>
      <c r="AK434" s="639"/>
      <c r="AL434" s="640"/>
      <c r="AN434" s="642"/>
      <c r="AO434" s="643"/>
      <c r="AP434" s="643"/>
      <c r="AQ434" s="643"/>
      <c r="AR434" s="643"/>
    </row>
    <row r="435" spans="1:44" s="638" customFormat="1" ht="35.25" customHeight="1" outlineLevel="3" thickTop="1" thickBot="1" x14ac:dyDescent="0.3">
      <c r="A435" s="413"/>
      <c r="B435" s="460" t="s">
        <v>981</v>
      </c>
      <c r="C435" s="811" t="s">
        <v>1285</v>
      </c>
      <c r="D435" s="1026" t="s">
        <v>1377</v>
      </c>
      <c r="E435" s="1027"/>
      <c r="F435" s="1027"/>
      <c r="G435" s="1027"/>
      <c r="H435" s="1027"/>
      <c r="I435" s="1027"/>
      <c r="J435" s="1027"/>
      <c r="K435" s="1027"/>
      <c r="L435" s="667" t="s">
        <v>226</v>
      </c>
      <c r="M435" s="861">
        <v>100</v>
      </c>
      <c r="N435" s="756">
        <v>100</v>
      </c>
      <c r="O435" s="756">
        <v>100</v>
      </c>
      <c r="P435" s="756">
        <v>100</v>
      </c>
      <c r="Q435" s="756">
        <v>100</v>
      </c>
      <c r="R435" s="664">
        <v>100</v>
      </c>
      <c r="S435" s="787" t="s">
        <v>1070</v>
      </c>
      <c r="T435" s="691"/>
      <c r="U435" s="692"/>
      <c r="V435" s="692"/>
      <c r="W435" s="386"/>
      <c r="X435" s="386"/>
      <c r="Y435" s="386"/>
      <c r="Z435" s="386"/>
      <c r="AA435" s="386"/>
      <c r="AB435" s="386"/>
      <c r="AC435" s="386"/>
      <c r="AD435" s="386"/>
      <c r="AE435" s="386"/>
      <c r="AF435" s="386"/>
      <c r="AG435" s="386"/>
      <c r="AH435" s="386"/>
      <c r="AI435" s="639"/>
      <c r="AJ435" s="639"/>
      <c r="AK435" s="639"/>
      <c r="AL435" s="640"/>
      <c r="AN435" s="642"/>
      <c r="AO435" s="643"/>
      <c r="AP435" s="643"/>
      <c r="AQ435" s="643"/>
      <c r="AR435" s="643"/>
    </row>
    <row r="436" spans="1:44" s="638" customFormat="1" ht="35.25" customHeight="1" outlineLevel="3" thickTop="1" thickBot="1" x14ac:dyDescent="0.3">
      <c r="A436" s="413"/>
      <c r="B436" s="460" t="s">
        <v>981</v>
      </c>
      <c r="C436" s="811" t="s">
        <v>1286</v>
      </c>
      <c r="D436" s="1026" t="s">
        <v>1478</v>
      </c>
      <c r="E436" s="1027"/>
      <c r="F436" s="1027"/>
      <c r="G436" s="1027"/>
      <c r="H436" s="1027"/>
      <c r="I436" s="1027"/>
      <c r="J436" s="1027"/>
      <c r="K436" s="1027"/>
      <c r="L436" s="667" t="s">
        <v>226</v>
      </c>
      <c r="M436" s="861">
        <v>100</v>
      </c>
      <c r="N436" s="756">
        <v>100</v>
      </c>
      <c r="O436" s="756">
        <v>100</v>
      </c>
      <c r="P436" s="756">
        <v>100</v>
      </c>
      <c r="Q436" s="756">
        <v>100</v>
      </c>
      <c r="R436" s="664">
        <v>100</v>
      </c>
      <c r="S436" s="787" t="s">
        <v>1070</v>
      </c>
      <c r="T436" s="691"/>
      <c r="U436" s="692"/>
      <c r="V436" s="692"/>
      <c r="W436" s="386"/>
      <c r="X436" s="386"/>
      <c r="Y436" s="386"/>
      <c r="Z436" s="386"/>
      <c r="AA436" s="386"/>
      <c r="AB436" s="386"/>
      <c r="AC436" s="386"/>
      <c r="AD436" s="386"/>
      <c r="AE436" s="386"/>
      <c r="AF436" s="386"/>
      <c r="AG436" s="386"/>
      <c r="AH436" s="386"/>
      <c r="AI436" s="639"/>
      <c r="AJ436" s="639"/>
      <c r="AK436" s="639"/>
      <c r="AL436" s="640"/>
      <c r="AN436" s="642"/>
      <c r="AO436" s="643"/>
      <c r="AP436" s="643"/>
      <c r="AQ436" s="643"/>
      <c r="AR436" s="643"/>
    </row>
    <row r="437" spans="1:44" s="638" customFormat="1" ht="35.25" customHeight="1" outlineLevel="3" thickTop="1" thickBot="1" x14ac:dyDescent="0.3">
      <c r="A437" s="413"/>
      <c r="B437" s="460" t="s">
        <v>981</v>
      </c>
      <c r="C437" s="811" t="s">
        <v>1582</v>
      </c>
      <c r="D437" s="1026" t="s">
        <v>1617</v>
      </c>
      <c r="E437" s="1027"/>
      <c r="F437" s="1027"/>
      <c r="G437" s="1027"/>
      <c r="H437" s="1027"/>
      <c r="I437" s="1027"/>
      <c r="J437" s="1027"/>
      <c r="K437" s="1027"/>
      <c r="L437" s="667" t="s">
        <v>226</v>
      </c>
      <c r="M437" s="861">
        <v>100</v>
      </c>
      <c r="N437" s="756">
        <v>100</v>
      </c>
      <c r="O437" s="756">
        <v>100</v>
      </c>
      <c r="P437" s="756">
        <v>100</v>
      </c>
      <c r="Q437" s="756">
        <v>100</v>
      </c>
      <c r="R437" s="664">
        <v>100</v>
      </c>
      <c r="S437" s="787" t="s">
        <v>1070</v>
      </c>
      <c r="T437" s="691"/>
      <c r="U437" s="692"/>
      <c r="V437" s="692"/>
      <c r="W437" s="386"/>
      <c r="X437" s="386"/>
      <c r="Y437" s="386"/>
      <c r="Z437" s="386"/>
      <c r="AA437" s="386"/>
      <c r="AB437" s="386"/>
      <c r="AC437" s="386"/>
      <c r="AD437" s="386"/>
      <c r="AE437" s="386"/>
      <c r="AF437" s="386"/>
      <c r="AG437" s="386"/>
      <c r="AH437" s="386"/>
      <c r="AI437" s="639"/>
      <c r="AJ437" s="639"/>
      <c r="AK437" s="639"/>
      <c r="AL437" s="640"/>
      <c r="AN437" s="642"/>
      <c r="AO437" s="643"/>
      <c r="AP437" s="643"/>
      <c r="AQ437" s="643"/>
      <c r="AR437" s="643"/>
    </row>
    <row r="438" spans="1:44" s="638" customFormat="1" ht="35.25" customHeight="1" outlineLevel="3" thickTop="1" thickBot="1" x14ac:dyDescent="0.3">
      <c r="A438" s="413"/>
      <c r="B438" s="460" t="s">
        <v>981</v>
      </c>
      <c r="C438" s="811" t="s">
        <v>1583</v>
      </c>
      <c r="D438" s="1026" t="s">
        <v>1302</v>
      </c>
      <c r="E438" s="1027"/>
      <c r="F438" s="1027"/>
      <c r="G438" s="1027"/>
      <c r="H438" s="1027"/>
      <c r="I438" s="1027"/>
      <c r="J438" s="1027"/>
      <c r="K438" s="1027"/>
      <c r="L438" s="667" t="s">
        <v>226</v>
      </c>
      <c r="M438" s="861">
        <v>100</v>
      </c>
      <c r="N438" s="756">
        <v>100</v>
      </c>
      <c r="O438" s="756">
        <v>100</v>
      </c>
      <c r="P438" s="756">
        <v>100</v>
      </c>
      <c r="Q438" s="756">
        <v>100</v>
      </c>
      <c r="R438" s="664">
        <v>100</v>
      </c>
      <c r="S438" s="787" t="s">
        <v>1070</v>
      </c>
      <c r="T438" s="691"/>
      <c r="U438" s="692"/>
      <c r="V438" s="692"/>
      <c r="W438" s="386"/>
      <c r="X438" s="386"/>
      <c r="Y438" s="386"/>
      <c r="Z438" s="386"/>
      <c r="AA438" s="386"/>
      <c r="AB438" s="386"/>
      <c r="AC438" s="386"/>
      <c r="AD438" s="386"/>
      <c r="AE438" s="386"/>
      <c r="AF438" s="386"/>
      <c r="AG438" s="386"/>
      <c r="AH438" s="386"/>
      <c r="AI438" s="639"/>
      <c r="AJ438" s="639"/>
      <c r="AK438" s="639"/>
      <c r="AL438" s="640"/>
      <c r="AN438" s="642"/>
      <c r="AO438" s="643"/>
      <c r="AP438" s="643"/>
      <c r="AQ438" s="643"/>
      <c r="AR438" s="643"/>
    </row>
    <row r="439" spans="1:44" s="638" customFormat="1" ht="35.25" customHeight="1" outlineLevel="3" thickTop="1" thickBot="1" x14ac:dyDescent="0.3">
      <c r="A439" s="413"/>
      <c r="B439" s="460" t="s">
        <v>981</v>
      </c>
      <c r="C439" s="811" t="s">
        <v>1584</v>
      </c>
      <c r="D439" s="1026" t="s">
        <v>1378</v>
      </c>
      <c r="E439" s="1027"/>
      <c r="F439" s="1027"/>
      <c r="G439" s="1027"/>
      <c r="H439" s="1027"/>
      <c r="I439" s="1027"/>
      <c r="J439" s="1027"/>
      <c r="K439" s="1027"/>
      <c r="L439" s="667" t="s">
        <v>226</v>
      </c>
      <c r="M439" s="861">
        <v>100</v>
      </c>
      <c r="N439" s="756">
        <v>100</v>
      </c>
      <c r="O439" s="756">
        <v>100</v>
      </c>
      <c r="P439" s="756">
        <v>100</v>
      </c>
      <c r="Q439" s="756">
        <v>100</v>
      </c>
      <c r="R439" s="664">
        <v>100</v>
      </c>
      <c r="S439" s="787" t="s">
        <v>1070</v>
      </c>
      <c r="T439" s="691"/>
      <c r="U439" s="692"/>
      <c r="V439" s="692"/>
      <c r="W439" s="386"/>
      <c r="X439" s="386"/>
      <c r="Y439" s="386"/>
      <c r="Z439" s="386"/>
      <c r="AA439" s="386"/>
      <c r="AB439" s="386"/>
      <c r="AC439" s="386"/>
      <c r="AD439" s="386"/>
      <c r="AE439" s="386"/>
      <c r="AF439" s="386"/>
      <c r="AG439" s="386"/>
      <c r="AH439" s="386"/>
      <c r="AI439" s="639"/>
      <c r="AJ439" s="639"/>
      <c r="AK439" s="639"/>
      <c r="AL439" s="640"/>
      <c r="AN439" s="642"/>
      <c r="AO439" s="643"/>
      <c r="AP439" s="643"/>
      <c r="AQ439" s="643"/>
      <c r="AR439" s="643"/>
    </row>
    <row r="440" spans="1:44" s="638" customFormat="1" ht="35.25" customHeight="1" outlineLevel="3" thickTop="1" thickBot="1" x14ac:dyDescent="0.3">
      <c r="A440" s="413"/>
      <c r="B440" s="460" t="s">
        <v>981</v>
      </c>
      <c r="C440" s="811" t="s">
        <v>1585</v>
      </c>
      <c r="D440" s="1026" t="s">
        <v>1303</v>
      </c>
      <c r="E440" s="1027"/>
      <c r="F440" s="1027"/>
      <c r="G440" s="1027"/>
      <c r="H440" s="1027"/>
      <c r="I440" s="1027"/>
      <c r="J440" s="1027"/>
      <c r="K440" s="1027"/>
      <c r="L440" s="667" t="s">
        <v>226</v>
      </c>
      <c r="M440" s="861">
        <v>12</v>
      </c>
      <c r="N440" s="756">
        <v>12</v>
      </c>
      <c r="O440" s="756">
        <v>12</v>
      </c>
      <c r="P440" s="756">
        <v>12</v>
      </c>
      <c r="Q440" s="756">
        <v>12</v>
      </c>
      <c r="R440" s="664">
        <v>60</v>
      </c>
      <c r="S440" s="787" t="s">
        <v>32</v>
      </c>
      <c r="T440" s="691"/>
      <c r="U440" s="692"/>
      <c r="V440" s="692"/>
      <c r="W440" s="386"/>
      <c r="X440" s="386"/>
      <c r="Y440" s="386"/>
      <c r="Z440" s="386"/>
      <c r="AA440" s="386"/>
      <c r="AB440" s="386"/>
      <c r="AC440" s="386"/>
      <c r="AD440" s="386"/>
      <c r="AE440" s="386"/>
      <c r="AF440" s="386"/>
      <c r="AG440" s="386"/>
      <c r="AH440" s="386"/>
      <c r="AI440" s="639"/>
      <c r="AJ440" s="639"/>
      <c r="AK440" s="639"/>
      <c r="AL440" s="640"/>
      <c r="AN440" s="642"/>
      <c r="AO440" s="643"/>
      <c r="AP440" s="643"/>
      <c r="AQ440" s="643"/>
      <c r="AR440" s="643"/>
    </row>
    <row r="441" spans="1:44" s="635" customFormat="1" ht="54" customHeight="1" outlineLevel="1" thickTop="1" thickBot="1" x14ac:dyDescent="0.3">
      <c r="A441" s="413"/>
      <c r="B441" s="636" t="s">
        <v>1789</v>
      </c>
      <c r="C441" s="618" t="s">
        <v>1677</v>
      </c>
      <c r="D441" s="1081" t="s">
        <v>274</v>
      </c>
      <c r="E441" s="1081"/>
      <c r="F441" s="1081"/>
      <c r="G441" s="1081"/>
      <c r="H441" s="1081"/>
      <c r="I441" s="1081"/>
      <c r="J441" s="1081"/>
      <c r="K441" s="1081"/>
      <c r="L441" s="1081"/>
      <c r="M441" s="700"/>
      <c r="N441" s="724"/>
      <c r="O441" s="724"/>
      <c r="P441" s="724"/>
      <c r="Q441" s="724"/>
      <c r="R441" s="802"/>
      <c r="S441" s="726"/>
      <c r="T441" s="727"/>
      <c r="U441" s="705"/>
      <c r="V441" s="706"/>
      <c r="W441" s="386"/>
      <c r="X441" s="386"/>
      <c r="Y441" s="386"/>
      <c r="Z441" s="386"/>
      <c r="AA441" s="386"/>
      <c r="AB441" s="386"/>
      <c r="AC441" s="386"/>
      <c r="AD441" s="386"/>
      <c r="AE441" s="386"/>
      <c r="AF441" s="386"/>
      <c r="AG441" s="386"/>
      <c r="AH441" s="386"/>
      <c r="AI441" s="386"/>
      <c r="AJ441" s="386"/>
      <c r="AK441" s="386"/>
      <c r="AL441" s="386"/>
      <c r="AM441" s="386"/>
      <c r="AN441" s="386"/>
      <c r="AO441" s="386"/>
      <c r="AP441" s="386"/>
      <c r="AQ441" s="386"/>
    </row>
    <row r="442" spans="1:44" s="635" customFormat="1" ht="80.25" customHeight="1" outlineLevel="1" thickTop="1" thickBot="1" x14ac:dyDescent="0.3">
      <c r="A442" s="413"/>
      <c r="B442" s="636" t="s">
        <v>967</v>
      </c>
      <c r="C442" s="618" t="s">
        <v>1301</v>
      </c>
      <c r="D442" s="1087" t="s">
        <v>1090</v>
      </c>
      <c r="E442" s="1088"/>
      <c r="F442" s="1088"/>
      <c r="G442" s="1089"/>
      <c r="H442" s="1089"/>
      <c r="I442" s="1088"/>
      <c r="J442" s="698" t="s">
        <v>1679</v>
      </c>
      <c r="K442" s="780" t="s">
        <v>996</v>
      </c>
      <c r="L442" s="699" t="s">
        <v>1476</v>
      </c>
      <c r="M442" s="728">
        <v>100</v>
      </c>
      <c r="N442" s="729">
        <v>100</v>
      </c>
      <c r="O442" s="729">
        <v>100</v>
      </c>
      <c r="P442" s="729">
        <v>100</v>
      </c>
      <c r="Q442" s="729">
        <v>100</v>
      </c>
      <c r="R442" s="728">
        <v>100</v>
      </c>
      <c r="S442" s="833" t="s">
        <v>1070</v>
      </c>
      <c r="T442" s="834"/>
      <c r="U442" s="732"/>
      <c r="V442" s="715"/>
      <c r="W442" s="386"/>
      <c r="X442" s="386"/>
      <c r="Y442" s="386"/>
      <c r="Z442" s="386"/>
      <c r="AA442" s="386"/>
      <c r="AB442" s="386"/>
      <c r="AC442" s="386"/>
      <c r="AD442" s="386"/>
      <c r="AE442" s="386"/>
      <c r="AF442" s="386"/>
      <c r="AG442" s="386"/>
      <c r="AH442" s="386"/>
      <c r="AI442" s="386"/>
      <c r="AJ442" s="386"/>
      <c r="AK442" s="386"/>
      <c r="AL442" s="386"/>
      <c r="AM442" s="386"/>
      <c r="AN442" s="386"/>
      <c r="AO442" s="386"/>
      <c r="AP442" s="386"/>
      <c r="AQ442" s="386"/>
    </row>
    <row r="443" spans="1:44" s="638" customFormat="1" ht="54" customHeight="1" outlineLevel="2" thickTop="1" thickBot="1" x14ac:dyDescent="0.3">
      <c r="A443" s="413"/>
      <c r="B443" s="1060" t="s">
        <v>1790</v>
      </c>
      <c r="C443" s="1049" t="s">
        <v>1680</v>
      </c>
      <c r="D443" s="1041" t="s">
        <v>1091</v>
      </c>
      <c r="E443" s="1042"/>
      <c r="F443" s="1137" t="s">
        <v>995</v>
      </c>
      <c r="G443" s="1090" t="s">
        <v>1216</v>
      </c>
      <c r="H443" s="1091"/>
      <c r="I443" s="1116" t="s">
        <v>1384</v>
      </c>
      <c r="J443" s="1117"/>
      <c r="K443" s="1117"/>
      <c r="L443" s="773" t="s">
        <v>226</v>
      </c>
      <c r="M443" s="850" t="s">
        <v>128</v>
      </c>
      <c r="N443" s="862">
        <v>100</v>
      </c>
      <c r="O443" s="862">
        <v>100</v>
      </c>
      <c r="P443" s="862">
        <v>100</v>
      </c>
      <c r="Q443" s="862">
        <v>100</v>
      </c>
      <c r="R443" s="863">
        <v>100</v>
      </c>
      <c r="S443" s="864" t="s">
        <v>1070</v>
      </c>
      <c r="T443" s="835"/>
      <c r="U443" s="723"/>
      <c r="V443" s="723"/>
      <c r="W443" s="386"/>
      <c r="X443" s="386"/>
      <c r="Y443" s="386"/>
      <c r="Z443" s="386"/>
      <c r="AA443" s="386"/>
      <c r="AB443" s="386"/>
      <c r="AC443" s="386"/>
      <c r="AD443" s="386"/>
      <c r="AE443" s="386"/>
      <c r="AF443" s="386"/>
      <c r="AG443" s="386"/>
      <c r="AH443" s="386"/>
      <c r="AI443" s="386"/>
      <c r="AJ443" s="386"/>
      <c r="AK443" s="386"/>
      <c r="AL443" s="641"/>
      <c r="AN443" s="639"/>
      <c r="AO443" s="639"/>
      <c r="AP443" s="639"/>
      <c r="AQ443" s="639"/>
      <c r="AR443" s="639"/>
    </row>
    <row r="444" spans="1:44" s="638" customFormat="1" ht="54" customHeight="1" outlineLevel="2" thickTop="1" thickBot="1" x14ac:dyDescent="0.3">
      <c r="A444" s="413"/>
      <c r="B444" s="1061"/>
      <c r="C444" s="1050"/>
      <c r="D444" s="1052"/>
      <c r="E444" s="1098"/>
      <c r="F444" s="1138"/>
      <c r="G444" s="1090" t="s">
        <v>1217</v>
      </c>
      <c r="H444" s="1091"/>
      <c r="I444" s="1116" t="s">
        <v>1710</v>
      </c>
      <c r="J444" s="1117"/>
      <c r="K444" s="1117"/>
      <c r="L444" s="773" t="s">
        <v>226</v>
      </c>
      <c r="M444" s="850" t="s">
        <v>128</v>
      </c>
      <c r="N444" s="862">
        <v>100</v>
      </c>
      <c r="O444" s="862">
        <v>100</v>
      </c>
      <c r="P444" s="862">
        <v>100</v>
      </c>
      <c r="Q444" s="862">
        <v>100</v>
      </c>
      <c r="R444" s="863">
        <v>100</v>
      </c>
      <c r="S444" s="865" t="s">
        <v>1070</v>
      </c>
      <c r="T444" s="836"/>
      <c r="U444" s="723"/>
      <c r="V444" s="723"/>
      <c r="W444" s="386"/>
      <c r="X444" s="386"/>
      <c r="Y444" s="386"/>
      <c r="Z444" s="386"/>
      <c r="AA444" s="386"/>
      <c r="AB444" s="386"/>
      <c r="AC444" s="386"/>
      <c r="AD444" s="386"/>
      <c r="AE444" s="386"/>
      <c r="AF444" s="386"/>
      <c r="AG444" s="386"/>
      <c r="AH444" s="386"/>
      <c r="AI444" s="386"/>
      <c r="AJ444" s="386"/>
      <c r="AK444" s="386"/>
      <c r="AL444" s="641"/>
      <c r="AN444" s="639"/>
      <c r="AO444" s="639"/>
      <c r="AP444" s="639"/>
      <c r="AQ444" s="639"/>
      <c r="AR444" s="639"/>
    </row>
    <row r="445" spans="1:44" s="638" customFormat="1" ht="54" customHeight="1" outlineLevel="2" thickTop="1" thickBot="1" x14ac:dyDescent="0.3">
      <c r="A445" s="413"/>
      <c r="B445" s="1104"/>
      <c r="C445" s="1120"/>
      <c r="D445" s="1140"/>
      <c r="E445" s="1141"/>
      <c r="F445" s="1139"/>
      <c r="G445" s="1019" t="s">
        <v>1288</v>
      </c>
      <c r="H445" s="1020"/>
      <c r="I445" s="1056" t="s">
        <v>1328</v>
      </c>
      <c r="J445" s="1117"/>
      <c r="K445" s="1117"/>
      <c r="L445" s="773" t="s">
        <v>226</v>
      </c>
      <c r="M445" s="850">
        <v>2400</v>
      </c>
      <c r="N445" s="862">
        <v>5400</v>
      </c>
      <c r="O445" s="862">
        <v>5400</v>
      </c>
      <c r="P445" s="862">
        <v>5400</v>
      </c>
      <c r="Q445" s="862">
        <v>5400</v>
      </c>
      <c r="R445" s="863">
        <v>21600</v>
      </c>
      <c r="S445" s="866" t="s">
        <v>32</v>
      </c>
      <c r="T445" s="734"/>
      <c r="U445" s="723"/>
      <c r="V445" s="723"/>
      <c r="W445" s="386"/>
      <c r="X445" s="386"/>
      <c r="Y445" s="386"/>
      <c r="Z445" s="386"/>
      <c r="AA445" s="386"/>
      <c r="AB445" s="386"/>
      <c r="AC445" s="386"/>
      <c r="AD445" s="386"/>
      <c r="AE445" s="386"/>
      <c r="AF445" s="386"/>
      <c r="AG445" s="386"/>
      <c r="AH445" s="386"/>
      <c r="AI445" s="386"/>
      <c r="AJ445" s="386"/>
      <c r="AK445" s="386"/>
      <c r="AL445" s="641"/>
      <c r="AN445" s="639"/>
      <c r="AO445" s="639"/>
      <c r="AP445" s="639"/>
      <c r="AQ445" s="639"/>
      <c r="AR445" s="639"/>
    </row>
    <row r="446" spans="1:44" s="638" customFormat="1" ht="40.5" customHeight="1" outlineLevel="3" thickTop="1" thickBot="1" x14ac:dyDescent="0.3">
      <c r="A446" s="413"/>
      <c r="B446" s="460" t="s">
        <v>981</v>
      </c>
      <c r="C446" s="811" t="s">
        <v>1586</v>
      </c>
      <c r="D446" s="1046" t="s">
        <v>1379</v>
      </c>
      <c r="E446" s="1047"/>
      <c r="F446" s="1047"/>
      <c r="G446" s="1047"/>
      <c r="H446" s="1047"/>
      <c r="I446" s="1047"/>
      <c r="J446" s="1047"/>
      <c r="K446" s="1047"/>
      <c r="L446" s="774" t="s">
        <v>226</v>
      </c>
      <c r="M446" s="861" t="s">
        <v>128</v>
      </c>
      <c r="N446" s="798">
        <v>100</v>
      </c>
      <c r="O446" s="798">
        <v>100</v>
      </c>
      <c r="P446" s="798">
        <v>100</v>
      </c>
      <c r="Q446" s="798">
        <v>100</v>
      </c>
      <c r="R446" s="867">
        <v>100</v>
      </c>
      <c r="S446" s="787" t="s">
        <v>1070</v>
      </c>
      <c r="T446" s="691"/>
      <c r="U446" s="692"/>
      <c r="V446" s="692"/>
      <c r="W446" s="386"/>
      <c r="X446" s="386"/>
      <c r="Y446" s="386"/>
      <c r="Z446" s="386"/>
      <c r="AA446" s="386"/>
      <c r="AB446" s="386"/>
      <c r="AC446" s="386"/>
      <c r="AD446" s="386"/>
      <c r="AE446" s="386"/>
      <c r="AF446" s="386"/>
      <c r="AG446" s="386"/>
      <c r="AH446" s="386"/>
      <c r="AI446" s="639"/>
      <c r="AJ446" s="639"/>
      <c r="AK446" s="639"/>
      <c r="AL446" s="640"/>
      <c r="AN446" s="642"/>
      <c r="AO446" s="643"/>
      <c r="AP446" s="643"/>
      <c r="AQ446" s="643"/>
      <c r="AR446" s="643"/>
    </row>
    <row r="447" spans="1:44" s="638" customFormat="1" ht="40.5" customHeight="1" outlineLevel="3" thickTop="1" thickBot="1" x14ac:dyDescent="0.3">
      <c r="A447" s="413"/>
      <c r="B447" s="460" t="s">
        <v>981</v>
      </c>
      <c r="C447" s="811" t="s">
        <v>1289</v>
      </c>
      <c r="D447" s="1046" t="s">
        <v>1380</v>
      </c>
      <c r="E447" s="1047"/>
      <c r="F447" s="1047"/>
      <c r="G447" s="1047"/>
      <c r="H447" s="1047"/>
      <c r="I447" s="1047"/>
      <c r="J447" s="1047"/>
      <c r="K447" s="1047"/>
      <c r="L447" s="774" t="s">
        <v>226</v>
      </c>
      <c r="M447" s="861" t="s">
        <v>128</v>
      </c>
      <c r="N447" s="798">
        <v>100</v>
      </c>
      <c r="O447" s="798">
        <v>100</v>
      </c>
      <c r="P447" s="798">
        <v>100</v>
      </c>
      <c r="Q447" s="798">
        <v>100</v>
      </c>
      <c r="R447" s="867">
        <v>100</v>
      </c>
      <c r="S447" s="787" t="s">
        <v>1070</v>
      </c>
      <c r="T447" s="691"/>
      <c r="U447" s="692"/>
      <c r="V447" s="692"/>
      <c r="W447" s="386"/>
      <c r="X447" s="386"/>
      <c r="Y447" s="386"/>
      <c r="Z447" s="386"/>
      <c r="AA447" s="386"/>
      <c r="AB447" s="386"/>
      <c r="AC447" s="386"/>
      <c r="AD447" s="386"/>
      <c r="AE447" s="386"/>
      <c r="AF447" s="386"/>
      <c r="AG447" s="386"/>
      <c r="AH447" s="386"/>
      <c r="AI447" s="639"/>
      <c r="AJ447" s="639"/>
      <c r="AK447" s="639"/>
      <c r="AL447" s="640"/>
      <c r="AN447" s="642"/>
      <c r="AO447" s="643"/>
      <c r="AP447" s="643"/>
      <c r="AQ447" s="643"/>
      <c r="AR447" s="643"/>
    </row>
    <row r="448" spans="1:44" s="638" customFormat="1" ht="40.5" customHeight="1" outlineLevel="3" thickTop="1" thickBot="1" x14ac:dyDescent="0.3">
      <c r="A448" s="413"/>
      <c r="B448" s="460" t="s">
        <v>981</v>
      </c>
      <c r="C448" s="811" t="s">
        <v>1290</v>
      </c>
      <c r="D448" s="1046" t="s">
        <v>1477</v>
      </c>
      <c r="E448" s="1047"/>
      <c r="F448" s="1047"/>
      <c r="G448" s="1047"/>
      <c r="H448" s="1047"/>
      <c r="I448" s="1047"/>
      <c r="J448" s="1047"/>
      <c r="K448" s="1047"/>
      <c r="L448" s="774" t="s">
        <v>226</v>
      </c>
      <c r="M448" s="861" t="s">
        <v>128</v>
      </c>
      <c r="N448" s="798">
        <v>100</v>
      </c>
      <c r="O448" s="798">
        <v>100</v>
      </c>
      <c r="P448" s="868">
        <v>100</v>
      </c>
      <c r="Q448" s="798">
        <v>100</v>
      </c>
      <c r="R448" s="867">
        <v>100</v>
      </c>
      <c r="S448" s="787" t="s">
        <v>1070</v>
      </c>
      <c r="T448" s="691"/>
      <c r="U448" s="692"/>
      <c r="V448" s="692"/>
      <c r="W448" s="386"/>
      <c r="X448" s="386"/>
      <c r="Y448" s="386"/>
      <c r="Z448" s="386"/>
      <c r="AA448" s="386"/>
      <c r="AB448" s="386"/>
      <c r="AC448" s="386"/>
      <c r="AD448" s="386"/>
      <c r="AE448" s="386"/>
      <c r="AF448" s="386"/>
      <c r="AG448" s="386"/>
      <c r="AH448" s="386"/>
      <c r="AI448" s="639"/>
      <c r="AJ448" s="639"/>
      <c r="AK448" s="639"/>
      <c r="AL448" s="640"/>
      <c r="AN448" s="642"/>
      <c r="AO448" s="643"/>
      <c r="AP448" s="643"/>
      <c r="AQ448" s="643"/>
      <c r="AR448" s="643"/>
    </row>
    <row r="449" spans="1:2415" s="638" customFormat="1" ht="40.5" customHeight="1" outlineLevel="3" thickTop="1" thickBot="1" x14ac:dyDescent="0.3">
      <c r="A449" s="413"/>
      <c r="B449" s="460" t="s">
        <v>981</v>
      </c>
      <c r="C449" s="811" t="s">
        <v>1291</v>
      </c>
      <c r="D449" s="1046" t="s">
        <v>1381</v>
      </c>
      <c r="E449" s="1047"/>
      <c r="F449" s="1047"/>
      <c r="G449" s="1047"/>
      <c r="H449" s="1047"/>
      <c r="I449" s="1047"/>
      <c r="J449" s="1047"/>
      <c r="K449" s="1047"/>
      <c r="L449" s="774" t="s">
        <v>226</v>
      </c>
      <c r="M449" s="861" t="s">
        <v>128</v>
      </c>
      <c r="N449" s="798">
        <v>100</v>
      </c>
      <c r="O449" s="798">
        <v>100</v>
      </c>
      <c r="P449" s="798">
        <v>100</v>
      </c>
      <c r="Q449" s="798">
        <v>100</v>
      </c>
      <c r="R449" s="867">
        <v>100</v>
      </c>
      <c r="S449" s="787" t="s">
        <v>1070</v>
      </c>
      <c r="T449" s="691"/>
      <c r="U449" s="692"/>
      <c r="V449" s="692"/>
      <c r="W449" s="386"/>
      <c r="X449" s="386"/>
      <c r="Y449" s="386"/>
      <c r="Z449" s="386"/>
      <c r="AA449" s="386"/>
      <c r="AB449" s="386"/>
      <c r="AC449" s="386"/>
      <c r="AD449" s="386"/>
      <c r="AE449" s="386"/>
      <c r="AF449" s="386"/>
      <c r="AG449" s="386"/>
      <c r="AH449" s="386"/>
      <c r="AI449" s="639"/>
      <c r="AJ449" s="639"/>
      <c r="AK449" s="639"/>
      <c r="AL449" s="640"/>
      <c r="AN449" s="642"/>
      <c r="AO449" s="643"/>
      <c r="AP449" s="643"/>
      <c r="AQ449" s="643"/>
      <c r="AR449" s="643"/>
    </row>
    <row r="450" spans="1:2415" s="638" customFormat="1" ht="40.5" customHeight="1" outlineLevel="3" thickTop="1" thickBot="1" x14ac:dyDescent="0.3">
      <c r="A450" s="413"/>
      <c r="B450" s="460" t="s">
        <v>981</v>
      </c>
      <c r="C450" s="811" t="s">
        <v>1292</v>
      </c>
      <c r="D450" s="1046" t="s">
        <v>1382</v>
      </c>
      <c r="E450" s="1047"/>
      <c r="F450" s="1047"/>
      <c r="G450" s="1047"/>
      <c r="H450" s="1047"/>
      <c r="I450" s="1047"/>
      <c r="J450" s="1047"/>
      <c r="K450" s="1047"/>
      <c r="L450" s="774" t="s">
        <v>226</v>
      </c>
      <c r="M450" s="861">
        <v>2400</v>
      </c>
      <c r="N450" s="798">
        <v>2725</v>
      </c>
      <c r="O450" s="798">
        <v>2725</v>
      </c>
      <c r="P450" s="798">
        <v>2725</v>
      </c>
      <c r="Q450" s="798">
        <v>2725</v>
      </c>
      <c r="R450" s="867">
        <v>13300</v>
      </c>
      <c r="S450" s="787" t="s">
        <v>32</v>
      </c>
      <c r="T450" s="691"/>
      <c r="U450" s="692"/>
      <c r="V450" s="692"/>
      <c r="W450" s="386"/>
      <c r="X450" s="386"/>
      <c r="Y450" s="386"/>
      <c r="Z450" s="386"/>
      <c r="AA450" s="386"/>
      <c r="AB450" s="386"/>
      <c r="AC450" s="386"/>
      <c r="AD450" s="386"/>
      <c r="AE450" s="386"/>
      <c r="AF450" s="386"/>
      <c r="AG450" s="386"/>
      <c r="AH450" s="386"/>
      <c r="AI450" s="639"/>
      <c r="AJ450" s="639"/>
      <c r="AK450" s="639"/>
      <c r="AL450" s="640"/>
      <c r="AN450" s="642"/>
      <c r="AO450" s="643"/>
      <c r="AP450" s="643"/>
      <c r="AQ450" s="643"/>
      <c r="AR450" s="643"/>
    </row>
    <row r="451" spans="1:2415" s="638" customFormat="1" ht="35.25" customHeight="1" outlineLevel="3" thickTop="1" thickBot="1" x14ac:dyDescent="0.3">
      <c r="A451" s="413"/>
      <c r="B451" s="460" t="s">
        <v>981</v>
      </c>
      <c r="C451" s="811" t="s">
        <v>1293</v>
      </c>
      <c r="D451" s="1046" t="s">
        <v>1383</v>
      </c>
      <c r="E451" s="1047"/>
      <c r="F451" s="1047"/>
      <c r="G451" s="1047"/>
      <c r="H451" s="1047"/>
      <c r="I451" s="1047"/>
      <c r="J451" s="1047"/>
      <c r="K451" s="1047"/>
      <c r="L451" s="774" t="s">
        <v>226</v>
      </c>
      <c r="M451" s="861">
        <v>100</v>
      </c>
      <c r="N451" s="798">
        <v>100</v>
      </c>
      <c r="O451" s="798">
        <v>100</v>
      </c>
      <c r="P451" s="798">
        <v>100</v>
      </c>
      <c r="Q451" s="798">
        <v>100</v>
      </c>
      <c r="R451" s="867">
        <v>100</v>
      </c>
      <c r="S451" s="787" t="s">
        <v>1070</v>
      </c>
      <c r="T451" s="691"/>
      <c r="U451" s="692"/>
      <c r="V451" s="692"/>
      <c r="W451" s="386"/>
      <c r="X451" s="386"/>
      <c r="Y451" s="386"/>
      <c r="Z451" s="386"/>
      <c r="AA451" s="386"/>
      <c r="AB451" s="386"/>
      <c r="AC451" s="386"/>
      <c r="AD451" s="386"/>
      <c r="AE451" s="386"/>
      <c r="AF451" s="386"/>
      <c r="AG451" s="386"/>
      <c r="AH451" s="386"/>
      <c r="AI451" s="639"/>
      <c r="AJ451" s="639"/>
      <c r="AK451" s="639"/>
      <c r="AL451" s="640"/>
      <c r="AN451" s="642"/>
      <c r="AO451" s="643"/>
      <c r="AP451" s="643"/>
      <c r="AQ451" s="643"/>
      <c r="AR451" s="643"/>
    </row>
    <row r="452" spans="1:2415" s="638" customFormat="1" ht="66.75" customHeight="1" outlineLevel="2" thickTop="1" thickBot="1" x14ac:dyDescent="0.3">
      <c r="A452" s="413"/>
      <c r="B452" s="696" t="s">
        <v>1791</v>
      </c>
      <c r="C452" s="697" t="s">
        <v>1704</v>
      </c>
      <c r="D452" s="1147" t="s">
        <v>1092</v>
      </c>
      <c r="E452" s="1148"/>
      <c r="F452" s="647" t="s">
        <v>995</v>
      </c>
      <c r="G452" s="1019" t="s">
        <v>1703</v>
      </c>
      <c r="H452" s="1020"/>
      <c r="I452" s="1056" t="s">
        <v>1618</v>
      </c>
      <c r="J452" s="1057"/>
      <c r="K452" s="1057"/>
      <c r="L452" s="749" t="s">
        <v>226</v>
      </c>
      <c r="M452" s="869">
        <v>100</v>
      </c>
      <c r="N452" s="870">
        <v>100</v>
      </c>
      <c r="O452" s="870">
        <v>100</v>
      </c>
      <c r="P452" s="870">
        <v>100</v>
      </c>
      <c r="Q452" s="870">
        <v>100</v>
      </c>
      <c r="R452" s="863">
        <v>100</v>
      </c>
      <c r="S452" s="866" t="s">
        <v>1070</v>
      </c>
      <c r="T452" s="734"/>
      <c r="U452" s="723"/>
      <c r="V452" s="723"/>
      <c r="W452" s="386"/>
      <c r="X452" s="386"/>
      <c r="Y452" s="386"/>
      <c r="Z452" s="386"/>
      <c r="AA452" s="386"/>
      <c r="AB452" s="386"/>
      <c r="AC452" s="386"/>
      <c r="AD452" s="386"/>
      <c r="AE452" s="386"/>
      <c r="AF452" s="386"/>
      <c r="AG452" s="386"/>
      <c r="AH452" s="386"/>
      <c r="AI452" s="386"/>
      <c r="AJ452" s="386"/>
      <c r="AK452" s="386"/>
      <c r="AL452" s="641"/>
      <c r="AN452" s="639"/>
      <c r="AO452" s="639"/>
      <c r="AP452" s="639"/>
      <c r="AQ452" s="639"/>
      <c r="AR452" s="639"/>
    </row>
    <row r="453" spans="1:2415" s="638" customFormat="1" ht="54" customHeight="1" outlineLevel="2" thickTop="1" thickBot="1" x14ac:dyDescent="0.3">
      <c r="A453" s="413"/>
      <c r="B453" s="460" t="s">
        <v>981</v>
      </c>
      <c r="C453" s="625" t="s">
        <v>1294</v>
      </c>
      <c r="D453" s="1026" t="s">
        <v>1619</v>
      </c>
      <c r="E453" s="1027"/>
      <c r="F453" s="1027"/>
      <c r="G453" s="1027"/>
      <c r="H453" s="1027"/>
      <c r="I453" s="1027"/>
      <c r="J453" s="1027"/>
      <c r="K453" s="1027"/>
      <c r="L453" s="667" t="s">
        <v>226</v>
      </c>
      <c r="M453" s="871" t="s">
        <v>128</v>
      </c>
      <c r="N453" s="872">
        <v>100</v>
      </c>
      <c r="O453" s="872">
        <v>100</v>
      </c>
      <c r="P453" s="872">
        <v>100</v>
      </c>
      <c r="Q453" s="872">
        <v>100</v>
      </c>
      <c r="R453" s="873">
        <v>100</v>
      </c>
      <c r="S453" s="874" t="s">
        <v>1070</v>
      </c>
      <c r="T453" s="691"/>
      <c r="U453" s="692"/>
      <c r="V453" s="692"/>
      <c r="W453" s="386"/>
      <c r="X453" s="386"/>
      <c r="Y453" s="386"/>
      <c r="Z453" s="386"/>
      <c r="AA453" s="386"/>
      <c r="AB453" s="386"/>
      <c r="AC453" s="386"/>
      <c r="AD453" s="386"/>
      <c r="AE453" s="386"/>
      <c r="AF453" s="386"/>
      <c r="AG453" s="386"/>
      <c r="AH453" s="386"/>
      <c r="AI453" s="386"/>
      <c r="AJ453" s="386"/>
      <c r="AK453" s="386"/>
      <c r="AL453" s="641"/>
      <c r="AN453" s="639"/>
      <c r="AO453" s="639"/>
      <c r="AP453" s="639"/>
      <c r="AQ453" s="639"/>
      <c r="AR453" s="639"/>
    </row>
    <row r="454" spans="1:2415" s="638" customFormat="1" ht="35.25" customHeight="1" outlineLevel="3" thickTop="1" thickBot="1" x14ac:dyDescent="0.3">
      <c r="A454" s="413"/>
      <c r="B454" s="460" t="s">
        <v>981</v>
      </c>
      <c r="C454" s="625" t="s">
        <v>1295</v>
      </c>
      <c r="D454" s="1026" t="s">
        <v>1392</v>
      </c>
      <c r="E454" s="1027"/>
      <c r="F454" s="1027"/>
      <c r="G454" s="1027"/>
      <c r="H454" s="1027"/>
      <c r="I454" s="1027"/>
      <c r="J454" s="1027"/>
      <c r="K454" s="1027"/>
      <c r="L454" s="667" t="s">
        <v>226</v>
      </c>
      <c r="M454" s="871" t="s">
        <v>128</v>
      </c>
      <c r="N454" s="872">
        <v>100</v>
      </c>
      <c r="O454" s="872">
        <v>100</v>
      </c>
      <c r="P454" s="872">
        <v>100</v>
      </c>
      <c r="Q454" s="872">
        <v>100</v>
      </c>
      <c r="R454" s="873">
        <v>100</v>
      </c>
      <c r="S454" s="874" t="s">
        <v>1070</v>
      </c>
      <c r="T454" s="691"/>
      <c r="U454" s="692"/>
      <c r="V454" s="692"/>
      <c r="W454" s="386"/>
      <c r="X454" s="386"/>
      <c r="Y454" s="386"/>
      <c r="Z454" s="386"/>
      <c r="AA454" s="386"/>
      <c r="AB454" s="386"/>
      <c r="AC454" s="386"/>
      <c r="AD454" s="386"/>
      <c r="AE454" s="386"/>
      <c r="AF454" s="386"/>
      <c r="AG454" s="386"/>
      <c r="AH454" s="386"/>
      <c r="AI454" s="639"/>
      <c r="AJ454" s="639"/>
      <c r="AK454" s="639"/>
      <c r="AL454" s="640"/>
      <c r="AN454" s="642"/>
      <c r="AO454" s="643"/>
      <c r="AP454" s="643"/>
      <c r="AQ454" s="643"/>
      <c r="AR454" s="643"/>
    </row>
    <row r="455" spans="1:2415" s="634" customFormat="1" ht="66" customHeight="1" thickTop="1" thickBot="1" x14ac:dyDescent="0.3">
      <c r="A455" s="413"/>
      <c r="B455" s="668" t="s">
        <v>1066</v>
      </c>
      <c r="C455" s="684" t="s">
        <v>1706</v>
      </c>
      <c r="D455" s="1070" t="s">
        <v>601</v>
      </c>
      <c r="E455" s="1071"/>
      <c r="F455" s="1071"/>
      <c r="G455" s="1071"/>
      <c r="H455" s="1071"/>
      <c r="I455" s="1071"/>
      <c r="J455" s="1071"/>
      <c r="K455" s="1071"/>
      <c r="L455" s="1072"/>
      <c r="M455" s="842"/>
      <c r="N455" s="842"/>
      <c r="O455" s="842"/>
      <c r="P455" s="843"/>
      <c r="Q455" s="842"/>
      <c r="R455" s="842"/>
      <c r="S455" s="842"/>
      <c r="T455" s="687"/>
      <c r="U455" s="686"/>
      <c r="V455" s="739"/>
      <c r="W455" s="386"/>
      <c r="X455" s="386"/>
      <c r="Y455" s="386"/>
      <c r="Z455" s="386"/>
      <c r="AA455" s="386"/>
      <c r="AB455" s="386"/>
      <c r="AC455" s="386"/>
      <c r="AD455" s="386"/>
      <c r="AE455" s="632"/>
      <c r="AF455" s="632"/>
      <c r="AG455" s="632"/>
      <c r="AH455" s="632"/>
      <c r="AI455" s="632"/>
      <c r="AJ455" s="632"/>
      <c r="AK455" s="632"/>
      <c r="AL455" s="632"/>
      <c r="AM455" s="632"/>
      <c r="AN455" s="632"/>
      <c r="AO455" s="632"/>
      <c r="AP455" s="632"/>
      <c r="AQ455" s="632"/>
      <c r="AR455" s="632"/>
      <c r="AS455" s="632"/>
      <c r="AT455" s="632"/>
      <c r="AU455" s="632"/>
      <c r="AV455" s="632"/>
      <c r="AW455" s="632"/>
      <c r="AX455" s="632"/>
      <c r="AY455" s="632"/>
      <c r="AZ455" s="632"/>
      <c r="BA455" s="632"/>
      <c r="BB455" s="632"/>
      <c r="BC455" s="632"/>
      <c r="BD455" s="632"/>
      <c r="BE455" s="632"/>
      <c r="BF455" s="632"/>
      <c r="BG455" s="632"/>
      <c r="BH455" s="632"/>
      <c r="BI455" s="632"/>
      <c r="BJ455" s="632"/>
      <c r="BK455" s="632"/>
      <c r="BL455" s="632"/>
      <c r="BM455" s="632"/>
      <c r="BN455" s="632"/>
      <c r="BO455" s="632"/>
      <c r="BP455" s="632"/>
      <c r="BQ455" s="632"/>
      <c r="BR455" s="632"/>
      <c r="BS455" s="632"/>
      <c r="BT455" s="632"/>
      <c r="BU455" s="632"/>
      <c r="BV455" s="632"/>
      <c r="BW455" s="632"/>
      <c r="BX455" s="632"/>
      <c r="BY455" s="632"/>
      <c r="BZ455" s="632"/>
      <c r="CA455" s="632"/>
      <c r="CB455" s="632"/>
      <c r="CC455" s="632"/>
      <c r="CD455" s="632"/>
      <c r="CE455" s="632"/>
      <c r="CF455" s="632"/>
      <c r="CG455" s="632"/>
      <c r="CH455" s="633"/>
      <c r="CI455" s="633"/>
      <c r="CJ455" s="633"/>
      <c r="CK455" s="633"/>
      <c r="CL455" s="633"/>
      <c r="CM455" s="633"/>
      <c r="CN455" s="633"/>
      <c r="CO455" s="633"/>
      <c r="CP455" s="633"/>
      <c r="CQ455" s="633"/>
      <c r="CR455" s="633"/>
      <c r="CS455" s="633"/>
      <c r="CT455" s="633"/>
      <c r="CU455" s="633"/>
      <c r="CV455" s="633"/>
      <c r="CW455" s="633"/>
      <c r="CX455" s="633"/>
      <c r="CY455" s="633"/>
      <c r="CZ455" s="633"/>
      <c r="DA455" s="633"/>
      <c r="DB455" s="633"/>
      <c r="DC455" s="633"/>
      <c r="DD455" s="633"/>
      <c r="DE455" s="633"/>
      <c r="DF455" s="633"/>
      <c r="DG455" s="633"/>
      <c r="DH455" s="633"/>
      <c r="DI455" s="633"/>
      <c r="DJ455" s="633"/>
      <c r="DK455" s="633"/>
      <c r="DL455" s="633"/>
      <c r="DM455" s="633"/>
      <c r="DN455" s="633"/>
      <c r="DO455" s="633"/>
      <c r="DP455" s="633"/>
      <c r="DQ455" s="633"/>
      <c r="DR455" s="633"/>
      <c r="DS455" s="633"/>
      <c r="DT455" s="633"/>
      <c r="DU455" s="633"/>
      <c r="DV455" s="633"/>
      <c r="DW455" s="633"/>
      <c r="DX455" s="633"/>
      <c r="DY455" s="633"/>
      <c r="DZ455" s="633"/>
      <c r="EA455" s="633"/>
      <c r="EB455" s="633"/>
      <c r="EC455" s="633"/>
      <c r="ED455" s="633"/>
      <c r="EE455" s="633"/>
      <c r="EF455" s="633"/>
      <c r="EG455" s="633"/>
      <c r="EH455" s="633"/>
      <c r="EI455" s="633"/>
      <c r="EJ455" s="633"/>
      <c r="EK455" s="633"/>
      <c r="EL455" s="633"/>
      <c r="EM455" s="633"/>
      <c r="EN455" s="633"/>
      <c r="EO455" s="633"/>
      <c r="EP455" s="633"/>
      <c r="EQ455" s="633"/>
      <c r="ER455" s="633"/>
      <c r="ES455" s="633"/>
      <c r="ET455" s="633"/>
      <c r="EU455" s="633"/>
      <c r="EV455" s="633"/>
      <c r="EW455" s="633"/>
      <c r="EX455" s="633"/>
      <c r="EY455" s="633"/>
      <c r="EZ455" s="633"/>
      <c r="FA455" s="633"/>
      <c r="FB455" s="633"/>
      <c r="FC455" s="633"/>
      <c r="FD455" s="633"/>
      <c r="FE455" s="633"/>
      <c r="FF455" s="633"/>
      <c r="FG455" s="633"/>
      <c r="FH455" s="633"/>
      <c r="FI455" s="633"/>
      <c r="FJ455" s="633"/>
      <c r="FK455" s="633"/>
      <c r="FL455" s="633"/>
      <c r="FM455" s="633"/>
      <c r="FN455" s="633"/>
      <c r="FO455" s="633"/>
      <c r="FP455" s="633"/>
      <c r="FQ455" s="633"/>
      <c r="FR455" s="633"/>
      <c r="FS455" s="633"/>
      <c r="FT455" s="633"/>
      <c r="FU455" s="633"/>
      <c r="FV455" s="633"/>
      <c r="FW455" s="633"/>
      <c r="FX455" s="633"/>
      <c r="FY455" s="633"/>
      <c r="FZ455" s="633"/>
      <c r="GA455" s="633"/>
      <c r="GB455" s="633"/>
      <c r="GC455" s="633"/>
      <c r="GD455" s="633"/>
      <c r="GE455" s="633"/>
      <c r="GF455" s="633"/>
      <c r="GG455" s="633"/>
      <c r="GH455" s="633"/>
      <c r="GI455" s="633"/>
      <c r="GJ455" s="633"/>
      <c r="GK455" s="633"/>
      <c r="GL455" s="633"/>
      <c r="GM455" s="633"/>
      <c r="GN455" s="633"/>
      <c r="GO455" s="633"/>
      <c r="GP455" s="633"/>
      <c r="GQ455" s="633"/>
      <c r="GR455" s="633"/>
      <c r="GS455" s="633"/>
      <c r="GT455" s="633"/>
      <c r="GU455" s="633"/>
      <c r="GV455" s="633"/>
      <c r="GW455" s="633"/>
      <c r="GX455" s="633"/>
      <c r="GY455" s="633"/>
      <c r="GZ455" s="633"/>
      <c r="HA455" s="633"/>
      <c r="HB455" s="633"/>
      <c r="HC455" s="633"/>
      <c r="HD455" s="633"/>
      <c r="HE455" s="633"/>
      <c r="HF455" s="633"/>
      <c r="HG455" s="633"/>
      <c r="HH455" s="633"/>
      <c r="HI455" s="633"/>
      <c r="HJ455" s="633"/>
      <c r="HK455" s="633"/>
      <c r="HL455" s="633"/>
      <c r="HM455" s="633"/>
      <c r="HN455" s="633"/>
      <c r="HO455" s="633"/>
      <c r="HP455" s="633"/>
      <c r="HQ455" s="633"/>
      <c r="HR455" s="633"/>
      <c r="HS455" s="633"/>
      <c r="HT455" s="633"/>
      <c r="HU455" s="633"/>
      <c r="HV455" s="633"/>
      <c r="HW455" s="633"/>
      <c r="HX455" s="633"/>
      <c r="HY455" s="633"/>
      <c r="HZ455" s="633"/>
      <c r="IA455" s="633"/>
      <c r="IB455" s="633"/>
      <c r="IC455" s="633"/>
      <c r="ID455" s="633"/>
      <c r="IE455" s="633"/>
      <c r="IF455" s="633"/>
      <c r="IG455" s="633"/>
      <c r="IH455" s="633"/>
      <c r="II455" s="633"/>
      <c r="IJ455" s="633"/>
      <c r="IK455" s="633"/>
      <c r="IL455" s="633"/>
      <c r="IM455" s="633"/>
      <c r="IN455" s="633"/>
      <c r="IO455" s="633"/>
      <c r="IP455" s="633"/>
      <c r="IQ455" s="633"/>
      <c r="IR455" s="633"/>
      <c r="IS455" s="633"/>
      <c r="IT455" s="633"/>
      <c r="IU455" s="633"/>
      <c r="IV455" s="633"/>
      <c r="IW455" s="633"/>
      <c r="IX455" s="633"/>
      <c r="IY455" s="633"/>
      <c r="IZ455" s="633"/>
      <c r="JA455" s="633"/>
      <c r="JB455" s="633"/>
      <c r="JC455" s="633"/>
      <c r="JD455" s="633"/>
      <c r="JE455" s="633"/>
      <c r="JF455" s="633"/>
      <c r="JG455" s="633"/>
      <c r="JH455" s="633"/>
      <c r="JI455" s="633"/>
      <c r="JJ455" s="633"/>
      <c r="JK455" s="633"/>
      <c r="JL455" s="633"/>
      <c r="JM455" s="633"/>
      <c r="JN455" s="633"/>
      <c r="JO455" s="633"/>
      <c r="JP455" s="633"/>
      <c r="JQ455" s="633"/>
      <c r="JR455" s="633"/>
      <c r="JS455" s="633"/>
      <c r="JT455" s="633"/>
      <c r="JU455" s="633"/>
      <c r="JV455" s="633"/>
      <c r="JW455" s="633"/>
      <c r="JX455" s="633"/>
      <c r="JY455" s="633"/>
      <c r="JZ455" s="633"/>
      <c r="KA455" s="633"/>
      <c r="KB455" s="633"/>
      <c r="KC455" s="633"/>
      <c r="KD455" s="633"/>
      <c r="KE455" s="633"/>
      <c r="KF455" s="633"/>
      <c r="KG455" s="633"/>
      <c r="KH455" s="633"/>
      <c r="KI455" s="633"/>
      <c r="KJ455" s="633"/>
      <c r="KK455" s="633"/>
      <c r="KL455" s="633"/>
      <c r="KM455" s="633"/>
      <c r="KN455" s="633"/>
      <c r="KO455" s="633"/>
      <c r="KP455" s="633"/>
      <c r="KQ455" s="633"/>
      <c r="KR455" s="633"/>
      <c r="KS455" s="633"/>
      <c r="KT455" s="633"/>
      <c r="KU455" s="633"/>
      <c r="KV455" s="633"/>
      <c r="KW455" s="633"/>
      <c r="KX455" s="633"/>
      <c r="KY455" s="633"/>
      <c r="KZ455" s="633"/>
      <c r="LA455" s="633"/>
      <c r="LB455" s="633"/>
      <c r="LC455" s="633"/>
      <c r="LD455" s="633"/>
      <c r="LE455" s="633"/>
      <c r="LF455" s="633"/>
      <c r="LG455" s="633"/>
      <c r="LH455" s="633"/>
      <c r="LI455" s="633"/>
      <c r="LJ455" s="633"/>
      <c r="LK455" s="633"/>
      <c r="LL455" s="633"/>
      <c r="LM455" s="633"/>
      <c r="LN455" s="633"/>
      <c r="LO455" s="633"/>
      <c r="LP455" s="633"/>
      <c r="LQ455" s="633"/>
      <c r="LR455" s="633"/>
      <c r="LS455" s="633"/>
      <c r="LT455" s="633"/>
      <c r="LU455" s="633"/>
      <c r="LV455" s="633"/>
      <c r="LW455" s="633"/>
      <c r="LX455" s="633"/>
      <c r="LY455" s="633"/>
      <c r="LZ455" s="633"/>
      <c r="MA455" s="633"/>
      <c r="MB455" s="633"/>
      <c r="MC455" s="633"/>
      <c r="MD455" s="633"/>
      <c r="ME455" s="633"/>
      <c r="MF455" s="633"/>
      <c r="MG455" s="633"/>
      <c r="MH455" s="633"/>
      <c r="MI455" s="633"/>
      <c r="MJ455" s="633"/>
      <c r="MK455" s="633"/>
      <c r="ML455" s="633"/>
      <c r="MM455" s="633"/>
      <c r="MN455" s="633"/>
      <c r="MO455" s="633"/>
      <c r="MP455" s="633"/>
      <c r="MQ455" s="633"/>
      <c r="MR455" s="633"/>
      <c r="MS455" s="633"/>
      <c r="MT455" s="633"/>
      <c r="MU455" s="633"/>
      <c r="MV455" s="633"/>
      <c r="MW455" s="633"/>
      <c r="MX455" s="633"/>
      <c r="MY455" s="633"/>
      <c r="MZ455" s="633"/>
      <c r="NA455" s="633"/>
      <c r="NB455" s="633"/>
      <c r="NC455" s="633"/>
      <c r="ND455" s="633"/>
      <c r="NE455" s="633"/>
      <c r="NF455" s="633"/>
      <c r="NG455" s="633"/>
      <c r="NH455" s="633"/>
      <c r="NI455" s="633"/>
      <c r="NJ455" s="633"/>
      <c r="NK455" s="633"/>
      <c r="NL455" s="633"/>
      <c r="NM455" s="633"/>
      <c r="NN455" s="633"/>
      <c r="NO455" s="633"/>
      <c r="NP455" s="633"/>
      <c r="NQ455" s="633"/>
      <c r="NR455" s="633"/>
      <c r="NS455" s="633"/>
      <c r="NT455" s="633"/>
      <c r="NU455" s="633"/>
      <c r="NV455" s="633"/>
      <c r="NW455" s="633"/>
      <c r="NX455" s="633"/>
      <c r="NY455" s="633"/>
      <c r="NZ455" s="633"/>
      <c r="OA455" s="633"/>
      <c r="OB455" s="633"/>
      <c r="OC455" s="633"/>
      <c r="OD455" s="633"/>
      <c r="OE455" s="633"/>
      <c r="OF455" s="633"/>
      <c r="OG455" s="633"/>
      <c r="OH455" s="633"/>
      <c r="OI455" s="633"/>
      <c r="OJ455" s="633"/>
      <c r="OK455" s="633"/>
      <c r="OL455" s="633"/>
      <c r="OM455" s="633"/>
      <c r="ON455" s="633"/>
      <c r="OO455" s="633"/>
      <c r="OP455" s="633"/>
      <c r="OQ455" s="633"/>
      <c r="OR455" s="633"/>
      <c r="OS455" s="633"/>
      <c r="OT455" s="633"/>
      <c r="OU455" s="633"/>
      <c r="OV455" s="633"/>
      <c r="OW455" s="633"/>
      <c r="OX455" s="633"/>
      <c r="OY455" s="633"/>
      <c r="OZ455" s="633"/>
      <c r="PA455" s="633"/>
      <c r="PB455" s="633"/>
      <c r="PC455" s="633"/>
      <c r="PD455" s="633"/>
      <c r="PE455" s="633"/>
      <c r="PF455" s="633"/>
      <c r="PG455" s="633"/>
      <c r="PH455" s="633"/>
      <c r="PI455" s="633"/>
      <c r="PJ455" s="633"/>
      <c r="PK455" s="633"/>
      <c r="PL455" s="633"/>
      <c r="PM455" s="633"/>
      <c r="PN455" s="633"/>
      <c r="PO455" s="633"/>
      <c r="PP455" s="633"/>
      <c r="PQ455" s="633"/>
      <c r="PR455" s="633"/>
      <c r="PS455" s="633"/>
      <c r="PT455" s="633"/>
      <c r="PU455" s="633"/>
      <c r="PV455" s="633"/>
      <c r="PW455" s="633"/>
      <c r="PX455" s="633"/>
      <c r="PY455" s="633"/>
      <c r="PZ455" s="633"/>
      <c r="QA455" s="633"/>
      <c r="QB455" s="633"/>
      <c r="QC455" s="633"/>
      <c r="QD455" s="633"/>
      <c r="QE455" s="633"/>
      <c r="QF455" s="633"/>
      <c r="QG455" s="633"/>
      <c r="QH455" s="633"/>
      <c r="QI455" s="633"/>
      <c r="QJ455" s="633"/>
      <c r="QK455" s="633"/>
      <c r="QL455" s="633"/>
      <c r="QM455" s="633"/>
      <c r="QN455" s="633"/>
      <c r="QO455" s="633"/>
      <c r="QP455" s="633"/>
      <c r="QQ455" s="633"/>
      <c r="QR455" s="633"/>
      <c r="QS455" s="633"/>
      <c r="QT455" s="633"/>
      <c r="QU455" s="633"/>
      <c r="QV455" s="633"/>
      <c r="QW455" s="633"/>
      <c r="QX455" s="633"/>
      <c r="QY455" s="633"/>
      <c r="QZ455" s="633"/>
      <c r="RA455" s="633"/>
      <c r="RB455" s="633"/>
      <c r="RC455" s="633"/>
      <c r="RD455" s="633"/>
      <c r="RE455" s="633"/>
      <c r="RF455" s="633"/>
      <c r="RG455" s="633"/>
      <c r="RH455" s="633"/>
      <c r="RI455" s="633"/>
      <c r="RJ455" s="633"/>
      <c r="RK455" s="633"/>
      <c r="RL455" s="633"/>
      <c r="RM455" s="633"/>
      <c r="RN455" s="633"/>
      <c r="RO455" s="633"/>
      <c r="RP455" s="633"/>
      <c r="RQ455" s="633"/>
      <c r="RR455" s="633"/>
      <c r="RS455" s="633"/>
      <c r="RT455" s="633"/>
      <c r="RU455" s="633"/>
      <c r="RV455" s="633"/>
      <c r="RW455" s="633"/>
      <c r="RX455" s="633"/>
      <c r="RY455" s="633"/>
      <c r="RZ455" s="633"/>
      <c r="SA455" s="633"/>
      <c r="SB455" s="633"/>
      <c r="SC455" s="633"/>
      <c r="SD455" s="633"/>
      <c r="SE455" s="633"/>
      <c r="SF455" s="633"/>
      <c r="SG455" s="633"/>
      <c r="SH455" s="633"/>
      <c r="SI455" s="633"/>
      <c r="SJ455" s="633"/>
      <c r="SK455" s="633"/>
      <c r="SL455" s="633"/>
      <c r="SM455" s="633"/>
      <c r="SN455" s="633"/>
      <c r="SO455" s="633"/>
      <c r="SP455" s="633"/>
      <c r="SQ455" s="633"/>
      <c r="SR455" s="633"/>
      <c r="SS455" s="633"/>
      <c r="ST455" s="633"/>
      <c r="SU455" s="633"/>
      <c r="SV455" s="633"/>
      <c r="SW455" s="633"/>
      <c r="SX455" s="633"/>
      <c r="SY455" s="633"/>
      <c r="SZ455" s="633"/>
      <c r="TA455" s="633"/>
      <c r="TB455" s="633"/>
      <c r="TC455" s="633"/>
      <c r="TD455" s="633"/>
      <c r="TE455" s="633"/>
      <c r="TF455" s="633"/>
      <c r="TG455" s="633"/>
      <c r="TH455" s="633"/>
      <c r="TI455" s="633"/>
      <c r="TJ455" s="633"/>
      <c r="TK455" s="633"/>
      <c r="TL455" s="633"/>
      <c r="TM455" s="633"/>
      <c r="TN455" s="633"/>
      <c r="TO455" s="633"/>
      <c r="TP455" s="633"/>
      <c r="TQ455" s="633"/>
      <c r="TR455" s="633"/>
      <c r="TS455" s="633"/>
      <c r="TT455" s="633"/>
      <c r="TU455" s="633"/>
      <c r="TV455" s="633"/>
      <c r="TW455" s="633"/>
      <c r="TX455" s="633"/>
      <c r="TY455" s="633"/>
      <c r="TZ455" s="633"/>
      <c r="UA455" s="633"/>
      <c r="UB455" s="633"/>
      <c r="UC455" s="633"/>
      <c r="UD455" s="633"/>
      <c r="UE455" s="633"/>
      <c r="UF455" s="633"/>
      <c r="UG455" s="633"/>
      <c r="UH455" s="633"/>
      <c r="UI455" s="633"/>
      <c r="UJ455" s="633"/>
      <c r="UK455" s="633"/>
      <c r="UL455" s="633"/>
      <c r="UM455" s="633"/>
      <c r="UN455" s="633"/>
      <c r="UO455" s="633"/>
      <c r="UP455" s="633"/>
      <c r="UQ455" s="633"/>
      <c r="UR455" s="633"/>
      <c r="US455" s="633"/>
      <c r="UT455" s="633"/>
      <c r="UU455" s="633"/>
      <c r="UV455" s="633"/>
      <c r="UW455" s="633"/>
      <c r="UX455" s="633"/>
      <c r="UY455" s="633"/>
      <c r="UZ455" s="633"/>
      <c r="VA455" s="633"/>
      <c r="VB455" s="633"/>
      <c r="VC455" s="633"/>
      <c r="VD455" s="633"/>
      <c r="VE455" s="633"/>
      <c r="VF455" s="633"/>
      <c r="VG455" s="633"/>
      <c r="VH455" s="633"/>
      <c r="VI455" s="633"/>
      <c r="VJ455" s="633"/>
      <c r="VK455" s="633"/>
      <c r="VL455" s="633"/>
      <c r="VM455" s="633"/>
      <c r="VN455" s="633"/>
      <c r="VO455" s="633"/>
      <c r="VP455" s="633"/>
      <c r="VQ455" s="633"/>
      <c r="VR455" s="633"/>
      <c r="VS455" s="633"/>
      <c r="VT455" s="633"/>
      <c r="VU455" s="633"/>
      <c r="VV455" s="633"/>
      <c r="VW455" s="633"/>
      <c r="VX455" s="633"/>
      <c r="VY455" s="633"/>
      <c r="VZ455" s="633"/>
      <c r="WA455" s="633"/>
      <c r="WB455" s="633"/>
      <c r="WC455" s="633"/>
      <c r="WD455" s="633"/>
      <c r="WE455" s="633"/>
      <c r="WF455" s="633"/>
      <c r="WG455" s="633"/>
      <c r="WH455" s="633"/>
      <c r="WI455" s="633"/>
      <c r="WJ455" s="633"/>
      <c r="WK455" s="633"/>
      <c r="WL455" s="633"/>
      <c r="WM455" s="633"/>
      <c r="WN455" s="633"/>
      <c r="WO455" s="633"/>
      <c r="WP455" s="633"/>
      <c r="WQ455" s="633"/>
      <c r="WR455" s="633"/>
      <c r="WS455" s="633"/>
      <c r="WT455" s="633"/>
      <c r="WU455" s="633"/>
      <c r="WV455" s="633"/>
      <c r="WW455" s="633"/>
      <c r="WX455" s="633"/>
      <c r="WY455" s="633"/>
      <c r="WZ455" s="633"/>
      <c r="XA455" s="633"/>
      <c r="XB455" s="633"/>
      <c r="XC455" s="633"/>
      <c r="XD455" s="633"/>
      <c r="XE455" s="633"/>
      <c r="XF455" s="633"/>
      <c r="XG455" s="633"/>
      <c r="XH455" s="633"/>
      <c r="XI455" s="633"/>
      <c r="XJ455" s="633"/>
      <c r="XK455" s="633"/>
      <c r="XL455" s="633"/>
      <c r="XM455" s="633"/>
      <c r="XN455" s="633"/>
      <c r="XO455" s="633"/>
      <c r="XP455" s="633"/>
      <c r="XQ455" s="633"/>
      <c r="XR455" s="633"/>
      <c r="XS455" s="633"/>
      <c r="XT455" s="633"/>
      <c r="XU455" s="633"/>
      <c r="XV455" s="633"/>
      <c r="XW455" s="633"/>
      <c r="XX455" s="633"/>
      <c r="XY455" s="633"/>
      <c r="XZ455" s="633"/>
      <c r="YA455" s="633"/>
      <c r="YB455" s="633"/>
      <c r="YC455" s="633"/>
      <c r="YD455" s="633"/>
      <c r="YE455" s="633"/>
      <c r="YF455" s="633"/>
      <c r="YG455" s="633"/>
      <c r="YH455" s="633"/>
      <c r="YI455" s="633"/>
      <c r="YJ455" s="633"/>
      <c r="YK455" s="633"/>
      <c r="YL455" s="633"/>
      <c r="YM455" s="633"/>
      <c r="YN455" s="633"/>
      <c r="YO455" s="633"/>
      <c r="YP455" s="633"/>
      <c r="YQ455" s="633"/>
      <c r="YR455" s="633"/>
      <c r="YS455" s="633"/>
      <c r="YT455" s="633"/>
      <c r="YU455" s="633"/>
      <c r="YV455" s="633"/>
      <c r="YW455" s="633"/>
      <c r="YX455" s="633"/>
      <c r="YY455" s="633"/>
      <c r="YZ455" s="633"/>
      <c r="ZA455" s="633"/>
      <c r="ZB455" s="633"/>
      <c r="ZC455" s="633"/>
      <c r="ZD455" s="633"/>
      <c r="ZE455" s="633"/>
      <c r="ZF455" s="633"/>
      <c r="ZG455" s="633"/>
      <c r="ZH455" s="633"/>
      <c r="ZI455" s="633"/>
      <c r="ZJ455" s="633"/>
      <c r="ZK455" s="633"/>
      <c r="ZL455" s="633"/>
      <c r="ZM455" s="633"/>
      <c r="ZN455" s="633"/>
      <c r="ZO455" s="633"/>
      <c r="ZP455" s="633"/>
      <c r="ZQ455" s="633"/>
      <c r="ZR455" s="633"/>
      <c r="ZS455" s="633"/>
      <c r="ZT455" s="633"/>
      <c r="ZU455" s="633"/>
      <c r="ZV455" s="633"/>
      <c r="ZW455" s="633"/>
      <c r="ZX455" s="633"/>
      <c r="ZY455" s="633"/>
      <c r="ZZ455" s="633"/>
      <c r="AAA455" s="633"/>
      <c r="AAB455" s="633"/>
      <c r="AAC455" s="633"/>
      <c r="AAD455" s="633"/>
      <c r="AAE455" s="633"/>
      <c r="AAF455" s="633"/>
      <c r="AAG455" s="633"/>
      <c r="AAH455" s="633"/>
      <c r="AAI455" s="633"/>
      <c r="AAJ455" s="633"/>
      <c r="AAK455" s="633"/>
      <c r="AAL455" s="633"/>
      <c r="AAM455" s="633"/>
      <c r="AAN455" s="633"/>
      <c r="AAO455" s="633"/>
      <c r="AAP455" s="633"/>
      <c r="AAQ455" s="633"/>
      <c r="AAR455" s="633"/>
      <c r="AAS455" s="633"/>
      <c r="AAT455" s="633"/>
      <c r="AAU455" s="633"/>
      <c r="AAV455" s="633"/>
      <c r="AAW455" s="633"/>
      <c r="AAX455" s="633"/>
      <c r="AAY455" s="633"/>
      <c r="AAZ455" s="633"/>
      <c r="ABA455" s="633"/>
      <c r="ABB455" s="633"/>
      <c r="ABC455" s="633"/>
      <c r="ABD455" s="633"/>
      <c r="ABE455" s="633"/>
      <c r="ABF455" s="633"/>
      <c r="ABG455" s="633"/>
      <c r="ABH455" s="633"/>
      <c r="ABI455" s="633"/>
      <c r="ABJ455" s="633"/>
      <c r="ABK455" s="633"/>
      <c r="ABL455" s="633"/>
      <c r="ABM455" s="633"/>
      <c r="ABN455" s="633"/>
      <c r="ABO455" s="633"/>
      <c r="ABP455" s="633"/>
      <c r="ABQ455" s="633"/>
      <c r="ABR455" s="633"/>
      <c r="ABS455" s="633"/>
      <c r="ABT455" s="633"/>
      <c r="ABU455" s="633"/>
      <c r="ABV455" s="633"/>
      <c r="ABW455" s="633"/>
      <c r="ABX455" s="633"/>
      <c r="ABY455" s="633"/>
      <c r="ABZ455" s="633"/>
      <c r="ACA455" s="633"/>
      <c r="ACB455" s="633"/>
      <c r="ACC455" s="633"/>
      <c r="ACD455" s="633"/>
      <c r="ACE455" s="633"/>
      <c r="ACF455" s="633"/>
      <c r="ACG455" s="633"/>
      <c r="ACH455" s="633"/>
      <c r="ACI455" s="633"/>
      <c r="ACJ455" s="633"/>
      <c r="ACK455" s="633"/>
      <c r="ACL455" s="633"/>
      <c r="ACM455" s="633"/>
      <c r="ACN455" s="633"/>
      <c r="ACO455" s="633"/>
      <c r="ACP455" s="633"/>
      <c r="ACQ455" s="633"/>
      <c r="ACR455" s="633"/>
      <c r="ACS455" s="633"/>
      <c r="ACT455" s="633"/>
      <c r="ACU455" s="633"/>
      <c r="ACV455" s="633"/>
      <c r="ACW455" s="633"/>
      <c r="ACX455" s="633"/>
      <c r="ACY455" s="633"/>
      <c r="ACZ455" s="633"/>
      <c r="ADA455" s="633"/>
      <c r="ADB455" s="633"/>
      <c r="ADC455" s="633"/>
      <c r="ADD455" s="633"/>
      <c r="ADE455" s="633"/>
      <c r="ADF455" s="633"/>
      <c r="ADG455" s="633"/>
      <c r="ADH455" s="633"/>
      <c r="ADI455" s="633"/>
      <c r="ADJ455" s="633"/>
      <c r="ADK455" s="633"/>
      <c r="ADL455" s="633"/>
      <c r="ADM455" s="633"/>
      <c r="ADN455" s="633"/>
      <c r="ADO455" s="633"/>
      <c r="ADP455" s="633"/>
      <c r="ADQ455" s="633"/>
      <c r="ADR455" s="633"/>
      <c r="ADS455" s="633"/>
      <c r="ADT455" s="633"/>
      <c r="ADU455" s="633"/>
      <c r="ADV455" s="633"/>
      <c r="ADW455" s="633"/>
      <c r="ADX455" s="633"/>
      <c r="ADY455" s="633"/>
      <c r="ADZ455" s="633"/>
      <c r="AEA455" s="633"/>
      <c r="AEB455" s="633"/>
      <c r="AEC455" s="633"/>
      <c r="AED455" s="633"/>
      <c r="AEE455" s="633"/>
      <c r="AEF455" s="633"/>
      <c r="AEG455" s="633"/>
      <c r="AEH455" s="633"/>
      <c r="AEI455" s="633"/>
      <c r="AEJ455" s="633"/>
      <c r="AEK455" s="633"/>
      <c r="AEL455" s="633"/>
      <c r="AEM455" s="633"/>
      <c r="AEN455" s="633"/>
      <c r="AEO455" s="633"/>
      <c r="AEP455" s="633"/>
      <c r="AEQ455" s="633"/>
      <c r="AER455" s="633"/>
      <c r="AES455" s="633"/>
      <c r="AET455" s="633"/>
      <c r="AEU455" s="633"/>
      <c r="AEV455" s="633"/>
      <c r="AEW455" s="633"/>
      <c r="AEX455" s="633"/>
      <c r="AEY455" s="633"/>
      <c r="AEZ455" s="633"/>
      <c r="AFA455" s="633"/>
      <c r="AFB455" s="633"/>
      <c r="AFC455" s="633"/>
      <c r="AFD455" s="633"/>
      <c r="AFE455" s="633"/>
      <c r="AFF455" s="633"/>
      <c r="AFG455" s="633"/>
      <c r="AFH455" s="633"/>
      <c r="AFI455" s="633"/>
      <c r="AFJ455" s="633"/>
      <c r="AFK455" s="633"/>
      <c r="AFL455" s="633"/>
      <c r="AFM455" s="633"/>
      <c r="AFN455" s="633"/>
      <c r="AFO455" s="633"/>
      <c r="AFP455" s="633"/>
      <c r="AFQ455" s="633"/>
      <c r="AFR455" s="633"/>
      <c r="AFS455" s="633"/>
      <c r="AFT455" s="633"/>
      <c r="AFU455" s="633"/>
      <c r="AFV455" s="633"/>
      <c r="AFW455" s="633"/>
      <c r="AFX455" s="633"/>
      <c r="AFY455" s="633"/>
      <c r="AFZ455" s="633"/>
      <c r="AGA455" s="633"/>
      <c r="AGB455" s="633"/>
      <c r="AGC455" s="633"/>
      <c r="AGD455" s="633"/>
      <c r="AGE455" s="633"/>
      <c r="AGF455" s="633"/>
      <c r="AGG455" s="633"/>
      <c r="AGH455" s="633"/>
      <c r="AGI455" s="633"/>
      <c r="AGJ455" s="633"/>
      <c r="AGK455" s="633"/>
      <c r="AGL455" s="633"/>
      <c r="AGM455" s="633"/>
      <c r="AGN455" s="633"/>
      <c r="AGO455" s="633"/>
      <c r="AGP455" s="633"/>
      <c r="AGQ455" s="633"/>
      <c r="AGR455" s="633"/>
      <c r="AGS455" s="633"/>
      <c r="AGT455" s="633"/>
      <c r="AGU455" s="633"/>
      <c r="AGV455" s="633"/>
      <c r="AGW455" s="633"/>
      <c r="AGX455" s="633"/>
      <c r="AGY455" s="633"/>
      <c r="AGZ455" s="633"/>
      <c r="AHA455" s="633"/>
      <c r="AHB455" s="633"/>
      <c r="AHC455" s="633"/>
      <c r="AHD455" s="633"/>
      <c r="AHE455" s="633"/>
      <c r="AHF455" s="633"/>
      <c r="AHG455" s="633"/>
      <c r="AHH455" s="633"/>
      <c r="AHI455" s="633"/>
      <c r="AHJ455" s="633"/>
      <c r="AHK455" s="633"/>
      <c r="AHL455" s="633"/>
      <c r="AHM455" s="633"/>
      <c r="AHN455" s="633"/>
      <c r="AHO455" s="633"/>
      <c r="AHP455" s="633"/>
      <c r="AHQ455" s="633"/>
      <c r="AHR455" s="633"/>
      <c r="AHS455" s="633"/>
      <c r="AHT455" s="633"/>
      <c r="AHU455" s="633"/>
      <c r="AHV455" s="633"/>
      <c r="AHW455" s="633"/>
      <c r="AHX455" s="633"/>
      <c r="AHY455" s="633"/>
      <c r="AHZ455" s="633"/>
      <c r="AIA455" s="633"/>
      <c r="AIB455" s="633"/>
      <c r="AIC455" s="633"/>
      <c r="AID455" s="633"/>
      <c r="AIE455" s="633"/>
      <c r="AIF455" s="633"/>
      <c r="AIG455" s="633"/>
      <c r="AIH455" s="633"/>
      <c r="AII455" s="633"/>
      <c r="AIJ455" s="633"/>
      <c r="AIK455" s="633"/>
      <c r="AIL455" s="633"/>
      <c r="AIM455" s="633"/>
      <c r="AIN455" s="633"/>
      <c r="AIO455" s="633"/>
      <c r="AIP455" s="633"/>
      <c r="AIQ455" s="633"/>
      <c r="AIR455" s="633"/>
      <c r="AIS455" s="633"/>
      <c r="AIT455" s="633"/>
      <c r="AIU455" s="633"/>
      <c r="AIV455" s="633"/>
      <c r="AIW455" s="633"/>
      <c r="AIX455" s="633"/>
      <c r="AIY455" s="633"/>
      <c r="AIZ455" s="633"/>
      <c r="AJA455" s="633"/>
      <c r="AJB455" s="633"/>
      <c r="AJC455" s="633"/>
      <c r="AJD455" s="633"/>
      <c r="AJE455" s="633"/>
      <c r="AJF455" s="633"/>
      <c r="AJG455" s="633"/>
      <c r="AJH455" s="633"/>
      <c r="AJI455" s="633"/>
      <c r="AJJ455" s="633"/>
      <c r="AJK455" s="633"/>
      <c r="AJL455" s="633"/>
      <c r="AJM455" s="633"/>
      <c r="AJN455" s="633"/>
      <c r="AJO455" s="633"/>
      <c r="AJP455" s="633"/>
      <c r="AJQ455" s="633"/>
      <c r="AJR455" s="633"/>
      <c r="AJS455" s="633"/>
      <c r="AJT455" s="633"/>
      <c r="AJU455" s="633"/>
      <c r="AJV455" s="633"/>
      <c r="AJW455" s="633"/>
      <c r="AJX455" s="633"/>
      <c r="AJY455" s="633"/>
      <c r="AJZ455" s="633"/>
      <c r="AKA455" s="633"/>
      <c r="AKB455" s="633"/>
      <c r="AKC455" s="633"/>
      <c r="AKD455" s="633"/>
      <c r="AKE455" s="633"/>
      <c r="AKF455" s="633"/>
      <c r="AKG455" s="633"/>
      <c r="AKH455" s="633"/>
      <c r="AKI455" s="633"/>
      <c r="AKJ455" s="633"/>
      <c r="AKK455" s="633"/>
      <c r="AKL455" s="633"/>
      <c r="AKM455" s="633"/>
      <c r="AKN455" s="633"/>
      <c r="AKO455" s="633"/>
      <c r="AKP455" s="633"/>
      <c r="AKQ455" s="633"/>
      <c r="AKR455" s="633"/>
      <c r="AKS455" s="633"/>
      <c r="AKT455" s="633"/>
      <c r="AKU455" s="633"/>
      <c r="AKV455" s="633"/>
      <c r="AKW455" s="633"/>
      <c r="AKX455" s="633"/>
      <c r="AKY455" s="633"/>
      <c r="AKZ455" s="633"/>
      <c r="ALA455" s="633"/>
      <c r="ALB455" s="633"/>
      <c r="ALC455" s="633"/>
      <c r="ALD455" s="633"/>
      <c r="ALE455" s="633"/>
      <c r="ALF455" s="633"/>
      <c r="ALG455" s="633"/>
      <c r="ALH455" s="633"/>
      <c r="ALI455" s="633"/>
      <c r="ALJ455" s="633"/>
      <c r="ALK455" s="633"/>
      <c r="ALL455" s="633"/>
      <c r="ALM455" s="633"/>
      <c r="ALN455" s="633"/>
      <c r="ALO455" s="633"/>
      <c r="ALP455" s="633"/>
      <c r="ALQ455" s="633"/>
      <c r="ALR455" s="633"/>
      <c r="ALS455" s="633"/>
      <c r="ALT455" s="633"/>
      <c r="ALU455" s="633"/>
      <c r="ALV455" s="633"/>
      <c r="ALW455" s="633"/>
      <c r="ALX455" s="633"/>
      <c r="ALY455" s="633"/>
      <c r="ALZ455" s="633"/>
      <c r="AMA455" s="633"/>
      <c r="AMB455" s="633"/>
      <c r="AMC455" s="633"/>
      <c r="AMD455" s="633"/>
      <c r="AME455" s="633"/>
      <c r="AMF455" s="633"/>
      <c r="AMG455" s="633"/>
      <c r="AMH455" s="633"/>
      <c r="AMI455" s="633"/>
      <c r="AMJ455" s="633"/>
      <c r="AMK455" s="633"/>
      <c r="AML455" s="633"/>
      <c r="AMM455" s="633"/>
      <c r="AMN455" s="633"/>
      <c r="AMO455" s="633"/>
      <c r="AMP455" s="633"/>
      <c r="AMQ455" s="633"/>
      <c r="AMR455" s="633"/>
      <c r="AMS455" s="633"/>
      <c r="AMT455" s="633"/>
      <c r="AMU455" s="633"/>
      <c r="AMV455" s="633"/>
      <c r="AMW455" s="633"/>
      <c r="AMX455" s="633"/>
      <c r="AMY455" s="633"/>
      <c r="AMZ455" s="633"/>
      <c r="ANA455" s="633"/>
      <c r="ANB455" s="633"/>
      <c r="ANC455" s="633"/>
      <c r="AND455" s="633"/>
      <c r="ANE455" s="633"/>
      <c r="ANF455" s="633"/>
      <c r="ANG455" s="633"/>
      <c r="ANH455" s="633"/>
      <c r="ANI455" s="633"/>
      <c r="ANJ455" s="633"/>
      <c r="ANK455" s="633"/>
      <c r="ANL455" s="633"/>
      <c r="ANM455" s="633"/>
      <c r="ANN455" s="633"/>
      <c r="ANO455" s="633"/>
      <c r="ANP455" s="633"/>
      <c r="ANQ455" s="633"/>
      <c r="ANR455" s="633"/>
      <c r="ANS455" s="633"/>
      <c r="ANT455" s="633"/>
      <c r="ANU455" s="633"/>
      <c r="ANV455" s="633"/>
      <c r="ANW455" s="633"/>
      <c r="ANX455" s="633"/>
      <c r="ANY455" s="633"/>
      <c r="ANZ455" s="633"/>
      <c r="AOA455" s="633"/>
      <c r="AOB455" s="633"/>
      <c r="AOC455" s="633"/>
      <c r="AOD455" s="633"/>
      <c r="AOE455" s="633"/>
      <c r="AOF455" s="633"/>
      <c r="AOG455" s="633"/>
      <c r="AOH455" s="633"/>
      <c r="AOI455" s="633"/>
      <c r="AOJ455" s="633"/>
      <c r="AOK455" s="633"/>
      <c r="AOL455" s="633"/>
      <c r="AOM455" s="633"/>
      <c r="AON455" s="633"/>
      <c r="AOO455" s="633"/>
      <c r="AOP455" s="633"/>
      <c r="AOQ455" s="633"/>
      <c r="AOR455" s="633"/>
      <c r="AOS455" s="633"/>
      <c r="AOT455" s="633"/>
      <c r="AOU455" s="633"/>
      <c r="AOV455" s="633"/>
      <c r="AOW455" s="633"/>
      <c r="AOX455" s="633"/>
      <c r="AOY455" s="633"/>
      <c r="AOZ455" s="633"/>
      <c r="APA455" s="633"/>
      <c r="APB455" s="633"/>
      <c r="APC455" s="633"/>
      <c r="APD455" s="633"/>
      <c r="APE455" s="633"/>
      <c r="APF455" s="633"/>
      <c r="APG455" s="633"/>
      <c r="APH455" s="633"/>
      <c r="API455" s="633"/>
      <c r="APJ455" s="633"/>
      <c r="APK455" s="633"/>
      <c r="APL455" s="633"/>
      <c r="APM455" s="633"/>
      <c r="APN455" s="633"/>
      <c r="APO455" s="633"/>
      <c r="APP455" s="633"/>
      <c r="APQ455" s="633"/>
      <c r="APR455" s="633"/>
      <c r="APS455" s="633"/>
      <c r="APT455" s="633"/>
      <c r="APU455" s="633"/>
      <c r="APV455" s="633"/>
      <c r="APW455" s="633"/>
      <c r="APX455" s="633"/>
      <c r="APY455" s="633"/>
      <c r="APZ455" s="633"/>
      <c r="AQA455" s="633"/>
      <c r="AQB455" s="633"/>
      <c r="AQC455" s="633"/>
      <c r="AQD455" s="633"/>
      <c r="AQE455" s="633"/>
      <c r="AQF455" s="633"/>
      <c r="AQG455" s="633"/>
      <c r="AQH455" s="633"/>
      <c r="AQI455" s="633"/>
      <c r="AQJ455" s="633"/>
      <c r="AQK455" s="633"/>
      <c r="AQL455" s="633"/>
      <c r="AQM455" s="633"/>
      <c r="AQN455" s="633"/>
      <c r="AQO455" s="633"/>
      <c r="AQP455" s="633"/>
      <c r="AQQ455" s="633"/>
      <c r="AQR455" s="633"/>
      <c r="AQS455" s="633"/>
      <c r="AQT455" s="633"/>
      <c r="AQU455" s="633"/>
      <c r="AQV455" s="633"/>
      <c r="AQW455" s="633"/>
      <c r="AQX455" s="633"/>
      <c r="AQY455" s="633"/>
      <c r="AQZ455" s="633"/>
      <c r="ARA455" s="633"/>
      <c r="ARB455" s="633"/>
      <c r="ARC455" s="633"/>
      <c r="ARD455" s="633"/>
      <c r="ARE455" s="633"/>
      <c r="ARF455" s="633"/>
      <c r="ARG455" s="633"/>
      <c r="ARH455" s="633"/>
      <c r="ARI455" s="633"/>
      <c r="ARJ455" s="633"/>
      <c r="ARK455" s="633"/>
      <c r="ARL455" s="633"/>
      <c r="ARM455" s="633"/>
      <c r="ARN455" s="633"/>
      <c r="ARO455" s="633"/>
      <c r="ARP455" s="633"/>
      <c r="ARQ455" s="633"/>
      <c r="ARR455" s="633"/>
      <c r="ARS455" s="633"/>
      <c r="ART455" s="633"/>
      <c r="ARU455" s="633"/>
      <c r="ARV455" s="633"/>
      <c r="ARW455" s="633"/>
      <c r="ARX455" s="633"/>
      <c r="ARY455" s="633"/>
      <c r="ARZ455" s="633"/>
      <c r="ASA455" s="633"/>
      <c r="ASB455" s="633"/>
      <c r="ASC455" s="633"/>
      <c r="ASD455" s="633"/>
      <c r="ASE455" s="633"/>
      <c r="ASF455" s="633"/>
      <c r="ASG455" s="633"/>
      <c r="ASH455" s="633"/>
      <c r="ASI455" s="633"/>
      <c r="ASJ455" s="633"/>
      <c r="ASK455" s="633"/>
      <c r="ASL455" s="633"/>
      <c r="ASM455" s="633"/>
      <c r="ASN455" s="633"/>
      <c r="ASO455" s="633"/>
      <c r="ASP455" s="633"/>
      <c r="ASQ455" s="633"/>
      <c r="ASR455" s="633"/>
      <c r="ASS455" s="633"/>
      <c r="AST455" s="633"/>
      <c r="ASU455" s="633"/>
      <c r="ASV455" s="633"/>
      <c r="ASW455" s="633"/>
      <c r="ASX455" s="633"/>
      <c r="ASY455" s="633"/>
      <c r="ASZ455" s="633"/>
      <c r="ATA455" s="633"/>
      <c r="ATB455" s="633"/>
      <c r="ATC455" s="633"/>
      <c r="ATD455" s="633"/>
      <c r="ATE455" s="633"/>
      <c r="ATF455" s="633"/>
      <c r="ATG455" s="633"/>
      <c r="ATH455" s="633"/>
      <c r="ATI455" s="633"/>
      <c r="ATJ455" s="633"/>
      <c r="ATK455" s="633"/>
      <c r="ATL455" s="633"/>
      <c r="ATM455" s="633"/>
      <c r="ATN455" s="633"/>
      <c r="ATO455" s="633"/>
      <c r="ATP455" s="633"/>
      <c r="ATQ455" s="633"/>
      <c r="ATR455" s="633"/>
      <c r="ATS455" s="633"/>
      <c r="ATT455" s="633"/>
      <c r="ATU455" s="633"/>
      <c r="ATV455" s="633"/>
      <c r="ATW455" s="633"/>
      <c r="ATX455" s="633"/>
      <c r="ATY455" s="633"/>
      <c r="ATZ455" s="633"/>
      <c r="AUA455" s="633"/>
      <c r="AUB455" s="633"/>
      <c r="AUC455" s="633"/>
      <c r="AUD455" s="633"/>
      <c r="AUE455" s="633"/>
      <c r="AUF455" s="633"/>
      <c r="AUG455" s="633"/>
      <c r="AUH455" s="633"/>
      <c r="AUI455" s="633"/>
      <c r="AUJ455" s="633"/>
      <c r="AUK455" s="633"/>
      <c r="AUL455" s="633"/>
      <c r="AUM455" s="633"/>
      <c r="AUN455" s="633"/>
      <c r="AUO455" s="633"/>
      <c r="AUP455" s="633"/>
      <c r="AUQ455" s="633"/>
      <c r="AUR455" s="633"/>
      <c r="AUS455" s="633"/>
      <c r="AUT455" s="633"/>
      <c r="AUU455" s="633"/>
      <c r="AUV455" s="633"/>
      <c r="AUW455" s="633"/>
      <c r="AUX455" s="633"/>
      <c r="AUY455" s="633"/>
      <c r="AUZ455" s="633"/>
      <c r="AVA455" s="633"/>
      <c r="AVB455" s="633"/>
      <c r="AVC455" s="633"/>
      <c r="AVD455" s="633"/>
      <c r="AVE455" s="633"/>
      <c r="AVF455" s="633"/>
      <c r="AVG455" s="633"/>
      <c r="AVH455" s="633"/>
      <c r="AVI455" s="633"/>
      <c r="AVJ455" s="633"/>
      <c r="AVK455" s="633"/>
      <c r="AVL455" s="633"/>
      <c r="AVM455" s="633"/>
      <c r="AVN455" s="633"/>
      <c r="AVO455" s="633"/>
      <c r="AVP455" s="633"/>
      <c r="AVQ455" s="633"/>
      <c r="AVR455" s="633"/>
      <c r="AVS455" s="633"/>
      <c r="AVT455" s="633"/>
      <c r="AVU455" s="633"/>
      <c r="AVV455" s="633"/>
      <c r="AVW455" s="633"/>
      <c r="AVX455" s="633"/>
      <c r="AVY455" s="633"/>
      <c r="AVZ455" s="633"/>
      <c r="AWA455" s="633"/>
      <c r="AWB455" s="633"/>
      <c r="AWC455" s="633"/>
      <c r="AWD455" s="633"/>
      <c r="AWE455" s="633"/>
      <c r="AWF455" s="633"/>
      <c r="AWG455" s="633"/>
      <c r="AWH455" s="633"/>
      <c r="AWI455" s="633"/>
      <c r="AWJ455" s="633"/>
      <c r="AWK455" s="633"/>
      <c r="AWL455" s="633"/>
      <c r="AWM455" s="633"/>
      <c r="AWN455" s="633"/>
      <c r="AWO455" s="633"/>
      <c r="AWP455" s="633"/>
      <c r="AWQ455" s="633"/>
      <c r="AWR455" s="633"/>
      <c r="AWS455" s="633"/>
      <c r="AWT455" s="633"/>
      <c r="AWU455" s="633"/>
      <c r="AWV455" s="633"/>
      <c r="AWW455" s="633"/>
      <c r="AWX455" s="633"/>
      <c r="AWY455" s="633"/>
      <c r="AWZ455" s="633"/>
      <c r="AXA455" s="633"/>
      <c r="AXB455" s="633"/>
      <c r="AXC455" s="633"/>
      <c r="AXD455" s="633"/>
      <c r="AXE455" s="633"/>
      <c r="AXF455" s="633"/>
      <c r="AXG455" s="633"/>
      <c r="AXH455" s="633"/>
      <c r="AXI455" s="633"/>
      <c r="AXJ455" s="633"/>
      <c r="AXK455" s="633"/>
      <c r="AXL455" s="633"/>
      <c r="AXM455" s="633"/>
      <c r="AXN455" s="633"/>
      <c r="AXO455" s="633"/>
      <c r="AXP455" s="633"/>
      <c r="AXQ455" s="633"/>
      <c r="AXR455" s="633"/>
      <c r="AXS455" s="633"/>
      <c r="AXT455" s="633"/>
      <c r="AXU455" s="633"/>
      <c r="AXV455" s="633"/>
      <c r="AXW455" s="633"/>
      <c r="AXX455" s="633"/>
      <c r="AXY455" s="633"/>
      <c r="AXZ455" s="633"/>
      <c r="AYA455" s="633"/>
      <c r="AYB455" s="633"/>
      <c r="AYC455" s="633"/>
      <c r="AYD455" s="633"/>
      <c r="AYE455" s="633"/>
      <c r="AYF455" s="633"/>
      <c r="AYG455" s="633"/>
      <c r="AYH455" s="633"/>
      <c r="AYI455" s="633"/>
      <c r="AYJ455" s="633"/>
      <c r="AYK455" s="633"/>
      <c r="AYL455" s="633"/>
      <c r="AYM455" s="633"/>
      <c r="AYN455" s="633"/>
      <c r="AYO455" s="633"/>
      <c r="AYP455" s="633"/>
      <c r="AYQ455" s="633"/>
      <c r="AYR455" s="633"/>
      <c r="AYS455" s="633"/>
      <c r="AYT455" s="633"/>
      <c r="AYU455" s="633"/>
      <c r="AYV455" s="633"/>
      <c r="AYW455" s="633"/>
      <c r="AYX455" s="633"/>
      <c r="AYY455" s="633"/>
      <c r="AYZ455" s="633"/>
      <c r="AZA455" s="633"/>
      <c r="AZB455" s="633"/>
      <c r="AZC455" s="633"/>
      <c r="AZD455" s="633"/>
      <c r="AZE455" s="633"/>
      <c r="AZF455" s="633"/>
      <c r="AZG455" s="633"/>
      <c r="AZH455" s="633"/>
      <c r="AZI455" s="633"/>
      <c r="AZJ455" s="633"/>
      <c r="AZK455" s="633"/>
      <c r="AZL455" s="633"/>
      <c r="AZM455" s="633"/>
      <c r="AZN455" s="633"/>
      <c r="AZO455" s="633"/>
      <c r="AZP455" s="633"/>
      <c r="AZQ455" s="633"/>
      <c r="AZR455" s="633"/>
      <c r="AZS455" s="633"/>
      <c r="AZT455" s="633"/>
      <c r="AZU455" s="633"/>
      <c r="AZV455" s="633"/>
      <c r="AZW455" s="633"/>
      <c r="AZX455" s="633"/>
      <c r="AZY455" s="633"/>
      <c r="AZZ455" s="633"/>
      <c r="BAA455" s="633"/>
      <c r="BAB455" s="633"/>
      <c r="BAC455" s="633"/>
      <c r="BAD455" s="633"/>
      <c r="BAE455" s="633"/>
      <c r="BAF455" s="633"/>
      <c r="BAG455" s="633"/>
      <c r="BAH455" s="633"/>
      <c r="BAI455" s="633"/>
      <c r="BAJ455" s="633"/>
      <c r="BAK455" s="633"/>
      <c r="BAL455" s="633"/>
      <c r="BAM455" s="633"/>
      <c r="BAN455" s="633"/>
      <c r="BAO455" s="633"/>
      <c r="BAP455" s="633"/>
      <c r="BAQ455" s="633"/>
      <c r="BAR455" s="633"/>
      <c r="BAS455" s="633"/>
      <c r="BAT455" s="633"/>
      <c r="BAU455" s="633"/>
      <c r="BAV455" s="633"/>
      <c r="BAW455" s="633"/>
      <c r="BAX455" s="633"/>
      <c r="BAY455" s="633"/>
      <c r="BAZ455" s="633"/>
      <c r="BBA455" s="633"/>
      <c r="BBB455" s="633"/>
      <c r="BBC455" s="633"/>
      <c r="BBD455" s="633"/>
      <c r="BBE455" s="633"/>
      <c r="BBF455" s="633"/>
      <c r="BBG455" s="633"/>
      <c r="BBH455" s="633"/>
      <c r="BBI455" s="633"/>
      <c r="BBJ455" s="633"/>
      <c r="BBK455" s="633"/>
      <c r="BBL455" s="633"/>
      <c r="BBM455" s="633"/>
      <c r="BBN455" s="633"/>
      <c r="BBO455" s="633"/>
      <c r="BBP455" s="633"/>
      <c r="BBQ455" s="633"/>
      <c r="BBR455" s="633"/>
      <c r="BBS455" s="633"/>
      <c r="BBT455" s="633"/>
      <c r="BBU455" s="633"/>
      <c r="BBV455" s="633"/>
      <c r="BBW455" s="633"/>
      <c r="BBX455" s="633"/>
      <c r="BBY455" s="633"/>
      <c r="BBZ455" s="633"/>
      <c r="BCA455" s="633"/>
      <c r="BCB455" s="633"/>
      <c r="BCC455" s="633"/>
      <c r="BCD455" s="633"/>
      <c r="BCE455" s="633"/>
      <c r="BCF455" s="633"/>
      <c r="BCG455" s="633"/>
      <c r="BCH455" s="633"/>
      <c r="BCI455" s="633"/>
      <c r="BCJ455" s="633"/>
      <c r="BCK455" s="633"/>
      <c r="BCL455" s="633"/>
      <c r="BCM455" s="633"/>
      <c r="BCN455" s="633"/>
      <c r="BCO455" s="633"/>
      <c r="BCP455" s="633"/>
      <c r="BCQ455" s="633"/>
      <c r="BCR455" s="633"/>
      <c r="BCS455" s="633"/>
      <c r="BCT455" s="633"/>
      <c r="BCU455" s="633"/>
      <c r="BCV455" s="633"/>
      <c r="BCW455" s="633"/>
      <c r="BCX455" s="633"/>
      <c r="BCY455" s="633"/>
      <c r="BCZ455" s="633"/>
      <c r="BDA455" s="633"/>
      <c r="BDB455" s="633"/>
      <c r="BDC455" s="633"/>
      <c r="BDD455" s="633"/>
      <c r="BDE455" s="633"/>
      <c r="BDF455" s="633"/>
      <c r="BDG455" s="633"/>
      <c r="BDH455" s="633"/>
      <c r="BDI455" s="633"/>
      <c r="BDJ455" s="633"/>
      <c r="BDK455" s="633"/>
      <c r="BDL455" s="633"/>
      <c r="BDM455" s="633"/>
      <c r="BDN455" s="633"/>
      <c r="BDO455" s="633"/>
      <c r="BDP455" s="633"/>
      <c r="BDQ455" s="633"/>
      <c r="BDR455" s="633"/>
      <c r="BDS455" s="633"/>
      <c r="BDT455" s="633"/>
      <c r="BDU455" s="633"/>
      <c r="BDV455" s="633"/>
      <c r="BDW455" s="633"/>
      <c r="BDX455" s="633"/>
      <c r="BDY455" s="633"/>
      <c r="BDZ455" s="633"/>
      <c r="BEA455" s="633"/>
      <c r="BEB455" s="633"/>
      <c r="BEC455" s="633"/>
      <c r="BED455" s="633"/>
      <c r="BEE455" s="633"/>
      <c r="BEF455" s="633"/>
      <c r="BEG455" s="633"/>
      <c r="BEH455" s="633"/>
      <c r="BEI455" s="633"/>
      <c r="BEJ455" s="633"/>
      <c r="BEK455" s="633"/>
      <c r="BEL455" s="633"/>
      <c r="BEM455" s="633"/>
      <c r="BEN455" s="633"/>
      <c r="BEO455" s="633"/>
      <c r="BEP455" s="633"/>
      <c r="BEQ455" s="633"/>
      <c r="BER455" s="633"/>
      <c r="BES455" s="633"/>
      <c r="BET455" s="633"/>
      <c r="BEU455" s="633"/>
      <c r="BEV455" s="633"/>
      <c r="BEW455" s="633"/>
      <c r="BEX455" s="633"/>
      <c r="BEY455" s="633"/>
      <c r="BEZ455" s="633"/>
      <c r="BFA455" s="633"/>
      <c r="BFB455" s="633"/>
      <c r="BFC455" s="633"/>
      <c r="BFD455" s="633"/>
      <c r="BFE455" s="633"/>
      <c r="BFF455" s="633"/>
      <c r="BFG455" s="633"/>
      <c r="BFH455" s="633"/>
      <c r="BFI455" s="633"/>
      <c r="BFJ455" s="633"/>
      <c r="BFK455" s="633"/>
      <c r="BFL455" s="633"/>
      <c r="BFM455" s="633"/>
      <c r="BFN455" s="633"/>
      <c r="BFO455" s="633"/>
      <c r="BFP455" s="633"/>
      <c r="BFQ455" s="633"/>
      <c r="BFR455" s="633"/>
      <c r="BFS455" s="633"/>
      <c r="BFT455" s="633"/>
      <c r="BFU455" s="633"/>
      <c r="BFV455" s="633"/>
      <c r="BFW455" s="633"/>
      <c r="BFX455" s="633"/>
      <c r="BFY455" s="633"/>
      <c r="BFZ455" s="633"/>
      <c r="BGA455" s="633"/>
      <c r="BGB455" s="633"/>
      <c r="BGC455" s="633"/>
      <c r="BGD455" s="633"/>
      <c r="BGE455" s="633"/>
      <c r="BGF455" s="633"/>
      <c r="BGG455" s="633"/>
      <c r="BGH455" s="633"/>
      <c r="BGI455" s="633"/>
      <c r="BGJ455" s="633"/>
      <c r="BGK455" s="633"/>
      <c r="BGL455" s="633"/>
      <c r="BGM455" s="633"/>
      <c r="BGN455" s="633"/>
      <c r="BGO455" s="633"/>
      <c r="BGP455" s="633"/>
      <c r="BGQ455" s="633"/>
      <c r="BGR455" s="633"/>
      <c r="BGS455" s="633"/>
      <c r="BGT455" s="633"/>
      <c r="BGU455" s="633"/>
      <c r="BGV455" s="633"/>
      <c r="BGW455" s="633"/>
      <c r="BGX455" s="633"/>
      <c r="BGY455" s="633"/>
      <c r="BGZ455" s="633"/>
      <c r="BHA455" s="633"/>
      <c r="BHB455" s="633"/>
      <c r="BHC455" s="633"/>
      <c r="BHD455" s="633"/>
      <c r="BHE455" s="633"/>
      <c r="BHF455" s="633"/>
      <c r="BHG455" s="633"/>
      <c r="BHH455" s="633"/>
      <c r="BHI455" s="633"/>
      <c r="BHJ455" s="633"/>
      <c r="BHK455" s="633"/>
      <c r="BHL455" s="633"/>
      <c r="BHM455" s="633"/>
      <c r="BHN455" s="633"/>
      <c r="BHO455" s="633"/>
      <c r="BHP455" s="633"/>
      <c r="BHQ455" s="633"/>
      <c r="BHR455" s="633"/>
      <c r="BHS455" s="633"/>
      <c r="BHT455" s="633"/>
      <c r="BHU455" s="633"/>
      <c r="BHV455" s="633"/>
      <c r="BHW455" s="633"/>
      <c r="BHX455" s="633"/>
      <c r="BHY455" s="633"/>
      <c r="BHZ455" s="633"/>
      <c r="BIA455" s="633"/>
      <c r="BIB455" s="633"/>
      <c r="BIC455" s="633"/>
      <c r="BID455" s="633"/>
      <c r="BIE455" s="633"/>
      <c r="BIF455" s="633"/>
      <c r="BIG455" s="633"/>
      <c r="BIH455" s="633"/>
      <c r="BII455" s="633"/>
      <c r="BIJ455" s="633"/>
      <c r="BIK455" s="633"/>
      <c r="BIL455" s="633"/>
      <c r="BIM455" s="633"/>
      <c r="BIN455" s="633"/>
      <c r="BIO455" s="633"/>
      <c r="BIP455" s="633"/>
      <c r="BIQ455" s="633"/>
      <c r="BIR455" s="633"/>
      <c r="BIS455" s="633"/>
      <c r="BIT455" s="633"/>
      <c r="BIU455" s="633"/>
      <c r="BIV455" s="633"/>
      <c r="BIW455" s="633"/>
      <c r="BIX455" s="633"/>
      <c r="BIY455" s="633"/>
      <c r="BIZ455" s="633"/>
      <c r="BJA455" s="633"/>
      <c r="BJB455" s="633"/>
      <c r="BJC455" s="633"/>
      <c r="BJD455" s="633"/>
      <c r="BJE455" s="633"/>
      <c r="BJF455" s="633"/>
      <c r="BJG455" s="633"/>
      <c r="BJH455" s="633"/>
      <c r="BJI455" s="633"/>
      <c r="BJJ455" s="633"/>
      <c r="BJK455" s="633"/>
      <c r="BJL455" s="633"/>
      <c r="BJM455" s="633"/>
      <c r="BJN455" s="633"/>
      <c r="BJO455" s="633"/>
      <c r="BJP455" s="633"/>
      <c r="BJQ455" s="633"/>
      <c r="BJR455" s="633"/>
      <c r="BJS455" s="633"/>
      <c r="BJT455" s="633"/>
      <c r="BJU455" s="633"/>
      <c r="BJV455" s="633"/>
      <c r="BJW455" s="633"/>
      <c r="BJX455" s="633"/>
      <c r="BJY455" s="633"/>
      <c r="BJZ455" s="633"/>
      <c r="BKA455" s="633"/>
      <c r="BKB455" s="633"/>
      <c r="BKC455" s="633"/>
      <c r="BKD455" s="633"/>
      <c r="BKE455" s="633"/>
      <c r="BKF455" s="633"/>
      <c r="BKG455" s="633"/>
      <c r="BKH455" s="633"/>
      <c r="BKI455" s="633"/>
      <c r="BKJ455" s="633"/>
      <c r="BKK455" s="633"/>
      <c r="BKL455" s="633"/>
      <c r="BKM455" s="633"/>
      <c r="BKN455" s="633"/>
      <c r="BKO455" s="633"/>
      <c r="BKP455" s="633"/>
      <c r="BKQ455" s="633"/>
      <c r="BKR455" s="633"/>
      <c r="BKS455" s="633"/>
      <c r="BKT455" s="633"/>
      <c r="BKU455" s="633"/>
      <c r="BKV455" s="633"/>
      <c r="BKW455" s="633"/>
      <c r="BKX455" s="633"/>
      <c r="BKY455" s="633"/>
      <c r="BKZ455" s="633"/>
      <c r="BLA455" s="633"/>
      <c r="BLB455" s="633"/>
      <c r="BLC455" s="633"/>
      <c r="BLD455" s="633"/>
      <c r="BLE455" s="633"/>
      <c r="BLF455" s="633"/>
      <c r="BLG455" s="633"/>
      <c r="BLH455" s="633"/>
      <c r="BLI455" s="633"/>
      <c r="BLJ455" s="633"/>
      <c r="BLK455" s="633"/>
      <c r="BLL455" s="633"/>
      <c r="BLM455" s="633"/>
      <c r="BLN455" s="633"/>
      <c r="BLO455" s="633"/>
      <c r="BLP455" s="633"/>
      <c r="BLQ455" s="633"/>
      <c r="BLR455" s="633"/>
      <c r="BLS455" s="633"/>
      <c r="BLT455" s="633"/>
      <c r="BLU455" s="633"/>
      <c r="BLV455" s="633"/>
      <c r="BLW455" s="633"/>
      <c r="BLX455" s="633"/>
      <c r="BLY455" s="633"/>
      <c r="BLZ455" s="633"/>
      <c r="BMA455" s="633"/>
      <c r="BMB455" s="633"/>
      <c r="BMC455" s="633"/>
      <c r="BMD455" s="633"/>
      <c r="BME455" s="633"/>
      <c r="BMF455" s="633"/>
      <c r="BMG455" s="633"/>
      <c r="BMH455" s="633"/>
      <c r="BMI455" s="633"/>
      <c r="BMJ455" s="633"/>
      <c r="BMK455" s="633"/>
      <c r="BML455" s="633"/>
      <c r="BMM455" s="633"/>
      <c r="BMN455" s="633"/>
      <c r="BMO455" s="633"/>
      <c r="BMP455" s="633"/>
      <c r="BMQ455" s="633"/>
      <c r="BMR455" s="633"/>
      <c r="BMS455" s="633"/>
      <c r="BMT455" s="633"/>
      <c r="BMU455" s="633"/>
      <c r="BMV455" s="633"/>
      <c r="BMW455" s="633"/>
      <c r="BMX455" s="633"/>
      <c r="BMY455" s="633"/>
      <c r="BMZ455" s="633"/>
      <c r="BNA455" s="633"/>
      <c r="BNB455" s="633"/>
      <c r="BNC455" s="633"/>
      <c r="BND455" s="633"/>
      <c r="BNE455" s="633"/>
      <c r="BNF455" s="633"/>
      <c r="BNG455" s="633"/>
      <c r="BNH455" s="633"/>
      <c r="BNI455" s="633"/>
      <c r="BNJ455" s="633"/>
      <c r="BNK455" s="633"/>
      <c r="BNL455" s="633"/>
      <c r="BNM455" s="633"/>
      <c r="BNN455" s="633"/>
      <c r="BNO455" s="633"/>
      <c r="BNP455" s="633"/>
      <c r="BNQ455" s="633"/>
      <c r="BNR455" s="633"/>
      <c r="BNS455" s="633"/>
      <c r="BNT455" s="633"/>
      <c r="BNU455" s="633"/>
      <c r="BNV455" s="633"/>
      <c r="BNW455" s="633"/>
      <c r="BNX455" s="633"/>
      <c r="BNY455" s="633"/>
      <c r="BNZ455" s="633"/>
      <c r="BOA455" s="633"/>
      <c r="BOB455" s="633"/>
      <c r="BOC455" s="633"/>
      <c r="BOD455" s="633"/>
      <c r="BOE455" s="633"/>
      <c r="BOF455" s="633"/>
      <c r="BOG455" s="633"/>
      <c r="BOH455" s="633"/>
      <c r="BOI455" s="633"/>
      <c r="BOJ455" s="633"/>
      <c r="BOK455" s="633"/>
      <c r="BOL455" s="633"/>
      <c r="BOM455" s="633"/>
      <c r="BON455" s="633"/>
      <c r="BOO455" s="633"/>
      <c r="BOP455" s="633"/>
      <c r="BOQ455" s="633"/>
      <c r="BOR455" s="633"/>
      <c r="BOS455" s="633"/>
      <c r="BOT455" s="633"/>
      <c r="BOU455" s="633"/>
      <c r="BOV455" s="633"/>
      <c r="BOW455" s="633"/>
      <c r="BOX455" s="633"/>
      <c r="BOY455" s="633"/>
      <c r="BOZ455" s="633"/>
      <c r="BPA455" s="633"/>
      <c r="BPB455" s="633"/>
      <c r="BPC455" s="633"/>
      <c r="BPD455" s="633"/>
      <c r="BPE455" s="633"/>
      <c r="BPF455" s="633"/>
      <c r="BPG455" s="633"/>
      <c r="BPH455" s="633"/>
      <c r="BPI455" s="633"/>
      <c r="BPJ455" s="633"/>
      <c r="BPK455" s="633"/>
      <c r="BPL455" s="633"/>
      <c r="BPM455" s="633"/>
      <c r="BPN455" s="633"/>
      <c r="BPO455" s="633"/>
      <c r="BPP455" s="633"/>
      <c r="BPQ455" s="633"/>
      <c r="BPR455" s="633"/>
      <c r="BPS455" s="633"/>
      <c r="BPT455" s="633"/>
      <c r="BPU455" s="633"/>
      <c r="BPV455" s="633"/>
      <c r="BPW455" s="633"/>
      <c r="BPX455" s="633"/>
      <c r="BPY455" s="633"/>
      <c r="BPZ455" s="633"/>
      <c r="BQA455" s="633"/>
      <c r="BQB455" s="633"/>
      <c r="BQC455" s="633"/>
      <c r="BQD455" s="633"/>
      <c r="BQE455" s="633"/>
      <c r="BQF455" s="633"/>
      <c r="BQG455" s="633"/>
      <c r="BQH455" s="633"/>
      <c r="BQI455" s="633"/>
      <c r="BQJ455" s="633"/>
      <c r="BQK455" s="633"/>
      <c r="BQL455" s="633"/>
      <c r="BQM455" s="633"/>
      <c r="BQN455" s="633"/>
      <c r="BQO455" s="633"/>
      <c r="BQP455" s="633"/>
      <c r="BQQ455" s="633"/>
      <c r="BQR455" s="633"/>
      <c r="BQS455" s="633"/>
      <c r="BQT455" s="633"/>
      <c r="BQU455" s="633"/>
      <c r="BQV455" s="633"/>
      <c r="BQW455" s="633"/>
      <c r="BQX455" s="633"/>
      <c r="BQY455" s="633"/>
      <c r="BQZ455" s="633"/>
      <c r="BRA455" s="633"/>
      <c r="BRB455" s="633"/>
      <c r="BRC455" s="633"/>
      <c r="BRD455" s="633"/>
      <c r="BRE455" s="633"/>
      <c r="BRF455" s="633"/>
      <c r="BRG455" s="633"/>
      <c r="BRH455" s="633"/>
      <c r="BRI455" s="633"/>
      <c r="BRJ455" s="633"/>
      <c r="BRK455" s="633"/>
      <c r="BRL455" s="633"/>
      <c r="BRM455" s="633"/>
      <c r="BRN455" s="633"/>
      <c r="BRO455" s="633"/>
      <c r="BRP455" s="633"/>
      <c r="BRQ455" s="633"/>
      <c r="BRR455" s="633"/>
      <c r="BRS455" s="633"/>
      <c r="BRT455" s="633"/>
      <c r="BRU455" s="633"/>
      <c r="BRV455" s="633"/>
      <c r="BRW455" s="633"/>
      <c r="BRX455" s="633"/>
      <c r="BRY455" s="633"/>
      <c r="BRZ455" s="633"/>
      <c r="BSA455" s="633"/>
      <c r="BSB455" s="633"/>
      <c r="BSC455" s="633"/>
      <c r="BSD455" s="633"/>
      <c r="BSE455" s="633"/>
      <c r="BSF455" s="633"/>
      <c r="BSG455" s="633"/>
      <c r="BSH455" s="633"/>
      <c r="BSI455" s="633"/>
      <c r="BSJ455" s="633"/>
      <c r="BSK455" s="633"/>
      <c r="BSL455" s="633"/>
      <c r="BSM455" s="633"/>
      <c r="BSN455" s="633"/>
      <c r="BSO455" s="633"/>
      <c r="BSP455" s="633"/>
      <c r="BSQ455" s="633"/>
      <c r="BSR455" s="633"/>
      <c r="BSS455" s="633"/>
      <c r="BST455" s="633"/>
      <c r="BSU455" s="633"/>
      <c r="BSV455" s="633"/>
      <c r="BSW455" s="633"/>
      <c r="BSX455" s="633"/>
      <c r="BSY455" s="633"/>
      <c r="BSZ455" s="633"/>
      <c r="BTA455" s="633"/>
      <c r="BTB455" s="633"/>
      <c r="BTC455" s="633"/>
      <c r="BTD455" s="633"/>
      <c r="BTE455" s="633"/>
      <c r="BTF455" s="633"/>
      <c r="BTG455" s="633"/>
      <c r="BTH455" s="633"/>
      <c r="BTI455" s="633"/>
      <c r="BTJ455" s="633"/>
      <c r="BTK455" s="633"/>
      <c r="BTL455" s="633"/>
      <c r="BTM455" s="633"/>
      <c r="BTN455" s="633"/>
      <c r="BTO455" s="633"/>
      <c r="BTP455" s="633"/>
      <c r="BTQ455" s="633"/>
      <c r="BTR455" s="633"/>
      <c r="BTS455" s="633"/>
      <c r="BTT455" s="633"/>
      <c r="BTU455" s="633"/>
      <c r="BTV455" s="633"/>
      <c r="BTW455" s="633"/>
      <c r="BTX455" s="633"/>
      <c r="BTY455" s="633"/>
      <c r="BTZ455" s="633"/>
      <c r="BUA455" s="633"/>
      <c r="BUB455" s="633"/>
      <c r="BUC455" s="633"/>
      <c r="BUD455" s="633"/>
      <c r="BUE455" s="633"/>
      <c r="BUF455" s="633"/>
      <c r="BUG455" s="633"/>
      <c r="BUH455" s="633"/>
      <c r="BUI455" s="633"/>
      <c r="BUJ455" s="633"/>
      <c r="BUK455" s="633"/>
      <c r="BUL455" s="633"/>
      <c r="BUM455" s="633"/>
      <c r="BUN455" s="633"/>
      <c r="BUO455" s="633"/>
      <c r="BUP455" s="633"/>
      <c r="BUQ455" s="633"/>
      <c r="BUR455" s="633"/>
      <c r="BUS455" s="633"/>
      <c r="BUT455" s="633"/>
      <c r="BUU455" s="633"/>
      <c r="BUV455" s="633"/>
      <c r="BUW455" s="633"/>
      <c r="BUX455" s="633"/>
      <c r="BUY455" s="633"/>
      <c r="BUZ455" s="633"/>
      <c r="BVA455" s="633"/>
      <c r="BVB455" s="633"/>
      <c r="BVC455" s="633"/>
      <c r="BVD455" s="633"/>
      <c r="BVE455" s="633"/>
      <c r="BVF455" s="633"/>
      <c r="BVG455" s="633"/>
      <c r="BVH455" s="633"/>
      <c r="BVI455" s="633"/>
      <c r="BVJ455" s="633"/>
      <c r="BVK455" s="633"/>
      <c r="BVL455" s="633"/>
      <c r="BVM455" s="633"/>
      <c r="BVN455" s="633"/>
      <c r="BVO455" s="633"/>
      <c r="BVP455" s="633"/>
      <c r="BVQ455" s="633"/>
      <c r="BVR455" s="633"/>
      <c r="BVS455" s="633"/>
      <c r="BVT455" s="633"/>
      <c r="BVU455" s="633"/>
      <c r="BVV455" s="633"/>
      <c r="BVW455" s="633"/>
      <c r="BVX455" s="633"/>
      <c r="BVY455" s="633"/>
      <c r="BVZ455" s="633"/>
      <c r="BWA455" s="633"/>
      <c r="BWB455" s="633"/>
      <c r="BWC455" s="633"/>
      <c r="BWD455" s="633"/>
      <c r="BWE455" s="633"/>
      <c r="BWF455" s="633"/>
      <c r="BWG455" s="633"/>
      <c r="BWH455" s="633"/>
      <c r="BWI455" s="633"/>
      <c r="BWJ455" s="633"/>
      <c r="BWK455" s="633"/>
      <c r="BWL455" s="633"/>
      <c r="BWM455" s="633"/>
      <c r="BWN455" s="633"/>
      <c r="BWO455" s="633"/>
      <c r="BWP455" s="633"/>
      <c r="BWQ455" s="633"/>
      <c r="BWR455" s="633"/>
      <c r="BWS455" s="633"/>
      <c r="BWT455" s="633"/>
      <c r="BWU455" s="633"/>
      <c r="BWV455" s="633"/>
      <c r="BWW455" s="633"/>
      <c r="BWX455" s="633"/>
      <c r="BWY455" s="633"/>
      <c r="BWZ455" s="633"/>
      <c r="BXA455" s="633"/>
      <c r="BXB455" s="633"/>
      <c r="BXC455" s="633"/>
      <c r="BXD455" s="633"/>
      <c r="BXE455" s="633"/>
      <c r="BXF455" s="633"/>
      <c r="BXG455" s="633"/>
      <c r="BXH455" s="633"/>
      <c r="BXI455" s="633"/>
      <c r="BXJ455" s="633"/>
      <c r="BXK455" s="633"/>
      <c r="BXL455" s="633"/>
      <c r="BXM455" s="633"/>
      <c r="BXN455" s="633"/>
      <c r="BXO455" s="633"/>
      <c r="BXP455" s="633"/>
      <c r="BXQ455" s="633"/>
      <c r="BXR455" s="633"/>
      <c r="BXS455" s="633"/>
      <c r="BXT455" s="633"/>
      <c r="BXU455" s="633"/>
      <c r="BXV455" s="633"/>
      <c r="BXW455" s="633"/>
      <c r="BXX455" s="633"/>
      <c r="BXY455" s="633"/>
      <c r="BXZ455" s="633"/>
      <c r="BYA455" s="633"/>
      <c r="BYB455" s="633"/>
      <c r="BYC455" s="633"/>
      <c r="BYD455" s="633"/>
      <c r="BYE455" s="633"/>
      <c r="BYF455" s="633"/>
      <c r="BYG455" s="633"/>
      <c r="BYH455" s="633"/>
      <c r="BYI455" s="633"/>
      <c r="BYJ455" s="633"/>
      <c r="BYK455" s="633"/>
      <c r="BYL455" s="633"/>
      <c r="BYM455" s="633"/>
      <c r="BYN455" s="633"/>
      <c r="BYO455" s="633"/>
      <c r="BYP455" s="633"/>
      <c r="BYQ455" s="633"/>
      <c r="BYR455" s="633"/>
      <c r="BYS455" s="633"/>
      <c r="BYT455" s="633"/>
      <c r="BYU455" s="633"/>
      <c r="BYV455" s="633"/>
      <c r="BYW455" s="633"/>
      <c r="BYX455" s="633"/>
      <c r="BYY455" s="633"/>
      <c r="BYZ455" s="633"/>
      <c r="BZA455" s="633"/>
      <c r="BZB455" s="633"/>
      <c r="BZC455" s="633"/>
      <c r="BZD455" s="633"/>
      <c r="BZE455" s="633"/>
      <c r="BZF455" s="633"/>
      <c r="BZG455" s="633"/>
      <c r="BZH455" s="633"/>
      <c r="BZI455" s="633"/>
      <c r="BZJ455" s="633"/>
      <c r="BZK455" s="633"/>
      <c r="BZL455" s="633"/>
      <c r="BZM455" s="633"/>
      <c r="BZN455" s="633"/>
      <c r="BZO455" s="633"/>
      <c r="BZP455" s="633"/>
      <c r="BZQ455" s="633"/>
      <c r="BZR455" s="633"/>
      <c r="BZS455" s="633"/>
      <c r="BZT455" s="633"/>
      <c r="BZU455" s="633"/>
      <c r="BZV455" s="633"/>
      <c r="BZW455" s="633"/>
      <c r="BZX455" s="633"/>
      <c r="BZY455" s="633"/>
      <c r="BZZ455" s="633"/>
      <c r="CAA455" s="633"/>
      <c r="CAB455" s="633"/>
      <c r="CAC455" s="633"/>
      <c r="CAD455" s="633"/>
      <c r="CAE455" s="633"/>
      <c r="CAF455" s="633"/>
      <c r="CAG455" s="633"/>
      <c r="CAH455" s="633"/>
      <c r="CAI455" s="633"/>
      <c r="CAJ455" s="633"/>
      <c r="CAK455" s="633"/>
      <c r="CAL455" s="633"/>
      <c r="CAM455" s="633"/>
      <c r="CAN455" s="633"/>
      <c r="CAO455" s="633"/>
      <c r="CAP455" s="633"/>
      <c r="CAQ455" s="633"/>
      <c r="CAR455" s="633"/>
      <c r="CAS455" s="633"/>
      <c r="CAT455" s="633"/>
      <c r="CAU455" s="633"/>
      <c r="CAV455" s="633"/>
      <c r="CAW455" s="633"/>
      <c r="CAX455" s="633"/>
      <c r="CAY455" s="633"/>
      <c r="CAZ455" s="633"/>
      <c r="CBA455" s="633"/>
      <c r="CBB455" s="633"/>
      <c r="CBC455" s="633"/>
      <c r="CBD455" s="633"/>
      <c r="CBE455" s="633"/>
      <c r="CBF455" s="633"/>
      <c r="CBG455" s="633"/>
      <c r="CBH455" s="633"/>
      <c r="CBI455" s="633"/>
      <c r="CBJ455" s="633"/>
      <c r="CBK455" s="633"/>
      <c r="CBL455" s="633"/>
      <c r="CBM455" s="633"/>
      <c r="CBN455" s="633"/>
      <c r="CBO455" s="633"/>
      <c r="CBP455" s="633"/>
      <c r="CBQ455" s="633"/>
      <c r="CBR455" s="633"/>
      <c r="CBS455" s="633"/>
      <c r="CBT455" s="633"/>
      <c r="CBU455" s="633"/>
      <c r="CBV455" s="633"/>
      <c r="CBW455" s="633"/>
      <c r="CBX455" s="633"/>
      <c r="CBY455" s="633"/>
      <c r="CBZ455" s="633"/>
      <c r="CCA455" s="633"/>
      <c r="CCB455" s="633"/>
      <c r="CCC455" s="633"/>
      <c r="CCD455" s="633"/>
      <c r="CCE455" s="633"/>
      <c r="CCF455" s="633"/>
      <c r="CCG455" s="633"/>
      <c r="CCH455" s="633"/>
      <c r="CCI455" s="633"/>
      <c r="CCJ455" s="633"/>
      <c r="CCK455" s="633"/>
      <c r="CCL455" s="633"/>
      <c r="CCM455" s="633"/>
      <c r="CCN455" s="633"/>
      <c r="CCO455" s="633"/>
      <c r="CCP455" s="633"/>
      <c r="CCQ455" s="633"/>
      <c r="CCR455" s="633"/>
      <c r="CCS455" s="633"/>
      <c r="CCT455" s="633"/>
      <c r="CCU455" s="633"/>
      <c r="CCV455" s="633"/>
      <c r="CCW455" s="633"/>
      <c r="CCX455" s="633"/>
      <c r="CCY455" s="633"/>
      <c r="CCZ455" s="633"/>
      <c r="CDA455" s="633"/>
      <c r="CDB455" s="633"/>
      <c r="CDC455" s="633"/>
      <c r="CDD455" s="633"/>
      <c r="CDE455" s="633"/>
      <c r="CDF455" s="633"/>
      <c r="CDG455" s="633"/>
      <c r="CDH455" s="633"/>
      <c r="CDI455" s="633"/>
      <c r="CDJ455" s="633"/>
      <c r="CDK455" s="633"/>
      <c r="CDL455" s="633"/>
      <c r="CDM455" s="633"/>
      <c r="CDN455" s="633"/>
      <c r="CDO455" s="633"/>
      <c r="CDP455" s="633"/>
      <c r="CDQ455" s="633"/>
      <c r="CDR455" s="633"/>
      <c r="CDS455" s="633"/>
      <c r="CDT455" s="633"/>
      <c r="CDU455" s="633"/>
      <c r="CDV455" s="633"/>
      <c r="CDW455" s="633"/>
      <c r="CDX455" s="633"/>
      <c r="CDY455" s="633"/>
      <c r="CDZ455" s="633"/>
      <c r="CEA455" s="633"/>
      <c r="CEB455" s="633"/>
      <c r="CEC455" s="633"/>
      <c r="CED455" s="633"/>
      <c r="CEE455" s="633"/>
      <c r="CEF455" s="633"/>
      <c r="CEG455" s="633"/>
      <c r="CEH455" s="633"/>
      <c r="CEI455" s="633"/>
      <c r="CEJ455" s="633"/>
      <c r="CEK455" s="633"/>
      <c r="CEL455" s="633"/>
      <c r="CEM455" s="633"/>
      <c r="CEN455" s="633"/>
      <c r="CEO455" s="633"/>
      <c r="CEP455" s="633"/>
      <c r="CEQ455" s="633"/>
      <c r="CER455" s="633"/>
      <c r="CES455" s="633"/>
      <c r="CET455" s="633"/>
      <c r="CEU455" s="633"/>
      <c r="CEV455" s="633"/>
      <c r="CEW455" s="633"/>
      <c r="CEX455" s="633"/>
      <c r="CEY455" s="633"/>
      <c r="CEZ455" s="633"/>
      <c r="CFA455" s="633"/>
      <c r="CFB455" s="633"/>
      <c r="CFC455" s="633"/>
      <c r="CFD455" s="633"/>
      <c r="CFE455" s="633"/>
      <c r="CFF455" s="633"/>
      <c r="CFG455" s="633"/>
      <c r="CFH455" s="633"/>
      <c r="CFI455" s="633"/>
      <c r="CFJ455" s="633"/>
      <c r="CFK455" s="633"/>
      <c r="CFL455" s="633"/>
      <c r="CFM455" s="633"/>
      <c r="CFN455" s="633"/>
      <c r="CFO455" s="633"/>
      <c r="CFP455" s="633"/>
      <c r="CFQ455" s="633"/>
      <c r="CFR455" s="633"/>
      <c r="CFS455" s="633"/>
      <c r="CFT455" s="633"/>
      <c r="CFU455" s="633"/>
      <c r="CFV455" s="633"/>
      <c r="CFW455" s="633"/>
      <c r="CFX455" s="633"/>
      <c r="CFY455" s="633"/>
      <c r="CFZ455" s="633"/>
      <c r="CGA455" s="633"/>
      <c r="CGB455" s="633"/>
      <c r="CGC455" s="633"/>
      <c r="CGD455" s="633"/>
      <c r="CGE455" s="633"/>
      <c r="CGF455" s="633"/>
      <c r="CGG455" s="633"/>
      <c r="CGH455" s="633"/>
      <c r="CGI455" s="633"/>
      <c r="CGJ455" s="633"/>
      <c r="CGK455" s="633"/>
      <c r="CGL455" s="633"/>
      <c r="CGM455" s="633"/>
      <c r="CGN455" s="633"/>
      <c r="CGO455" s="633"/>
      <c r="CGP455" s="633"/>
      <c r="CGQ455" s="633"/>
      <c r="CGR455" s="633"/>
      <c r="CGS455" s="633"/>
      <c r="CGT455" s="633"/>
      <c r="CGU455" s="633"/>
      <c r="CGV455" s="633"/>
      <c r="CGW455" s="633"/>
      <c r="CGX455" s="633"/>
      <c r="CGY455" s="633"/>
      <c r="CGZ455" s="633"/>
      <c r="CHA455" s="633"/>
      <c r="CHB455" s="633"/>
      <c r="CHC455" s="633"/>
      <c r="CHD455" s="633"/>
      <c r="CHE455" s="633"/>
      <c r="CHF455" s="633"/>
      <c r="CHG455" s="633"/>
      <c r="CHH455" s="633"/>
      <c r="CHI455" s="633"/>
      <c r="CHJ455" s="633"/>
      <c r="CHK455" s="633"/>
      <c r="CHL455" s="633"/>
      <c r="CHM455" s="633"/>
      <c r="CHN455" s="633"/>
      <c r="CHO455" s="633"/>
      <c r="CHP455" s="633"/>
      <c r="CHQ455" s="633"/>
      <c r="CHR455" s="633"/>
      <c r="CHS455" s="633"/>
      <c r="CHT455" s="633"/>
      <c r="CHU455" s="633"/>
      <c r="CHV455" s="633"/>
      <c r="CHW455" s="633"/>
      <c r="CHX455" s="633"/>
      <c r="CHY455" s="633"/>
      <c r="CHZ455" s="633"/>
      <c r="CIA455" s="633"/>
      <c r="CIB455" s="633"/>
      <c r="CIC455" s="633"/>
      <c r="CID455" s="633"/>
      <c r="CIE455" s="633"/>
      <c r="CIF455" s="633"/>
      <c r="CIG455" s="633"/>
      <c r="CIH455" s="633"/>
      <c r="CII455" s="633"/>
      <c r="CIJ455" s="633"/>
      <c r="CIK455" s="633"/>
      <c r="CIL455" s="633"/>
      <c r="CIM455" s="633"/>
      <c r="CIN455" s="633"/>
      <c r="CIO455" s="633"/>
      <c r="CIP455" s="633"/>
      <c r="CIQ455" s="633"/>
      <c r="CIR455" s="633"/>
      <c r="CIS455" s="633"/>
      <c r="CIT455" s="633"/>
      <c r="CIU455" s="633"/>
      <c r="CIV455" s="633"/>
      <c r="CIW455" s="633"/>
      <c r="CIX455" s="633"/>
      <c r="CIY455" s="633"/>
      <c r="CIZ455" s="633"/>
      <c r="CJA455" s="633"/>
      <c r="CJB455" s="633"/>
      <c r="CJC455" s="633"/>
      <c r="CJD455" s="633"/>
      <c r="CJE455" s="633"/>
      <c r="CJF455" s="633"/>
      <c r="CJG455" s="633"/>
      <c r="CJH455" s="633"/>
      <c r="CJI455" s="633"/>
      <c r="CJJ455" s="633"/>
      <c r="CJK455" s="633"/>
      <c r="CJL455" s="633"/>
      <c r="CJM455" s="633"/>
      <c r="CJN455" s="633"/>
      <c r="CJO455" s="633"/>
      <c r="CJP455" s="633"/>
      <c r="CJQ455" s="633"/>
      <c r="CJR455" s="633"/>
      <c r="CJS455" s="633"/>
      <c r="CJT455" s="633"/>
      <c r="CJU455" s="633"/>
      <c r="CJV455" s="633"/>
      <c r="CJW455" s="633"/>
      <c r="CJX455" s="633"/>
      <c r="CJY455" s="633"/>
      <c r="CJZ455" s="633"/>
      <c r="CKA455" s="633"/>
      <c r="CKB455" s="633"/>
      <c r="CKC455" s="633"/>
      <c r="CKD455" s="633"/>
      <c r="CKE455" s="633"/>
      <c r="CKF455" s="633"/>
      <c r="CKG455" s="633"/>
      <c r="CKH455" s="633"/>
      <c r="CKI455" s="633"/>
      <c r="CKJ455" s="633"/>
      <c r="CKK455" s="633"/>
      <c r="CKL455" s="633"/>
      <c r="CKM455" s="633"/>
      <c r="CKN455" s="633"/>
      <c r="CKO455" s="633"/>
      <c r="CKP455" s="633"/>
      <c r="CKQ455" s="633"/>
      <c r="CKR455" s="633"/>
      <c r="CKS455" s="633"/>
      <c r="CKT455" s="633"/>
      <c r="CKU455" s="633"/>
      <c r="CKV455" s="633"/>
      <c r="CKW455" s="633"/>
      <c r="CKX455" s="633"/>
      <c r="CKY455" s="633"/>
      <c r="CKZ455" s="633"/>
      <c r="CLA455" s="633"/>
      <c r="CLB455" s="633"/>
      <c r="CLC455" s="633"/>
      <c r="CLD455" s="633"/>
      <c r="CLE455" s="633"/>
      <c r="CLF455" s="633"/>
      <c r="CLG455" s="633"/>
      <c r="CLH455" s="633"/>
      <c r="CLI455" s="633"/>
      <c r="CLJ455" s="633"/>
      <c r="CLK455" s="633"/>
      <c r="CLL455" s="633"/>
      <c r="CLM455" s="633"/>
      <c r="CLN455" s="633"/>
      <c r="CLO455" s="633"/>
      <c r="CLP455" s="633"/>
      <c r="CLQ455" s="633"/>
      <c r="CLR455" s="633"/>
      <c r="CLS455" s="633"/>
      <c r="CLT455" s="633"/>
      <c r="CLU455" s="633"/>
      <c r="CLV455" s="633"/>
      <c r="CLW455" s="633"/>
      <c r="CLX455" s="633"/>
      <c r="CLY455" s="633"/>
      <c r="CLZ455" s="633"/>
      <c r="CMA455" s="633"/>
      <c r="CMB455" s="633"/>
      <c r="CMC455" s="633"/>
      <c r="CMD455" s="633"/>
      <c r="CME455" s="633"/>
      <c r="CMF455" s="633"/>
      <c r="CMG455" s="633"/>
      <c r="CMH455" s="633"/>
      <c r="CMI455" s="633"/>
      <c r="CMJ455" s="633"/>
      <c r="CMK455" s="633"/>
      <c r="CML455" s="633"/>
      <c r="CMM455" s="633"/>
      <c r="CMN455" s="633"/>
      <c r="CMO455" s="633"/>
      <c r="CMP455" s="633"/>
      <c r="CMQ455" s="633"/>
      <c r="CMR455" s="633"/>
      <c r="CMS455" s="633"/>
      <c r="CMT455" s="633"/>
      <c r="CMU455" s="633"/>
      <c r="CMV455" s="633"/>
      <c r="CMW455" s="633"/>
      <c r="CMX455" s="633"/>
      <c r="CMY455" s="633"/>
      <c r="CMZ455" s="633"/>
      <c r="CNA455" s="633"/>
      <c r="CNB455" s="633"/>
      <c r="CNC455" s="633"/>
      <c r="CND455" s="633"/>
      <c r="CNE455" s="633"/>
      <c r="CNF455" s="633"/>
      <c r="CNG455" s="633"/>
      <c r="CNH455" s="633"/>
      <c r="CNI455" s="633"/>
      <c r="CNJ455" s="633"/>
      <c r="CNK455" s="633"/>
      <c r="CNL455" s="633"/>
      <c r="CNM455" s="633"/>
      <c r="CNN455" s="633"/>
      <c r="CNO455" s="633"/>
      <c r="CNP455" s="633"/>
      <c r="CNQ455" s="633"/>
      <c r="CNR455" s="633"/>
      <c r="CNS455" s="633"/>
      <c r="CNT455" s="633"/>
      <c r="CNU455" s="633"/>
      <c r="CNV455" s="633"/>
      <c r="CNW455" s="633"/>
    </row>
    <row r="456" spans="1:2415" s="634" customFormat="1" ht="45.75" customHeight="1" thickTop="1" thickBot="1" x14ac:dyDescent="0.3">
      <c r="A456" s="413"/>
      <c r="B456" s="668" t="s">
        <v>1046</v>
      </c>
      <c r="C456" s="684" t="s">
        <v>1229</v>
      </c>
      <c r="D456" s="1062" t="s">
        <v>1507</v>
      </c>
      <c r="E456" s="1063"/>
      <c r="F456" s="1063"/>
      <c r="G456" s="1063"/>
      <c r="H456" s="1063"/>
      <c r="I456" s="1063"/>
      <c r="J456" s="1063"/>
      <c r="K456" s="1063"/>
      <c r="L456" s="1064"/>
      <c r="M456" s="688"/>
      <c r="N456" s="689"/>
      <c r="O456" s="689"/>
      <c r="P456" s="689"/>
      <c r="Q456" s="689"/>
      <c r="R456" s="689"/>
      <c r="S456" s="689"/>
      <c r="T456" s="689"/>
      <c r="U456" s="690"/>
      <c r="V456" s="739"/>
      <c r="W456" s="386"/>
      <c r="X456" s="386"/>
      <c r="Y456" s="386"/>
      <c r="Z456" s="386"/>
      <c r="AA456" s="386"/>
      <c r="AB456" s="386"/>
      <c r="AC456" s="386"/>
      <c r="AD456" s="386"/>
      <c r="AE456" s="386"/>
      <c r="AF456" s="386"/>
      <c r="AG456" s="386"/>
      <c r="AH456" s="386"/>
      <c r="AI456" s="386"/>
      <c r="AJ456" s="386"/>
      <c r="AK456" s="386"/>
      <c r="AL456" s="386"/>
      <c r="AM456" s="386"/>
      <c r="AN456" s="386"/>
      <c r="AO456" s="386"/>
      <c r="AP456" s="386"/>
      <c r="AQ456" s="386"/>
      <c r="AR456" s="386"/>
      <c r="AS456" s="632"/>
      <c r="AT456" s="632"/>
      <c r="AU456" s="632"/>
      <c r="AV456" s="632"/>
      <c r="AW456" s="632"/>
      <c r="AX456" s="632"/>
      <c r="AY456" s="632"/>
      <c r="AZ456" s="632"/>
      <c r="BA456" s="632"/>
      <c r="BB456" s="632"/>
      <c r="BC456" s="632"/>
      <c r="BD456" s="632"/>
      <c r="BE456" s="632"/>
      <c r="BF456" s="632"/>
      <c r="BG456" s="632"/>
      <c r="BH456" s="632"/>
      <c r="BI456" s="632"/>
      <c r="BJ456" s="632"/>
      <c r="BK456" s="632"/>
      <c r="BL456" s="632"/>
      <c r="BM456" s="632"/>
      <c r="BN456" s="632"/>
      <c r="BO456" s="632"/>
      <c r="BP456" s="632"/>
      <c r="BQ456" s="632"/>
      <c r="BR456" s="632"/>
      <c r="BS456" s="632"/>
      <c r="BT456" s="632"/>
      <c r="BU456" s="632"/>
      <c r="BV456" s="632"/>
      <c r="BW456" s="632"/>
      <c r="BX456" s="632"/>
      <c r="BY456" s="632"/>
      <c r="BZ456" s="632"/>
      <c r="CA456" s="632"/>
      <c r="CB456" s="632"/>
      <c r="CC456" s="632"/>
      <c r="CD456" s="632"/>
      <c r="CE456" s="632"/>
      <c r="CF456" s="632"/>
      <c r="CG456" s="632"/>
      <c r="CH456" s="633"/>
      <c r="CI456" s="633"/>
      <c r="CJ456" s="633"/>
      <c r="CK456" s="633"/>
      <c r="CL456" s="633"/>
      <c r="CM456" s="633"/>
      <c r="CN456" s="633"/>
      <c r="CO456" s="633"/>
      <c r="CP456" s="633"/>
      <c r="CQ456" s="633"/>
      <c r="CR456" s="633"/>
      <c r="CS456" s="633"/>
      <c r="CT456" s="633"/>
      <c r="CU456" s="633"/>
      <c r="CV456" s="633"/>
      <c r="CW456" s="633"/>
      <c r="CX456" s="633"/>
      <c r="CY456" s="633"/>
      <c r="CZ456" s="633"/>
      <c r="DA456" s="633"/>
      <c r="DB456" s="633"/>
      <c r="DC456" s="633"/>
      <c r="DD456" s="633"/>
      <c r="DE456" s="633"/>
      <c r="DF456" s="633"/>
      <c r="DG456" s="633"/>
      <c r="DH456" s="633"/>
      <c r="DI456" s="633"/>
      <c r="DJ456" s="633"/>
      <c r="DK456" s="633"/>
      <c r="DL456" s="633"/>
      <c r="DM456" s="633"/>
      <c r="DN456" s="633"/>
      <c r="DO456" s="633"/>
      <c r="DP456" s="633"/>
      <c r="DQ456" s="633"/>
      <c r="DR456" s="633"/>
      <c r="DS456" s="633"/>
      <c r="DT456" s="633"/>
      <c r="DU456" s="633"/>
      <c r="DV456" s="633"/>
      <c r="DW456" s="633"/>
      <c r="DX456" s="633"/>
      <c r="DY456" s="633"/>
      <c r="DZ456" s="633"/>
      <c r="EA456" s="633"/>
      <c r="EB456" s="633"/>
      <c r="EC456" s="633"/>
      <c r="ED456" s="633"/>
      <c r="EE456" s="633"/>
      <c r="EF456" s="633"/>
      <c r="EG456" s="633"/>
      <c r="EH456" s="633"/>
      <c r="EI456" s="633"/>
      <c r="EJ456" s="633"/>
      <c r="EK456" s="633"/>
      <c r="EL456" s="633"/>
      <c r="EM456" s="633"/>
      <c r="EN456" s="633"/>
      <c r="EO456" s="633"/>
      <c r="EP456" s="633"/>
      <c r="EQ456" s="633"/>
      <c r="ER456" s="633"/>
      <c r="ES456" s="633"/>
      <c r="ET456" s="633"/>
      <c r="EU456" s="633"/>
      <c r="EV456" s="633"/>
      <c r="EW456" s="633"/>
      <c r="EX456" s="633"/>
      <c r="EY456" s="633"/>
      <c r="EZ456" s="633"/>
      <c r="FA456" s="633"/>
      <c r="FB456" s="633"/>
      <c r="FC456" s="633"/>
      <c r="FD456" s="633"/>
      <c r="FE456" s="633"/>
      <c r="FF456" s="633"/>
      <c r="FG456" s="633"/>
      <c r="FH456" s="633"/>
      <c r="FI456" s="633"/>
      <c r="FJ456" s="633"/>
      <c r="FK456" s="633"/>
      <c r="FL456" s="633"/>
      <c r="FM456" s="633"/>
      <c r="FN456" s="633"/>
      <c r="FO456" s="633"/>
      <c r="FP456" s="633"/>
      <c r="FQ456" s="633"/>
      <c r="FR456" s="633"/>
      <c r="FS456" s="633"/>
      <c r="FT456" s="633"/>
      <c r="FU456" s="633"/>
      <c r="FV456" s="633"/>
      <c r="FW456" s="633"/>
      <c r="FX456" s="633"/>
      <c r="FY456" s="633"/>
      <c r="FZ456" s="633"/>
      <c r="GA456" s="633"/>
      <c r="GB456" s="633"/>
      <c r="GC456" s="633"/>
      <c r="GD456" s="633"/>
      <c r="GE456" s="633"/>
      <c r="GF456" s="633"/>
      <c r="GG456" s="633"/>
      <c r="GH456" s="633"/>
      <c r="GI456" s="633"/>
      <c r="GJ456" s="633"/>
      <c r="GK456" s="633"/>
      <c r="GL456" s="633"/>
      <c r="GM456" s="633"/>
      <c r="GN456" s="633"/>
      <c r="GO456" s="633"/>
      <c r="GP456" s="633"/>
      <c r="GQ456" s="633"/>
      <c r="GR456" s="633"/>
      <c r="GS456" s="633"/>
      <c r="GT456" s="633"/>
      <c r="GU456" s="633"/>
      <c r="GV456" s="633"/>
      <c r="GW456" s="633"/>
      <c r="GX456" s="633"/>
      <c r="GY456" s="633"/>
      <c r="GZ456" s="633"/>
      <c r="HA456" s="633"/>
      <c r="HB456" s="633"/>
      <c r="HC456" s="633"/>
      <c r="HD456" s="633"/>
      <c r="HE456" s="633"/>
      <c r="HF456" s="633"/>
      <c r="HG456" s="633"/>
      <c r="HH456" s="633"/>
      <c r="HI456" s="633"/>
      <c r="HJ456" s="633"/>
      <c r="HK456" s="633"/>
      <c r="HL456" s="633"/>
      <c r="HM456" s="633"/>
      <c r="HN456" s="633"/>
      <c r="HO456" s="633"/>
      <c r="HP456" s="633"/>
      <c r="HQ456" s="633"/>
      <c r="HR456" s="633"/>
      <c r="HS456" s="633"/>
      <c r="HT456" s="633"/>
      <c r="HU456" s="633"/>
      <c r="HV456" s="633"/>
      <c r="HW456" s="633"/>
      <c r="HX456" s="633"/>
      <c r="HY456" s="633"/>
      <c r="HZ456" s="633"/>
      <c r="IA456" s="633"/>
      <c r="IB456" s="633"/>
      <c r="IC456" s="633"/>
      <c r="ID456" s="633"/>
      <c r="IE456" s="633"/>
      <c r="IF456" s="633"/>
      <c r="IG456" s="633"/>
      <c r="IH456" s="633"/>
      <c r="II456" s="633"/>
      <c r="IJ456" s="633"/>
      <c r="IK456" s="633"/>
      <c r="IL456" s="633"/>
      <c r="IM456" s="633"/>
      <c r="IN456" s="633"/>
      <c r="IO456" s="633"/>
      <c r="IP456" s="633"/>
      <c r="IQ456" s="633"/>
      <c r="IR456" s="633"/>
      <c r="IS456" s="633"/>
      <c r="IT456" s="633"/>
      <c r="IU456" s="633"/>
      <c r="IV456" s="633"/>
      <c r="IW456" s="633"/>
      <c r="IX456" s="633"/>
      <c r="IY456" s="633"/>
      <c r="IZ456" s="633"/>
      <c r="JA456" s="633"/>
      <c r="JB456" s="633"/>
      <c r="JC456" s="633"/>
      <c r="JD456" s="633"/>
      <c r="JE456" s="633"/>
      <c r="JF456" s="633"/>
      <c r="JG456" s="633"/>
      <c r="JH456" s="633"/>
      <c r="JI456" s="633"/>
      <c r="JJ456" s="633"/>
      <c r="JK456" s="633"/>
      <c r="JL456" s="633"/>
      <c r="JM456" s="633"/>
      <c r="JN456" s="633"/>
      <c r="JO456" s="633"/>
      <c r="JP456" s="633"/>
      <c r="JQ456" s="633"/>
      <c r="JR456" s="633"/>
      <c r="JS456" s="633"/>
      <c r="JT456" s="633"/>
      <c r="JU456" s="633"/>
      <c r="JV456" s="633"/>
      <c r="JW456" s="633"/>
      <c r="JX456" s="633"/>
      <c r="JY456" s="633"/>
      <c r="JZ456" s="633"/>
      <c r="KA456" s="633"/>
      <c r="KB456" s="633"/>
      <c r="KC456" s="633"/>
      <c r="KD456" s="633"/>
      <c r="KE456" s="633"/>
      <c r="KF456" s="633"/>
      <c r="KG456" s="633"/>
      <c r="KH456" s="633"/>
      <c r="KI456" s="633"/>
      <c r="KJ456" s="633"/>
      <c r="KK456" s="633"/>
      <c r="KL456" s="633"/>
      <c r="KM456" s="633"/>
      <c r="KN456" s="633"/>
      <c r="KO456" s="633"/>
      <c r="KP456" s="633"/>
      <c r="KQ456" s="633"/>
      <c r="KR456" s="633"/>
      <c r="KS456" s="633"/>
      <c r="KT456" s="633"/>
      <c r="KU456" s="633"/>
      <c r="KV456" s="633"/>
      <c r="KW456" s="633"/>
      <c r="KX456" s="633"/>
      <c r="KY456" s="633"/>
      <c r="KZ456" s="633"/>
      <c r="LA456" s="633"/>
      <c r="LB456" s="633"/>
      <c r="LC456" s="633"/>
      <c r="LD456" s="633"/>
      <c r="LE456" s="633"/>
      <c r="LF456" s="633"/>
      <c r="LG456" s="633"/>
      <c r="LH456" s="633"/>
      <c r="LI456" s="633"/>
      <c r="LJ456" s="633"/>
      <c r="LK456" s="633"/>
      <c r="LL456" s="633"/>
      <c r="LM456" s="633"/>
      <c r="LN456" s="633"/>
      <c r="LO456" s="633"/>
      <c r="LP456" s="633"/>
      <c r="LQ456" s="633"/>
      <c r="LR456" s="633"/>
      <c r="LS456" s="633"/>
      <c r="LT456" s="633"/>
      <c r="LU456" s="633"/>
      <c r="LV456" s="633"/>
      <c r="LW456" s="633"/>
      <c r="LX456" s="633"/>
      <c r="LY456" s="633"/>
      <c r="LZ456" s="633"/>
      <c r="MA456" s="633"/>
      <c r="MB456" s="633"/>
      <c r="MC456" s="633"/>
      <c r="MD456" s="633"/>
      <c r="ME456" s="633"/>
      <c r="MF456" s="633"/>
      <c r="MG456" s="633"/>
      <c r="MH456" s="633"/>
      <c r="MI456" s="633"/>
      <c r="MJ456" s="633"/>
      <c r="MK456" s="633"/>
      <c r="ML456" s="633"/>
      <c r="MM456" s="633"/>
      <c r="MN456" s="633"/>
      <c r="MO456" s="633"/>
      <c r="MP456" s="633"/>
      <c r="MQ456" s="633"/>
      <c r="MR456" s="633"/>
      <c r="MS456" s="633"/>
      <c r="MT456" s="633"/>
      <c r="MU456" s="633"/>
      <c r="MV456" s="633"/>
      <c r="MW456" s="633"/>
      <c r="MX456" s="633"/>
      <c r="MY456" s="633"/>
      <c r="MZ456" s="633"/>
      <c r="NA456" s="633"/>
      <c r="NB456" s="633"/>
      <c r="NC456" s="633"/>
      <c r="ND456" s="633"/>
      <c r="NE456" s="633"/>
      <c r="NF456" s="633"/>
      <c r="NG456" s="633"/>
      <c r="NH456" s="633"/>
      <c r="NI456" s="633"/>
      <c r="NJ456" s="633"/>
      <c r="NK456" s="633"/>
      <c r="NL456" s="633"/>
      <c r="NM456" s="633"/>
      <c r="NN456" s="633"/>
      <c r="NO456" s="633"/>
      <c r="NP456" s="633"/>
      <c r="NQ456" s="633"/>
      <c r="NR456" s="633"/>
      <c r="NS456" s="633"/>
      <c r="NT456" s="633"/>
      <c r="NU456" s="633"/>
      <c r="NV456" s="633"/>
      <c r="NW456" s="633"/>
      <c r="NX456" s="633"/>
      <c r="NY456" s="633"/>
      <c r="NZ456" s="633"/>
      <c r="OA456" s="633"/>
      <c r="OB456" s="633"/>
      <c r="OC456" s="633"/>
      <c r="OD456" s="633"/>
      <c r="OE456" s="633"/>
      <c r="OF456" s="633"/>
      <c r="OG456" s="633"/>
      <c r="OH456" s="633"/>
      <c r="OI456" s="633"/>
      <c r="OJ456" s="633"/>
      <c r="OK456" s="633"/>
      <c r="OL456" s="633"/>
      <c r="OM456" s="633"/>
      <c r="ON456" s="633"/>
      <c r="OO456" s="633"/>
      <c r="OP456" s="633"/>
      <c r="OQ456" s="633"/>
      <c r="OR456" s="633"/>
      <c r="OS456" s="633"/>
      <c r="OT456" s="633"/>
      <c r="OU456" s="633"/>
      <c r="OV456" s="633"/>
      <c r="OW456" s="633"/>
      <c r="OX456" s="633"/>
      <c r="OY456" s="633"/>
      <c r="OZ456" s="633"/>
      <c r="PA456" s="633"/>
      <c r="PB456" s="633"/>
      <c r="PC456" s="633"/>
      <c r="PD456" s="633"/>
      <c r="PE456" s="633"/>
      <c r="PF456" s="633"/>
      <c r="PG456" s="633"/>
      <c r="PH456" s="633"/>
      <c r="PI456" s="633"/>
      <c r="PJ456" s="633"/>
      <c r="PK456" s="633"/>
      <c r="PL456" s="633"/>
      <c r="PM456" s="633"/>
      <c r="PN456" s="633"/>
      <c r="PO456" s="633"/>
      <c r="PP456" s="633"/>
      <c r="PQ456" s="633"/>
      <c r="PR456" s="633"/>
      <c r="PS456" s="633"/>
      <c r="PT456" s="633"/>
      <c r="PU456" s="633"/>
      <c r="PV456" s="633"/>
      <c r="PW456" s="633"/>
      <c r="PX456" s="633"/>
      <c r="PY456" s="633"/>
      <c r="PZ456" s="633"/>
      <c r="QA456" s="633"/>
      <c r="QB456" s="633"/>
      <c r="QC456" s="633"/>
      <c r="QD456" s="633"/>
      <c r="QE456" s="633"/>
      <c r="QF456" s="633"/>
      <c r="QG456" s="633"/>
      <c r="QH456" s="633"/>
      <c r="QI456" s="633"/>
      <c r="QJ456" s="633"/>
      <c r="QK456" s="633"/>
      <c r="QL456" s="633"/>
      <c r="QM456" s="633"/>
      <c r="QN456" s="633"/>
      <c r="QO456" s="633"/>
      <c r="QP456" s="633"/>
      <c r="QQ456" s="633"/>
      <c r="QR456" s="633"/>
      <c r="QS456" s="633"/>
      <c r="QT456" s="633"/>
      <c r="QU456" s="633"/>
      <c r="QV456" s="633"/>
      <c r="QW456" s="633"/>
      <c r="QX456" s="633"/>
      <c r="QY456" s="633"/>
      <c r="QZ456" s="633"/>
      <c r="RA456" s="633"/>
      <c r="RB456" s="633"/>
      <c r="RC456" s="633"/>
      <c r="RD456" s="633"/>
      <c r="RE456" s="633"/>
      <c r="RF456" s="633"/>
      <c r="RG456" s="633"/>
      <c r="RH456" s="633"/>
      <c r="RI456" s="633"/>
      <c r="RJ456" s="633"/>
      <c r="RK456" s="633"/>
      <c r="RL456" s="633"/>
      <c r="RM456" s="633"/>
      <c r="RN456" s="633"/>
      <c r="RO456" s="633"/>
      <c r="RP456" s="633"/>
      <c r="RQ456" s="633"/>
      <c r="RR456" s="633"/>
      <c r="RS456" s="633"/>
      <c r="RT456" s="633"/>
      <c r="RU456" s="633"/>
      <c r="RV456" s="633"/>
      <c r="RW456" s="633"/>
      <c r="RX456" s="633"/>
      <c r="RY456" s="633"/>
      <c r="RZ456" s="633"/>
      <c r="SA456" s="633"/>
      <c r="SB456" s="633"/>
      <c r="SC456" s="633"/>
      <c r="SD456" s="633"/>
      <c r="SE456" s="633"/>
      <c r="SF456" s="633"/>
      <c r="SG456" s="633"/>
      <c r="SH456" s="633"/>
      <c r="SI456" s="633"/>
      <c r="SJ456" s="633"/>
      <c r="SK456" s="633"/>
      <c r="SL456" s="633"/>
      <c r="SM456" s="633"/>
      <c r="SN456" s="633"/>
      <c r="SO456" s="633"/>
      <c r="SP456" s="633"/>
      <c r="SQ456" s="633"/>
      <c r="SR456" s="633"/>
      <c r="SS456" s="633"/>
      <c r="ST456" s="633"/>
      <c r="SU456" s="633"/>
      <c r="SV456" s="633"/>
      <c r="SW456" s="633"/>
      <c r="SX456" s="633"/>
      <c r="SY456" s="633"/>
      <c r="SZ456" s="633"/>
      <c r="TA456" s="633"/>
      <c r="TB456" s="633"/>
      <c r="TC456" s="633"/>
      <c r="TD456" s="633"/>
      <c r="TE456" s="633"/>
      <c r="TF456" s="633"/>
      <c r="TG456" s="633"/>
      <c r="TH456" s="633"/>
      <c r="TI456" s="633"/>
      <c r="TJ456" s="633"/>
      <c r="TK456" s="633"/>
      <c r="TL456" s="633"/>
      <c r="TM456" s="633"/>
      <c r="TN456" s="633"/>
      <c r="TO456" s="633"/>
      <c r="TP456" s="633"/>
      <c r="TQ456" s="633"/>
      <c r="TR456" s="633"/>
      <c r="TS456" s="633"/>
      <c r="TT456" s="633"/>
      <c r="TU456" s="633"/>
      <c r="TV456" s="633"/>
      <c r="TW456" s="633"/>
      <c r="TX456" s="633"/>
      <c r="TY456" s="633"/>
      <c r="TZ456" s="633"/>
      <c r="UA456" s="633"/>
      <c r="UB456" s="633"/>
      <c r="UC456" s="633"/>
      <c r="UD456" s="633"/>
      <c r="UE456" s="633"/>
      <c r="UF456" s="633"/>
      <c r="UG456" s="633"/>
      <c r="UH456" s="633"/>
      <c r="UI456" s="633"/>
      <c r="UJ456" s="633"/>
      <c r="UK456" s="633"/>
      <c r="UL456" s="633"/>
      <c r="UM456" s="633"/>
      <c r="UN456" s="633"/>
      <c r="UO456" s="633"/>
      <c r="UP456" s="633"/>
      <c r="UQ456" s="633"/>
      <c r="UR456" s="633"/>
      <c r="US456" s="633"/>
      <c r="UT456" s="633"/>
      <c r="UU456" s="633"/>
      <c r="UV456" s="633"/>
      <c r="UW456" s="633"/>
      <c r="UX456" s="633"/>
      <c r="UY456" s="633"/>
      <c r="UZ456" s="633"/>
      <c r="VA456" s="633"/>
      <c r="VB456" s="633"/>
      <c r="VC456" s="633"/>
      <c r="VD456" s="633"/>
      <c r="VE456" s="633"/>
      <c r="VF456" s="633"/>
      <c r="VG456" s="633"/>
      <c r="VH456" s="633"/>
      <c r="VI456" s="633"/>
      <c r="VJ456" s="633"/>
      <c r="VK456" s="633"/>
      <c r="VL456" s="633"/>
      <c r="VM456" s="633"/>
      <c r="VN456" s="633"/>
      <c r="VO456" s="633"/>
      <c r="VP456" s="633"/>
      <c r="VQ456" s="633"/>
      <c r="VR456" s="633"/>
      <c r="VS456" s="633"/>
      <c r="VT456" s="633"/>
      <c r="VU456" s="633"/>
      <c r="VV456" s="633"/>
      <c r="VW456" s="633"/>
      <c r="VX456" s="633"/>
      <c r="VY456" s="633"/>
      <c r="VZ456" s="633"/>
      <c r="WA456" s="633"/>
      <c r="WB456" s="633"/>
      <c r="WC456" s="633"/>
      <c r="WD456" s="633"/>
      <c r="WE456" s="633"/>
      <c r="WF456" s="633"/>
      <c r="WG456" s="633"/>
      <c r="WH456" s="633"/>
      <c r="WI456" s="633"/>
      <c r="WJ456" s="633"/>
      <c r="WK456" s="633"/>
      <c r="WL456" s="633"/>
      <c r="WM456" s="633"/>
      <c r="WN456" s="633"/>
      <c r="WO456" s="633"/>
      <c r="WP456" s="633"/>
      <c r="WQ456" s="633"/>
      <c r="WR456" s="633"/>
      <c r="WS456" s="633"/>
      <c r="WT456" s="633"/>
      <c r="WU456" s="633"/>
      <c r="WV456" s="633"/>
      <c r="WW456" s="633"/>
      <c r="WX456" s="633"/>
      <c r="WY456" s="633"/>
      <c r="WZ456" s="633"/>
      <c r="XA456" s="633"/>
      <c r="XB456" s="633"/>
      <c r="XC456" s="633"/>
      <c r="XD456" s="633"/>
      <c r="XE456" s="633"/>
      <c r="XF456" s="633"/>
      <c r="XG456" s="633"/>
      <c r="XH456" s="633"/>
      <c r="XI456" s="633"/>
      <c r="XJ456" s="633"/>
      <c r="XK456" s="633"/>
      <c r="XL456" s="633"/>
      <c r="XM456" s="633"/>
      <c r="XN456" s="633"/>
      <c r="XO456" s="633"/>
      <c r="XP456" s="633"/>
      <c r="XQ456" s="633"/>
      <c r="XR456" s="633"/>
      <c r="XS456" s="633"/>
      <c r="XT456" s="633"/>
      <c r="XU456" s="633"/>
      <c r="XV456" s="633"/>
      <c r="XW456" s="633"/>
      <c r="XX456" s="633"/>
      <c r="XY456" s="633"/>
      <c r="XZ456" s="633"/>
      <c r="YA456" s="633"/>
      <c r="YB456" s="633"/>
      <c r="YC456" s="633"/>
      <c r="YD456" s="633"/>
      <c r="YE456" s="633"/>
      <c r="YF456" s="633"/>
      <c r="YG456" s="633"/>
      <c r="YH456" s="633"/>
      <c r="YI456" s="633"/>
      <c r="YJ456" s="633"/>
      <c r="YK456" s="633"/>
      <c r="YL456" s="633"/>
      <c r="YM456" s="633"/>
      <c r="YN456" s="633"/>
      <c r="YO456" s="633"/>
      <c r="YP456" s="633"/>
      <c r="YQ456" s="633"/>
      <c r="YR456" s="633"/>
      <c r="YS456" s="633"/>
      <c r="YT456" s="633"/>
      <c r="YU456" s="633"/>
      <c r="YV456" s="633"/>
      <c r="YW456" s="633"/>
      <c r="YX456" s="633"/>
      <c r="YY456" s="633"/>
      <c r="YZ456" s="633"/>
      <c r="ZA456" s="633"/>
      <c r="ZB456" s="633"/>
      <c r="ZC456" s="633"/>
      <c r="ZD456" s="633"/>
      <c r="ZE456" s="633"/>
      <c r="ZF456" s="633"/>
      <c r="ZG456" s="633"/>
      <c r="ZH456" s="633"/>
      <c r="ZI456" s="633"/>
      <c r="ZJ456" s="633"/>
      <c r="ZK456" s="633"/>
      <c r="ZL456" s="633"/>
      <c r="ZM456" s="633"/>
      <c r="ZN456" s="633"/>
      <c r="ZO456" s="633"/>
      <c r="ZP456" s="633"/>
      <c r="ZQ456" s="633"/>
      <c r="ZR456" s="633"/>
      <c r="ZS456" s="633"/>
      <c r="ZT456" s="633"/>
      <c r="ZU456" s="633"/>
      <c r="ZV456" s="633"/>
      <c r="ZW456" s="633"/>
      <c r="ZX456" s="633"/>
      <c r="ZY456" s="633"/>
      <c r="ZZ456" s="633"/>
      <c r="AAA456" s="633"/>
      <c r="AAB456" s="633"/>
      <c r="AAC456" s="633"/>
      <c r="AAD456" s="633"/>
      <c r="AAE456" s="633"/>
      <c r="AAF456" s="633"/>
      <c r="AAG456" s="633"/>
      <c r="AAH456" s="633"/>
      <c r="AAI456" s="633"/>
      <c r="AAJ456" s="633"/>
      <c r="AAK456" s="633"/>
      <c r="AAL456" s="633"/>
      <c r="AAM456" s="633"/>
      <c r="AAN456" s="633"/>
      <c r="AAO456" s="633"/>
      <c r="AAP456" s="633"/>
      <c r="AAQ456" s="633"/>
      <c r="AAR456" s="633"/>
      <c r="AAS456" s="633"/>
      <c r="AAT456" s="633"/>
      <c r="AAU456" s="633"/>
      <c r="AAV456" s="633"/>
      <c r="AAW456" s="633"/>
      <c r="AAX456" s="633"/>
      <c r="AAY456" s="633"/>
      <c r="AAZ456" s="633"/>
      <c r="ABA456" s="633"/>
      <c r="ABB456" s="633"/>
      <c r="ABC456" s="633"/>
      <c r="ABD456" s="633"/>
      <c r="ABE456" s="633"/>
      <c r="ABF456" s="633"/>
      <c r="ABG456" s="633"/>
      <c r="ABH456" s="633"/>
      <c r="ABI456" s="633"/>
      <c r="ABJ456" s="633"/>
      <c r="ABK456" s="633"/>
      <c r="ABL456" s="633"/>
      <c r="ABM456" s="633"/>
      <c r="ABN456" s="633"/>
      <c r="ABO456" s="633"/>
      <c r="ABP456" s="633"/>
      <c r="ABQ456" s="633"/>
      <c r="ABR456" s="633"/>
      <c r="ABS456" s="633"/>
      <c r="ABT456" s="633"/>
      <c r="ABU456" s="633"/>
      <c r="ABV456" s="633"/>
      <c r="ABW456" s="633"/>
      <c r="ABX456" s="633"/>
      <c r="ABY456" s="633"/>
      <c r="ABZ456" s="633"/>
      <c r="ACA456" s="633"/>
      <c r="ACB456" s="633"/>
      <c r="ACC456" s="633"/>
      <c r="ACD456" s="633"/>
      <c r="ACE456" s="633"/>
      <c r="ACF456" s="633"/>
      <c r="ACG456" s="633"/>
      <c r="ACH456" s="633"/>
      <c r="ACI456" s="633"/>
      <c r="ACJ456" s="633"/>
      <c r="ACK456" s="633"/>
      <c r="ACL456" s="633"/>
      <c r="ACM456" s="633"/>
      <c r="ACN456" s="633"/>
      <c r="ACO456" s="633"/>
      <c r="ACP456" s="633"/>
      <c r="ACQ456" s="633"/>
      <c r="ACR456" s="633"/>
      <c r="ACS456" s="633"/>
      <c r="ACT456" s="633"/>
      <c r="ACU456" s="633"/>
      <c r="ACV456" s="633"/>
      <c r="ACW456" s="633"/>
      <c r="ACX456" s="633"/>
      <c r="ACY456" s="633"/>
      <c r="ACZ456" s="633"/>
      <c r="ADA456" s="633"/>
      <c r="ADB456" s="633"/>
      <c r="ADC456" s="633"/>
      <c r="ADD456" s="633"/>
      <c r="ADE456" s="633"/>
      <c r="ADF456" s="633"/>
      <c r="ADG456" s="633"/>
      <c r="ADH456" s="633"/>
      <c r="ADI456" s="633"/>
      <c r="ADJ456" s="633"/>
      <c r="ADK456" s="633"/>
      <c r="ADL456" s="633"/>
      <c r="ADM456" s="633"/>
      <c r="ADN456" s="633"/>
      <c r="ADO456" s="633"/>
      <c r="ADP456" s="633"/>
      <c r="ADQ456" s="633"/>
      <c r="ADR456" s="633"/>
      <c r="ADS456" s="633"/>
      <c r="ADT456" s="633"/>
      <c r="ADU456" s="633"/>
      <c r="ADV456" s="633"/>
      <c r="ADW456" s="633"/>
      <c r="ADX456" s="633"/>
      <c r="ADY456" s="633"/>
      <c r="ADZ456" s="633"/>
      <c r="AEA456" s="633"/>
      <c r="AEB456" s="633"/>
      <c r="AEC456" s="633"/>
      <c r="AED456" s="633"/>
      <c r="AEE456" s="633"/>
      <c r="AEF456" s="633"/>
      <c r="AEG456" s="633"/>
      <c r="AEH456" s="633"/>
      <c r="AEI456" s="633"/>
      <c r="AEJ456" s="633"/>
      <c r="AEK456" s="633"/>
      <c r="AEL456" s="633"/>
      <c r="AEM456" s="633"/>
      <c r="AEN456" s="633"/>
      <c r="AEO456" s="633"/>
      <c r="AEP456" s="633"/>
      <c r="AEQ456" s="633"/>
      <c r="AER456" s="633"/>
      <c r="AES456" s="633"/>
      <c r="AET456" s="633"/>
      <c r="AEU456" s="633"/>
      <c r="AEV456" s="633"/>
      <c r="AEW456" s="633"/>
      <c r="AEX456" s="633"/>
      <c r="AEY456" s="633"/>
      <c r="AEZ456" s="633"/>
      <c r="AFA456" s="633"/>
      <c r="AFB456" s="633"/>
      <c r="AFC456" s="633"/>
      <c r="AFD456" s="633"/>
      <c r="AFE456" s="633"/>
      <c r="AFF456" s="633"/>
      <c r="AFG456" s="633"/>
      <c r="AFH456" s="633"/>
      <c r="AFI456" s="633"/>
      <c r="AFJ456" s="633"/>
      <c r="AFK456" s="633"/>
      <c r="AFL456" s="633"/>
      <c r="AFM456" s="633"/>
      <c r="AFN456" s="633"/>
      <c r="AFO456" s="633"/>
      <c r="AFP456" s="633"/>
      <c r="AFQ456" s="633"/>
      <c r="AFR456" s="633"/>
      <c r="AFS456" s="633"/>
      <c r="AFT456" s="633"/>
      <c r="AFU456" s="633"/>
      <c r="AFV456" s="633"/>
      <c r="AFW456" s="633"/>
      <c r="AFX456" s="633"/>
      <c r="AFY456" s="633"/>
      <c r="AFZ456" s="633"/>
      <c r="AGA456" s="633"/>
      <c r="AGB456" s="633"/>
      <c r="AGC456" s="633"/>
      <c r="AGD456" s="633"/>
      <c r="AGE456" s="633"/>
      <c r="AGF456" s="633"/>
      <c r="AGG456" s="633"/>
      <c r="AGH456" s="633"/>
      <c r="AGI456" s="633"/>
      <c r="AGJ456" s="633"/>
      <c r="AGK456" s="633"/>
      <c r="AGL456" s="633"/>
      <c r="AGM456" s="633"/>
      <c r="AGN456" s="633"/>
      <c r="AGO456" s="633"/>
      <c r="AGP456" s="633"/>
      <c r="AGQ456" s="633"/>
      <c r="AGR456" s="633"/>
      <c r="AGS456" s="633"/>
      <c r="AGT456" s="633"/>
      <c r="AGU456" s="633"/>
      <c r="AGV456" s="633"/>
      <c r="AGW456" s="633"/>
      <c r="AGX456" s="633"/>
      <c r="AGY456" s="633"/>
      <c r="AGZ456" s="633"/>
      <c r="AHA456" s="633"/>
      <c r="AHB456" s="633"/>
      <c r="AHC456" s="633"/>
      <c r="AHD456" s="633"/>
      <c r="AHE456" s="633"/>
      <c r="AHF456" s="633"/>
      <c r="AHG456" s="633"/>
      <c r="AHH456" s="633"/>
      <c r="AHI456" s="633"/>
      <c r="AHJ456" s="633"/>
      <c r="AHK456" s="633"/>
      <c r="AHL456" s="633"/>
      <c r="AHM456" s="633"/>
      <c r="AHN456" s="633"/>
      <c r="AHO456" s="633"/>
      <c r="AHP456" s="633"/>
      <c r="AHQ456" s="633"/>
      <c r="AHR456" s="633"/>
      <c r="AHS456" s="633"/>
      <c r="AHT456" s="633"/>
      <c r="AHU456" s="633"/>
      <c r="AHV456" s="633"/>
      <c r="AHW456" s="633"/>
      <c r="AHX456" s="633"/>
      <c r="AHY456" s="633"/>
      <c r="AHZ456" s="633"/>
      <c r="AIA456" s="633"/>
      <c r="AIB456" s="633"/>
      <c r="AIC456" s="633"/>
      <c r="AID456" s="633"/>
      <c r="AIE456" s="633"/>
      <c r="AIF456" s="633"/>
      <c r="AIG456" s="633"/>
      <c r="AIH456" s="633"/>
      <c r="AII456" s="633"/>
      <c r="AIJ456" s="633"/>
      <c r="AIK456" s="633"/>
      <c r="AIL456" s="633"/>
      <c r="AIM456" s="633"/>
      <c r="AIN456" s="633"/>
      <c r="AIO456" s="633"/>
      <c r="AIP456" s="633"/>
      <c r="AIQ456" s="633"/>
      <c r="AIR456" s="633"/>
      <c r="AIS456" s="633"/>
      <c r="AIT456" s="633"/>
      <c r="AIU456" s="633"/>
      <c r="AIV456" s="633"/>
      <c r="AIW456" s="633"/>
      <c r="AIX456" s="633"/>
      <c r="AIY456" s="633"/>
      <c r="AIZ456" s="633"/>
      <c r="AJA456" s="633"/>
      <c r="AJB456" s="633"/>
      <c r="AJC456" s="633"/>
      <c r="AJD456" s="633"/>
      <c r="AJE456" s="633"/>
      <c r="AJF456" s="633"/>
      <c r="AJG456" s="633"/>
      <c r="AJH456" s="633"/>
      <c r="AJI456" s="633"/>
      <c r="AJJ456" s="633"/>
      <c r="AJK456" s="633"/>
      <c r="AJL456" s="633"/>
      <c r="AJM456" s="633"/>
      <c r="AJN456" s="633"/>
      <c r="AJO456" s="633"/>
      <c r="AJP456" s="633"/>
      <c r="AJQ456" s="633"/>
      <c r="AJR456" s="633"/>
      <c r="AJS456" s="633"/>
      <c r="AJT456" s="633"/>
      <c r="AJU456" s="633"/>
      <c r="AJV456" s="633"/>
      <c r="AJW456" s="633"/>
      <c r="AJX456" s="633"/>
      <c r="AJY456" s="633"/>
      <c r="AJZ456" s="633"/>
      <c r="AKA456" s="633"/>
      <c r="AKB456" s="633"/>
      <c r="AKC456" s="633"/>
      <c r="AKD456" s="633"/>
      <c r="AKE456" s="633"/>
      <c r="AKF456" s="633"/>
      <c r="AKG456" s="633"/>
      <c r="AKH456" s="633"/>
      <c r="AKI456" s="633"/>
      <c r="AKJ456" s="633"/>
      <c r="AKK456" s="633"/>
      <c r="AKL456" s="633"/>
      <c r="AKM456" s="633"/>
      <c r="AKN456" s="633"/>
      <c r="AKO456" s="633"/>
      <c r="AKP456" s="633"/>
      <c r="AKQ456" s="633"/>
      <c r="AKR456" s="633"/>
      <c r="AKS456" s="633"/>
      <c r="AKT456" s="633"/>
      <c r="AKU456" s="633"/>
      <c r="AKV456" s="633"/>
      <c r="AKW456" s="633"/>
      <c r="AKX456" s="633"/>
      <c r="AKY456" s="633"/>
      <c r="AKZ456" s="633"/>
      <c r="ALA456" s="633"/>
      <c r="ALB456" s="633"/>
      <c r="ALC456" s="633"/>
      <c r="ALD456" s="633"/>
      <c r="ALE456" s="633"/>
      <c r="ALF456" s="633"/>
      <c r="ALG456" s="633"/>
      <c r="ALH456" s="633"/>
      <c r="ALI456" s="633"/>
      <c r="ALJ456" s="633"/>
      <c r="ALK456" s="633"/>
      <c r="ALL456" s="633"/>
      <c r="ALM456" s="633"/>
      <c r="ALN456" s="633"/>
      <c r="ALO456" s="633"/>
      <c r="ALP456" s="633"/>
      <c r="ALQ456" s="633"/>
      <c r="ALR456" s="633"/>
      <c r="ALS456" s="633"/>
      <c r="ALT456" s="633"/>
      <c r="ALU456" s="633"/>
      <c r="ALV456" s="633"/>
      <c r="ALW456" s="633"/>
      <c r="ALX456" s="633"/>
      <c r="ALY456" s="633"/>
      <c r="ALZ456" s="633"/>
      <c r="AMA456" s="633"/>
      <c r="AMB456" s="633"/>
      <c r="AMC456" s="633"/>
      <c r="AMD456" s="633"/>
      <c r="AME456" s="633"/>
      <c r="AMF456" s="633"/>
      <c r="AMG456" s="633"/>
      <c r="AMH456" s="633"/>
      <c r="AMI456" s="633"/>
      <c r="AMJ456" s="633"/>
      <c r="AMK456" s="633"/>
      <c r="AML456" s="633"/>
      <c r="AMM456" s="633"/>
      <c r="AMN456" s="633"/>
      <c r="AMO456" s="633"/>
      <c r="AMP456" s="633"/>
      <c r="AMQ456" s="633"/>
      <c r="AMR456" s="633"/>
      <c r="AMS456" s="633"/>
      <c r="AMT456" s="633"/>
      <c r="AMU456" s="633"/>
      <c r="AMV456" s="633"/>
      <c r="AMW456" s="633"/>
      <c r="AMX456" s="633"/>
      <c r="AMY456" s="633"/>
      <c r="AMZ456" s="633"/>
      <c r="ANA456" s="633"/>
      <c r="ANB456" s="633"/>
      <c r="ANC456" s="633"/>
      <c r="AND456" s="633"/>
      <c r="ANE456" s="633"/>
      <c r="ANF456" s="633"/>
      <c r="ANG456" s="633"/>
      <c r="ANH456" s="633"/>
      <c r="ANI456" s="633"/>
      <c r="ANJ456" s="633"/>
      <c r="ANK456" s="633"/>
      <c r="ANL456" s="633"/>
      <c r="ANM456" s="633"/>
      <c r="ANN456" s="633"/>
      <c r="ANO456" s="633"/>
      <c r="ANP456" s="633"/>
      <c r="ANQ456" s="633"/>
      <c r="ANR456" s="633"/>
      <c r="ANS456" s="633"/>
      <c r="ANT456" s="633"/>
      <c r="ANU456" s="633"/>
      <c r="ANV456" s="633"/>
      <c r="ANW456" s="633"/>
      <c r="ANX456" s="633"/>
      <c r="ANY456" s="633"/>
      <c r="ANZ456" s="633"/>
      <c r="AOA456" s="633"/>
      <c r="AOB456" s="633"/>
      <c r="AOC456" s="633"/>
      <c r="AOD456" s="633"/>
      <c r="AOE456" s="633"/>
      <c r="AOF456" s="633"/>
      <c r="AOG456" s="633"/>
      <c r="AOH456" s="633"/>
      <c r="AOI456" s="633"/>
      <c r="AOJ456" s="633"/>
      <c r="AOK456" s="633"/>
      <c r="AOL456" s="633"/>
      <c r="AOM456" s="633"/>
      <c r="AON456" s="633"/>
      <c r="AOO456" s="633"/>
      <c r="AOP456" s="633"/>
      <c r="AOQ456" s="633"/>
      <c r="AOR456" s="633"/>
      <c r="AOS456" s="633"/>
      <c r="AOT456" s="633"/>
      <c r="AOU456" s="633"/>
      <c r="AOV456" s="633"/>
      <c r="AOW456" s="633"/>
      <c r="AOX456" s="633"/>
      <c r="AOY456" s="633"/>
      <c r="AOZ456" s="633"/>
      <c r="APA456" s="633"/>
      <c r="APB456" s="633"/>
      <c r="APC456" s="633"/>
      <c r="APD456" s="633"/>
      <c r="APE456" s="633"/>
      <c r="APF456" s="633"/>
      <c r="APG456" s="633"/>
      <c r="APH456" s="633"/>
      <c r="API456" s="633"/>
      <c r="APJ456" s="633"/>
      <c r="APK456" s="633"/>
      <c r="APL456" s="633"/>
      <c r="APM456" s="633"/>
      <c r="APN456" s="633"/>
      <c r="APO456" s="633"/>
      <c r="APP456" s="633"/>
      <c r="APQ456" s="633"/>
      <c r="APR456" s="633"/>
      <c r="APS456" s="633"/>
      <c r="APT456" s="633"/>
      <c r="APU456" s="633"/>
      <c r="APV456" s="633"/>
      <c r="APW456" s="633"/>
      <c r="APX456" s="633"/>
      <c r="APY456" s="633"/>
      <c r="APZ456" s="633"/>
      <c r="AQA456" s="633"/>
      <c r="AQB456" s="633"/>
      <c r="AQC456" s="633"/>
      <c r="AQD456" s="633"/>
      <c r="AQE456" s="633"/>
      <c r="AQF456" s="633"/>
      <c r="AQG456" s="633"/>
      <c r="AQH456" s="633"/>
      <c r="AQI456" s="633"/>
      <c r="AQJ456" s="633"/>
      <c r="AQK456" s="633"/>
      <c r="AQL456" s="633"/>
      <c r="AQM456" s="633"/>
      <c r="AQN456" s="633"/>
      <c r="AQO456" s="633"/>
      <c r="AQP456" s="633"/>
      <c r="AQQ456" s="633"/>
      <c r="AQR456" s="633"/>
      <c r="AQS456" s="633"/>
      <c r="AQT456" s="633"/>
      <c r="AQU456" s="633"/>
      <c r="AQV456" s="633"/>
      <c r="AQW456" s="633"/>
      <c r="AQX456" s="633"/>
      <c r="AQY456" s="633"/>
      <c r="AQZ456" s="633"/>
      <c r="ARA456" s="633"/>
      <c r="ARB456" s="633"/>
      <c r="ARC456" s="633"/>
      <c r="ARD456" s="633"/>
      <c r="ARE456" s="633"/>
      <c r="ARF456" s="633"/>
      <c r="ARG456" s="633"/>
      <c r="ARH456" s="633"/>
      <c r="ARI456" s="633"/>
      <c r="ARJ456" s="633"/>
      <c r="ARK456" s="633"/>
      <c r="ARL456" s="633"/>
      <c r="ARM456" s="633"/>
      <c r="ARN456" s="633"/>
      <c r="ARO456" s="633"/>
      <c r="ARP456" s="633"/>
      <c r="ARQ456" s="633"/>
      <c r="ARR456" s="633"/>
      <c r="ARS456" s="633"/>
      <c r="ART456" s="633"/>
      <c r="ARU456" s="633"/>
      <c r="ARV456" s="633"/>
      <c r="ARW456" s="633"/>
      <c r="ARX456" s="633"/>
      <c r="ARY456" s="633"/>
      <c r="ARZ456" s="633"/>
      <c r="ASA456" s="633"/>
      <c r="ASB456" s="633"/>
      <c r="ASC456" s="633"/>
      <c r="ASD456" s="633"/>
      <c r="ASE456" s="633"/>
      <c r="ASF456" s="633"/>
      <c r="ASG456" s="633"/>
      <c r="ASH456" s="633"/>
      <c r="ASI456" s="633"/>
      <c r="ASJ456" s="633"/>
      <c r="ASK456" s="633"/>
      <c r="ASL456" s="633"/>
      <c r="ASM456" s="633"/>
      <c r="ASN456" s="633"/>
      <c r="ASO456" s="633"/>
      <c r="ASP456" s="633"/>
      <c r="ASQ456" s="633"/>
      <c r="ASR456" s="633"/>
      <c r="ASS456" s="633"/>
      <c r="AST456" s="633"/>
      <c r="ASU456" s="633"/>
      <c r="ASV456" s="633"/>
      <c r="ASW456" s="633"/>
      <c r="ASX456" s="633"/>
      <c r="ASY456" s="633"/>
      <c r="ASZ456" s="633"/>
      <c r="ATA456" s="633"/>
      <c r="ATB456" s="633"/>
      <c r="ATC456" s="633"/>
      <c r="ATD456" s="633"/>
      <c r="ATE456" s="633"/>
      <c r="ATF456" s="633"/>
      <c r="ATG456" s="633"/>
      <c r="ATH456" s="633"/>
      <c r="ATI456" s="633"/>
      <c r="ATJ456" s="633"/>
      <c r="ATK456" s="633"/>
      <c r="ATL456" s="633"/>
      <c r="ATM456" s="633"/>
      <c r="ATN456" s="633"/>
      <c r="ATO456" s="633"/>
      <c r="ATP456" s="633"/>
      <c r="ATQ456" s="633"/>
      <c r="ATR456" s="633"/>
      <c r="ATS456" s="633"/>
      <c r="ATT456" s="633"/>
      <c r="ATU456" s="633"/>
      <c r="ATV456" s="633"/>
      <c r="ATW456" s="633"/>
      <c r="ATX456" s="633"/>
      <c r="ATY456" s="633"/>
      <c r="ATZ456" s="633"/>
      <c r="AUA456" s="633"/>
      <c r="AUB456" s="633"/>
      <c r="AUC456" s="633"/>
      <c r="AUD456" s="633"/>
      <c r="AUE456" s="633"/>
      <c r="AUF456" s="633"/>
      <c r="AUG456" s="633"/>
      <c r="AUH456" s="633"/>
      <c r="AUI456" s="633"/>
      <c r="AUJ456" s="633"/>
      <c r="AUK456" s="633"/>
      <c r="AUL456" s="633"/>
      <c r="AUM456" s="633"/>
      <c r="AUN456" s="633"/>
      <c r="AUO456" s="633"/>
      <c r="AUP456" s="633"/>
      <c r="AUQ456" s="633"/>
      <c r="AUR456" s="633"/>
      <c r="AUS456" s="633"/>
      <c r="AUT456" s="633"/>
      <c r="AUU456" s="633"/>
      <c r="AUV456" s="633"/>
      <c r="AUW456" s="633"/>
      <c r="AUX456" s="633"/>
      <c r="AUY456" s="633"/>
      <c r="AUZ456" s="633"/>
      <c r="AVA456" s="633"/>
      <c r="AVB456" s="633"/>
      <c r="AVC456" s="633"/>
      <c r="AVD456" s="633"/>
      <c r="AVE456" s="633"/>
      <c r="AVF456" s="633"/>
      <c r="AVG456" s="633"/>
      <c r="AVH456" s="633"/>
      <c r="AVI456" s="633"/>
      <c r="AVJ456" s="633"/>
      <c r="AVK456" s="633"/>
      <c r="AVL456" s="633"/>
      <c r="AVM456" s="633"/>
      <c r="AVN456" s="633"/>
      <c r="AVO456" s="633"/>
      <c r="AVP456" s="633"/>
      <c r="AVQ456" s="633"/>
      <c r="AVR456" s="633"/>
      <c r="AVS456" s="633"/>
      <c r="AVT456" s="633"/>
      <c r="AVU456" s="633"/>
      <c r="AVV456" s="633"/>
      <c r="AVW456" s="633"/>
      <c r="AVX456" s="633"/>
      <c r="AVY456" s="633"/>
      <c r="AVZ456" s="633"/>
      <c r="AWA456" s="633"/>
      <c r="AWB456" s="633"/>
      <c r="AWC456" s="633"/>
      <c r="AWD456" s="633"/>
      <c r="AWE456" s="633"/>
      <c r="AWF456" s="633"/>
      <c r="AWG456" s="633"/>
      <c r="AWH456" s="633"/>
      <c r="AWI456" s="633"/>
      <c r="AWJ456" s="633"/>
      <c r="AWK456" s="633"/>
      <c r="AWL456" s="633"/>
      <c r="AWM456" s="633"/>
      <c r="AWN456" s="633"/>
      <c r="AWO456" s="633"/>
      <c r="AWP456" s="633"/>
      <c r="AWQ456" s="633"/>
      <c r="AWR456" s="633"/>
      <c r="AWS456" s="633"/>
      <c r="AWT456" s="633"/>
      <c r="AWU456" s="633"/>
      <c r="AWV456" s="633"/>
      <c r="AWW456" s="633"/>
      <c r="AWX456" s="633"/>
      <c r="AWY456" s="633"/>
      <c r="AWZ456" s="633"/>
      <c r="AXA456" s="633"/>
      <c r="AXB456" s="633"/>
      <c r="AXC456" s="633"/>
      <c r="AXD456" s="633"/>
      <c r="AXE456" s="633"/>
      <c r="AXF456" s="633"/>
      <c r="AXG456" s="633"/>
      <c r="AXH456" s="633"/>
      <c r="AXI456" s="633"/>
      <c r="AXJ456" s="633"/>
      <c r="AXK456" s="633"/>
      <c r="AXL456" s="633"/>
      <c r="AXM456" s="633"/>
      <c r="AXN456" s="633"/>
      <c r="AXO456" s="633"/>
      <c r="AXP456" s="633"/>
      <c r="AXQ456" s="633"/>
      <c r="AXR456" s="633"/>
      <c r="AXS456" s="633"/>
      <c r="AXT456" s="633"/>
      <c r="AXU456" s="633"/>
      <c r="AXV456" s="633"/>
      <c r="AXW456" s="633"/>
      <c r="AXX456" s="633"/>
      <c r="AXY456" s="633"/>
      <c r="AXZ456" s="633"/>
      <c r="AYA456" s="633"/>
      <c r="AYB456" s="633"/>
      <c r="AYC456" s="633"/>
      <c r="AYD456" s="633"/>
      <c r="AYE456" s="633"/>
      <c r="AYF456" s="633"/>
      <c r="AYG456" s="633"/>
      <c r="AYH456" s="633"/>
      <c r="AYI456" s="633"/>
      <c r="AYJ456" s="633"/>
      <c r="AYK456" s="633"/>
      <c r="AYL456" s="633"/>
      <c r="AYM456" s="633"/>
      <c r="AYN456" s="633"/>
      <c r="AYO456" s="633"/>
      <c r="AYP456" s="633"/>
      <c r="AYQ456" s="633"/>
      <c r="AYR456" s="633"/>
      <c r="AYS456" s="633"/>
      <c r="AYT456" s="633"/>
      <c r="AYU456" s="633"/>
      <c r="AYV456" s="633"/>
      <c r="AYW456" s="633"/>
      <c r="AYX456" s="633"/>
      <c r="AYY456" s="633"/>
      <c r="AYZ456" s="633"/>
      <c r="AZA456" s="633"/>
      <c r="AZB456" s="633"/>
      <c r="AZC456" s="633"/>
      <c r="AZD456" s="633"/>
      <c r="AZE456" s="633"/>
      <c r="AZF456" s="633"/>
      <c r="AZG456" s="633"/>
      <c r="AZH456" s="633"/>
      <c r="AZI456" s="633"/>
      <c r="AZJ456" s="633"/>
      <c r="AZK456" s="633"/>
      <c r="AZL456" s="633"/>
      <c r="AZM456" s="633"/>
      <c r="AZN456" s="633"/>
      <c r="AZO456" s="633"/>
      <c r="AZP456" s="633"/>
      <c r="AZQ456" s="633"/>
      <c r="AZR456" s="633"/>
      <c r="AZS456" s="633"/>
      <c r="AZT456" s="633"/>
      <c r="AZU456" s="633"/>
      <c r="AZV456" s="633"/>
      <c r="AZW456" s="633"/>
      <c r="AZX456" s="633"/>
      <c r="AZY456" s="633"/>
      <c r="AZZ456" s="633"/>
      <c r="BAA456" s="633"/>
      <c r="BAB456" s="633"/>
      <c r="BAC456" s="633"/>
      <c r="BAD456" s="633"/>
      <c r="BAE456" s="633"/>
      <c r="BAF456" s="633"/>
      <c r="BAG456" s="633"/>
      <c r="BAH456" s="633"/>
      <c r="BAI456" s="633"/>
      <c r="BAJ456" s="633"/>
      <c r="BAK456" s="633"/>
      <c r="BAL456" s="633"/>
      <c r="BAM456" s="633"/>
      <c r="BAN456" s="633"/>
      <c r="BAO456" s="633"/>
      <c r="BAP456" s="633"/>
      <c r="BAQ456" s="633"/>
      <c r="BAR456" s="633"/>
      <c r="BAS456" s="633"/>
      <c r="BAT456" s="633"/>
      <c r="BAU456" s="633"/>
      <c r="BAV456" s="633"/>
      <c r="BAW456" s="633"/>
      <c r="BAX456" s="633"/>
      <c r="BAY456" s="633"/>
      <c r="BAZ456" s="633"/>
      <c r="BBA456" s="633"/>
      <c r="BBB456" s="633"/>
      <c r="BBC456" s="633"/>
      <c r="BBD456" s="633"/>
      <c r="BBE456" s="633"/>
      <c r="BBF456" s="633"/>
      <c r="BBG456" s="633"/>
      <c r="BBH456" s="633"/>
      <c r="BBI456" s="633"/>
      <c r="BBJ456" s="633"/>
      <c r="BBK456" s="633"/>
      <c r="BBL456" s="633"/>
      <c r="BBM456" s="633"/>
      <c r="BBN456" s="633"/>
      <c r="BBO456" s="633"/>
      <c r="BBP456" s="633"/>
      <c r="BBQ456" s="633"/>
      <c r="BBR456" s="633"/>
      <c r="BBS456" s="633"/>
      <c r="BBT456" s="633"/>
      <c r="BBU456" s="633"/>
      <c r="BBV456" s="633"/>
      <c r="BBW456" s="633"/>
      <c r="BBX456" s="633"/>
      <c r="BBY456" s="633"/>
      <c r="BBZ456" s="633"/>
      <c r="BCA456" s="633"/>
      <c r="BCB456" s="633"/>
      <c r="BCC456" s="633"/>
      <c r="BCD456" s="633"/>
      <c r="BCE456" s="633"/>
      <c r="BCF456" s="633"/>
      <c r="BCG456" s="633"/>
      <c r="BCH456" s="633"/>
      <c r="BCI456" s="633"/>
      <c r="BCJ456" s="633"/>
      <c r="BCK456" s="633"/>
      <c r="BCL456" s="633"/>
      <c r="BCM456" s="633"/>
      <c r="BCN456" s="633"/>
      <c r="BCO456" s="633"/>
      <c r="BCP456" s="633"/>
      <c r="BCQ456" s="633"/>
      <c r="BCR456" s="633"/>
      <c r="BCS456" s="633"/>
      <c r="BCT456" s="633"/>
      <c r="BCU456" s="633"/>
      <c r="BCV456" s="633"/>
      <c r="BCW456" s="633"/>
      <c r="BCX456" s="633"/>
      <c r="BCY456" s="633"/>
      <c r="BCZ456" s="633"/>
      <c r="BDA456" s="633"/>
      <c r="BDB456" s="633"/>
      <c r="BDC456" s="633"/>
      <c r="BDD456" s="633"/>
      <c r="BDE456" s="633"/>
      <c r="BDF456" s="633"/>
      <c r="BDG456" s="633"/>
      <c r="BDH456" s="633"/>
      <c r="BDI456" s="633"/>
      <c r="BDJ456" s="633"/>
      <c r="BDK456" s="633"/>
      <c r="BDL456" s="633"/>
      <c r="BDM456" s="633"/>
      <c r="BDN456" s="633"/>
      <c r="BDO456" s="633"/>
      <c r="BDP456" s="633"/>
      <c r="BDQ456" s="633"/>
      <c r="BDR456" s="633"/>
      <c r="BDS456" s="633"/>
      <c r="BDT456" s="633"/>
      <c r="BDU456" s="633"/>
      <c r="BDV456" s="633"/>
      <c r="BDW456" s="633"/>
      <c r="BDX456" s="633"/>
      <c r="BDY456" s="633"/>
      <c r="BDZ456" s="633"/>
      <c r="BEA456" s="633"/>
      <c r="BEB456" s="633"/>
      <c r="BEC456" s="633"/>
      <c r="BED456" s="633"/>
      <c r="BEE456" s="633"/>
      <c r="BEF456" s="633"/>
      <c r="BEG456" s="633"/>
      <c r="BEH456" s="633"/>
      <c r="BEI456" s="633"/>
      <c r="BEJ456" s="633"/>
      <c r="BEK456" s="633"/>
      <c r="BEL456" s="633"/>
      <c r="BEM456" s="633"/>
      <c r="BEN456" s="633"/>
      <c r="BEO456" s="633"/>
      <c r="BEP456" s="633"/>
      <c r="BEQ456" s="633"/>
      <c r="BER456" s="633"/>
      <c r="BES456" s="633"/>
      <c r="BET456" s="633"/>
      <c r="BEU456" s="633"/>
      <c r="BEV456" s="633"/>
      <c r="BEW456" s="633"/>
      <c r="BEX456" s="633"/>
      <c r="BEY456" s="633"/>
      <c r="BEZ456" s="633"/>
      <c r="BFA456" s="633"/>
      <c r="BFB456" s="633"/>
      <c r="BFC456" s="633"/>
      <c r="BFD456" s="633"/>
      <c r="BFE456" s="633"/>
      <c r="BFF456" s="633"/>
      <c r="BFG456" s="633"/>
      <c r="BFH456" s="633"/>
      <c r="BFI456" s="633"/>
      <c r="BFJ456" s="633"/>
      <c r="BFK456" s="633"/>
      <c r="BFL456" s="633"/>
      <c r="BFM456" s="633"/>
      <c r="BFN456" s="633"/>
      <c r="BFO456" s="633"/>
      <c r="BFP456" s="633"/>
      <c r="BFQ456" s="633"/>
      <c r="BFR456" s="633"/>
      <c r="BFS456" s="633"/>
      <c r="BFT456" s="633"/>
      <c r="BFU456" s="633"/>
      <c r="BFV456" s="633"/>
      <c r="BFW456" s="633"/>
      <c r="BFX456" s="633"/>
      <c r="BFY456" s="633"/>
      <c r="BFZ456" s="633"/>
      <c r="BGA456" s="633"/>
      <c r="BGB456" s="633"/>
      <c r="BGC456" s="633"/>
      <c r="BGD456" s="633"/>
      <c r="BGE456" s="633"/>
      <c r="BGF456" s="633"/>
      <c r="BGG456" s="633"/>
      <c r="BGH456" s="633"/>
      <c r="BGI456" s="633"/>
      <c r="BGJ456" s="633"/>
      <c r="BGK456" s="633"/>
      <c r="BGL456" s="633"/>
      <c r="BGM456" s="633"/>
      <c r="BGN456" s="633"/>
      <c r="BGO456" s="633"/>
      <c r="BGP456" s="633"/>
      <c r="BGQ456" s="633"/>
      <c r="BGR456" s="633"/>
      <c r="BGS456" s="633"/>
      <c r="BGT456" s="633"/>
      <c r="BGU456" s="633"/>
      <c r="BGV456" s="633"/>
      <c r="BGW456" s="633"/>
      <c r="BGX456" s="633"/>
      <c r="BGY456" s="633"/>
      <c r="BGZ456" s="633"/>
      <c r="BHA456" s="633"/>
      <c r="BHB456" s="633"/>
      <c r="BHC456" s="633"/>
      <c r="BHD456" s="633"/>
      <c r="BHE456" s="633"/>
      <c r="BHF456" s="633"/>
      <c r="BHG456" s="633"/>
      <c r="BHH456" s="633"/>
      <c r="BHI456" s="633"/>
      <c r="BHJ456" s="633"/>
      <c r="BHK456" s="633"/>
      <c r="BHL456" s="633"/>
      <c r="BHM456" s="633"/>
      <c r="BHN456" s="633"/>
      <c r="BHO456" s="633"/>
      <c r="BHP456" s="633"/>
      <c r="BHQ456" s="633"/>
      <c r="BHR456" s="633"/>
      <c r="BHS456" s="633"/>
      <c r="BHT456" s="633"/>
      <c r="BHU456" s="633"/>
      <c r="BHV456" s="633"/>
      <c r="BHW456" s="633"/>
      <c r="BHX456" s="633"/>
      <c r="BHY456" s="633"/>
      <c r="BHZ456" s="633"/>
      <c r="BIA456" s="633"/>
      <c r="BIB456" s="633"/>
      <c r="BIC456" s="633"/>
      <c r="BID456" s="633"/>
      <c r="BIE456" s="633"/>
      <c r="BIF456" s="633"/>
      <c r="BIG456" s="633"/>
      <c r="BIH456" s="633"/>
      <c r="BII456" s="633"/>
      <c r="BIJ456" s="633"/>
      <c r="BIK456" s="633"/>
      <c r="BIL456" s="633"/>
      <c r="BIM456" s="633"/>
      <c r="BIN456" s="633"/>
      <c r="BIO456" s="633"/>
      <c r="BIP456" s="633"/>
      <c r="BIQ456" s="633"/>
      <c r="BIR456" s="633"/>
      <c r="BIS456" s="633"/>
      <c r="BIT456" s="633"/>
      <c r="BIU456" s="633"/>
      <c r="BIV456" s="633"/>
      <c r="BIW456" s="633"/>
      <c r="BIX456" s="633"/>
      <c r="BIY456" s="633"/>
      <c r="BIZ456" s="633"/>
      <c r="BJA456" s="633"/>
      <c r="BJB456" s="633"/>
      <c r="BJC456" s="633"/>
      <c r="BJD456" s="633"/>
      <c r="BJE456" s="633"/>
      <c r="BJF456" s="633"/>
      <c r="BJG456" s="633"/>
      <c r="BJH456" s="633"/>
      <c r="BJI456" s="633"/>
      <c r="BJJ456" s="633"/>
      <c r="BJK456" s="633"/>
      <c r="BJL456" s="633"/>
      <c r="BJM456" s="633"/>
      <c r="BJN456" s="633"/>
      <c r="BJO456" s="633"/>
      <c r="BJP456" s="633"/>
      <c r="BJQ456" s="633"/>
      <c r="BJR456" s="633"/>
      <c r="BJS456" s="633"/>
      <c r="BJT456" s="633"/>
      <c r="BJU456" s="633"/>
      <c r="BJV456" s="633"/>
      <c r="BJW456" s="633"/>
      <c r="BJX456" s="633"/>
      <c r="BJY456" s="633"/>
      <c r="BJZ456" s="633"/>
      <c r="BKA456" s="633"/>
      <c r="BKB456" s="633"/>
      <c r="BKC456" s="633"/>
      <c r="BKD456" s="633"/>
      <c r="BKE456" s="633"/>
      <c r="BKF456" s="633"/>
      <c r="BKG456" s="633"/>
      <c r="BKH456" s="633"/>
      <c r="BKI456" s="633"/>
      <c r="BKJ456" s="633"/>
      <c r="BKK456" s="633"/>
      <c r="BKL456" s="633"/>
      <c r="BKM456" s="633"/>
      <c r="BKN456" s="633"/>
      <c r="BKO456" s="633"/>
      <c r="BKP456" s="633"/>
      <c r="BKQ456" s="633"/>
      <c r="BKR456" s="633"/>
      <c r="BKS456" s="633"/>
      <c r="BKT456" s="633"/>
      <c r="BKU456" s="633"/>
      <c r="BKV456" s="633"/>
      <c r="BKW456" s="633"/>
      <c r="BKX456" s="633"/>
      <c r="BKY456" s="633"/>
      <c r="BKZ456" s="633"/>
      <c r="BLA456" s="633"/>
      <c r="BLB456" s="633"/>
      <c r="BLC456" s="633"/>
      <c r="BLD456" s="633"/>
      <c r="BLE456" s="633"/>
      <c r="BLF456" s="633"/>
      <c r="BLG456" s="633"/>
      <c r="BLH456" s="633"/>
      <c r="BLI456" s="633"/>
      <c r="BLJ456" s="633"/>
      <c r="BLK456" s="633"/>
      <c r="BLL456" s="633"/>
      <c r="BLM456" s="633"/>
      <c r="BLN456" s="633"/>
      <c r="BLO456" s="633"/>
      <c r="BLP456" s="633"/>
      <c r="BLQ456" s="633"/>
      <c r="BLR456" s="633"/>
      <c r="BLS456" s="633"/>
      <c r="BLT456" s="633"/>
      <c r="BLU456" s="633"/>
      <c r="BLV456" s="633"/>
      <c r="BLW456" s="633"/>
      <c r="BLX456" s="633"/>
      <c r="BLY456" s="633"/>
      <c r="BLZ456" s="633"/>
      <c r="BMA456" s="633"/>
      <c r="BMB456" s="633"/>
      <c r="BMC456" s="633"/>
      <c r="BMD456" s="633"/>
      <c r="BME456" s="633"/>
      <c r="BMF456" s="633"/>
      <c r="BMG456" s="633"/>
      <c r="BMH456" s="633"/>
      <c r="BMI456" s="633"/>
      <c r="BMJ456" s="633"/>
      <c r="BMK456" s="633"/>
      <c r="BML456" s="633"/>
      <c r="BMM456" s="633"/>
      <c r="BMN456" s="633"/>
      <c r="BMO456" s="633"/>
      <c r="BMP456" s="633"/>
      <c r="BMQ456" s="633"/>
      <c r="BMR456" s="633"/>
      <c r="BMS456" s="633"/>
      <c r="BMT456" s="633"/>
      <c r="BMU456" s="633"/>
      <c r="BMV456" s="633"/>
      <c r="BMW456" s="633"/>
      <c r="BMX456" s="633"/>
      <c r="BMY456" s="633"/>
      <c r="BMZ456" s="633"/>
      <c r="BNA456" s="633"/>
      <c r="BNB456" s="633"/>
      <c r="BNC456" s="633"/>
      <c r="BND456" s="633"/>
      <c r="BNE456" s="633"/>
      <c r="BNF456" s="633"/>
      <c r="BNG456" s="633"/>
      <c r="BNH456" s="633"/>
      <c r="BNI456" s="633"/>
      <c r="BNJ456" s="633"/>
      <c r="BNK456" s="633"/>
      <c r="BNL456" s="633"/>
      <c r="BNM456" s="633"/>
      <c r="BNN456" s="633"/>
      <c r="BNO456" s="633"/>
      <c r="BNP456" s="633"/>
      <c r="BNQ456" s="633"/>
      <c r="BNR456" s="633"/>
      <c r="BNS456" s="633"/>
      <c r="BNT456" s="633"/>
      <c r="BNU456" s="633"/>
      <c r="BNV456" s="633"/>
      <c r="BNW456" s="633"/>
      <c r="BNX456" s="633"/>
      <c r="BNY456" s="633"/>
      <c r="BNZ456" s="633"/>
      <c r="BOA456" s="633"/>
      <c r="BOB456" s="633"/>
      <c r="BOC456" s="633"/>
      <c r="BOD456" s="633"/>
      <c r="BOE456" s="633"/>
      <c r="BOF456" s="633"/>
      <c r="BOG456" s="633"/>
      <c r="BOH456" s="633"/>
      <c r="BOI456" s="633"/>
      <c r="BOJ456" s="633"/>
      <c r="BOK456" s="633"/>
      <c r="BOL456" s="633"/>
      <c r="BOM456" s="633"/>
      <c r="BON456" s="633"/>
      <c r="BOO456" s="633"/>
      <c r="BOP456" s="633"/>
      <c r="BOQ456" s="633"/>
      <c r="BOR456" s="633"/>
      <c r="BOS456" s="633"/>
      <c r="BOT456" s="633"/>
      <c r="BOU456" s="633"/>
      <c r="BOV456" s="633"/>
      <c r="BOW456" s="633"/>
      <c r="BOX456" s="633"/>
      <c r="BOY456" s="633"/>
      <c r="BOZ456" s="633"/>
      <c r="BPA456" s="633"/>
      <c r="BPB456" s="633"/>
      <c r="BPC456" s="633"/>
      <c r="BPD456" s="633"/>
      <c r="BPE456" s="633"/>
      <c r="BPF456" s="633"/>
      <c r="BPG456" s="633"/>
      <c r="BPH456" s="633"/>
      <c r="BPI456" s="633"/>
      <c r="BPJ456" s="633"/>
      <c r="BPK456" s="633"/>
      <c r="BPL456" s="633"/>
      <c r="BPM456" s="633"/>
      <c r="BPN456" s="633"/>
      <c r="BPO456" s="633"/>
      <c r="BPP456" s="633"/>
      <c r="BPQ456" s="633"/>
      <c r="BPR456" s="633"/>
      <c r="BPS456" s="633"/>
      <c r="BPT456" s="633"/>
      <c r="BPU456" s="633"/>
      <c r="BPV456" s="633"/>
      <c r="BPW456" s="633"/>
      <c r="BPX456" s="633"/>
      <c r="BPY456" s="633"/>
      <c r="BPZ456" s="633"/>
      <c r="BQA456" s="633"/>
      <c r="BQB456" s="633"/>
      <c r="BQC456" s="633"/>
      <c r="BQD456" s="633"/>
      <c r="BQE456" s="633"/>
      <c r="BQF456" s="633"/>
      <c r="BQG456" s="633"/>
      <c r="BQH456" s="633"/>
      <c r="BQI456" s="633"/>
      <c r="BQJ456" s="633"/>
      <c r="BQK456" s="633"/>
      <c r="BQL456" s="633"/>
      <c r="BQM456" s="633"/>
      <c r="BQN456" s="633"/>
      <c r="BQO456" s="633"/>
      <c r="BQP456" s="633"/>
      <c r="BQQ456" s="633"/>
      <c r="BQR456" s="633"/>
      <c r="BQS456" s="633"/>
      <c r="BQT456" s="633"/>
      <c r="BQU456" s="633"/>
      <c r="BQV456" s="633"/>
      <c r="BQW456" s="633"/>
      <c r="BQX456" s="633"/>
      <c r="BQY456" s="633"/>
      <c r="BQZ456" s="633"/>
      <c r="BRA456" s="633"/>
      <c r="BRB456" s="633"/>
      <c r="BRC456" s="633"/>
      <c r="BRD456" s="633"/>
      <c r="BRE456" s="633"/>
      <c r="BRF456" s="633"/>
      <c r="BRG456" s="633"/>
      <c r="BRH456" s="633"/>
      <c r="BRI456" s="633"/>
      <c r="BRJ456" s="633"/>
      <c r="BRK456" s="633"/>
      <c r="BRL456" s="633"/>
      <c r="BRM456" s="633"/>
      <c r="BRN456" s="633"/>
      <c r="BRO456" s="633"/>
      <c r="BRP456" s="633"/>
      <c r="BRQ456" s="633"/>
      <c r="BRR456" s="633"/>
      <c r="BRS456" s="633"/>
      <c r="BRT456" s="633"/>
      <c r="BRU456" s="633"/>
      <c r="BRV456" s="633"/>
      <c r="BRW456" s="633"/>
      <c r="BRX456" s="633"/>
      <c r="BRY456" s="633"/>
      <c r="BRZ456" s="633"/>
      <c r="BSA456" s="633"/>
      <c r="BSB456" s="633"/>
      <c r="BSC456" s="633"/>
      <c r="BSD456" s="633"/>
      <c r="BSE456" s="633"/>
      <c r="BSF456" s="633"/>
      <c r="BSG456" s="633"/>
      <c r="BSH456" s="633"/>
      <c r="BSI456" s="633"/>
      <c r="BSJ456" s="633"/>
      <c r="BSK456" s="633"/>
      <c r="BSL456" s="633"/>
      <c r="BSM456" s="633"/>
      <c r="BSN456" s="633"/>
      <c r="BSO456" s="633"/>
      <c r="BSP456" s="633"/>
      <c r="BSQ456" s="633"/>
      <c r="BSR456" s="633"/>
      <c r="BSS456" s="633"/>
      <c r="BST456" s="633"/>
      <c r="BSU456" s="633"/>
      <c r="BSV456" s="633"/>
      <c r="BSW456" s="633"/>
      <c r="BSX456" s="633"/>
      <c r="BSY456" s="633"/>
      <c r="BSZ456" s="633"/>
      <c r="BTA456" s="633"/>
      <c r="BTB456" s="633"/>
      <c r="BTC456" s="633"/>
      <c r="BTD456" s="633"/>
      <c r="BTE456" s="633"/>
      <c r="BTF456" s="633"/>
      <c r="BTG456" s="633"/>
      <c r="BTH456" s="633"/>
      <c r="BTI456" s="633"/>
      <c r="BTJ456" s="633"/>
      <c r="BTK456" s="633"/>
      <c r="BTL456" s="633"/>
      <c r="BTM456" s="633"/>
      <c r="BTN456" s="633"/>
      <c r="BTO456" s="633"/>
      <c r="BTP456" s="633"/>
      <c r="BTQ456" s="633"/>
      <c r="BTR456" s="633"/>
      <c r="BTS456" s="633"/>
      <c r="BTT456" s="633"/>
      <c r="BTU456" s="633"/>
      <c r="BTV456" s="633"/>
      <c r="BTW456" s="633"/>
      <c r="BTX456" s="633"/>
      <c r="BTY456" s="633"/>
      <c r="BTZ456" s="633"/>
      <c r="BUA456" s="633"/>
      <c r="BUB456" s="633"/>
      <c r="BUC456" s="633"/>
      <c r="BUD456" s="633"/>
      <c r="BUE456" s="633"/>
      <c r="BUF456" s="633"/>
      <c r="BUG456" s="633"/>
      <c r="BUH456" s="633"/>
      <c r="BUI456" s="633"/>
      <c r="BUJ456" s="633"/>
      <c r="BUK456" s="633"/>
      <c r="BUL456" s="633"/>
      <c r="BUM456" s="633"/>
      <c r="BUN456" s="633"/>
      <c r="BUO456" s="633"/>
      <c r="BUP456" s="633"/>
      <c r="BUQ456" s="633"/>
      <c r="BUR456" s="633"/>
      <c r="BUS456" s="633"/>
      <c r="BUT456" s="633"/>
      <c r="BUU456" s="633"/>
      <c r="BUV456" s="633"/>
      <c r="BUW456" s="633"/>
      <c r="BUX456" s="633"/>
      <c r="BUY456" s="633"/>
      <c r="BUZ456" s="633"/>
      <c r="BVA456" s="633"/>
      <c r="BVB456" s="633"/>
      <c r="BVC456" s="633"/>
      <c r="BVD456" s="633"/>
      <c r="BVE456" s="633"/>
      <c r="BVF456" s="633"/>
      <c r="BVG456" s="633"/>
      <c r="BVH456" s="633"/>
      <c r="BVI456" s="633"/>
      <c r="BVJ456" s="633"/>
      <c r="BVK456" s="633"/>
      <c r="BVL456" s="633"/>
      <c r="BVM456" s="633"/>
      <c r="BVN456" s="633"/>
      <c r="BVO456" s="633"/>
      <c r="BVP456" s="633"/>
      <c r="BVQ456" s="633"/>
      <c r="BVR456" s="633"/>
      <c r="BVS456" s="633"/>
      <c r="BVT456" s="633"/>
      <c r="BVU456" s="633"/>
      <c r="BVV456" s="633"/>
      <c r="BVW456" s="633"/>
      <c r="BVX456" s="633"/>
      <c r="BVY456" s="633"/>
      <c r="BVZ456" s="633"/>
      <c r="BWA456" s="633"/>
      <c r="BWB456" s="633"/>
      <c r="BWC456" s="633"/>
      <c r="BWD456" s="633"/>
      <c r="BWE456" s="633"/>
      <c r="BWF456" s="633"/>
      <c r="BWG456" s="633"/>
      <c r="BWH456" s="633"/>
      <c r="BWI456" s="633"/>
      <c r="BWJ456" s="633"/>
      <c r="BWK456" s="633"/>
      <c r="BWL456" s="633"/>
      <c r="BWM456" s="633"/>
      <c r="BWN456" s="633"/>
      <c r="BWO456" s="633"/>
      <c r="BWP456" s="633"/>
      <c r="BWQ456" s="633"/>
      <c r="BWR456" s="633"/>
      <c r="BWS456" s="633"/>
      <c r="BWT456" s="633"/>
      <c r="BWU456" s="633"/>
      <c r="BWV456" s="633"/>
      <c r="BWW456" s="633"/>
      <c r="BWX456" s="633"/>
      <c r="BWY456" s="633"/>
      <c r="BWZ456" s="633"/>
      <c r="BXA456" s="633"/>
      <c r="BXB456" s="633"/>
      <c r="BXC456" s="633"/>
      <c r="BXD456" s="633"/>
      <c r="BXE456" s="633"/>
      <c r="BXF456" s="633"/>
      <c r="BXG456" s="633"/>
      <c r="BXH456" s="633"/>
      <c r="BXI456" s="633"/>
      <c r="BXJ456" s="633"/>
      <c r="BXK456" s="633"/>
      <c r="BXL456" s="633"/>
      <c r="BXM456" s="633"/>
      <c r="BXN456" s="633"/>
      <c r="BXO456" s="633"/>
      <c r="BXP456" s="633"/>
      <c r="BXQ456" s="633"/>
      <c r="BXR456" s="633"/>
      <c r="BXS456" s="633"/>
      <c r="BXT456" s="633"/>
      <c r="BXU456" s="633"/>
      <c r="BXV456" s="633"/>
      <c r="BXW456" s="633"/>
      <c r="BXX456" s="633"/>
      <c r="BXY456" s="633"/>
      <c r="BXZ456" s="633"/>
      <c r="BYA456" s="633"/>
      <c r="BYB456" s="633"/>
      <c r="BYC456" s="633"/>
      <c r="BYD456" s="633"/>
      <c r="BYE456" s="633"/>
      <c r="BYF456" s="633"/>
      <c r="BYG456" s="633"/>
      <c r="BYH456" s="633"/>
      <c r="BYI456" s="633"/>
      <c r="BYJ456" s="633"/>
      <c r="BYK456" s="633"/>
      <c r="BYL456" s="633"/>
      <c r="BYM456" s="633"/>
      <c r="BYN456" s="633"/>
      <c r="BYO456" s="633"/>
      <c r="BYP456" s="633"/>
      <c r="BYQ456" s="633"/>
      <c r="BYR456" s="633"/>
      <c r="BYS456" s="633"/>
      <c r="BYT456" s="633"/>
      <c r="BYU456" s="633"/>
      <c r="BYV456" s="633"/>
      <c r="BYW456" s="633"/>
      <c r="BYX456" s="633"/>
      <c r="BYY456" s="633"/>
      <c r="BYZ456" s="633"/>
      <c r="BZA456" s="633"/>
      <c r="BZB456" s="633"/>
      <c r="BZC456" s="633"/>
      <c r="BZD456" s="633"/>
      <c r="BZE456" s="633"/>
      <c r="BZF456" s="633"/>
      <c r="BZG456" s="633"/>
      <c r="BZH456" s="633"/>
      <c r="BZI456" s="633"/>
      <c r="BZJ456" s="633"/>
      <c r="BZK456" s="633"/>
      <c r="BZL456" s="633"/>
      <c r="BZM456" s="633"/>
      <c r="BZN456" s="633"/>
      <c r="BZO456" s="633"/>
      <c r="BZP456" s="633"/>
      <c r="BZQ456" s="633"/>
      <c r="BZR456" s="633"/>
      <c r="BZS456" s="633"/>
      <c r="BZT456" s="633"/>
      <c r="BZU456" s="633"/>
      <c r="BZV456" s="633"/>
      <c r="BZW456" s="633"/>
      <c r="BZX456" s="633"/>
      <c r="BZY456" s="633"/>
      <c r="BZZ456" s="633"/>
      <c r="CAA456" s="633"/>
      <c r="CAB456" s="633"/>
      <c r="CAC456" s="633"/>
      <c r="CAD456" s="633"/>
      <c r="CAE456" s="633"/>
      <c r="CAF456" s="633"/>
      <c r="CAG456" s="633"/>
      <c r="CAH456" s="633"/>
      <c r="CAI456" s="633"/>
      <c r="CAJ456" s="633"/>
      <c r="CAK456" s="633"/>
      <c r="CAL456" s="633"/>
      <c r="CAM456" s="633"/>
      <c r="CAN456" s="633"/>
      <c r="CAO456" s="633"/>
      <c r="CAP456" s="633"/>
      <c r="CAQ456" s="633"/>
      <c r="CAR456" s="633"/>
      <c r="CAS456" s="633"/>
      <c r="CAT456" s="633"/>
      <c r="CAU456" s="633"/>
      <c r="CAV456" s="633"/>
      <c r="CAW456" s="633"/>
      <c r="CAX456" s="633"/>
      <c r="CAY456" s="633"/>
      <c r="CAZ456" s="633"/>
      <c r="CBA456" s="633"/>
      <c r="CBB456" s="633"/>
      <c r="CBC456" s="633"/>
      <c r="CBD456" s="633"/>
      <c r="CBE456" s="633"/>
      <c r="CBF456" s="633"/>
      <c r="CBG456" s="633"/>
      <c r="CBH456" s="633"/>
      <c r="CBI456" s="633"/>
      <c r="CBJ456" s="633"/>
      <c r="CBK456" s="633"/>
      <c r="CBL456" s="633"/>
      <c r="CBM456" s="633"/>
      <c r="CBN456" s="633"/>
      <c r="CBO456" s="633"/>
      <c r="CBP456" s="633"/>
      <c r="CBQ456" s="633"/>
      <c r="CBR456" s="633"/>
      <c r="CBS456" s="633"/>
      <c r="CBT456" s="633"/>
      <c r="CBU456" s="633"/>
      <c r="CBV456" s="633"/>
      <c r="CBW456" s="633"/>
      <c r="CBX456" s="633"/>
      <c r="CBY456" s="633"/>
      <c r="CBZ456" s="633"/>
      <c r="CCA456" s="633"/>
      <c r="CCB456" s="633"/>
      <c r="CCC456" s="633"/>
      <c r="CCD456" s="633"/>
      <c r="CCE456" s="633"/>
      <c r="CCF456" s="633"/>
      <c r="CCG456" s="633"/>
      <c r="CCH456" s="633"/>
      <c r="CCI456" s="633"/>
      <c r="CCJ456" s="633"/>
      <c r="CCK456" s="633"/>
      <c r="CCL456" s="633"/>
      <c r="CCM456" s="633"/>
      <c r="CCN456" s="633"/>
      <c r="CCO456" s="633"/>
      <c r="CCP456" s="633"/>
      <c r="CCQ456" s="633"/>
      <c r="CCR456" s="633"/>
      <c r="CCS456" s="633"/>
      <c r="CCT456" s="633"/>
      <c r="CCU456" s="633"/>
      <c r="CCV456" s="633"/>
      <c r="CCW456" s="633"/>
      <c r="CCX456" s="633"/>
      <c r="CCY456" s="633"/>
      <c r="CCZ456" s="633"/>
      <c r="CDA456" s="633"/>
      <c r="CDB456" s="633"/>
      <c r="CDC456" s="633"/>
      <c r="CDD456" s="633"/>
      <c r="CDE456" s="633"/>
      <c r="CDF456" s="633"/>
      <c r="CDG456" s="633"/>
      <c r="CDH456" s="633"/>
      <c r="CDI456" s="633"/>
      <c r="CDJ456" s="633"/>
      <c r="CDK456" s="633"/>
      <c r="CDL456" s="633"/>
      <c r="CDM456" s="633"/>
      <c r="CDN456" s="633"/>
      <c r="CDO456" s="633"/>
      <c r="CDP456" s="633"/>
      <c r="CDQ456" s="633"/>
      <c r="CDR456" s="633"/>
      <c r="CDS456" s="633"/>
      <c r="CDT456" s="633"/>
      <c r="CDU456" s="633"/>
      <c r="CDV456" s="633"/>
      <c r="CDW456" s="633"/>
      <c r="CDX456" s="633"/>
      <c r="CDY456" s="633"/>
      <c r="CDZ456" s="633"/>
      <c r="CEA456" s="633"/>
      <c r="CEB456" s="633"/>
      <c r="CEC456" s="633"/>
      <c r="CED456" s="633"/>
      <c r="CEE456" s="633"/>
      <c r="CEF456" s="633"/>
      <c r="CEG456" s="633"/>
      <c r="CEH456" s="633"/>
      <c r="CEI456" s="633"/>
      <c r="CEJ456" s="633"/>
      <c r="CEK456" s="633"/>
      <c r="CEL456" s="633"/>
      <c r="CEM456" s="633"/>
      <c r="CEN456" s="633"/>
      <c r="CEO456" s="633"/>
      <c r="CEP456" s="633"/>
      <c r="CEQ456" s="633"/>
      <c r="CER456" s="633"/>
      <c r="CES456" s="633"/>
      <c r="CET456" s="633"/>
      <c r="CEU456" s="633"/>
      <c r="CEV456" s="633"/>
      <c r="CEW456" s="633"/>
      <c r="CEX456" s="633"/>
      <c r="CEY456" s="633"/>
      <c r="CEZ456" s="633"/>
      <c r="CFA456" s="633"/>
      <c r="CFB456" s="633"/>
      <c r="CFC456" s="633"/>
      <c r="CFD456" s="633"/>
      <c r="CFE456" s="633"/>
      <c r="CFF456" s="633"/>
      <c r="CFG456" s="633"/>
      <c r="CFH456" s="633"/>
      <c r="CFI456" s="633"/>
      <c r="CFJ456" s="633"/>
      <c r="CFK456" s="633"/>
      <c r="CFL456" s="633"/>
      <c r="CFM456" s="633"/>
      <c r="CFN456" s="633"/>
      <c r="CFO456" s="633"/>
      <c r="CFP456" s="633"/>
      <c r="CFQ456" s="633"/>
      <c r="CFR456" s="633"/>
      <c r="CFS456" s="633"/>
      <c r="CFT456" s="633"/>
      <c r="CFU456" s="633"/>
      <c r="CFV456" s="633"/>
      <c r="CFW456" s="633"/>
      <c r="CFX456" s="633"/>
      <c r="CFY456" s="633"/>
      <c r="CFZ456" s="633"/>
      <c r="CGA456" s="633"/>
      <c r="CGB456" s="633"/>
      <c r="CGC456" s="633"/>
      <c r="CGD456" s="633"/>
      <c r="CGE456" s="633"/>
      <c r="CGF456" s="633"/>
      <c r="CGG456" s="633"/>
      <c r="CGH456" s="633"/>
      <c r="CGI456" s="633"/>
      <c r="CGJ456" s="633"/>
      <c r="CGK456" s="633"/>
      <c r="CGL456" s="633"/>
      <c r="CGM456" s="633"/>
      <c r="CGN456" s="633"/>
      <c r="CGO456" s="633"/>
      <c r="CGP456" s="633"/>
      <c r="CGQ456" s="633"/>
      <c r="CGR456" s="633"/>
      <c r="CGS456" s="633"/>
      <c r="CGT456" s="633"/>
      <c r="CGU456" s="633"/>
      <c r="CGV456" s="633"/>
      <c r="CGW456" s="633"/>
      <c r="CGX456" s="633"/>
      <c r="CGY456" s="633"/>
      <c r="CGZ456" s="633"/>
      <c r="CHA456" s="633"/>
      <c r="CHB456" s="633"/>
      <c r="CHC456" s="633"/>
      <c r="CHD456" s="633"/>
      <c r="CHE456" s="633"/>
      <c r="CHF456" s="633"/>
      <c r="CHG456" s="633"/>
      <c r="CHH456" s="633"/>
      <c r="CHI456" s="633"/>
      <c r="CHJ456" s="633"/>
      <c r="CHK456" s="633"/>
      <c r="CHL456" s="633"/>
      <c r="CHM456" s="633"/>
      <c r="CHN456" s="633"/>
      <c r="CHO456" s="633"/>
      <c r="CHP456" s="633"/>
      <c r="CHQ456" s="633"/>
      <c r="CHR456" s="633"/>
      <c r="CHS456" s="633"/>
      <c r="CHT456" s="633"/>
      <c r="CHU456" s="633"/>
      <c r="CHV456" s="633"/>
      <c r="CHW456" s="633"/>
      <c r="CHX456" s="633"/>
      <c r="CHY456" s="633"/>
      <c r="CHZ456" s="633"/>
      <c r="CIA456" s="633"/>
      <c r="CIB456" s="633"/>
      <c r="CIC456" s="633"/>
      <c r="CID456" s="633"/>
      <c r="CIE456" s="633"/>
      <c r="CIF456" s="633"/>
      <c r="CIG456" s="633"/>
      <c r="CIH456" s="633"/>
      <c r="CII456" s="633"/>
      <c r="CIJ456" s="633"/>
      <c r="CIK456" s="633"/>
      <c r="CIL456" s="633"/>
      <c r="CIM456" s="633"/>
      <c r="CIN456" s="633"/>
      <c r="CIO456" s="633"/>
      <c r="CIP456" s="633"/>
      <c r="CIQ456" s="633"/>
      <c r="CIR456" s="633"/>
      <c r="CIS456" s="633"/>
      <c r="CIT456" s="633"/>
      <c r="CIU456" s="633"/>
      <c r="CIV456" s="633"/>
      <c r="CIW456" s="633"/>
      <c r="CIX456" s="633"/>
      <c r="CIY456" s="633"/>
      <c r="CIZ456" s="633"/>
      <c r="CJA456" s="633"/>
      <c r="CJB456" s="633"/>
      <c r="CJC456" s="633"/>
      <c r="CJD456" s="633"/>
      <c r="CJE456" s="633"/>
      <c r="CJF456" s="633"/>
      <c r="CJG456" s="633"/>
      <c r="CJH456" s="633"/>
      <c r="CJI456" s="633"/>
      <c r="CJJ456" s="633"/>
      <c r="CJK456" s="633"/>
      <c r="CJL456" s="633"/>
      <c r="CJM456" s="633"/>
      <c r="CJN456" s="633"/>
      <c r="CJO456" s="633"/>
      <c r="CJP456" s="633"/>
      <c r="CJQ456" s="633"/>
      <c r="CJR456" s="633"/>
      <c r="CJS456" s="633"/>
      <c r="CJT456" s="633"/>
      <c r="CJU456" s="633"/>
      <c r="CJV456" s="633"/>
      <c r="CJW456" s="633"/>
      <c r="CJX456" s="633"/>
      <c r="CJY456" s="633"/>
      <c r="CJZ456" s="633"/>
      <c r="CKA456" s="633"/>
      <c r="CKB456" s="633"/>
      <c r="CKC456" s="633"/>
      <c r="CKD456" s="633"/>
      <c r="CKE456" s="633"/>
      <c r="CKF456" s="633"/>
      <c r="CKG456" s="633"/>
      <c r="CKH456" s="633"/>
      <c r="CKI456" s="633"/>
      <c r="CKJ456" s="633"/>
      <c r="CKK456" s="633"/>
      <c r="CKL456" s="633"/>
      <c r="CKM456" s="633"/>
      <c r="CKN456" s="633"/>
      <c r="CKO456" s="633"/>
      <c r="CKP456" s="633"/>
      <c r="CKQ456" s="633"/>
      <c r="CKR456" s="633"/>
      <c r="CKS456" s="633"/>
      <c r="CKT456" s="633"/>
      <c r="CKU456" s="633"/>
      <c r="CKV456" s="633"/>
      <c r="CKW456" s="633"/>
      <c r="CKX456" s="633"/>
      <c r="CKY456" s="633"/>
      <c r="CKZ456" s="633"/>
      <c r="CLA456" s="633"/>
      <c r="CLB456" s="633"/>
      <c r="CLC456" s="633"/>
      <c r="CLD456" s="633"/>
      <c r="CLE456" s="633"/>
      <c r="CLF456" s="633"/>
      <c r="CLG456" s="633"/>
      <c r="CLH456" s="633"/>
      <c r="CLI456" s="633"/>
      <c r="CLJ456" s="633"/>
      <c r="CLK456" s="633"/>
      <c r="CLL456" s="633"/>
      <c r="CLM456" s="633"/>
      <c r="CLN456" s="633"/>
      <c r="CLO456" s="633"/>
      <c r="CLP456" s="633"/>
      <c r="CLQ456" s="633"/>
      <c r="CLR456" s="633"/>
      <c r="CLS456" s="633"/>
      <c r="CLT456" s="633"/>
      <c r="CLU456" s="633"/>
      <c r="CLV456" s="633"/>
      <c r="CLW456" s="633"/>
      <c r="CLX456" s="633"/>
      <c r="CLY456" s="633"/>
      <c r="CLZ456" s="633"/>
      <c r="CMA456" s="633"/>
      <c r="CMB456" s="633"/>
      <c r="CMC456" s="633"/>
      <c r="CMD456" s="633"/>
      <c r="CME456" s="633"/>
      <c r="CMF456" s="633"/>
      <c r="CMG456" s="633"/>
      <c r="CMH456" s="633"/>
      <c r="CMI456" s="633"/>
      <c r="CMJ456" s="633"/>
      <c r="CMK456" s="633"/>
      <c r="CML456" s="633"/>
      <c r="CMM456" s="633"/>
      <c r="CMN456" s="633"/>
      <c r="CMO456" s="633"/>
      <c r="CMP456" s="633"/>
      <c r="CMQ456" s="633"/>
      <c r="CMR456" s="633"/>
      <c r="CMS456" s="633"/>
      <c r="CMT456" s="633"/>
      <c r="CMU456" s="633"/>
      <c r="CMV456" s="633"/>
      <c r="CMW456" s="633"/>
      <c r="CMX456" s="633"/>
      <c r="CMY456" s="633"/>
      <c r="CMZ456" s="633"/>
      <c r="CNA456" s="633"/>
      <c r="CNB456" s="633"/>
      <c r="CNC456" s="633"/>
      <c r="CND456" s="633"/>
      <c r="CNE456" s="633"/>
      <c r="CNF456" s="633"/>
      <c r="CNG456" s="633"/>
      <c r="CNH456" s="633"/>
      <c r="CNI456" s="633"/>
      <c r="CNJ456" s="633"/>
      <c r="CNK456" s="633"/>
      <c r="CNL456" s="633"/>
      <c r="CNM456" s="633"/>
      <c r="CNN456" s="633"/>
      <c r="CNO456" s="633"/>
      <c r="CNP456" s="633"/>
      <c r="CNQ456" s="633"/>
      <c r="CNR456" s="633"/>
      <c r="CNS456" s="633"/>
      <c r="CNT456" s="633"/>
      <c r="CNU456" s="633"/>
      <c r="CNV456" s="633"/>
      <c r="CNW456" s="633"/>
    </row>
    <row r="457" spans="1:2415" s="635" customFormat="1" ht="54" customHeight="1" outlineLevel="1" thickTop="1" thickBot="1" x14ac:dyDescent="0.3">
      <c r="A457" s="413"/>
      <c r="B457" s="636" t="s">
        <v>1082</v>
      </c>
      <c r="C457" s="618" t="s">
        <v>1697</v>
      </c>
      <c r="D457" s="1076" t="s">
        <v>601</v>
      </c>
      <c r="E457" s="1077"/>
      <c r="F457" s="1077"/>
      <c r="G457" s="1077"/>
      <c r="H457" s="1077"/>
      <c r="I457" s="1077"/>
      <c r="J457" s="1077"/>
      <c r="K457" s="1077"/>
      <c r="L457" s="1078"/>
      <c r="M457" s="750"/>
      <c r="N457" s="751"/>
      <c r="O457" s="751"/>
      <c r="P457" s="751"/>
      <c r="Q457" s="751"/>
      <c r="R457" s="751"/>
      <c r="S457" s="751"/>
      <c r="T457" s="751"/>
      <c r="U457" s="752"/>
      <c r="V457" s="706"/>
      <c r="W457" s="386"/>
      <c r="X457" s="386"/>
      <c r="Y457" s="386"/>
      <c r="Z457" s="386"/>
      <c r="AA457" s="386"/>
      <c r="AB457" s="386"/>
      <c r="AC457" s="386"/>
      <c r="AD457" s="386"/>
      <c r="AE457" s="386"/>
      <c r="AF457" s="386"/>
      <c r="AG457" s="386"/>
      <c r="AH457" s="386"/>
      <c r="AI457" s="386"/>
      <c r="AJ457" s="386"/>
      <c r="AK457" s="386"/>
      <c r="AL457" s="386"/>
      <c r="AM457" s="386"/>
      <c r="AN457" s="386"/>
      <c r="AO457" s="386"/>
      <c r="AP457" s="386"/>
      <c r="AQ457" s="386"/>
    </row>
    <row r="458" spans="1:2415" s="635" customFormat="1" ht="82.5" customHeight="1" outlineLevel="1" thickTop="1" thickBot="1" x14ac:dyDescent="0.3">
      <c r="A458" s="413"/>
      <c r="B458" s="636" t="s">
        <v>967</v>
      </c>
      <c r="C458" s="618" t="s">
        <v>1678</v>
      </c>
      <c r="D458" s="1134" t="s">
        <v>1620</v>
      </c>
      <c r="E458" s="1135"/>
      <c r="F458" s="1135"/>
      <c r="G458" s="1136"/>
      <c r="H458" s="1136"/>
      <c r="I458" s="1135"/>
      <c r="J458" s="698" t="s">
        <v>1695</v>
      </c>
      <c r="K458" s="780" t="s">
        <v>996</v>
      </c>
      <c r="L458" s="699" t="s">
        <v>1621</v>
      </c>
      <c r="M458" s="875" t="s">
        <v>128</v>
      </c>
      <c r="N458" s="876">
        <v>12</v>
      </c>
      <c r="O458" s="876">
        <v>13</v>
      </c>
      <c r="P458" s="876">
        <v>12</v>
      </c>
      <c r="Q458" s="876">
        <v>13</v>
      </c>
      <c r="R458" s="875">
        <v>50</v>
      </c>
      <c r="S458" s="876" t="s">
        <v>32</v>
      </c>
      <c r="T458" s="731"/>
      <c r="U458" s="732"/>
      <c r="V458" s="715"/>
      <c r="W458" s="386"/>
      <c r="X458" s="386"/>
      <c r="Y458" s="386"/>
      <c r="Z458" s="386"/>
      <c r="AA458" s="386"/>
      <c r="AB458" s="386"/>
      <c r="AC458" s="386"/>
      <c r="AD458" s="386"/>
      <c r="AE458" s="386"/>
      <c r="AF458" s="386"/>
      <c r="AG458" s="386"/>
      <c r="AH458" s="386"/>
      <c r="AI458" s="386"/>
      <c r="AJ458" s="386"/>
      <c r="AK458" s="386"/>
      <c r="AL458" s="386"/>
      <c r="AM458" s="386"/>
      <c r="AN458" s="386"/>
      <c r="AO458" s="386"/>
      <c r="AP458" s="386"/>
      <c r="AQ458" s="386"/>
    </row>
    <row r="459" spans="1:2415" s="638" customFormat="1" ht="54" customHeight="1" outlineLevel="2" thickTop="1" thickBot="1" x14ac:dyDescent="0.3">
      <c r="A459" s="413"/>
      <c r="B459" s="1060" t="s">
        <v>1792</v>
      </c>
      <c r="C459" s="1049" t="s">
        <v>1705</v>
      </c>
      <c r="D459" s="1041" t="s">
        <v>1759</v>
      </c>
      <c r="E459" s="1051"/>
      <c r="F459" s="1054" t="s">
        <v>995</v>
      </c>
      <c r="G459" s="1090" t="s">
        <v>1708</v>
      </c>
      <c r="H459" s="1091"/>
      <c r="I459" s="1058" t="s">
        <v>1622</v>
      </c>
      <c r="J459" s="1059"/>
      <c r="K459" s="1059"/>
      <c r="L459" s="753" t="s">
        <v>1067</v>
      </c>
      <c r="M459" s="877" t="s">
        <v>128</v>
      </c>
      <c r="N459" s="878">
        <v>8</v>
      </c>
      <c r="O459" s="878">
        <v>9</v>
      </c>
      <c r="P459" s="878">
        <v>8</v>
      </c>
      <c r="Q459" s="878">
        <v>8</v>
      </c>
      <c r="R459" s="877">
        <v>33</v>
      </c>
      <c r="S459" s="878" t="s">
        <v>32</v>
      </c>
      <c r="T459" s="721"/>
      <c r="U459" s="722"/>
      <c r="V459" s="723"/>
      <c r="W459" s="386"/>
      <c r="X459" s="386"/>
      <c r="Y459" s="386"/>
      <c r="Z459" s="386"/>
      <c r="AA459" s="386"/>
      <c r="AB459" s="386"/>
      <c r="AC459" s="386"/>
      <c r="AD459" s="386"/>
      <c r="AE459" s="386"/>
      <c r="AF459" s="386"/>
      <c r="AG459" s="386"/>
      <c r="AH459" s="386"/>
      <c r="AI459" s="386"/>
      <c r="AJ459" s="386"/>
      <c r="AK459" s="386"/>
      <c r="AL459" s="641"/>
      <c r="AN459" s="639"/>
      <c r="AO459" s="639"/>
      <c r="AP459" s="639"/>
      <c r="AQ459" s="639"/>
      <c r="AR459" s="639"/>
    </row>
    <row r="460" spans="1:2415" s="638" customFormat="1" ht="54" customHeight="1" outlineLevel="2" thickTop="1" thickBot="1" x14ac:dyDescent="0.3">
      <c r="A460" s="413"/>
      <c r="B460" s="1061"/>
      <c r="C460" s="1050"/>
      <c r="D460" s="1052"/>
      <c r="E460" s="1053"/>
      <c r="F460" s="1055"/>
      <c r="G460" s="1019" t="s">
        <v>1711</v>
      </c>
      <c r="H460" s="1020"/>
      <c r="I460" s="1058" t="s">
        <v>1503</v>
      </c>
      <c r="J460" s="1059"/>
      <c r="K460" s="1059"/>
      <c r="L460" s="753" t="s">
        <v>1067</v>
      </c>
      <c r="M460" s="877" t="s">
        <v>128</v>
      </c>
      <c r="N460" s="878">
        <v>4</v>
      </c>
      <c r="O460" s="878">
        <v>4</v>
      </c>
      <c r="P460" s="878">
        <v>4</v>
      </c>
      <c r="Q460" s="878">
        <v>5</v>
      </c>
      <c r="R460" s="877">
        <v>17</v>
      </c>
      <c r="S460" s="878" t="s">
        <v>32</v>
      </c>
      <c r="T460" s="721"/>
      <c r="U460" s="722"/>
      <c r="V460" s="723"/>
      <c r="W460" s="386"/>
      <c r="X460" s="386"/>
      <c r="Y460" s="386"/>
      <c r="Z460" s="386"/>
      <c r="AA460" s="386"/>
      <c r="AB460" s="386"/>
      <c r="AC460" s="386"/>
      <c r="AD460" s="386"/>
      <c r="AE460" s="386"/>
      <c r="AF460" s="386"/>
      <c r="AG460" s="386"/>
      <c r="AH460" s="386"/>
      <c r="AI460" s="386"/>
      <c r="AJ460" s="386"/>
      <c r="AK460" s="386"/>
      <c r="AL460" s="641"/>
      <c r="AN460" s="639"/>
      <c r="AO460" s="639"/>
      <c r="AP460" s="639"/>
      <c r="AQ460" s="639"/>
      <c r="AR460" s="639"/>
    </row>
    <row r="461" spans="1:2415" s="638" customFormat="1" ht="45" customHeight="1" outlineLevel="3" thickTop="1" thickBot="1" x14ac:dyDescent="0.3">
      <c r="A461" s="413"/>
      <c r="B461" s="460" t="s">
        <v>981</v>
      </c>
      <c r="C461" s="625" t="s">
        <v>1587</v>
      </c>
      <c r="D461" s="1065" t="s">
        <v>1504</v>
      </c>
      <c r="E461" s="1066"/>
      <c r="F461" s="1066"/>
      <c r="G461" s="1066"/>
      <c r="H461" s="1066"/>
      <c r="I461" s="1066"/>
      <c r="J461" s="1066"/>
      <c r="K461" s="1066"/>
      <c r="L461" s="494" t="s">
        <v>1067</v>
      </c>
      <c r="M461" s="879" t="s">
        <v>128</v>
      </c>
      <c r="N461" s="880">
        <v>4</v>
      </c>
      <c r="O461" s="880">
        <v>4</v>
      </c>
      <c r="P461" s="880">
        <v>4</v>
      </c>
      <c r="Q461" s="880">
        <v>4</v>
      </c>
      <c r="R461" s="881">
        <v>16</v>
      </c>
      <c r="S461" s="882" t="s">
        <v>32</v>
      </c>
      <c r="T461" s="691"/>
      <c r="U461" s="692"/>
      <c r="V461" s="692"/>
      <c r="W461" s="386"/>
      <c r="X461" s="386"/>
      <c r="Y461" s="386"/>
      <c r="Z461" s="386"/>
      <c r="AA461" s="386"/>
      <c r="AB461" s="386"/>
      <c r="AC461" s="386"/>
      <c r="AD461" s="386"/>
      <c r="AE461" s="386"/>
      <c r="AF461" s="386"/>
      <c r="AG461" s="386"/>
      <c r="AH461" s="386"/>
      <c r="AI461" s="639"/>
      <c r="AJ461" s="639"/>
      <c r="AK461" s="639"/>
      <c r="AL461" s="640"/>
      <c r="AN461" s="642"/>
      <c r="AO461" s="643"/>
      <c r="AP461" s="643"/>
      <c r="AQ461" s="643"/>
      <c r="AR461" s="643"/>
    </row>
    <row r="462" spans="1:2415" s="638" customFormat="1" ht="52.5" customHeight="1" outlineLevel="3" thickTop="1" thickBot="1" x14ac:dyDescent="0.3">
      <c r="A462" s="413"/>
      <c r="B462" s="460" t="s">
        <v>981</v>
      </c>
      <c r="C462" s="625" t="s">
        <v>1588</v>
      </c>
      <c r="D462" s="1079" t="s">
        <v>1754</v>
      </c>
      <c r="E462" s="1080"/>
      <c r="F462" s="1080"/>
      <c r="G462" s="1080"/>
      <c r="H462" s="1080"/>
      <c r="I462" s="1080"/>
      <c r="J462" s="1080"/>
      <c r="K462" s="1080"/>
      <c r="L462" s="494" t="s">
        <v>1067</v>
      </c>
      <c r="M462" s="883">
        <v>2</v>
      </c>
      <c r="N462" s="880">
        <v>2</v>
      </c>
      <c r="O462" s="880">
        <v>1</v>
      </c>
      <c r="P462" s="880">
        <v>1</v>
      </c>
      <c r="Q462" s="880">
        <v>1</v>
      </c>
      <c r="R462" s="881">
        <v>7</v>
      </c>
      <c r="S462" s="787" t="s">
        <v>32</v>
      </c>
      <c r="T462" s="691"/>
      <c r="U462" s="692"/>
      <c r="V462" s="692"/>
      <c r="W462" s="386"/>
      <c r="X462" s="386"/>
      <c r="Y462" s="386"/>
      <c r="Z462" s="386"/>
      <c r="AA462" s="386"/>
      <c r="AB462" s="386"/>
      <c r="AC462" s="386"/>
      <c r="AD462" s="386"/>
      <c r="AE462" s="386"/>
      <c r="AF462" s="386"/>
      <c r="AG462" s="386"/>
      <c r="AH462" s="386"/>
      <c r="AI462" s="639"/>
      <c r="AJ462" s="639"/>
      <c r="AK462" s="639"/>
      <c r="AL462" s="640"/>
      <c r="AN462" s="642"/>
      <c r="AO462" s="643"/>
      <c r="AP462" s="643"/>
      <c r="AQ462" s="643"/>
      <c r="AR462" s="643"/>
    </row>
    <row r="463" spans="1:2415" s="638" customFormat="1" ht="51.75" customHeight="1" outlineLevel="3" thickTop="1" thickBot="1" x14ac:dyDescent="0.3">
      <c r="A463" s="413"/>
      <c r="B463" s="460" t="s">
        <v>981</v>
      </c>
      <c r="C463" s="625" t="s">
        <v>1297</v>
      </c>
      <c r="D463" s="1073" t="s">
        <v>1623</v>
      </c>
      <c r="E463" s="1074"/>
      <c r="F463" s="1074"/>
      <c r="G463" s="1074"/>
      <c r="H463" s="1074"/>
      <c r="I463" s="1074"/>
      <c r="J463" s="1074"/>
      <c r="K463" s="1075"/>
      <c r="L463" s="494" t="s">
        <v>1067</v>
      </c>
      <c r="M463" s="883">
        <v>3</v>
      </c>
      <c r="N463" s="880">
        <v>1</v>
      </c>
      <c r="O463" s="880">
        <v>2</v>
      </c>
      <c r="P463" s="880">
        <v>2</v>
      </c>
      <c r="Q463" s="880">
        <v>2</v>
      </c>
      <c r="R463" s="881">
        <v>10</v>
      </c>
      <c r="S463" s="882" t="s">
        <v>32</v>
      </c>
      <c r="T463" s="691"/>
      <c r="U463" s="692"/>
      <c r="V463" s="692"/>
      <c r="W463" s="386"/>
      <c r="X463" s="386"/>
      <c r="Y463" s="386"/>
      <c r="Z463" s="386"/>
      <c r="AA463" s="386"/>
      <c r="AB463" s="386"/>
      <c r="AC463" s="386"/>
      <c r="AD463" s="386"/>
      <c r="AE463" s="386"/>
      <c r="AF463" s="386"/>
      <c r="AG463" s="386"/>
      <c r="AH463" s="386"/>
      <c r="AI463" s="639"/>
      <c r="AJ463" s="639"/>
      <c r="AK463" s="639"/>
      <c r="AL463" s="640"/>
      <c r="AN463" s="642"/>
      <c r="AO463" s="643"/>
      <c r="AP463" s="643"/>
      <c r="AQ463" s="643"/>
      <c r="AR463" s="643"/>
    </row>
    <row r="464" spans="1:2415" s="638" customFormat="1" ht="47.25" customHeight="1" outlineLevel="3" thickTop="1" thickBot="1" x14ac:dyDescent="0.3">
      <c r="A464" s="413"/>
      <c r="B464" s="460" t="s">
        <v>981</v>
      </c>
      <c r="C464" s="625" t="s">
        <v>1298</v>
      </c>
      <c r="D464" s="1067" t="s">
        <v>1755</v>
      </c>
      <c r="E464" s="1068"/>
      <c r="F464" s="1068"/>
      <c r="G464" s="1068"/>
      <c r="H464" s="1068"/>
      <c r="I464" s="1068"/>
      <c r="J464" s="1068"/>
      <c r="K464" s="1068"/>
      <c r="L464" s="494" t="s">
        <v>1067</v>
      </c>
      <c r="M464" s="879" t="s">
        <v>128</v>
      </c>
      <c r="N464" s="880">
        <v>1</v>
      </c>
      <c r="O464" s="880">
        <v>2</v>
      </c>
      <c r="P464" s="880">
        <v>2</v>
      </c>
      <c r="Q464" s="880">
        <v>1</v>
      </c>
      <c r="R464" s="881">
        <v>6</v>
      </c>
      <c r="S464" s="882" t="s">
        <v>32</v>
      </c>
      <c r="T464" s="691"/>
      <c r="U464" s="692"/>
      <c r="V464" s="692"/>
      <c r="W464" s="386"/>
      <c r="X464" s="386"/>
      <c r="Y464" s="386"/>
      <c r="Z464" s="386"/>
      <c r="AA464" s="386"/>
      <c r="AB464" s="386"/>
      <c r="AC464" s="386"/>
      <c r="AD464" s="386"/>
      <c r="AE464" s="386"/>
      <c r="AF464" s="386"/>
      <c r="AG464" s="386"/>
      <c r="AH464" s="386"/>
      <c r="AI464" s="639"/>
      <c r="AJ464" s="639"/>
      <c r="AK464" s="639"/>
      <c r="AL464" s="640"/>
      <c r="AN464" s="642"/>
      <c r="AO464" s="643"/>
      <c r="AP464" s="643"/>
      <c r="AQ464" s="643"/>
      <c r="AR464" s="643"/>
    </row>
    <row r="465" spans="1:44" s="638" customFormat="1" ht="41.25" customHeight="1" outlineLevel="3" thickTop="1" thickBot="1" x14ac:dyDescent="0.3">
      <c r="A465" s="413"/>
      <c r="B465" s="460" t="s">
        <v>981</v>
      </c>
      <c r="C465" s="625" t="s">
        <v>1659</v>
      </c>
      <c r="D465" s="1069" t="s">
        <v>1505</v>
      </c>
      <c r="E465" s="1066"/>
      <c r="F465" s="1066"/>
      <c r="G465" s="1066"/>
      <c r="H465" s="1066"/>
      <c r="I465" s="1066"/>
      <c r="J465" s="1066"/>
      <c r="K465" s="1066"/>
      <c r="L465" s="494" t="s">
        <v>1067</v>
      </c>
      <c r="M465" s="879" t="s">
        <v>128</v>
      </c>
      <c r="N465" s="880">
        <v>20</v>
      </c>
      <c r="O465" s="880">
        <v>50</v>
      </c>
      <c r="P465" s="880">
        <v>80</v>
      </c>
      <c r="Q465" s="880">
        <v>100</v>
      </c>
      <c r="R465" s="881">
        <v>100</v>
      </c>
      <c r="S465" s="882" t="s">
        <v>1070</v>
      </c>
      <c r="T465" s="691"/>
      <c r="U465" s="692"/>
      <c r="V465" s="692"/>
      <c r="W465" s="386"/>
      <c r="X465" s="386"/>
      <c r="Y465" s="386"/>
      <c r="Z465" s="386"/>
      <c r="AA465" s="386"/>
      <c r="AB465" s="386"/>
      <c r="AC465" s="386"/>
      <c r="AD465" s="386"/>
      <c r="AE465" s="386"/>
      <c r="AF465" s="386"/>
      <c r="AG465" s="386"/>
      <c r="AH465" s="386"/>
      <c r="AI465" s="639"/>
      <c r="AJ465" s="639"/>
      <c r="AK465" s="639"/>
      <c r="AL465" s="640"/>
      <c r="AN465" s="642"/>
      <c r="AO465" s="643"/>
      <c r="AP465" s="643"/>
      <c r="AQ465" s="643"/>
      <c r="AR465" s="643"/>
    </row>
    <row r="466" spans="1:44" s="638" customFormat="1" ht="46.5" customHeight="1" outlineLevel="3" thickTop="1" thickBot="1" x14ac:dyDescent="0.3">
      <c r="A466" s="413"/>
      <c r="B466" s="460" t="s">
        <v>981</v>
      </c>
      <c r="C466" s="625" t="s">
        <v>1660</v>
      </c>
      <c r="D466" s="1069" t="s">
        <v>1506</v>
      </c>
      <c r="E466" s="1066"/>
      <c r="F466" s="1066"/>
      <c r="G466" s="1066"/>
      <c r="H466" s="1066"/>
      <c r="I466" s="1066"/>
      <c r="J466" s="1066"/>
      <c r="K466" s="1066"/>
      <c r="L466" s="494" t="s">
        <v>1067</v>
      </c>
      <c r="M466" s="879" t="s">
        <v>128</v>
      </c>
      <c r="N466" s="880">
        <v>4</v>
      </c>
      <c r="O466" s="880">
        <v>4</v>
      </c>
      <c r="P466" s="880">
        <v>4</v>
      </c>
      <c r="Q466" s="880">
        <v>4</v>
      </c>
      <c r="R466" s="881">
        <v>16</v>
      </c>
      <c r="S466" s="882" t="s">
        <v>32</v>
      </c>
      <c r="T466" s="691"/>
      <c r="U466" s="692"/>
      <c r="V466" s="692"/>
      <c r="W466" s="386"/>
      <c r="X466" s="386"/>
      <c r="Y466" s="386"/>
      <c r="Z466" s="386"/>
      <c r="AA466" s="386"/>
      <c r="AB466" s="386"/>
      <c r="AC466" s="386"/>
      <c r="AD466" s="386"/>
      <c r="AE466" s="386"/>
      <c r="AF466" s="386"/>
      <c r="AG466" s="386"/>
      <c r="AH466" s="386"/>
      <c r="AI466" s="639"/>
      <c r="AJ466" s="639"/>
      <c r="AK466" s="639"/>
      <c r="AL466" s="640"/>
      <c r="AN466" s="642"/>
      <c r="AO466" s="643"/>
      <c r="AP466" s="643"/>
      <c r="AQ466" s="643"/>
      <c r="AR466" s="643"/>
    </row>
    <row r="467" spans="1:44" s="638" customFormat="1" ht="38.25" customHeight="1" outlineLevel="3" thickTop="1" x14ac:dyDescent="0.25">
      <c r="A467" s="413"/>
      <c r="W467" s="386"/>
      <c r="X467" s="386"/>
      <c r="Y467" s="386"/>
      <c r="Z467" s="386"/>
      <c r="AA467" s="386"/>
      <c r="AB467" s="386"/>
      <c r="AC467" s="386"/>
      <c r="AD467" s="386"/>
      <c r="AE467" s="386"/>
      <c r="AF467" s="386"/>
      <c r="AG467" s="386"/>
      <c r="AH467" s="386"/>
      <c r="AI467" s="639"/>
      <c r="AJ467" s="639"/>
      <c r="AK467" s="639"/>
      <c r="AL467" s="640"/>
      <c r="AN467" s="642"/>
      <c r="AO467" s="643"/>
      <c r="AP467" s="643"/>
      <c r="AQ467" s="643"/>
      <c r="AR467" s="643"/>
    </row>
    <row r="468" spans="1:44" ht="39.75" customHeight="1" x14ac:dyDescent="0.3">
      <c r="A468" s="397"/>
      <c r="B468" s="1048" t="s">
        <v>933</v>
      </c>
      <c r="C468" s="1048"/>
      <c r="D468" s="1048"/>
      <c r="E468" s="621"/>
      <c r="F468" s="623"/>
      <c r="G468" s="650"/>
      <c r="H468" s="627"/>
      <c r="I468" s="53"/>
      <c r="J468" s="53"/>
      <c r="K468" s="53"/>
      <c r="M468" s="884"/>
      <c r="U468" s="397"/>
    </row>
    <row r="469" spans="1:44" ht="16.5" x14ac:dyDescent="0.3">
      <c r="A469" s="397"/>
      <c r="B469" s="53"/>
      <c r="C469" s="53"/>
      <c r="I469" s="53"/>
      <c r="J469" s="53"/>
      <c r="K469" s="53"/>
      <c r="M469" s="884"/>
      <c r="U469" s="397"/>
    </row>
    <row r="470" spans="1:44" ht="16.5" x14ac:dyDescent="0.3">
      <c r="A470" s="397"/>
      <c r="B470" s="653"/>
      <c r="C470" s="1045" t="s">
        <v>1346</v>
      </c>
      <c r="D470" s="1045"/>
      <c r="I470" s="53"/>
      <c r="J470" s="53"/>
      <c r="K470" s="53"/>
      <c r="M470" s="884"/>
      <c r="U470" s="397"/>
    </row>
    <row r="471" spans="1:44" ht="16.5" x14ac:dyDescent="0.3">
      <c r="A471" s="397"/>
      <c r="B471" s="653"/>
      <c r="C471" s="1045"/>
      <c r="D471" s="1045"/>
      <c r="I471" s="53"/>
      <c r="J471" s="53"/>
      <c r="K471" s="53"/>
      <c r="M471" s="884"/>
      <c r="U471" s="397"/>
    </row>
    <row r="472" spans="1:44" ht="16.5" x14ac:dyDescent="0.3">
      <c r="A472" s="397"/>
      <c r="B472" s="53"/>
      <c r="C472" s="828"/>
      <c r="D472" s="828"/>
      <c r="I472" s="53"/>
      <c r="J472" s="53"/>
      <c r="K472" s="53"/>
      <c r="M472" s="884"/>
      <c r="U472" s="397"/>
    </row>
    <row r="473" spans="1:44" ht="16.5" x14ac:dyDescent="0.3">
      <c r="A473" s="397"/>
      <c r="B473" s="755"/>
      <c r="C473" s="1045" t="s">
        <v>932</v>
      </c>
      <c r="D473" s="1045"/>
      <c r="E473" s="620"/>
      <c r="F473" s="622"/>
      <c r="G473" s="649"/>
      <c r="H473" s="626"/>
      <c r="I473" s="53"/>
      <c r="J473" s="53"/>
      <c r="K473" s="53"/>
      <c r="M473" s="884"/>
      <c r="U473" s="397"/>
    </row>
    <row r="474" spans="1:44" ht="16.5" x14ac:dyDescent="0.3">
      <c r="A474" s="397"/>
      <c r="B474" s="755"/>
      <c r="C474" s="1045"/>
      <c r="D474" s="1045"/>
      <c r="E474" s="620"/>
      <c r="F474" s="622"/>
      <c r="G474" s="649"/>
      <c r="H474" s="626"/>
      <c r="I474" s="53"/>
      <c r="J474" s="53"/>
      <c r="K474" s="53"/>
      <c r="M474" s="884"/>
      <c r="U474" s="397"/>
    </row>
    <row r="475" spans="1:44" ht="16.5" x14ac:dyDescent="0.3">
      <c r="A475" s="397"/>
      <c r="B475" s="53"/>
      <c r="C475" s="828"/>
      <c r="D475" s="828"/>
      <c r="I475" s="53"/>
      <c r="J475" s="53"/>
      <c r="K475" s="53"/>
      <c r="M475" s="884"/>
      <c r="U475" s="397"/>
    </row>
    <row r="476" spans="1:44" ht="16.5" x14ac:dyDescent="0.3">
      <c r="A476" s="397"/>
      <c r="B476" s="619"/>
      <c r="C476" s="1045" t="s">
        <v>1307</v>
      </c>
      <c r="D476" s="1045"/>
      <c r="E476" s="620"/>
      <c r="F476" s="622"/>
      <c r="G476" s="649"/>
      <c r="H476" s="626"/>
      <c r="I476" s="53"/>
      <c r="J476" s="53"/>
      <c r="K476" s="53"/>
      <c r="M476" s="884"/>
      <c r="U476" s="397"/>
    </row>
    <row r="477" spans="1:44" ht="16.5" x14ac:dyDescent="0.3">
      <c r="A477" s="397"/>
      <c r="B477" s="619"/>
      <c r="C477" s="1045"/>
      <c r="D477" s="1045"/>
      <c r="E477" s="620"/>
      <c r="F477" s="622"/>
      <c r="G477" s="649"/>
      <c r="H477" s="626"/>
      <c r="I477" s="53"/>
      <c r="J477" s="53"/>
      <c r="K477" s="53"/>
      <c r="M477" s="884"/>
      <c r="U477" s="397"/>
    </row>
    <row r="478" spans="1:44" ht="16.5" x14ac:dyDescent="0.3">
      <c r="A478" s="397"/>
      <c r="B478" s="231"/>
      <c r="C478" s="651"/>
      <c r="D478" s="651"/>
      <c r="E478" s="620"/>
      <c r="F478" s="622"/>
      <c r="G478" s="649"/>
      <c r="H478" s="626"/>
      <c r="I478" s="53"/>
      <c r="J478" s="53"/>
      <c r="K478" s="53"/>
      <c r="M478" s="884"/>
      <c r="U478" s="397"/>
    </row>
    <row r="479" spans="1:44" ht="16.5" x14ac:dyDescent="0.3">
      <c r="A479" s="397"/>
      <c r="B479" s="53"/>
      <c r="C479" s="53"/>
      <c r="I479" s="53"/>
      <c r="J479" s="53"/>
      <c r="K479" s="53"/>
      <c r="M479" s="884"/>
      <c r="U479" s="397"/>
    </row>
    <row r="480" spans="1:44" ht="16.5" x14ac:dyDescent="0.3">
      <c r="A480" s="397"/>
      <c r="B480" s="53"/>
      <c r="C480" s="53"/>
      <c r="I480" s="53"/>
      <c r="J480" s="53"/>
      <c r="K480" s="53"/>
      <c r="M480" s="884"/>
      <c r="U480" s="397"/>
    </row>
    <row r="481" spans="1:21" ht="16.5" x14ac:dyDescent="0.3">
      <c r="A481" s="397"/>
      <c r="B481" s="53"/>
      <c r="C481" s="53"/>
      <c r="I481" s="53"/>
      <c r="J481" s="53"/>
      <c r="K481" s="53"/>
      <c r="M481" s="884"/>
      <c r="U481" s="397"/>
    </row>
    <row r="482" spans="1:21" ht="16.5" x14ac:dyDescent="0.3">
      <c r="A482" s="397"/>
      <c r="B482" s="53"/>
      <c r="C482" s="53"/>
      <c r="I482" s="53"/>
      <c r="J482" s="53"/>
      <c r="K482" s="53"/>
      <c r="M482" s="884"/>
      <c r="U482" s="397"/>
    </row>
    <row r="483" spans="1:21" ht="16.5" x14ac:dyDescent="0.3">
      <c r="A483" s="397"/>
      <c r="B483" s="53"/>
      <c r="C483" s="53"/>
      <c r="I483" s="53"/>
      <c r="J483" s="53"/>
      <c r="K483" s="53"/>
      <c r="M483" s="884"/>
      <c r="U483" s="397"/>
    </row>
    <row r="484" spans="1:21" ht="16.5" x14ac:dyDescent="0.3">
      <c r="A484" s="397"/>
      <c r="B484" s="53"/>
      <c r="C484" s="53"/>
      <c r="I484" s="53"/>
      <c r="J484" s="53"/>
      <c r="K484" s="53"/>
      <c r="M484" s="884"/>
      <c r="U484" s="397"/>
    </row>
    <row r="485" spans="1:21" ht="16.5" x14ac:dyDescent="0.3">
      <c r="A485" s="397"/>
      <c r="B485" s="53"/>
      <c r="C485" s="53"/>
      <c r="I485" s="53"/>
      <c r="J485" s="53"/>
      <c r="K485" s="53"/>
      <c r="M485" s="884"/>
      <c r="U485" s="397"/>
    </row>
    <row r="486" spans="1:21" ht="16.5" x14ac:dyDescent="0.3">
      <c r="A486" s="397"/>
      <c r="B486" s="53"/>
      <c r="C486" s="53"/>
      <c r="I486" s="53"/>
      <c r="J486" s="53"/>
      <c r="K486" s="53"/>
      <c r="M486" s="884"/>
      <c r="U486" s="397"/>
    </row>
    <row r="487" spans="1:21" ht="16.5" x14ac:dyDescent="0.3">
      <c r="A487" s="397"/>
      <c r="B487" s="53"/>
      <c r="C487" s="53"/>
      <c r="I487" s="53"/>
      <c r="J487" s="53"/>
      <c r="K487" s="53"/>
      <c r="M487" s="884"/>
      <c r="U487" s="397"/>
    </row>
    <row r="488" spans="1:21" ht="16.5" x14ac:dyDescent="0.3">
      <c r="A488" s="397"/>
      <c r="B488" s="53"/>
      <c r="C488" s="53"/>
      <c r="I488" s="53"/>
      <c r="J488" s="53"/>
      <c r="K488" s="53"/>
      <c r="M488" s="884"/>
      <c r="U488" s="397"/>
    </row>
    <row r="489" spans="1:21" ht="16.5" x14ac:dyDescent="0.3">
      <c r="A489" s="397"/>
      <c r="B489" s="53"/>
      <c r="C489" s="53"/>
      <c r="I489" s="53"/>
      <c r="J489" s="53"/>
      <c r="K489" s="53"/>
      <c r="M489" s="884"/>
      <c r="U489" s="397"/>
    </row>
    <row r="490" spans="1:21" ht="16.5" x14ac:dyDescent="0.3">
      <c r="A490" s="397"/>
      <c r="B490" s="53"/>
      <c r="C490" s="53"/>
      <c r="I490" s="53"/>
      <c r="J490" s="53"/>
      <c r="K490" s="53"/>
      <c r="M490" s="884"/>
      <c r="U490" s="397"/>
    </row>
    <row r="491" spans="1:21" ht="16.5" x14ac:dyDescent="0.3">
      <c r="A491" s="397"/>
      <c r="B491" s="53"/>
      <c r="C491" s="53"/>
      <c r="I491" s="53"/>
      <c r="J491" s="53"/>
      <c r="K491" s="53"/>
      <c r="M491" s="884"/>
      <c r="U491" s="397"/>
    </row>
    <row r="492" spans="1:21" ht="16.5" x14ac:dyDescent="0.3">
      <c r="A492" s="397"/>
      <c r="B492" s="53"/>
      <c r="C492" s="53"/>
      <c r="I492" s="53"/>
      <c r="J492" s="53"/>
      <c r="K492" s="53"/>
      <c r="M492" s="884"/>
      <c r="U492" s="397"/>
    </row>
    <row r="493" spans="1:21" ht="16.5" x14ac:dyDescent="0.3">
      <c r="A493" s="397"/>
      <c r="B493" s="53"/>
      <c r="C493" s="53"/>
      <c r="I493" s="53"/>
      <c r="J493" s="53"/>
      <c r="K493" s="53"/>
      <c r="M493" s="884"/>
      <c r="U493" s="397"/>
    </row>
    <row r="494" spans="1:21" ht="16.5" x14ac:dyDescent="0.3">
      <c r="A494" s="397"/>
      <c r="B494" s="53"/>
      <c r="C494" s="53"/>
      <c r="I494" s="53"/>
      <c r="J494" s="53"/>
      <c r="K494" s="53"/>
      <c r="M494" s="884"/>
      <c r="U494" s="397"/>
    </row>
    <row r="495" spans="1:21" ht="16.5" x14ac:dyDescent="0.3">
      <c r="A495" s="397"/>
      <c r="B495" s="53"/>
      <c r="C495" s="53"/>
      <c r="I495" s="53"/>
      <c r="J495" s="53"/>
      <c r="K495" s="53"/>
      <c r="M495" s="884"/>
      <c r="U495" s="397"/>
    </row>
    <row r="496" spans="1:21" ht="16.5" x14ac:dyDescent="0.3">
      <c r="A496" s="397"/>
      <c r="B496" s="53"/>
      <c r="C496" s="53"/>
      <c r="I496" s="53"/>
      <c r="J496" s="53"/>
      <c r="K496" s="53"/>
      <c r="M496" s="884"/>
      <c r="U496" s="397"/>
    </row>
    <row r="497" spans="1:21" ht="16.5" x14ac:dyDescent="0.3">
      <c r="A497" s="397"/>
      <c r="B497" s="53"/>
      <c r="C497" s="53"/>
      <c r="I497" s="53"/>
      <c r="J497" s="53"/>
      <c r="K497" s="53"/>
      <c r="M497" s="884"/>
      <c r="U497" s="397"/>
    </row>
    <row r="498" spans="1:21" ht="16.5" x14ac:dyDescent="0.3">
      <c r="A498" s="397"/>
      <c r="B498" s="53"/>
      <c r="C498" s="53"/>
      <c r="I498" s="53"/>
      <c r="J498" s="53"/>
      <c r="K498" s="53"/>
      <c r="M498" s="884"/>
      <c r="U498" s="397"/>
    </row>
    <row r="499" spans="1:21" ht="16.5" x14ac:dyDescent="0.3">
      <c r="A499" s="397"/>
      <c r="B499" s="53"/>
      <c r="C499" s="53"/>
      <c r="I499" s="53"/>
      <c r="J499" s="53"/>
      <c r="K499" s="53"/>
      <c r="M499" s="884"/>
      <c r="U499" s="397"/>
    </row>
    <row r="500" spans="1:21" ht="16.5" x14ac:dyDescent="0.3">
      <c r="A500" s="397"/>
      <c r="B500" s="53"/>
      <c r="C500" s="53"/>
      <c r="I500" s="53"/>
      <c r="J500" s="53"/>
      <c r="K500" s="53"/>
      <c r="M500" s="884"/>
      <c r="U500" s="397"/>
    </row>
    <row r="501" spans="1:21" ht="16.5" x14ac:dyDescent="0.3">
      <c r="A501" s="397"/>
      <c r="B501" s="53"/>
      <c r="C501" s="53"/>
      <c r="I501" s="53"/>
      <c r="J501" s="53"/>
      <c r="K501" s="53"/>
      <c r="M501" s="884"/>
      <c r="U501" s="397"/>
    </row>
    <row r="502" spans="1:21" ht="16.5" x14ac:dyDescent="0.3">
      <c r="A502" s="397"/>
      <c r="B502" s="53"/>
      <c r="C502" s="53"/>
      <c r="I502" s="53"/>
      <c r="J502" s="53"/>
      <c r="K502" s="53"/>
      <c r="M502" s="884"/>
      <c r="U502" s="397"/>
    </row>
    <row r="503" spans="1:21" ht="16.5" x14ac:dyDescent="0.3">
      <c r="A503" s="397"/>
      <c r="B503" s="53"/>
      <c r="C503" s="53"/>
      <c r="I503" s="53"/>
      <c r="J503" s="53"/>
      <c r="K503" s="53"/>
      <c r="M503" s="884"/>
      <c r="U503" s="397"/>
    </row>
    <row r="504" spans="1:21" ht="16.5" x14ac:dyDescent="0.3">
      <c r="A504" s="397"/>
      <c r="B504" s="53"/>
      <c r="C504" s="53"/>
      <c r="I504" s="53"/>
      <c r="J504" s="53"/>
      <c r="K504" s="53"/>
      <c r="M504" s="884"/>
      <c r="U504" s="397"/>
    </row>
    <row r="505" spans="1:21" ht="16.5" x14ac:dyDescent="0.3">
      <c r="A505" s="397"/>
      <c r="B505" s="53"/>
      <c r="C505" s="53"/>
      <c r="I505" s="53"/>
      <c r="J505" s="53"/>
      <c r="K505" s="53"/>
      <c r="M505" s="884"/>
      <c r="U505" s="397"/>
    </row>
    <row r="506" spans="1:21" ht="16.5" x14ac:dyDescent="0.3">
      <c r="A506" s="397"/>
      <c r="B506" s="53"/>
      <c r="C506" s="53"/>
      <c r="I506" s="53"/>
      <c r="J506" s="53"/>
      <c r="K506" s="53"/>
      <c r="M506" s="884"/>
      <c r="U506" s="397"/>
    </row>
    <row r="507" spans="1:21" ht="16.5" x14ac:dyDescent="0.3">
      <c r="A507" s="397"/>
      <c r="B507" s="53"/>
      <c r="C507" s="53"/>
      <c r="I507" s="53"/>
      <c r="J507" s="53"/>
      <c r="K507" s="53"/>
      <c r="M507" s="884"/>
      <c r="U507" s="397"/>
    </row>
    <row r="508" spans="1:21" ht="16.5" x14ac:dyDescent="0.3">
      <c r="A508" s="397"/>
      <c r="B508" s="53"/>
      <c r="C508" s="53"/>
      <c r="I508" s="53"/>
      <c r="J508" s="53"/>
      <c r="K508" s="53"/>
      <c r="M508" s="884"/>
      <c r="U508" s="397"/>
    </row>
    <row r="509" spans="1:21" ht="16.5" x14ac:dyDescent="0.3">
      <c r="A509" s="397"/>
      <c r="B509" s="53"/>
      <c r="C509" s="53"/>
      <c r="I509" s="53"/>
      <c r="J509" s="53"/>
      <c r="K509" s="53"/>
      <c r="M509" s="884"/>
      <c r="U509" s="397"/>
    </row>
    <row r="510" spans="1:21" ht="16.5" x14ac:dyDescent="0.3">
      <c r="A510" s="397"/>
      <c r="B510" s="53"/>
      <c r="C510" s="53"/>
      <c r="I510" s="53"/>
      <c r="J510" s="53"/>
      <c r="K510" s="53"/>
      <c r="M510" s="884"/>
      <c r="U510" s="397"/>
    </row>
    <row r="511" spans="1:21" ht="16.5" x14ac:dyDescent="0.3">
      <c r="A511" s="397"/>
      <c r="B511" s="53"/>
      <c r="C511" s="53"/>
      <c r="I511" s="53"/>
      <c r="J511" s="53"/>
      <c r="K511" s="53"/>
      <c r="M511" s="884"/>
      <c r="U511" s="397"/>
    </row>
    <row r="512" spans="1:21" ht="16.5" x14ac:dyDescent="0.3">
      <c r="A512" s="397"/>
      <c r="B512" s="53"/>
      <c r="C512" s="53"/>
      <c r="I512" s="53"/>
      <c r="J512" s="53"/>
      <c r="K512" s="53"/>
      <c r="M512" s="884"/>
      <c r="U512" s="397"/>
    </row>
    <row r="513" spans="1:21" ht="16.5" x14ac:dyDescent="0.3">
      <c r="A513" s="397"/>
      <c r="B513" s="53"/>
      <c r="C513" s="53"/>
      <c r="I513" s="53"/>
      <c r="J513" s="53"/>
      <c r="K513" s="53"/>
      <c r="M513" s="884"/>
      <c r="U513" s="397"/>
    </row>
    <row r="514" spans="1:21" ht="16.5" x14ac:dyDescent="0.3">
      <c r="A514" s="397"/>
      <c r="B514" s="53"/>
      <c r="C514" s="53"/>
      <c r="I514" s="53"/>
      <c r="J514" s="53"/>
      <c r="K514" s="53"/>
      <c r="M514" s="884"/>
      <c r="U514" s="397"/>
    </row>
    <row r="515" spans="1:21" ht="16.5" x14ac:dyDescent="0.3">
      <c r="A515" s="397"/>
      <c r="B515" s="53"/>
      <c r="C515" s="53"/>
      <c r="I515" s="53"/>
      <c r="J515" s="53"/>
      <c r="K515" s="53"/>
      <c r="M515" s="884"/>
      <c r="U515" s="397"/>
    </row>
    <row r="516" spans="1:21" ht="16.5" x14ac:dyDescent="0.3">
      <c r="A516" s="397"/>
      <c r="B516" s="53"/>
      <c r="C516" s="53"/>
      <c r="I516" s="53"/>
      <c r="J516" s="53"/>
      <c r="K516" s="53"/>
      <c r="M516" s="884"/>
      <c r="U516" s="397"/>
    </row>
    <row r="517" spans="1:21" ht="16.5" x14ac:dyDescent="0.3">
      <c r="A517" s="397"/>
      <c r="B517" s="53"/>
      <c r="C517" s="53"/>
      <c r="I517" s="53"/>
      <c r="J517" s="53"/>
      <c r="K517" s="53"/>
      <c r="M517" s="884"/>
      <c r="U517" s="397"/>
    </row>
    <row r="518" spans="1:21" ht="16.5" x14ac:dyDescent="0.3">
      <c r="A518" s="397"/>
      <c r="B518" s="53"/>
      <c r="C518" s="53"/>
      <c r="I518" s="53"/>
      <c r="J518" s="53"/>
      <c r="K518" s="53"/>
      <c r="M518" s="884"/>
      <c r="U518" s="397"/>
    </row>
    <row r="519" spans="1:21" ht="16.5" x14ac:dyDescent="0.3">
      <c r="A519" s="397"/>
      <c r="B519" s="53"/>
      <c r="C519" s="53"/>
      <c r="I519" s="53"/>
      <c r="J519" s="53"/>
      <c r="K519" s="53"/>
      <c r="M519" s="884"/>
      <c r="U519" s="397"/>
    </row>
    <row r="520" spans="1:21" ht="16.5" x14ac:dyDescent="0.3">
      <c r="A520" s="397"/>
      <c r="B520" s="53"/>
      <c r="C520" s="53"/>
      <c r="I520" s="53"/>
      <c r="J520" s="53"/>
      <c r="K520" s="53"/>
      <c r="M520" s="884"/>
      <c r="U520" s="397"/>
    </row>
    <row r="521" spans="1:21" ht="16.5" x14ac:dyDescent="0.3">
      <c r="A521" s="397"/>
      <c r="B521" s="53"/>
      <c r="C521" s="53"/>
      <c r="I521" s="53"/>
      <c r="J521" s="53"/>
      <c r="K521" s="53"/>
      <c r="M521" s="884"/>
      <c r="U521" s="397"/>
    </row>
    <row r="522" spans="1:21" ht="16.5" x14ac:dyDescent="0.3">
      <c r="A522" s="397"/>
      <c r="B522" s="53"/>
      <c r="C522" s="53"/>
      <c r="I522" s="53"/>
      <c r="J522" s="53"/>
      <c r="K522" s="53"/>
      <c r="M522" s="884"/>
      <c r="U522" s="397"/>
    </row>
    <row r="523" spans="1:21" ht="16.5" x14ac:dyDescent="0.3">
      <c r="A523" s="397"/>
      <c r="B523" s="53"/>
      <c r="C523" s="53"/>
      <c r="I523" s="53"/>
      <c r="J523" s="53"/>
      <c r="K523" s="53"/>
      <c r="M523" s="884"/>
      <c r="U523" s="397"/>
    </row>
    <row r="524" spans="1:21" ht="16.5" x14ac:dyDescent="0.3">
      <c r="A524" s="397"/>
      <c r="B524" s="53"/>
      <c r="C524" s="53"/>
      <c r="I524" s="53"/>
      <c r="J524" s="53"/>
      <c r="K524" s="53"/>
      <c r="M524" s="884"/>
      <c r="U524" s="397"/>
    </row>
    <row r="525" spans="1:21" ht="16.5" x14ac:dyDescent="0.3">
      <c r="A525" s="397"/>
      <c r="B525" s="53"/>
      <c r="C525" s="53"/>
      <c r="I525" s="53"/>
      <c r="J525" s="53"/>
      <c r="K525" s="53"/>
      <c r="M525" s="884"/>
      <c r="U525" s="397"/>
    </row>
    <row r="526" spans="1:21" ht="16.5" x14ac:dyDescent="0.3">
      <c r="A526" s="397"/>
      <c r="B526" s="53"/>
      <c r="C526" s="53"/>
      <c r="I526" s="53"/>
      <c r="J526" s="53"/>
      <c r="K526" s="53"/>
      <c r="M526" s="884"/>
      <c r="U526" s="397"/>
    </row>
    <row r="527" spans="1:21" ht="16.5" x14ac:dyDescent="0.3">
      <c r="A527" s="397"/>
      <c r="B527" s="53"/>
      <c r="C527" s="53"/>
      <c r="I527" s="53"/>
      <c r="J527" s="53"/>
      <c r="K527" s="53"/>
      <c r="M527" s="884"/>
      <c r="U527" s="397"/>
    </row>
    <row r="528" spans="1:21" ht="16.5" x14ac:dyDescent="0.3">
      <c r="A528" s="397"/>
      <c r="B528" s="53"/>
      <c r="C528" s="53"/>
      <c r="I528" s="53"/>
      <c r="J528" s="53"/>
      <c r="K528" s="53"/>
      <c r="M528" s="884"/>
      <c r="U528" s="397"/>
    </row>
    <row r="529" spans="1:21" ht="16.5" x14ac:dyDescent="0.3">
      <c r="A529" s="397"/>
      <c r="B529" s="53"/>
      <c r="C529" s="53"/>
      <c r="I529" s="53"/>
      <c r="J529" s="53"/>
      <c r="K529" s="53"/>
      <c r="M529" s="884"/>
      <c r="U529" s="397"/>
    </row>
    <row r="530" spans="1:21" ht="16.5" x14ac:dyDescent="0.3">
      <c r="A530" s="397"/>
      <c r="B530" s="53"/>
      <c r="C530" s="53"/>
      <c r="I530" s="53"/>
      <c r="J530" s="53"/>
      <c r="K530" s="53"/>
      <c r="M530" s="884"/>
      <c r="U530" s="397"/>
    </row>
    <row r="531" spans="1:21" ht="16.5" x14ac:dyDescent="0.3">
      <c r="A531" s="397"/>
      <c r="B531" s="53"/>
      <c r="C531" s="53"/>
      <c r="I531" s="53"/>
      <c r="J531" s="53"/>
      <c r="K531" s="53"/>
      <c r="M531" s="884"/>
      <c r="U531" s="397"/>
    </row>
    <row r="532" spans="1:21" ht="16.5" x14ac:dyDescent="0.3">
      <c r="A532" s="397"/>
      <c r="B532" s="53"/>
      <c r="C532" s="53"/>
      <c r="I532" s="53"/>
      <c r="J532" s="53"/>
      <c r="K532" s="53"/>
      <c r="M532" s="884"/>
      <c r="U532" s="397"/>
    </row>
    <row r="533" spans="1:21" ht="16.5" x14ac:dyDescent="0.3">
      <c r="A533" s="397"/>
      <c r="B533" s="53"/>
      <c r="C533" s="53"/>
      <c r="I533" s="53"/>
      <c r="J533" s="53"/>
      <c r="K533" s="53"/>
      <c r="M533" s="884"/>
      <c r="U533" s="397"/>
    </row>
    <row r="534" spans="1:21" ht="16.5" x14ac:dyDescent="0.3">
      <c r="A534" s="397"/>
      <c r="B534" s="53"/>
      <c r="C534" s="53"/>
      <c r="I534" s="53"/>
      <c r="J534" s="53"/>
      <c r="K534" s="53"/>
      <c r="M534" s="884"/>
      <c r="U534" s="397"/>
    </row>
    <row r="535" spans="1:21" ht="16.5" x14ac:dyDescent="0.3">
      <c r="A535" s="397"/>
      <c r="B535" s="53"/>
      <c r="C535" s="53"/>
      <c r="I535" s="53"/>
      <c r="J535" s="53"/>
      <c r="K535" s="53"/>
      <c r="M535" s="884"/>
      <c r="U535" s="397"/>
    </row>
    <row r="536" spans="1:21" ht="16.5" x14ac:dyDescent="0.3">
      <c r="A536" s="397"/>
      <c r="B536" s="53"/>
      <c r="C536" s="53"/>
      <c r="I536" s="53"/>
      <c r="J536" s="53"/>
      <c r="K536" s="53"/>
      <c r="M536" s="884"/>
      <c r="U536" s="397"/>
    </row>
    <row r="537" spans="1:21" ht="16.5" x14ac:dyDescent="0.3">
      <c r="A537" s="397"/>
      <c r="B537" s="53"/>
      <c r="C537" s="53"/>
      <c r="I537" s="53"/>
      <c r="J537" s="53"/>
      <c r="K537" s="53"/>
      <c r="M537" s="884"/>
      <c r="U537" s="397"/>
    </row>
    <row r="538" spans="1:21" ht="16.5" x14ac:dyDescent="0.3">
      <c r="A538" s="397"/>
      <c r="B538" s="53"/>
      <c r="C538" s="53"/>
      <c r="I538" s="53"/>
      <c r="J538" s="53"/>
      <c r="K538" s="53"/>
      <c r="M538" s="884"/>
      <c r="U538" s="397"/>
    </row>
    <row r="539" spans="1:21" ht="16.5" x14ac:dyDescent="0.3">
      <c r="A539" s="397"/>
      <c r="B539" s="53"/>
      <c r="C539" s="53"/>
      <c r="I539" s="53"/>
      <c r="J539" s="53"/>
      <c r="K539" s="53"/>
      <c r="M539" s="884"/>
      <c r="U539" s="397"/>
    </row>
    <row r="540" spans="1:21" ht="16.5" x14ac:dyDescent="0.3">
      <c r="A540" s="397"/>
      <c r="B540" s="53"/>
      <c r="C540" s="53"/>
      <c r="I540" s="53"/>
      <c r="J540" s="53"/>
      <c r="K540" s="53"/>
      <c r="M540" s="884"/>
      <c r="U540" s="397"/>
    </row>
    <row r="541" spans="1:21" ht="16.5" x14ac:dyDescent="0.3">
      <c r="A541" s="397"/>
      <c r="B541" s="53"/>
      <c r="C541" s="53"/>
      <c r="I541" s="53"/>
      <c r="J541" s="53"/>
      <c r="K541" s="53"/>
      <c r="M541" s="884"/>
      <c r="U541" s="397"/>
    </row>
    <row r="542" spans="1:21" ht="16.5" x14ac:dyDescent="0.3">
      <c r="A542" s="397"/>
      <c r="B542" s="53"/>
      <c r="C542" s="53"/>
      <c r="I542" s="53"/>
      <c r="J542" s="53"/>
      <c r="K542" s="53"/>
      <c r="M542" s="884"/>
      <c r="U542" s="397"/>
    </row>
    <row r="543" spans="1:21" ht="16.5" x14ac:dyDescent="0.3">
      <c r="A543" s="397"/>
      <c r="B543" s="53"/>
      <c r="C543" s="53"/>
      <c r="I543" s="53"/>
      <c r="J543" s="53"/>
      <c r="K543" s="53"/>
      <c r="M543" s="884"/>
      <c r="U543" s="397"/>
    </row>
    <row r="544" spans="1:21" ht="16.5" x14ac:dyDescent="0.3">
      <c r="A544" s="397"/>
      <c r="B544" s="53"/>
      <c r="C544" s="53"/>
      <c r="I544" s="53"/>
      <c r="J544" s="53"/>
      <c r="K544" s="53"/>
      <c r="M544" s="884"/>
      <c r="U544" s="397"/>
    </row>
    <row r="545" spans="1:21" ht="16.5" x14ac:dyDescent="0.3">
      <c r="A545" s="397"/>
      <c r="B545" s="53"/>
      <c r="C545" s="53"/>
      <c r="I545" s="53"/>
      <c r="J545" s="53"/>
      <c r="K545" s="53"/>
      <c r="M545" s="884"/>
      <c r="U545" s="397"/>
    </row>
    <row r="546" spans="1:21" ht="16.5" x14ac:dyDescent="0.3">
      <c r="A546" s="397"/>
      <c r="B546" s="53"/>
      <c r="C546" s="53"/>
      <c r="I546" s="53"/>
      <c r="J546" s="53"/>
      <c r="K546" s="53"/>
      <c r="M546" s="884"/>
      <c r="U546" s="397"/>
    </row>
    <row r="547" spans="1:21" ht="16.5" x14ac:dyDescent="0.3">
      <c r="A547" s="397"/>
      <c r="B547" s="53"/>
      <c r="C547" s="53"/>
      <c r="I547" s="53"/>
      <c r="J547" s="53"/>
      <c r="K547" s="53"/>
      <c r="M547" s="884"/>
      <c r="U547" s="397"/>
    </row>
    <row r="548" spans="1:21" ht="16.5" x14ac:dyDescent="0.3">
      <c r="A548" s="397"/>
      <c r="B548" s="53"/>
      <c r="C548" s="53"/>
      <c r="I548" s="53"/>
      <c r="J548" s="53"/>
      <c r="K548" s="53"/>
      <c r="M548" s="884"/>
      <c r="U548" s="397"/>
    </row>
    <row r="549" spans="1:21" ht="16.5" x14ac:dyDescent="0.3">
      <c r="A549" s="397"/>
      <c r="B549" s="53"/>
      <c r="C549" s="53"/>
      <c r="I549" s="53"/>
      <c r="J549" s="53"/>
      <c r="K549" s="53"/>
      <c r="M549" s="884"/>
      <c r="U549" s="397"/>
    </row>
    <row r="550" spans="1:21" ht="16.5" x14ac:dyDescent="0.3">
      <c r="A550" s="397"/>
      <c r="B550" s="53"/>
      <c r="C550" s="53"/>
      <c r="I550" s="53"/>
      <c r="J550" s="53"/>
      <c r="K550" s="53"/>
      <c r="M550" s="884"/>
      <c r="U550" s="397"/>
    </row>
    <row r="551" spans="1:21" ht="16.5" x14ac:dyDescent="0.3">
      <c r="A551" s="397"/>
      <c r="B551" s="53"/>
      <c r="C551" s="53"/>
      <c r="I551" s="53"/>
      <c r="J551" s="53"/>
      <c r="K551" s="53"/>
      <c r="M551" s="884"/>
      <c r="U551" s="397"/>
    </row>
    <row r="552" spans="1:21" ht="16.5" x14ac:dyDescent="0.3">
      <c r="A552" s="397"/>
      <c r="B552" s="53"/>
      <c r="C552" s="53"/>
      <c r="I552" s="53"/>
      <c r="J552" s="53"/>
      <c r="K552" s="53"/>
      <c r="M552" s="884"/>
      <c r="U552" s="397"/>
    </row>
    <row r="553" spans="1:21" ht="16.5" x14ac:dyDescent="0.3">
      <c r="A553" s="397"/>
      <c r="B553" s="53"/>
      <c r="C553" s="53"/>
      <c r="I553" s="53"/>
      <c r="J553" s="53"/>
      <c r="K553" s="53"/>
      <c r="M553" s="884"/>
      <c r="U553" s="397"/>
    </row>
    <row r="554" spans="1:21" ht="16.5" x14ac:dyDescent="0.3">
      <c r="A554" s="397"/>
      <c r="B554" s="53"/>
      <c r="C554" s="53"/>
      <c r="I554" s="53"/>
      <c r="J554" s="53"/>
      <c r="K554" s="53"/>
      <c r="M554" s="884"/>
      <c r="U554" s="397"/>
    </row>
    <row r="555" spans="1:21" ht="16.5" x14ac:dyDescent="0.3">
      <c r="A555" s="397"/>
      <c r="B555" s="53"/>
      <c r="C555" s="53"/>
      <c r="I555" s="53"/>
      <c r="J555" s="53"/>
      <c r="K555" s="53"/>
      <c r="M555" s="884"/>
      <c r="U555" s="397"/>
    </row>
    <row r="556" spans="1:21" ht="16.5" x14ac:dyDescent="0.3">
      <c r="A556" s="397"/>
      <c r="B556" s="53"/>
      <c r="C556" s="53"/>
      <c r="I556" s="53"/>
      <c r="J556" s="53"/>
      <c r="K556" s="53"/>
      <c r="M556" s="884"/>
      <c r="U556" s="397"/>
    </row>
    <row r="557" spans="1:21" ht="16.5" x14ac:dyDescent="0.3">
      <c r="A557" s="397"/>
      <c r="B557" s="53"/>
      <c r="C557" s="53"/>
      <c r="I557" s="53"/>
      <c r="J557" s="53"/>
      <c r="K557" s="53"/>
      <c r="M557" s="884"/>
      <c r="U557" s="397"/>
    </row>
    <row r="558" spans="1:21" ht="16.5" x14ac:dyDescent="0.3">
      <c r="A558" s="397"/>
      <c r="B558" s="53"/>
      <c r="C558" s="53"/>
      <c r="I558" s="53"/>
      <c r="J558" s="53"/>
      <c r="K558" s="53"/>
      <c r="M558" s="884"/>
      <c r="U558" s="397"/>
    </row>
    <row r="559" spans="1:21" ht="16.5" x14ac:dyDescent="0.3">
      <c r="A559" s="397"/>
      <c r="B559" s="53"/>
      <c r="C559" s="53"/>
      <c r="I559" s="53"/>
      <c r="J559" s="53"/>
      <c r="K559" s="53"/>
      <c r="M559" s="884"/>
      <c r="U559" s="397"/>
    </row>
    <row r="560" spans="1:21" ht="16.5" x14ac:dyDescent="0.3">
      <c r="A560" s="397"/>
      <c r="B560" s="53"/>
      <c r="C560" s="53"/>
      <c r="I560" s="53"/>
      <c r="J560" s="53"/>
      <c r="K560" s="53"/>
      <c r="M560" s="884"/>
      <c r="U560" s="397"/>
    </row>
    <row r="561" spans="1:21" ht="16.5" x14ac:dyDescent="0.3">
      <c r="A561" s="397"/>
      <c r="B561" s="53"/>
      <c r="C561" s="53"/>
      <c r="I561" s="53"/>
      <c r="J561" s="53"/>
      <c r="K561" s="53"/>
      <c r="M561" s="884"/>
      <c r="U561" s="397"/>
    </row>
    <row r="562" spans="1:21" ht="16.5" x14ac:dyDescent="0.3">
      <c r="A562" s="397"/>
      <c r="B562" s="53"/>
      <c r="C562" s="53"/>
      <c r="I562" s="53"/>
      <c r="J562" s="53"/>
      <c r="K562" s="53"/>
      <c r="M562" s="884"/>
      <c r="U562" s="397"/>
    </row>
    <row r="563" spans="1:21" ht="16.5" x14ac:dyDescent="0.3">
      <c r="A563" s="397"/>
      <c r="B563" s="53"/>
      <c r="C563" s="53"/>
      <c r="I563" s="53"/>
      <c r="J563" s="53"/>
      <c r="K563" s="53"/>
      <c r="M563" s="884"/>
      <c r="U563" s="397"/>
    </row>
    <row r="564" spans="1:21" ht="16.5" x14ac:dyDescent="0.3">
      <c r="A564" s="397"/>
      <c r="B564" s="53"/>
      <c r="C564" s="53"/>
      <c r="I564" s="53"/>
      <c r="J564" s="53"/>
      <c r="K564" s="53"/>
      <c r="M564" s="884"/>
      <c r="U564" s="397"/>
    </row>
    <row r="565" spans="1:21" ht="16.5" x14ac:dyDescent="0.3">
      <c r="A565" s="397"/>
      <c r="B565" s="53"/>
      <c r="C565" s="53"/>
      <c r="I565" s="53"/>
      <c r="J565" s="53"/>
      <c r="K565" s="53"/>
      <c r="M565" s="884"/>
      <c r="U565" s="397"/>
    </row>
    <row r="566" spans="1:21" ht="16.5" x14ac:dyDescent="0.3">
      <c r="A566" s="397"/>
      <c r="B566" s="53"/>
      <c r="C566" s="53"/>
      <c r="I566" s="53"/>
      <c r="J566" s="53"/>
      <c r="K566" s="53"/>
      <c r="M566" s="884"/>
      <c r="U566" s="397"/>
    </row>
    <row r="567" spans="1:21" ht="16.5" x14ac:dyDescent="0.3">
      <c r="A567" s="397"/>
      <c r="B567" s="53"/>
      <c r="C567" s="53"/>
      <c r="I567" s="53"/>
      <c r="J567" s="53"/>
      <c r="K567" s="53"/>
      <c r="M567" s="884"/>
      <c r="U567" s="397"/>
    </row>
    <row r="568" spans="1:21" ht="16.5" x14ac:dyDescent="0.3">
      <c r="A568" s="397"/>
      <c r="B568" s="53"/>
      <c r="C568" s="53"/>
      <c r="I568" s="53"/>
      <c r="J568" s="53"/>
      <c r="K568" s="53"/>
      <c r="M568" s="884"/>
      <c r="U568" s="397"/>
    </row>
    <row r="569" spans="1:21" ht="16.5" x14ac:dyDescent="0.3">
      <c r="A569" s="397"/>
      <c r="B569" s="53"/>
      <c r="C569" s="53"/>
      <c r="I569" s="53"/>
      <c r="J569" s="53"/>
      <c r="K569" s="53"/>
      <c r="M569" s="884"/>
      <c r="U569" s="397"/>
    </row>
    <row r="570" spans="1:21" ht="16.5" x14ac:dyDescent="0.3">
      <c r="A570" s="397"/>
      <c r="B570" s="53"/>
      <c r="C570" s="53"/>
      <c r="I570" s="53"/>
      <c r="J570" s="53"/>
      <c r="K570" s="53"/>
      <c r="M570" s="884"/>
      <c r="U570" s="397"/>
    </row>
    <row r="571" spans="1:21" ht="16.5" x14ac:dyDescent="0.3">
      <c r="A571" s="397"/>
      <c r="B571" s="53"/>
      <c r="C571" s="53"/>
      <c r="I571" s="53"/>
      <c r="J571" s="53"/>
      <c r="K571" s="53"/>
      <c r="M571" s="884"/>
      <c r="U571" s="397"/>
    </row>
    <row r="572" spans="1:21" ht="16.5" x14ac:dyDescent="0.3">
      <c r="A572" s="397"/>
      <c r="B572" s="53"/>
      <c r="C572" s="53"/>
      <c r="I572" s="53"/>
      <c r="J572" s="53"/>
      <c r="K572" s="53"/>
      <c r="M572" s="884"/>
      <c r="U572" s="397"/>
    </row>
    <row r="573" spans="1:21" ht="16.5" x14ac:dyDescent="0.3">
      <c r="A573" s="397"/>
      <c r="B573" s="53"/>
      <c r="C573" s="53"/>
      <c r="I573" s="53"/>
      <c r="J573" s="53"/>
      <c r="K573" s="53"/>
      <c r="M573" s="884"/>
      <c r="U573" s="397"/>
    </row>
    <row r="574" spans="1:21" ht="16.5" x14ac:dyDescent="0.3">
      <c r="A574" s="397"/>
      <c r="B574" s="53"/>
      <c r="C574" s="53"/>
      <c r="I574" s="53"/>
      <c r="J574" s="53"/>
      <c r="K574" s="53"/>
      <c r="M574" s="884"/>
      <c r="U574" s="397"/>
    </row>
    <row r="575" spans="1:21" ht="16.5" x14ac:dyDescent="0.3">
      <c r="A575" s="397"/>
      <c r="B575" s="53"/>
      <c r="C575" s="53"/>
      <c r="I575" s="53"/>
      <c r="J575" s="53"/>
      <c r="K575" s="53"/>
      <c r="M575" s="884"/>
      <c r="U575" s="397"/>
    </row>
    <row r="576" spans="1:21" ht="16.5" x14ac:dyDescent="0.3">
      <c r="A576" s="397"/>
      <c r="B576" s="53"/>
      <c r="C576" s="53"/>
      <c r="I576" s="53"/>
      <c r="J576" s="53"/>
      <c r="K576" s="53"/>
      <c r="M576" s="884"/>
      <c r="U576" s="397"/>
    </row>
    <row r="577" spans="1:21" ht="16.5" x14ac:dyDescent="0.3">
      <c r="A577" s="397"/>
      <c r="B577" s="53"/>
      <c r="C577" s="53"/>
      <c r="I577" s="53"/>
      <c r="J577" s="53"/>
      <c r="K577" s="53"/>
      <c r="M577" s="884"/>
      <c r="U577" s="397"/>
    </row>
    <row r="578" spans="1:21" ht="16.5" x14ac:dyDescent="0.3">
      <c r="A578" s="397"/>
      <c r="B578" s="53"/>
      <c r="C578" s="53"/>
      <c r="I578" s="53"/>
      <c r="J578" s="53"/>
      <c r="K578" s="53"/>
      <c r="M578" s="884"/>
      <c r="U578" s="397"/>
    </row>
    <row r="579" spans="1:21" ht="16.5" x14ac:dyDescent="0.3">
      <c r="A579" s="397"/>
      <c r="B579" s="53"/>
      <c r="C579" s="53"/>
      <c r="I579" s="53"/>
      <c r="J579" s="53"/>
      <c r="K579" s="53"/>
      <c r="M579" s="884"/>
      <c r="U579" s="397"/>
    </row>
    <row r="580" spans="1:21" ht="16.5" x14ac:dyDescent="0.3">
      <c r="A580" s="397"/>
      <c r="B580" s="53"/>
      <c r="C580" s="53"/>
      <c r="I580" s="53"/>
      <c r="J580" s="53"/>
      <c r="K580" s="53"/>
      <c r="M580" s="884"/>
      <c r="U580" s="397"/>
    </row>
    <row r="581" spans="1:21" ht="16.5" x14ac:dyDescent="0.3">
      <c r="A581" s="397"/>
      <c r="B581" s="53"/>
      <c r="C581" s="53"/>
      <c r="I581" s="53"/>
      <c r="J581" s="53"/>
      <c r="K581" s="53"/>
      <c r="M581" s="884"/>
      <c r="U581" s="397"/>
    </row>
    <row r="582" spans="1:21" ht="16.5" x14ac:dyDescent="0.3">
      <c r="A582" s="397"/>
      <c r="B582" s="53"/>
      <c r="C582" s="53"/>
      <c r="I582" s="53"/>
      <c r="J582" s="53"/>
      <c r="K582" s="53"/>
      <c r="M582" s="884"/>
      <c r="U582" s="397"/>
    </row>
    <row r="583" spans="1:21" ht="16.5" x14ac:dyDescent="0.3">
      <c r="A583" s="397"/>
      <c r="B583" s="53"/>
      <c r="C583" s="53"/>
      <c r="I583" s="53"/>
      <c r="J583" s="53"/>
      <c r="K583" s="53"/>
      <c r="M583" s="884"/>
      <c r="U583" s="397"/>
    </row>
    <row r="584" spans="1:21" ht="16.5" x14ac:dyDescent="0.3">
      <c r="A584" s="397"/>
      <c r="B584" s="53"/>
      <c r="C584" s="53"/>
      <c r="I584" s="53"/>
      <c r="J584" s="53"/>
      <c r="K584" s="53"/>
      <c r="M584" s="884"/>
      <c r="U584" s="397"/>
    </row>
    <row r="585" spans="1:21" ht="16.5" x14ac:dyDescent="0.3">
      <c r="A585" s="397"/>
      <c r="B585" s="53"/>
      <c r="C585" s="53"/>
      <c r="I585" s="53"/>
      <c r="J585" s="53"/>
      <c r="K585" s="53"/>
      <c r="M585" s="884"/>
      <c r="U585" s="397"/>
    </row>
    <row r="586" spans="1:21" ht="16.5" x14ac:dyDescent="0.3">
      <c r="A586" s="397"/>
      <c r="B586" s="53"/>
      <c r="C586" s="53"/>
      <c r="I586" s="53"/>
      <c r="J586" s="53"/>
      <c r="K586" s="53"/>
      <c r="M586" s="884"/>
      <c r="U586" s="397"/>
    </row>
    <row r="587" spans="1:21" ht="16.5" x14ac:dyDescent="0.3">
      <c r="A587" s="397"/>
      <c r="B587" s="53"/>
      <c r="C587" s="53"/>
      <c r="I587" s="53"/>
      <c r="J587" s="53"/>
      <c r="K587" s="53"/>
      <c r="M587" s="884"/>
      <c r="U587" s="397"/>
    </row>
    <row r="588" spans="1:21" ht="16.5" x14ac:dyDescent="0.3">
      <c r="A588" s="397"/>
      <c r="B588" s="53"/>
      <c r="C588" s="53"/>
      <c r="I588" s="53"/>
      <c r="J588" s="53"/>
      <c r="K588" s="53"/>
      <c r="M588" s="884"/>
      <c r="U588" s="397"/>
    </row>
    <row r="589" spans="1:21" ht="16.5" x14ac:dyDescent="0.3">
      <c r="A589" s="397"/>
      <c r="B589" s="53"/>
      <c r="C589" s="53"/>
      <c r="I589" s="53"/>
      <c r="J589" s="53"/>
      <c r="K589" s="53"/>
      <c r="M589" s="884"/>
      <c r="U589" s="397"/>
    </row>
    <row r="590" spans="1:21" ht="16.5" x14ac:dyDescent="0.3">
      <c r="A590" s="397"/>
      <c r="B590" s="53"/>
      <c r="C590" s="53"/>
      <c r="I590" s="53"/>
      <c r="J590" s="53"/>
      <c r="K590" s="53"/>
      <c r="M590" s="884"/>
      <c r="U590" s="397"/>
    </row>
    <row r="591" spans="1:21" ht="16.5" x14ac:dyDescent="0.3">
      <c r="A591" s="397"/>
      <c r="B591" s="53"/>
      <c r="C591" s="53"/>
      <c r="I591" s="53"/>
      <c r="J591" s="53"/>
      <c r="K591" s="53"/>
      <c r="M591" s="884"/>
      <c r="U591" s="397"/>
    </row>
    <row r="592" spans="1:21" ht="16.5" x14ac:dyDescent="0.3">
      <c r="A592" s="397"/>
      <c r="B592" s="53"/>
      <c r="C592" s="53"/>
      <c r="I592" s="53"/>
      <c r="J592" s="53"/>
      <c r="K592" s="53"/>
      <c r="M592" s="884"/>
      <c r="U592" s="397"/>
    </row>
    <row r="593" spans="1:21" ht="16.5" x14ac:dyDescent="0.3">
      <c r="A593" s="397"/>
      <c r="B593" s="53"/>
      <c r="C593" s="53"/>
      <c r="I593" s="53"/>
      <c r="J593" s="53"/>
      <c r="K593" s="53"/>
      <c r="M593" s="884"/>
      <c r="U593" s="397"/>
    </row>
    <row r="594" spans="1:21" ht="16.5" x14ac:dyDescent="0.3">
      <c r="A594" s="397"/>
      <c r="B594" s="53"/>
      <c r="C594" s="53"/>
      <c r="I594" s="53"/>
      <c r="J594" s="53"/>
      <c r="K594" s="53"/>
      <c r="M594" s="884"/>
      <c r="U594" s="397"/>
    </row>
    <row r="595" spans="1:21" ht="16.5" x14ac:dyDescent="0.3">
      <c r="A595" s="397"/>
      <c r="B595" s="53"/>
      <c r="C595" s="53"/>
      <c r="I595" s="53"/>
      <c r="J595" s="53"/>
      <c r="K595" s="53"/>
      <c r="M595" s="884"/>
      <c r="U595" s="397"/>
    </row>
    <row r="596" spans="1:21" ht="16.5" x14ac:dyDescent="0.3">
      <c r="A596" s="397"/>
      <c r="B596" s="53"/>
      <c r="C596" s="53"/>
      <c r="I596" s="53"/>
      <c r="J596" s="53"/>
      <c r="K596" s="53"/>
      <c r="M596" s="884"/>
      <c r="U596" s="397"/>
    </row>
    <row r="597" spans="1:21" ht="16.5" x14ac:dyDescent="0.3">
      <c r="A597" s="397"/>
      <c r="B597" s="53"/>
      <c r="C597" s="53"/>
      <c r="I597" s="53"/>
      <c r="J597" s="53"/>
      <c r="K597" s="53"/>
      <c r="M597" s="884"/>
      <c r="U597" s="397"/>
    </row>
    <row r="598" spans="1:21" ht="16.5" x14ac:dyDescent="0.3">
      <c r="A598" s="397"/>
      <c r="B598" s="53"/>
      <c r="C598" s="53"/>
      <c r="I598" s="53"/>
      <c r="J598" s="53"/>
      <c r="K598" s="53"/>
      <c r="M598" s="884"/>
      <c r="U598" s="397"/>
    </row>
    <row r="599" spans="1:21" ht="16.5" x14ac:dyDescent="0.3">
      <c r="A599" s="397"/>
      <c r="B599" s="53"/>
      <c r="C599" s="53"/>
      <c r="I599" s="53"/>
      <c r="J599" s="53"/>
      <c r="K599" s="53"/>
      <c r="M599" s="884"/>
      <c r="U599" s="397"/>
    </row>
    <row r="600" spans="1:21" ht="16.5" x14ac:dyDescent="0.3">
      <c r="A600" s="397"/>
      <c r="B600" s="53"/>
      <c r="C600" s="53"/>
      <c r="I600" s="53"/>
      <c r="J600" s="53"/>
      <c r="K600" s="53"/>
      <c r="M600" s="884"/>
      <c r="U600" s="397"/>
    </row>
    <row r="601" spans="1:21" ht="16.5" x14ac:dyDescent="0.3">
      <c r="A601" s="397"/>
      <c r="B601" s="53"/>
      <c r="C601" s="53"/>
      <c r="I601" s="53"/>
      <c r="J601" s="53"/>
      <c r="K601" s="53"/>
      <c r="M601" s="884"/>
      <c r="U601" s="397"/>
    </row>
    <row r="602" spans="1:21" ht="16.5" x14ac:dyDescent="0.3">
      <c r="A602" s="397"/>
      <c r="B602" s="53"/>
      <c r="C602" s="53"/>
      <c r="I602" s="53"/>
      <c r="J602" s="53"/>
      <c r="K602" s="53"/>
      <c r="M602" s="884"/>
      <c r="U602" s="397"/>
    </row>
    <row r="603" spans="1:21" ht="16.5" x14ac:dyDescent="0.3">
      <c r="A603" s="397"/>
      <c r="B603" s="53"/>
      <c r="C603" s="53"/>
      <c r="I603" s="53"/>
      <c r="J603" s="53"/>
      <c r="K603" s="53"/>
      <c r="M603" s="884"/>
      <c r="U603" s="397"/>
    </row>
    <row r="604" spans="1:21" ht="16.5" x14ac:dyDescent="0.3">
      <c r="A604" s="397"/>
      <c r="B604" s="53"/>
      <c r="C604" s="53"/>
      <c r="I604" s="53"/>
      <c r="J604" s="53"/>
      <c r="K604" s="53"/>
      <c r="M604" s="884"/>
      <c r="U604" s="397"/>
    </row>
    <row r="605" spans="1:21" ht="16.5" x14ac:dyDescent="0.3">
      <c r="A605" s="397"/>
      <c r="B605" s="53"/>
      <c r="C605" s="53"/>
      <c r="I605" s="53"/>
      <c r="J605" s="53"/>
      <c r="K605" s="53"/>
      <c r="M605" s="884"/>
      <c r="U605" s="397"/>
    </row>
    <row r="606" spans="1:21" ht="16.5" x14ac:dyDescent="0.3">
      <c r="A606" s="397"/>
      <c r="B606" s="53"/>
      <c r="C606" s="53"/>
      <c r="I606" s="53"/>
      <c r="J606" s="53"/>
      <c r="K606" s="53"/>
      <c r="M606" s="884"/>
      <c r="U606" s="397"/>
    </row>
    <row r="607" spans="1:21" ht="16.5" x14ac:dyDescent="0.3">
      <c r="A607" s="397"/>
      <c r="B607" s="53"/>
      <c r="C607" s="53"/>
      <c r="I607" s="53"/>
      <c r="J607" s="53"/>
      <c r="K607" s="53"/>
      <c r="M607" s="884"/>
      <c r="U607" s="397"/>
    </row>
    <row r="608" spans="1:21" ht="16.5" x14ac:dyDescent="0.3">
      <c r="A608" s="397"/>
      <c r="B608" s="53"/>
      <c r="C608" s="53"/>
      <c r="I608" s="53"/>
      <c r="J608" s="53"/>
      <c r="K608" s="53"/>
      <c r="M608" s="884"/>
      <c r="U608" s="397"/>
    </row>
    <row r="609" spans="1:21" ht="16.5" x14ac:dyDescent="0.3">
      <c r="A609" s="397"/>
      <c r="B609" s="53"/>
      <c r="C609" s="53"/>
      <c r="I609" s="53"/>
      <c r="J609" s="53"/>
      <c r="K609" s="53"/>
      <c r="M609" s="884"/>
      <c r="U609" s="397"/>
    </row>
    <row r="610" spans="1:21" ht="16.5" x14ac:dyDescent="0.3">
      <c r="A610" s="397"/>
      <c r="B610" s="53"/>
      <c r="C610" s="53"/>
      <c r="I610" s="53"/>
      <c r="J610" s="53"/>
      <c r="K610" s="53"/>
      <c r="M610" s="884"/>
      <c r="U610" s="397"/>
    </row>
    <row r="611" spans="1:21" ht="16.5" x14ac:dyDescent="0.3">
      <c r="A611" s="397"/>
      <c r="B611" s="53"/>
      <c r="C611" s="53"/>
      <c r="I611" s="53"/>
      <c r="J611" s="53"/>
      <c r="K611" s="53"/>
      <c r="M611" s="884"/>
      <c r="U611" s="397"/>
    </row>
    <row r="612" spans="1:21" ht="16.5" x14ac:dyDescent="0.3">
      <c r="A612" s="397"/>
      <c r="B612" s="53"/>
      <c r="C612" s="53"/>
      <c r="I612" s="53"/>
      <c r="J612" s="53"/>
      <c r="K612" s="53"/>
      <c r="M612" s="884"/>
      <c r="U612" s="397"/>
    </row>
    <row r="613" spans="1:21" ht="16.5" x14ac:dyDescent="0.3">
      <c r="A613" s="397"/>
      <c r="B613" s="53"/>
      <c r="C613" s="53"/>
      <c r="I613" s="53"/>
      <c r="J613" s="53"/>
      <c r="K613" s="53"/>
      <c r="M613" s="884"/>
      <c r="U613" s="397"/>
    </row>
    <row r="614" spans="1:21" ht="16.5" x14ac:dyDescent="0.3">
      <c r="A614" s="397"/>
      <c r="B614" s="53"/>
      <c r="C614" s="53"/>
      <c r="I614" s="53"/>
      <c r="J614" s="53"/>
      <c r="K614" s="53"/>
      <c r="M614" s="884"/>
      <c r="U614" s="397"/>
    </row>
    <row r="615" spans="1:21" ht="16.5" x14ac:dyDescent="0.3">
      <c r="A615" s="397"/>
      <c r="B615" s="53"/>
      <c r="C615" s="53"/>
      <c r="I615" s="53"/>
      <c r="J615" s="53"/>
      <c r="K615" s="53"/>
      <c r="M615" s="884"/>
      <c r="U615" s="397"/>
    </row>
    <row r="616" spans="1:21" ht="16.5" x14ac:dyDescent="0.3">
      <c r="A616" s="397"/>
      <c r="B616" s="53"/>
      <c r="C616" s="53"/>
      <c r="I616" s="53"/>
      <c r="J616" s="53"/>
      <c r="K616" s="53"/>
      <c r="M616" s="884"/>
      <c r="U616" s="397"/>
    </row>
    <row r="617" spans="1:21" ht="16.5" x14ac:dyDescent="0.3">
      <c r="A617" s="397"/>
      <c r="B617" s="53"/>
      <c r="C617" s="53"/>
      <c r="I617" s="53"/>
      <c r="J617" s="53"/>
      <c r="K617" s="53"/>
      <c r="M617" s="884"/>
      <c r="U617" s="397"/>
    </row>
    <row r="618" spans="1:21" ht="16.5" x14ac:dyDescent="0.3">
      <c r="A618" s="397"/>
      <c r="B618" s="53"/>
      <c r="C618" s="53"/>
      <c r="I618" s="53"/>
      <c r="J618" s="53"/>
      <c r="K618" s="53"/>
      <c r="M618" s="884"/>
      <c r="U618" s="397"/>
    </row>
    <row r="619" spans="1:21" ht="16.5" x14ac:dyDescent="0.3">
      <c r="A619" s="397"/>
      <c r="B619" s="53"/>
      <c r="C619" s="53"/>
      <c r="I619" s="53"/>
      <c r="J619" s="53"/>
      <c r="K619" s="53"/>
      <c r="M619" s="884"/>
      <c r="U619" s="397"/>
    </row>
    <row r="620" spans="1:21" ht="16.5" x14ac:dyDescent="0.3">
      <c r="A620" s="397"/>
      <c r="B620" s="53"/>
      <c r="C620" s="53"/>
      <c r="I620" s="53"/>
      <c r="J620" s="53"/>
      <c r="K620" s="53"/>
      <c r="M620" s="884"/>
      <c r="U620" s="397"/>
    </row>
    <row r="621" spans="1:21" ht="16.5" x14ac:dyDescent="0.3">
      <c r="A621" s="397"/>
      <c r="B621" s="53"/>
      <c r="C621" s="53"/>
      <c r="I621" s="53"/>
      <c r="J621" s="53"/>
      <c r="K621" s="53"/>
      <c r="M621" s="884"/>
      <c r="U621" s="397"/>
    </row>
    <row r="622" spans="1:21" ht="16.5" x14ac:dyDescent="0.3">
      <c r="A622" s="397"/>
      <c r="B622" s="53"/>
      <c r="C622" s="53"/>
      <c r="I622" s="53"/>
      <c r="J622" s="53"/>
      <c r="K622" s="53"/>
      <c r="M622" s="884"/>
      <c r="U622" s="397"/>
    </row>
    <row r="623" spans="1:21" ht="16.5" x14ac:dyDescent="0.3">
      <c r="A623" s="397"/>
      <c r="B623" s="53"/>
      <c r="C623" s="53"/>
      <c r="I623" s="53"/>
      <c r="J623" s="53"/>
      <c r="K623" s="53"/>
      <c r="M623" s="884"/>
      <c r="U623" s="397"/>
    </row>
    <row r="624" spans="1:21" ht="16.5" x14ac:dyDescent="0.3">
      <c r="A624" s="397"/>
      <c r="B624" s="53"/>
      <c r="C624" s="53"/>
      <c r="I624" s="53"/>
      <c r="J624" s="53"/>
      <c r="K624" s="53"/>
      <c r="M624" s="884"/>
      <c r="U624" s="397"/>
    </row>
    <row r="625" spans="1:21" ht="16.5" x14ac:dyDescent="0.3">
      <c r="A625" s="397"/>
      <c r="B625" s="53"/>
      <c r="C625" s="53"/>
      <c r="I625" s="53"/>
      <c r="J625" s="53"/>
      <c r="K625" s="53"/>
      <c r="M625" s="884"/>
      <c r="U625" s="397"/>
    </row>
    <row r="626" spans="1:21" ht="16.5" x14ac:dyDescent="0.3">
      <c r="A626" s="397"/>
      <c r="B626" s="53"/>
      <c r="C626" s="53"/>
      <c r="I626" s="53"/>
      <c r="J626" s="53"/>
      <c r="K626" s="53"/>
      <c r="M626" s="884"/>
      <c r="U626" s="397"/>
    </row>
    <row r="627" spans="1:21" ht="16.5" x14ac:dyDescent="0.3">
      <c r="A627" s="397"/>
      <c r="B627" s="53"/>
      <c r="C627" s="53"/>
      <c r="I627" s="53"/>
      <c r="J627" s="53"/>
      <c r="K627" s="53"/>
      <c r="M627" s="884"/>
      <c r="U627" s="397"/>
    </row>
    <row r="628" spans="1:21" ht="16.5" x14ac:dyDescent="0.3">
      <c r="A628" s="397"/>
      <c r="B628" s="53"/>
      <c r="C628" s="53"/>
      <c r="I628" s="53"/>
      <c r="J628" s="53"/>
      <c r="K628" s="53"/>
      <c r="M628" s="884"/>
      <c r="U628" s="397"/>
    </row>
    <row r="629" spans="1:21" ht="16.5" x14ac:dyDescent="0.3">
      <c r="A629" s="397"/>
      <c r="B629" s="53"/>
      <c r="C629" s="53"/>
      <c r="I629" s="53"/>
      <c r="J629" s="53"/>
      <c r="K629" s="53"/>
      <c r="M629" s="884"/>
      <c r="U629" s="397"/>
    </row>
    <row r="630" spans="1:21" ht="16.5" x14ac:dyDescent="0.3">
      <c r="A630" s="397"/>
      <c r="B630" s="53"/>
      <c r="C630" s="53"/>
      <c r="I630" s="53"/>
      <c r="J630" s="53"/>
      <c r="K630" s="53"/>
      <c r="M630" s="884"/>
      <c r="U630" s="397"/>
    </row>
    <row r="631" spans="1:21" ht="16.5" x14ac:dyDescent="0.3">
      <c r="A631" s="397"/>
      <c r="B631" s="53"/>
      <c r="C631" s="53"/>
      <c r="I631" s="53"/>
      <c r="J631" s="53"/>
      <c r="K631" s="53"/>
      <c r="M631" s="884"/>
      <c r="U631" s="397"/>
    </row>
    <row r="632" spans="1:21" ht="16.5" x14ac:dyDescent="0.3">
      <c r="A632" s="397"/>
      <c r="B632" s="53"/>
      <c r="C632" s="53"/>
      <c r="I632" s="53"/>
      <c r="J632" s="53"/>
      <c r="K632" s="53"/>
      <c r="M632" s="884"/>
      <c r="U632" s="397"/>
    </row>
    <row r="633" spans="1:21" ht="16.5" x14ac:dyDescent="0.3">
      <c r="A633" s="397"/>
      <c r="B633" s="53"/>
      <c r="C633" s="53"/>
      <c r="I633" s="53"/>
      <c r="J633" s="53"/>
      <c r="K633" s="53"/>
      <c r="M633" s="884"/>
      <c r="U633" s="397"/>
    </row>
    <row r="634" spans="1:21" ht="16.5" x14ac:dyDescent="0.3">
      <c r="A634" s="397"/>
      <c r="B634" s="53"/>
      <c r="C634" s="53"/>
      <c r="I634" s="53"/>
      <c r="J634" s="53"/>
      <c r="K634" s="53"/>
      <c r="M634" s="884"/>
      <c r="U634" s="397"/>
    </row>
    <row r="635" spans="1:21" ht="16.5" x14ac:dyDescent="0.3">
      <c r="A635" s="397"/>
      <c r="B635" s="53"/>
      <c r="C635" s="53"/>
      <c r="I635" s="53"/>
      <c r="J635" s="53"/>
      <c r="K635" s="53"/>
      <c r="M635" s="884"/>
      <c r="U635" s="397"/>
    </row>
    <row r="636" spans="1:21" ht="16.5" x14ac:dyDescent="0.3">
      <c r="A636" s="397"/>
      <c r="B636" s="53"/>
      <c r="C636" s="53"/>
      <c r="I636" s="53"/>
      <c r="J636" s="53"/>
      <c r="K636" s="53"/>
      <c r="M636" s="884"/>
      <c r="U636" s="397"/>
    </row>
    <row r="637" spans="1:21" ht="16.5" x14ac:dyDescent="0.3">
      <c r="A637" s="397"/>
      <c r="B637" s="53"/>
      <c r="C637" s="53"/>
      <c r="I637" s="53"/>
      <c r="J637" s="53"/>
      <c r="K637" s="53"/>
      <c r="M637" s="884"/>
      <c r="U637" s="397"/>
    </row>
    <row r="638" spans="1:21" ht="16.5" x14ac:dyDescent="0.3">
      <c r="A638" s="397"/>
      <c r="B638" s="53"/>
      <c r="C638" s="53"/>
      <c r="I638" s="53"/>
      <c r="J638" s="53"/>
      <c r="K638" s="53"/>
      <c r="M638" s="884"/>
      <c r="U638" s="397"/>
    </row>
    <row r="639" spans="1:21" ht="16.5" x14ac:dyDescent="0.3">
      <c r="A639" s="397"/>
      <c r="B639" s="53"/>
      <c r="C639" s="53"/>
      <c r="I639" s="53"/>
      <c r="J639" s="53"/>
      <c r="K639" s="53"/>
      <c r="M639" s="884"/>
      <c r="U639" s="397"/>
    </row>
    <row r="640" spans="1:21" ht="16.5" x14ac:dyDescent="0.3">
      <c r="A640" s="397"/>
      <c r="B640" s="53"/>
      <c r="C640" s="53"/>
      <c r="I640" s="53"/>
      <c r="J640" s="53"/>
      <c r="K640" s="53"/>
      <c r="M640" s="884"/>
      <c r="U640" s="397"/>
    </row>
    <row r="641" spans="1:21" ht="16.5" x14ac:dyDescent="0.3">
      <c r="A641" s="397"/>
      <c r="B641" s="53"/>
      <c r="C641" s="53"/>
      <c r="I641" s="53"/>
      <c r="J641" s="53"/>
      <c r="K641" s="53"/>
      <c r="M641" s="884"/>
      <c r="U641" s="397"/>
    </row>
    <row r="642" spans="1:21" ht="16.5" x14ac:dyDescent="0.3">
      <c r="A642" s="397"/>
      <c r="B642" s="53"/>
      <c r="C642" s="53"/>
      <c r="I642" s="53"/>
      <c r="J642" s="53"/>
      <c r="K642" s="53"/>
      <c r="M642" s="884"/>
      <c r="U642" s="397"/>
    </row>
    <row r="643" spans="1:21" ht="16.5" x14ac:dyDescent="0.3">
      <c r="A643" s="397"/>
      <c r="B643" s="53"/>
      <c r="C643" s="53"/>
      <c r="I643" s="53"/>
      <c r="J643" s="53"/>
      <c r="K643" s="53"/>
      <c r="M643" s="884"/>
      <c r="U643" s="397"/>
    </row>
    <row r="644" spans="1:21" ht="16.5" x14ac:dyDescent="0.3">
      <c r="A644" s="397"/>
      <c r="B644" s="53"/>
      <c r="C644" s="53"/>
      <c r="I644" s="53"/>
      <c r="J644" s="53"/>
      <c r="K644" s="53"/>
      <c r="M644" s="884"/>
      <c r="U644" s="397"/>
    </row>
    <row r="645" spans="1:21" ht="16.5" x14ac:dyDescent="0.3">
      <c r="A645" s="397"/>
      <c r="B645" s="53"/>
      <c r="C645" s="53"/>
      <c r="I645" s="53"/>
      <c r="J645" s="53"/>
      <c r="K645" s="53"/>
      <c r="M645" s="884"/>
      <c r="U645" s="397"/>
    </row>
    <row r="646" spans="1:21" ht="16.5" x14ac:dyDescent="0.3">
      <c r="A646" s="397"/>
      <c r="B646" s="53"/>
      <c r="C646" s="53"/>
      <c r="I646" s="53"/>
      <c r="J646" s="53"/>
      <c r="K646" s="53"/>
      <c r="M646" s="884"/>
      <c r="U646" s="397"/>
    </row>
    <row r="647" spans="1:21" ht="16.5" x14ac:dyDescent="0.3">
      <c r="A647" s="397"/>
      <c r="B647" s="53"/>
      <c r="C647" s="53"/>
      <c r="I647" s="53"/>
      <c r="J647" s="53"/>
      <c r="K647" s="53"/>
      <c r="M647" s="884"/>
      <c r="U647" s="397"/>
    </row>
    <row r="648" spans="1:21" ht="16.5" x14ac:dyDescent="0.3">
      <c r="A648" s="397"/>
      <c r="B648" s="53"/>
      <c r="C648" s="53"/>
      <c r="I648" s="53"/>
      <c r="J648" s="53"/>
      <c r="K648" s="53"/>
      <c r="M648" s="884"/>
      <c r="U648" s="397"/>
    </row>
    <row r="649" spans="1:21" ht="16.5" x14ac:dyDescent="0.3">
      <c r="A649" s="397"/>
      <c r="B649" s="53"/>
      <c r="C649" s="53"/>
      <c r="I649" s="53"/>
      <c r="J649" s="53"/>
      <c r="K649" s="53"/>
      <c r="M649" s="884"/>
      <c r="U649" s="397"/>
    </row>
    <row r="650" spans="1:21" ht="16.5" x14ac:dyDescent="0.3">
      <c r="A650" s="397"/>
      <c r="B650" s="53"/>
      <c r="C650" s="53"/>
      <c r="I650" s="53"/>
      <c r="J650" s="53"/>
      <c r="K650" s="53"/>
      <c r="M650" s="884"/>
      <c r="U650" s="397"/>
    </row>
    <row r="651" spans="1:21" ht="16.5" x14ac:dyDescent="0.3">
      <c r="A651" s="397"/>
      <c r="B651" s="53"/>
      <c r="C651" s="53"/>
      <c r="I651" s="53"/>
      <c r="J651" s="53"/>
      <c r="K651" s="53"/>
      <c r="M651" s="884"/>
      <c r="U651" s="397"/>
    </row>
    <row r="652" spans="1:21" ht="16.5" x14ac:dyDescent="0.3">
      <c r="A652" s="397"/>
      <c r="B652" s="53"/>
      <c r="C652" s="53"/>
      <c r="I652" s="53"/>
      <c r="J652" s="53"/>
      <c r="K652" s="53"/>
      <c r="M652" s="884"/>
      <c r="U652" s="397"/>
    </row>
    <row r="653" spans="1:21" ht="16.5" x14ac:dyDescent="0.3">
      <c r="A653" s="397"/>
      <c r="B653" s="53"/>
      <c r="C653" s="53"/>
      <c r="I653" s="53"/>
      <c r="J653" s="53"/>
      <c r="K653" s="53"/>
      <c r="M653" s="884"/>
      <c r="U653" s="397"/>
    </row>
    <row r="654" spans="1:21" ht="16.5" x14ac:dyDescent="0.3">
      <c r="A654" s="397"/>
      <c r="B654" s="53"/>
      <c r="C654" s="53"/>
      <c r="I654" s="53"/>
      <c r="J654" s="53"/>
      <c r="K654" s="53"/>
      <c r="M654" s="884"/>
      <c r="U654" s="397"/>
    </row>
    <row r="655" spans="1:21" ht="16.5" x14ac:dyDescent="0.3">
      <c r="A655" s="397"/>
      <c r="B655" s="53"/>
      <c r="C655" s="53"/>
      <c r="I655" s="53"/>
      <c r="J655" s="53"/>
      <c r="K655" s="53"/>
      <c r="M655" s="884"/>
      <c r="U655" s="397"/>
    </row>
    <row r="656" spans="1:21" ht="16.5" x14ac:dyDescent="0.3">
      <c r="A656" s="397"/>
      <c r="B656" s="53"/>
      <c r="C656" s="53"/>
      <c r="I656" s="53"/>
      <c r="J656" s="53"/>
      <c r="K656" s="53"/>
      <c r="M656" s="884"/>
      <c r="U656" s="397"/>
    </row>
    <row r="657" spans="1:21" ht="16.5" x14ac:dyDescent="0.3">
      <c r="A657" s="397"/>
      <c r="B657" s="53"/>
      <c r="C657" s="53"/>
      <c r="I657" s="53"/>
      <c r="J657" s="53"/>
      <c r="K657" s="53"/>
      <c r="M657" s="884"/>
      <c r="U657" s="397"/>
    </row>
    <row r="658" spans="1:21" ht="16.5" x14ac:dyDescent="0.3">
      <c r="A658" s="397"/>
      <c r="B658" s="53"/>
      <c r="C658" s="53"/>
      <c r="I658" s="53"/>
      <c r="J658" s="53"/>
      <c r="K658" s="53"/>
      <c r="M658" s="884"/>
      <c r="U658" s="397"/>
    </row>
    <row r="659" spans="1:21" ht="16.5" x14ac:dyDescent="0.3">
      <c r="A659" s="397"/>
      <c r="B659" s="53"/>
      <c r="C659" s="53"/>
      <c r="I659" s="53"/>
      <c r="J659" s="53"/>
      <c r="K659" s="53"/>
      <c r="M659" s="884"/>
      <c r="U659" s="397"/>
    </row>
    <row r="660" spans="1:21" ht="16.5" x14ac:dyDescent="0.3">
      <c r="A660" s="397"/>
      <c r="B660" s="53"/>
      <c r="C660" s="53"/>
      <c r="I660" s="53"/>
      <c r="J660" s="53"/>
      <c r="K660" s="53"/>
      <c r="M660" s="884"/>
      <c r="U660" s="397"/>
    </row>
    <row r="661" spans="1:21" ht="16.5" x14ac:dyDescent="0.3">
      <c r="A661" s="397"/>
      <c r="B661" s="53"/>
      <c r="C661" s="53"/>
      <c r="I661" s="53"/>
      <c r="J661" s="53"/>
      <c r="K661" s="53"/>
      <c r="M661" s="884"/>
      <c r="U661" s="397"/>
    </row>
    <row r="662" spans="1:21" ht="16.5" x14ac:dyDescent="0.3">
      <c r="A662" s="397"/>
      <c r="B662" s="53"/>
      <c r="C662" s="53"/>
      <c r="I662" s="53"/>
      <c r="J662" s="53"/>
      <c r="K662" s="53"/>
      <c r="M662" s="884"/>
      <c r="U662" s="397"/>
    </row>
    <row r="663" spans="1:21" ht="16.5" x14ac:dyDescent="0.3">
      <c r="A663" s="397"/>
      <c r="B663" s="53"/>
      <c r="C663" s="53"/>
      <c r="I663" s="53"/>
      <c r="J663" s="53"/>
      <c r="K663" s="53"/>
      <c r="M663" s="884"/>
      <c r="U663" s="397"/>
    </row>
    <row r="664" spans="1:21" ht="16.5" x14ac:dyDescent="0.3">
      <c r="A664" s="397"/>
      <c r="B664" s="53"/>
      <c r="C664" s="53"/>
      <c r="I664" s="53"/>
      <c r="J664" s="53"/>
      <c r="K664" s="53"/>
      <c r="M664" s="884"/>
      <c r="U664" s="397"/>
    </row>
    <row r="665" spans="1:21" ht="16.5" x14ac:dyDescent="0.3">
      <c r="A665" s="397"/>
      <c r="B665" s="53"/>
      <c r="C665" s="53"/>
      <c r="I665" s="53"/>
      <c r="J665" s="53"/>
      <c r="K665" s="53"/>
      <c r="M665" s="884"/>
      <c r="U665" s="397"/>
    </row>
    <row r="666" spans="1:21" ht="16.5" x14ac:dyDescent="0.3">
      <c r="A666" s="397"/>
      <c r="B666" s="53"/>
      <c r="C666" s="53"/>
      <c r="I666" s="53"/>
      <c r="J666" s="53"/>
      <c r="K666" s="53"/>
      <c r="M666" s="884"/>
      <c r="U666" s="397"/>
    </row>
    <row r="667" spans="1:21" ht="16.5" x14ac:dyDescent="0.3">
      <c r="A667" s="397"/>
      <c r="B667" s="53"/>
      <c r="C667" s="53"/>
      <c r="I667" s="53"/>
      <c r="J667" s="53"/>
      <c r="K667" s="53"/>
      <c r="M667" s="884"/>
      <c r="U667" s="397"/>
    </row>
    <row r="668" spans="1:21" ht="16.5" x14ac:dyDescent="0.3">
      <c r="A668" s="397"/>
      <c r="B668" s="53"/>
      <c r="C668" s="53"/>
      <c r="I668" s="53"/>
      <c r="J668" s="53"/>
      <c r="K668" s="53"/>
      <c r="M668" s="884"/>
      <c r="U668" s="397"/>
    </row>
    <row r="669" spans="1:21" ht="16.5" x14ac:dyDescent="0.3">
      <c r="A669" s="397"/>
      <c r="B669" s="53"/>
      <c r="C669" s="53"/>
      <c r="I669" s="53"/>
      <c r="J669" s="53"/>
      <c r="K669" s="53"/>
      <c r="M669" s="884"/>
      <c r="U669" s="397"/>
    </row>
    <row r="670" spans="1:21" ht="16.5" x14ac:dyDescent="0.3">
      <c r="A670" s="397"/>
      <c r="B670" s="53"/>
      <c r="C670" s="53"/>
      <c r="I670" s="53"/>
      <c r="J670" s="53"/>
      <c r="K670" s="53"/>
      <c r="M670" s="884"/>
      <c r="U670" s="397"/>
    </row>
    <row r="671" spans="1:21" ht="16.5" x14ac:dyDescent="0.3">
      <c r="A671" s="397"/>
      <c r="B671" s="53"/>
      <c r="C671" s="53"/>
      <c r="I671" s="53"/>
      <c r="J671" s="53"/>
      <c r="K671" s="53"/>
      <c r="M671" s="884"/>
      <c r="U671" s="397"/>
    </row>
    <row r="672" spans="1:21" ht="16.5" x14ac:dyDescent="0.3">
      <c r="A672" s="397"/>
      <c r="B672" s="53"/>
      <c r="C672" s="53"/>
      <c r="I672" s="53"/>
      <c r="J672" s="53"/>
      <c r="K672" s="53"/>
      <c r="M672" s="884"/>
      <c r="U672" s="397"/>
    </row>
    <row r="673" spans="1:21" ht="16.5" x14ac:dyDescent="0.3">
      <c r="A673" s="397"/>
      <c r="B673" s="53"/>
      <c r="C673" s="53"/>
      <c r="I673" s="53"/>
      <c r="J673" s="53"/>
      <c r="K673" s="53"/>
      <c r="M673" s="884"/>
      <c r="U673" s="397"/>
    </row>
    <row r="674" spans="1:21" ht="16.5" x14ac:dyDescent="0.3">
      <c r="A674" s="397"/>
      <c r="B674" s="53"/>
      <c r="C674" s="53"/>
      <c r="I674" s="53"/>
      <c r="J674" s="53"/>
      <c r="K674" s="53"/>
      <c r="M674" s="884"/>
      <c r="U674" s="397"/>
    </row>
    <row r="675" spans="1:21" ht="16.5" x14ac:dyDescent="0.3">
      <c r="A675" s="397"/>
      <c r="B675" s="53"/>
      <c r="C675" s="53"/>
      <c r="I675" s="53"/>
      <c r="J675" s="53"/>
      <c r="K675" s="53"/>
      <c r="M675" s="884"/>
      <c r="U675" s="397"/>
    </row>
    <row r="676" spans="1:21" ht="16.5" x14ac:dyDescent="0.3">
      <c r="A676" s="397"/>
      <c r="B676" s="53"/>
      <c r="C676" s="53"/>
      <c r="I676" s="53"/>
      <c r="J676" s="53"/>
      <c r="K676" s="53"/>
      <c r="M676" s="884"/>
      <c r="U676" s="397"/>
    </row>
    <row r="677" spans="1:21" ht="16.5" x14ac:dyDescent="0.3">
      <c r="A677" s="397"/>
      <c r="B677" s="53"/>
      <c r="C677" s="53"/>
      <c r="I677" s="53"/>
      <c r="J677" s="53"/>
      <c r="K677" s="53"/>
      <c r="M677" s="884"/>
      <c r="U677" s="397"/>
    </row>
    <row r="678" spans="1:21" ht="16.5" x14ac:dyDescent="0.3">
      <c r="A678" s="397"/>
      <c r="B678" s="53"/>
      <c r="C678" s="53"/>
      <c r="I678" s="53"/>
      <c r="J678" s="53"/>
      <c r="K678" s="53"/>
      <c r="M678" s="884"/>
      <c r="U678" s="397"/>
    </row>
    <row r="679" spans="1:21" ht="16.5" x14ac:dyDescent="0.3">
      <c r="A679" s="397"/>
      <c r="B679" s="53"/>
      <c r="C679" s="53"/>
      <c r="I679" s="53"/>
      <c r="J679" s="53"/>
      <c r="K679" s="53"/>
      <c r="M679" s="884"/>
      <c r="U679" s="397"/>
    </row>
    <row r="680" spans="1:21" ht="16.5" x14ac:dyDescent="0.3">
      <c r="A680" s="397"/>
      <c r="B680" s="53"/>
      <c r="C680" s="53"/>
      <c r="I680" s="53"/>
      <c r="J680" s="53"/>
      <c r="K680" s="53"/>
      <c r="M680" s="884"/>
      <c r="U680" s="397"/>
    </row>
    <row r="681" spans="1:21" ht="16.5" x14ac:dyDescent="0.3">
      <c r="A681" s="397"/>
      <c r="B681" s="53"/>
      <c r="C681" s="53"/>
      <c r="I681" s="53"/>
      <c r="J681" s="53"/>
      <c r="K681" s="53"/>
      <c r="M681" s="884"/>
      <c r="U681" s="397"/>
    </row>
    <row r="682" spans="1:21" ht="16.5" x14ac:dyDescent="0.3">
      <c r="A682" s="397"/>
      <c r="B682" s="53"/>
      <c r="C682" s="53"/>
      <c r="I682" s="53"/>
      <c r="J682" s="53"/>
      <c r="K682" s="53"/>
      <c r="M682" s="884"/>
      <c r="U682" s="397"/>
    </row>
    <row r="683" spans="1:21" ht="16.5" x14ac:dyDescent="0.3">
      <c r="A683" s="397"/>
      <c r="B683" s="53"/>
      <c r="C683" s="53"/>
      <c r="I683" s="53"/>
      <c r="J683" s="53"/>
      <c r="K683" s="53"/>
      <c r="M683" s="884"/>
      <c r="U683" s="397"/>
    </row>
    <row r="684" spans="1:21" ht="16.5" x14ac:dyDescent="0.3">
      <c r="A684" s="397"/>
      <c r="B684" s="53"/>
      <c r="C684" s="53"/>
      <c r="I684" s="53"/>
      <c r="J684" s="53"/>
      <c r="K684" s="53"/>
      <c r="M684" s="884"/>
      <c r="U684" s="397"/>
    </row>
    <row r="685" spans="1:21" ht="16.5" x14ac:dyDescent="0.3">
      <c r="A685" s="397"/>
      <c r="B685" s="53"/>
      <c r="C685" s="53"/>
      <c r="I685" s="53"/>
      <c r="J685" s="53"/>
      <c r="K685" s="53"/>
      <c r="M685" s="884"/>
      <c r="U685" s="397"/>
    </row>
    <row r="686" spans="1:21" ht="16.5" x14ac:dyDescent="0.3">
      <c r="A686" s="397"/>
      <c r="B686" s="53"/>
      <c r="C686" s="53"/>
      <c r="I686" s="53"/>
      <c r="J686" s="53"/>
      <c r="K686" s="53"/>
      <c r="M686" s="884"/>
      <c r="U686" s="397"/>
    </row>
    <row r="687" spans="1:21" ht="16.5" x14ac:dyDescent="0.3">
      <c r="A687" s="397"/>
      <c r="B687" s="53"/>
      <c r="C687" s="53"/>
      <c r="I687" s="53"/>
      <c r="J687" s="53"/>
      <c r="K687" s="53"/>
      <c r="M687" s="884"/>
      <c r="U687" s="397"/>
    </row>
    <row r="688" spans="1:21" ht="16.5" x14ac:dyDescent="0.3">
      <c r="A688" s="397"/>
      <c r="B688" s="53"/>
      <c r="C688" s="53"/>
      <c r="I688" s="53"/>
      <c r="J688" s="53"/>
      <c r="K688" s="53"/>
      <c r="M688" s="884"/>
      <c r="U688" s="397"/>
    </row>
    <row r="689" spans="1:21" ht="16.5" x14ac:dyDescent="0.3">
      <c r="A689" s="397"/>
      <c r="B689" s="53"/>
      <c r="C689" s="53"/>
      <c r="I689" s="53"/>
      <c r="J689" s="53"/>
      <c r="K689" s="53"/>
      <c r="M689" s="884"/>
      <c r="U689" s="397"/>
    </row>
    <row r="690" spans="1:21" ht="16.5" x14ac:dyDescent="0.3">
      <c r="A690" s="397"/>
      <c r="B690" s="53"/>
      <c r="C690" s="53"/>
      <c r="I690" s="53"/>
      <c r="J690" s="53"/>
      <c r="K690" s="53"/>
      <c r="M690" s="884"/>
      <c r="U690" s="397"/>
    </row>
    <row r="691" spans="1:21" ht="16.5" x14ac:dyDescent="0.3">
      <c r="A691" s="397"/>
      <c r="B691" s="53"/>
      <c r="C691" s="53"/>
      <c r="I691" s="53"/>
      <c r="J691" s="53"/>
      <c r="K691" s="53"/>
      <c r="M691" s="884"/>
      <c r="U691" s="397"/>
    </row>
    <row r="692" spans="1:21" ht="16.5" x14ac:dyDescent="0.3">
      <c r="A692" s="397"/>
      <c r="B692" s="53"/>
      <c r="C692" s="53"/>
      <c r="I692" s="53"/>
      <c r="J692" s="53"/>
      <c r="K692" s="53"/>
      <c r="M692" s="884"/>
      <c r="U692" s="397"/>
    </row>
    <row r="693" spans="1:21" ht="16.5" x14ac:dyDescent="0.3">
      <c r="A693" s="397"/>
      <c r="B693" s="53"/>
      <c r="C693" s="53"/>
      <c r="I693" s="53"/>
      <c r="J693" s="53"/>
      <c r="K693" s="53"/>
      <c r="M693" s="884"/>
      <c r="U693" s="397"/>
    </row>
    <row r="694" spans="1:21" ht="16.5" x14ac:dyDescent="0.3">
      <c r="A694" s="397"/>
      <c r="B694" s="53"/>
      <c r="C694" s="53"/>
      <c r="I694" s="53"/>
      <c r="J694" s="53"/>
      <c r="K694" s="53"/>
      <c r="M694" s="884"/>
      <c r="U694" s="397"/>
    </row>
    <row r="695" spans="1:21" ht="16.5" x14ac:dyDescent="0.3">
      <c r="A695" s="397"/>
      <c r="B695" s="53"/>
      <c r="C695" s="53"/>
      <c r="I695" s="53"/>
      <c r="J695" s="53"/>
      <c r="K695" s="53"/>
      <c r="M695" s="884"/>
      <c r="U695" s="397"/>
    </row>
    <row r="696" spans="1:21" ht="16.5" x14ac:dyDescent="0.3">
      <c r="A696" s="397"/>
      <c r="B696" s="53"/>
      <c r="C696" s="53"/>
      <c r="I696" s="53"/>
      <c r="J696" s="53"/>
      <c r="K696" s="53"/>
      <c r="M696" s="884"/>
      <c r="U696" s="397"/>
    </row>
    <row r="697" spans="1:21" ht="16.5" x14ac:dyDescent="0.3">
      <c r="A697" s="397"/>
      <c r="B697" s="53"/>
      <c r="C697" s="53"/>
      <c r="I697" s="53"/>
      <c r="J697" s="53"/>
      <c r="K697" s="53"/>
      <c r="M697" s="884"/>
      <c r="U697" s="397"/>
    </row>
    <row r="698" spans="1:21" ht="16.5" x14ac:dyDescent="0.3">
      <c r="A698" s="397"/>
      <c r="B698" s="53"/>
      <c r="C698" s="53"/>
      <c r="I698" s="53"/>
      <c r="J698" s="53"/>
      <c r="K698" s="53"/>
      <c r="M698" s="884"/>
      <c r="U698" s="397"/>
    </row>
    <row r="699" spans="1:21" ht="16.5" x14ac:dyDescent="0.3">
      <c r="A699" s="397"/>
      <c r="B699" s="53"/>
      <c r="C699" s="53"/>
      <c r="I699" s="53"/>
      <c r="J699" s="53"/>
      <c r="K699" s="53"/>
      <c r="M699" s="884"/>
      <c r="U699" s="397"/>
    </row>
    <row r="700" spans="1:21" ht="16.5" x14ac:dyDescent="0.3">
      <c r="A700" s="397"/>
      <c r="B700" s="53"/>
      <c r="C700" s="53"/>
      <c r="I700" s="53"/>
      <c r="J700" s="53"/>
      <c r="K700" s="53"/>
      <c r="M700" s="884"/>
      <c r="U700" s="397"/>
    </row>
    <row r="701" spans="1:21" ht="16.5" x14ac:dyDescent="0.3">
      <c r="A701" s="397"/>
      <c r="B701" s="53"/>
      <c r="C701" s="53"/>
      <c r="I701" s="53"/>
      <c r="J701" s="53"/>
      <c r="K701" s="53"/>
      <c r="M701" s="884"/>
      <c r="U701" s="397"/>
    </row>
    <row r="702" spans="1:21" ht="16.5" x14ac:dyDescent="0.3">
      <c r="A702" s="397"/>
      <c r="B702" s="53"/>
      <c r="C702" s="53"/>
      <c r="I702" s="53"/>
      <c r="J702" s="53"/>
      <c r="K702" s="53"/>
      <c r="M702" s="884"/>
      <c r="U702" s="397"/>
    </row>
    <row r="703" spans="1:21" ht="16.5" x14ac:dyDescent="0.3">
      <c r="A703" s="397"/>
      <c r="B703" s="53"/>
      <c r="C703" s="53"/>
      <c r="I703" s="53"/>
      <c r="J703" s="53"/>
      <c r="K703" s="53"/>
      <c r="M703" s="884"/>
      <c r="U703" s="397"/>
    </row>
    <row r="704" spans="1:21" ht="16.5" x14ac:dyDescent="0.3">
      <c r="A704" s="397"/>
      <c r="B704" s="53"/>
      <c r="C704" s="53"/>
      <c r="I704" s="53"/>
      <c r="J704" s="53"/>
      <c r="K704" s="53"/>
      <c r="M704" s="884"/>
      <c r="U704" s="397"/>
    </row>
    <row r="705" spans="1:21" ht="16.5" x14ac:dyDescent="0.3">
      <c r="A705" s="397"/>
      <c r="B705" s="53"/>
      <c r="C705" s="53"/>
      <c r="I705" s="53"/>
      <c r="J705" s="53"/>
      <c r="K705" s="53"/>
      <c r="M705" s="884"/>
      <c r="U705" s="397"/>
    </row>
    <row r="706" spans="1:21" ht="16.5" x14ac:dyDescent="0.3">
      <c r="A706" s="397"/>
      <c r="B706" s="53"/>
      <c r="C706" s="53"/>
      <c r="I706" s="53"/>
      <c r="J706" s="53"/>
      <c r="K706" s="53"/>
      <c r="M706" s="884"/>
      <c r="U706" s="397"/>
    </row>
    <row r="707" spans="1:21" ht="16.5" x14ac:dyDescent="0.3">
      <c r="A707" s="397"/>
      <c r="B707" s="53"/>
      <c r="C707" s="53"/>
      <c r="I707" s="53"/>
      <c r="J707" s="53"/>
      <c r="K707" s="53"/>
      <c r="M707" s="884"/>
      <c r="U707" s="397"/>
    </row>
    <row r="708" spans="1:21" ht="16.5" x14ac:dyDescent="0.3">
      <c r="A708" s="397"/>
      <c r="B708" s="53"/>
      <c r="C708" s="53"/>
      <c r="I708" s="53"/>
      <c r="J708" s="53"/>
      <c r="K708" s="53"/>
      <c r="M708" s="884"/>
      <c r="U708" s="397"/>
    </row>
    <row r="709" spans="1:21" ht="16.5" x14ac:dyDescent="0.3">
      <c r="A709" s="397"/>
      <c r="B709" s="53"/>
      <c r="C709" s="53"/>
      <c r="I709" s="53"/>
      <c r="J709" s="53"/>
      <c r="K709" s="53"/>
      <c r="M709" s="884"/>
      <c r="U709" s="397"/>
    </row>
    <row r="710" spans="1:21" ht="16.5" x14ac:dyDescent="0.3">
      <c r="A710" s="397"/>
      <c r="B710" s="53"/>
      <c r="C710" s="53"/>
      <c r="I710" s="53"/>
      <c r="J710" s="53"/>
      <c r="K710" s="53"/>
      <c r="M710" s="884"/>
      <c r="U710" s="397"/>
    </row>
    <row r="711" spans="1:21" ht="16.5" x14ac:dyDescent="0.3">
      <c r="A711" s="397"/>
      <c r="B711" s="53"/>
      <c r="C711" s="53"/>
      <c r="I711" s="53"/>
      <c r="J711" s="53"/>
      <c r="K711" s="53"/>
      <c r="M711" s="884"/>
      <c r="U711" s="397"/>
    </row>
    <row r="712" spans="1:21" ht="16.5" x14ac:dyDescent="0.3">
      <c r="A712" s="397"/>
      <c r="B712" s="53"/>
      <c r="C712" s="53"/>
      <c r="I712" s="53"/>
      <c r="J712" s="53"/>
      <c r="K712" s="53"/>
      <c r="M712" s="884"/>
      <c r="U712" s="397"/>
    </row>
    <row r="713" spans="1:21" ht="16.5" x14ac:dyDescent="0.3">
      <c r="A713" s="397"/>
      <c r="B713" s="53"/>
      <c r="C713" s="53"/>
      <c r="I713" s="53"/>
      <c r="J713" s="53"/>
      <c r="K713" s="53"/>
      <c r="M713" s="884"/>
      <c r="U713" s="397"/>
    </row>
    <row r="714" spans="1:21" ht="16.5" x14ac:dyDescent="0.3">
      <c r="A714" s="397"/>
      <c r="B714" s="53"/>
      <c r="C714" s="53"/>
      <c r="I714" s="53"/>
      <c r="J714" s="53"/>
      <c r="K714" s="53"/>
      <c r="M714" s="884"/>
      <c r="U714" s="397"/>
    </row>
    <row r="715" spans="1:21" ht="16.5" x14ac:dyDescent="0.3">
      <c r="A715" s="397"/>
      <c r="B715" s="53"/>
      <c r="C715" s="53"/>
      <c r="I715" s="53"/>
      <c r="J715" s="53"/>
      <c r="K715" s="53"/>
      <c r="M715" s="884"/>
      <c r="U715" s="397"/>
    </row>
    <row r="716" spans="1:21" ht="16.5" x14ac:dyDescent="0.3">
      <c r="A716" s="397"/>
      <c r="B716" s="53"/>
      <c r="C716" s="53"/>
      <c r="I716" s="53"/>
      <c r="J716" s="53"/>
      <c r="K716" s="53"/>
      <c r="M716" s="884"/>
      <c r="U716" s="397"/>
    </row>
    <row r="717" spans="1:21" ht="16.5" x14ac:dyDescent="0.3">
      <c r="A717" s="397"/>
      <c r="B717" s="53"/>
      <c r="C717" s="53"/>
      <c r="I717" s="53"/>
      <c r="J717" s="53"/>
      <c r="K717" s="53"/>
      <c r="M717" s="884"/>
      <c r="U717" s="397"/>
    </row>
    <row r="718" spans="1:21" ht="16.5" x14ac:dyDescent="0.3">
      <c r="A718" s="397"/>
      <c r="B718" s="53"/>
      <c r="C718" s="53"/>
      <c r="I718" s="53"/>
      <c r="J718" s="53"/>
      <c r="K718" s="53"/>
      <c r="M718" s="884"/>
      <c r="U718" s="397"/>
    </row>
    <row r="719" spans="1:21" ht="16.5" x14ac:dyDescent="0.3">
      <c r="A719" s="397"/>
      <c r="B719" s="53"/>
      <c r="C719" s="53"/>
      <c r="I719" s="53"/>
      <c r="J719" s="53"/>
      <c r="K719" s="53"/>
      <c r="M719" s="884"/>
      <c r="U719" s="397"/>
    </row>
    <row r="720" spans="1:21" ht="16.5" x14ac:dyDescent="0.3">
      <c r="A720" s="397"/>
      <c r="B720" s="53"/>
      <c r="C720" s="53"/>
      <c r="I720" s="53"/>
      <c r="J720" s="53"/>
      <c r="K720" s="53"/>
      <c r="M720" s="884"/>
      <c r="U720" s="397"/>
    </row>
    <row r="721" spans="1:21" ht="16.5" x14ac:dyDescent="0.3">
      <c r="A721" s="397"/>
      <c r="B721" s="53"/>
      <c r="C721" s="53"/>
      <c r="I721" s="53"/>
      <c r="J721" s="53"/>
      <c r="K721" s="53"/>
      <c r="M721" s="884"/>
      <c r="U721" s="397"/>
    </row>
    <row r="722" spans="1:21" ht="16.5" x14ac:dyDescent="0.3">
      <c r="A722" s="397"/>
      <c r="B722" s="53"/>
      <c r="C722" s="53"/>
      <c r="I722" s="53"/>
      <c r="J722" s="53"/>
      <c r="K722" s="53"/>
      <c r="M722" s="884"/>
      <c r="U722" s="397"/>
    </row>
    <row r="723" spans="1:21" ht="16.5" x14ac:dyDescent="0.3">
      <c r="A723" s="397"/>
      <c r="B723" s="53"/>
      <c r="C723" s="53"/>
      <c r="I723" s="53"/>
      <c r="J723" s="53"/>
      <c r="K723" s="53"/>
      <c r="M723" s="884"/>
      <c r="U723" s="397"/>
    </row>
    <row r="724" spans="1:21" ht="16.5" x14ac:dyDescent="0.3">
      <c r="A724" s="397"/>
      <c r="B724" s="53"/>
      <c r="C724" s="53"/>
      <c r="I724" s="53"/>
      <c r="J724" s="53"/>
      <c r="K724" s="53"/>
      <c r="M724" s="884"/>
      <c r="U724" s="397"/>
    </row>
    <row r="725" spans="1:21" ht="16.5" x14ac:dyDescent="0.3">
      <c r="A725" s="397"/>
      <c r="B725" s="53"/>
      <c r="C725" s="53"/>
      <c r="I725" s="53"/>
      <c r="J725" s="53"/>
      <c r="K725" s="53"/>
      <c r="M725" s="884"/>
      <c r="U725" s="397"/>
    </row>
    <row r="726" spans="1:21" ht="16.5" x14ac:dyDescent="0.3">
      <c r="A726" s="397"/>
      <c r="B726" s="53"/>
      <c r="C726" s="53"/>
      <c r="I726" s="53"/>
      <c r="J726" s="53"/>
      <c r="K726" s="53"/>
      <c r="M726" s="884"/>
      <c r="U726" s="397"/>
    </row>
    <row r="727" spans="1:21" ht="16.5" x14ac:dyDescent="0.3">
      <c r="A727" s="397"/>
      <c r="B727" s="53"/>
      <c r="C727" s="53"/>
      <c r="I727" s="53"/>
      <c r="J727" s="53"/>
      <c r="K727" s="53"/>
      <c r="M727" s="884"/>
      <c r="U727" s="397"/>
    </row>
    <row r="728" spans="1:21" ht="16.5" x14ac:dyDescent="0.3">
      <c r="A728" s="397"/>
      <c r="B728" s="53"/>
      <c r="C728" s="53"/>
      <c r="I728" s="53"/>
      <c r="J728" s="53"/>
      <c r="K728" s="53"/>
      <c r="M728" s="884"/>
      <c r="U728" s="397"/>
    </row>
    <row r="729" spans="1:21" ht="16.5" x14ac:dyDescent="0.3">
      <c r="A729" s="397"/>
      <c r="B729" s="53"/>
      <c r="C729" s="53"/>
      <c r="I729" s="53"/>
      <c r="J729" s="53"/>
      <c r="K729" s="53"/>
      <c r="M729" s="884"/>
      <c r="U729" s="397"/>
    </row>
    <row r="730" spans="1:21" ht="16.5" x14ac:dyDescent="0.3">
      <c r="A730" s="397"/>
      <c r="B730" s="53"/>
      <c r="C730" s="53"/>
      <c r="I730" s="53"/>
      <c r="J730" s="53"/>
      <c r="K730" s="53"/>
      <c r="M730" s="884"/>
      <c r="U730" s="397"/>
    </row>
    <row r="731" spans="1:21" ht="16.5" x14ac:dyDescent="0.3">
      <c r="A731" s="397"/>
      <c r="B731" s="53"/>
      <c r="C731" s="53"/>
      <c r="I731" s="53"/>
      <c r="J731" s="53"/>
      <c r="K731" s="53"/>
      <c r="M731" s="884"/>
      <c r="U731" s="397"/>
    </row>
    <row r="732" spans="1:21" ht="16.5" x14ac:dyDescent="0.3">
      <c r="A732" s="397"/>
      <c r="B732" s="53"/>
      <c r="C732" s="53"/>
      <c r="I732" s="53"/>
      <c r="J732" s="53"/>
      <c r="K732" s="53"/>
      <c r="M732" s="884"/>
      <c r="U732" s="397"/>
    </row>
    <row r="733" spans="1:21" ht="16.5" x14ac:dyDescent="0.3">
      <c r="A733" s="397"/>
      <c r="B733" s="53"/>
      <c r="C733" s="53"/>
      <c r="I733" s="53"/>
      <c r="J733" s="53"/>
      <c r="K733" s="53"/>
      <c r="M733" s="884"/>
      <c r="U733" s="397"/>
    </row>
    <row r="734" spans="1:21" ht="16.5" x14ac:dyDescent="0.3">
      <c r="A734" s="397"/>
      <c r="B734" s="53"/>
      <c r="C734" s="53"/>
      <c r="I734" s="53"/>
      <c r="J734" s="53"/>
      <c r="K734" s="53"/>
      <c r="M734" s="884"/>
      <c r="U734" s="397"/>
    </row>
    <row r="735" spans="1:21" ht="16.5" x14ac:dyDescent="0.3">
      <c r="A735" s="397"/>
      <c r="B735" s="53"/>
      <c r="C735" s="53"/>
      <c r="I735" s="53"/>
      <c r="J735" s="53"/>
      <c r="K735" s="53"/>
      <c r="M735" s="884"/>
      <c r="U735" s="397"/>
    </row>
    <row r="736" spans="1:21" ht="16.5" x14ac:dyDescent="0.3">
      <c r="A736" s="397"/>
      <c r="B736" s="53"/>
      <c r="C736" s="53"/>
      <c r="I736" s="53"/>
      <c r="J736" s="53"/>
      <c r="K736" s="53"/>
      <c r="M736" s="884"/>
      <c r="U736" s="397"/>
    </row>
    <row r="737" spans="1:21" ht="16.5" x14ac:dyDescent="0.3">
      <c r="A737" s="397"/>
      <c r="B737" s="53"/>
      <c r="C737" s="53"/>
      <c r="I737" s="53"/>
      <c r="J737" s="53"/>
      <c r="K737" s="53"/>
      <c r="M737" s="884"/>
      <c r="U737" s="397"/>
    </row>
    <row r="738" spans="1:21" ht="16.5" x14ac:dyDescent="0.3">
      <c r="A738" s="397"/>
      <c r="B738" s="53"/>
      <c r="C738" s="53"/>
      <c r="I738" s="53"/>
      <c r="J738" s="53"/>
      <c r="K738" s="53"/>
      <c r="M738" s="884"/>
      <c r="U738" s="397"/>
    </row>
    <row r="739" spans="1:21" ht="16.5" x14ac:dyDescent="0.3">
      <c r="A739" s="397"/>
      <c r="B739" s="53"/>
      <c r="C739" s="53"/>
      <c r="I739" s="53"/>
      <c r="J739" s="53"/>
      <c r="K739" s="53"/>
      <c r="M739" s="884"/>
      <c r="U739" s="397"/>
    </row>
    <row r="740" spans="1:21" ht="16.5" x14ac:dyDescent="0.3">
      <c r="A740" s="397"/>
      <c r="B740" s="53"/>
      <c r="C740" s="53"/>
      <c r="I740" s="53"/>
      <c r="J740" s="53"/>
      <c r="K740" s="53"/>
      <c r="M740" s="884"/>
      <c r="U740" s="397"/>
    </row>
    <row r="741" spans="1:21" ht="16.5" x14ac:dyDescent="0.3">
      <c r="A741" s="397"/>
      <c r="B741" s="53"/>
      <c r="C741" s="53"/>
      <c r="I741" s="53"/>
      <c r="J741" s="53"/>
      <c r="K741" s="53"/>
      <c r="M741" s="884"/>
      <c r="U741" s="397"/>
    </row>
    <row r="742" spans="1:21" ht="16.5" x14ac:dyDescent="0.3">
      <c r="A742" s="397"/>
      <c r="B742" s="53"/>
      <c r="C742" s="53"/>
      <c r="I742" s="53"/>
      <c r="J742" s="53"/>
      <c r="K742" s="53"/>
      <c r="M742" s="884"/>
      <c r="U742" s="397"/>
    </row>
    <row r="743" spans="1:21" ht="16.5" x14ac:dyDescent="0.3">
      <c r="A743" s="397"/>
      <c r="B743" s="53"/>
      <c r="C743" s="53"/>
      <c r="I743" s="53"/>
      <c r="J743" s="53"/>
      <c r="K743" s="53"/>
      <c r="M743" s="884"/>
      <c r="U743" s="397"/>
    </row>
    <row r="744" spans="1:21" ht="16.5" x14ac:dyDescent="0.3">
      <c r="A744" s="397"/>
      <c r="B744" s="53"/>
      <c r="C744" s="53"/>
      <c r="I744" s="53"/>
      <c r="J744" s="53"/>
      <c r="K744" s="53"/>
      <c r="M744" s="884"/>
      <c r="U744" s="397"/>
    </row>
    <row r="745" spans="1:21" ht="16.5" x14ac:dyDescent="0.3">
      <c r="A745" s="397"/>
      <c r="B745" s="53"/>
      <c r="C745" s="53"/>
      <c r="I745" s="53"/>
      <c r="J745" s="53"/>
      <c r="K745" s="53"/>
      <c r="M745" s="884"/>
      <c r="U745" s="397"/>
    </row>
    <row r="746" spans="1:21" ht="16.5" x14ac:dyDescent="0.3">
      <c r="A746" s="397"/>
      <c r="B746" s="53"/>
      <c r="C746" s="53"/>
      <c r="I746" s="53"/>
      <c r="J746" s="53"/>
      <c r="K746" s="53"/>
      <c r="M746" s="884"/>
      <c r="U746" s="397"/>
    </row>
    <row r="747" spans="1:21" ht="16.5" x14ac:dyDescent="0.3">
      <c r="A747" s="397"/>
      <c r="B747" s="53"/>
      <c r="C747" s="53"/>
      <c r="I747" s="53"/>
      <c r="J747" s="53"/>
      <c r="K747" s="53"/>
      <c r="M747" s="884"/>
      <c r="U747" s="397"/>
    </row>
    <row r="748" spans="1:21" ht="16.5" x14ac:dyDescent="0.3">
      <c r="A748" s="397"/>
      <c r="B748" s="53"/>
      <c r="C748" s="53"/>
      <c r="I748" s="53"/>
      <c r="J748" s="53"/>
      <c r="K748" s="53"/>
      <c r="M748" s="884"/>
      <c r="U748" s="397"/>
    </row>
    <row r="749" spans="1:21" ht="16.5" x14ac:dyDescent="0.3">
      <c r="A749" s="397"/>
      <c r="B749" s="53"/>
      <c r="C749" s="53"/>
      <c r="I749" s="53"/>
      <c r="J749" s="53"/>
      <c r="K749" s="53"/>
      <c r="M749" s="884"/>
      <c r="U749" s="397"/>
    </row>
    <row r="750" spans="1:21" ht="16.5" x14ac:dyDescent="0.3">
      <c r="A750" s="397"/>
      <c r="B750" s="53"/>
      <c r="C750" s="53"/>
      <c r="I750" s="53"/>
      <c r="J750" s="53"/>
      <c r="K750" s="53"/>
      <c r="M750" s="884"/>
      <c r="U750" s="397"/>
    </row>
    <row r="751" spans="1:21" ht="16.5" x14ac:dyDescent="0.3">
      <c r="A751" s="397"/>
      <c r="B751" s="53"/>
      <c r="C751" s="53"/>
      <c r="I751" s="53"/>
      <c r="J751" s="53"/>
      <c r="K751" s="53"/>
      <c r="M751" s="884"/>
      <c r="U751" s="397"/>
    </row>
    <row r="752" spans="1:21" ht="16.5" x14ac:dyDescent="0.3">
      <c r="A752" s="397"/>
      <c r="B752" s="53"/>
      <c r="C752" s="53"/>
      <c r="I752" s="53"/>
      <c r="J752" s="53"/>
      <c r="K752" s="53"/>
      <c r="M752" s="884"/>
      <c r="U752" s="397"/>
    </row>
    <row r="753" spans="1:21" ht="16.5" x14ac:dyDescent="0.3">
      <c r="A753" s="397"/>
      <c r="B753" s="53"/>
      <c r="C753" s="53"/>
      <c r="I753" s="53"/>
      <c r="J753" s="53"/>
      <c r="K753" s="53"/>
      <c r="M753" s="884"/>
      <c r="U753" s="397"/>
    </row>
    <row r="754" spans="1:21" ht="16.5" x14ac:dyDescent="0.3">
      <c r="A754" s="397"/>
      <c r="B754" s="53"/>
      <c r="C754" s="53"/>
      <c r="I754" s="53"/>
      <c r="J754" s="53"/>
      <c r="K754" s="53"/>
      <c r="M754" s="884"/>
      <c r="U754" s="397"/>
    </row>
    <row r="755" spans="1:21" ht="16.5" x14ac:dyDescent="0.3">
      <c r="A755" s="397"/>
      <c r="B755" s="53"/>
      <c r="C755" s="53"/>
      <c r="I755" s="53"/>
      <c r="J755" s="53"/>
      <c r="K755" s="53"/>
      <c r="M755" s="884"/>
      <c r="U755" s="397"/>
    </row>
    <row r="756" spans="1:21" ht="16.5" x14ac:dyDescent="0.3">
      <c r="A756" s="397"/>
      <c r="B756" s="53"/>
      <c r="C756" s="53"/>
      <c r="I756" s="53"/>
      <c r="J756" s="53"/>
      <c r="K756" s="53"/>
      <c r="M756" s="884"/>
      <c r="U756" s="397"/>
    </row>
    <row r="757" spans="1:21" ht="16.5" x14ac:dyDescent="0.3">
      <c r="A757" s="397"/>
      <c r="B757" s="53"/>
      <c r="C757" s="53"/>
      <c r="I757" s="53"/>
      <c r="J757" s="53"/>
      <c r="K757" s="53"/>
      <c r="M757" s="884"/>
      <c r="U757" s="397"/>
    </row>
    <row r="758" spans="1:21" ht="16.5" x14ac:dyDescent="0.3">
      <c r="A758" s="397"/>
      <c r="B758" s="53"/>
      <c r="C758" s="53"/>
      <c r="I758" s="53"/>
      <c r="J758" s="53"/>
      <c r="K758" s="53"/>
      <c r="M758" s="884"/>
      <c r="U758" s="397"/>
    </row>
    <row r="759" spans="1:21" ht="16.5" x14ac:dyDescent="0.3">
      <c r="A759" s="397"/>
      <c r="B759" s="53"/>
      <c r="C759" s="53"/>
      <c r="I759" s="53"/>
      <c r="J759" s="53"/>
      <c r="K759" s="53"/>
      <c r="M759" s="884"/>
      <c r="U759" s="397"/>
    </row>
    <row r="760" spans="1:21" ht="16.5" x14ac:dyDescent="0.3">
      <c r="A760" s="397"/>
      <c r="B760" s="53"/>
      <c r="C760" s="53"/>
      <c r="I760" s="53"/>
      <c r="J760" s="53"/>
      <c r="K760" s="53"/>
      <c r="M760" s="884"/>
      <c r="U760" s="397"/>
    </row>
    <row r="761" spans="1:21" ht="16.5" x14ac:dyDescent="0.3">
      <c r="A761" s="397"/>
      <c r="B761" s="53"/>
      <c r="C761" s="53"/>
      <c r="I761" s="53"/>
      <c r="J761" s="53"/>
      <c r="K761" s="53"/>
      <c r="M761" s="884"/>
      <c r="U761" s="397"/>
    </row>
    <row r="762" spans="1:21" ht="16.5" x14ac:dyDescent="0.3">
      <c r="A762" s="397"/>
      <c r="B762" s="53"/>
      <c r="C762" s="53"/>
      <c r="I762" s="53"/>
      <c r="J762" s="53"/>
      <c r="K762" s="53"/>
      <c r="M762" s="884"/>
      <c r="U762" s="397"/>
    </row>
    <row r="763" spans="1:21" ht="16.5" x14ac:dyDescent="0.3">
      <c r="A763" s="397"/>
      <c r="B763" s="53"/>
      <c r="C763" s="53"/>
      <c r="I763" s="53"/>
      <c r="J763" s="53"/>
      <c r="K763" s="53"/>
      <c r="M763" s="884"/>
      <c r="U763" s="397"/>
    </row>
    <row r="764" spans="1:21" ht="16.5" x14ac:dyDescent="0.3">
      <c r="A764" s="397"/>
      <c r="B764" s="53"/>
      <c r="C764" s="53"/>
      <c r="I764" s="53"/>
      <c r="J764" s="53"/>
      <c r="K764" s="53"/>
      <c r="M764" s="884"/>
      <c r="U764" s="397"/>
    </row>
    <row r="765" spans="1:21" ht="16.5" x14ac:dyDescent="0.3">
      <c r="A765" s="397"/>
      <c r="B765" s="53"/>
      <c r="C765" s="53"/>
      <c r="I765" s="53"/>
      <c r="J765" s="53"/>
      <c r="K765" s="53"/>
      <c r="M765" s="884"/>
      <c r="U765" s="397"/>
    </row>
    <row r="766" spans="1:21" ht="16.5" x14ac:dyDescent="0.3">
      <c r="A766" s="397"/>
      <c r="B766" s="53"/>
      <c r="C766" s="53"/>
      <c r="I766" s="53"/>
      <c r="J766" s="53"/>
      <c r="K766" s="53"/>
      <c r="M766" s="884"/>
      <c r="U766" s="397"/>
    </row>
    <row r="767" spans="1:21" ht="16.5" x14ac:dyDescent="0.3">
      <c r="A767" s="397"/>
      <c r="B767" s="53"/>
      <c r="C767" s="53"/>
      <c r="I767" s="53"/>
      <c r="J767" s="53"/>
      <c r="K767" s="53"/>
      <c r="M767" s="884"/>
      <c r="U767" s="397"/>
    </row>
    <row r="768" spans="1:21" ht="16.5" x14ac:dyDescent="0.3">
      <c r="A768" s="397"/>
      <c r="B768" s="53"/>
      <c r="C768" s="53"/>
      <c r="I768" s="53"/>
      <c r="J768" s="53"/>
      <c r="K768" s="53"/>
      <c r="M768" s="884"/>
      <c r="U768" s="397"/>
    </row>
    <row r="769" spans="1:21" ht="16.5" x14ac:dyDescent="0.3">
      <c r="A769" s="397"/>
      <c r="B769" s="53"/>
      <c r="C769" s="53"/>
      <c r="I769" s="53"/>
      <c r="J769" s="53"/>
      <c r="K769" s="53"/>
      <c r="M769" s="884"/>
      <c r="U769" s="397"/>
    </row>
    <row r="770" spans="1:21" ht="16.5" x14ac:dyDescent="0.3">
      <c r="A770" s="397"/>
      <c r="B770" s="53"/>
      <c r="C770" s="53"/>
      <c r="I770" s="53"/>
      <c r="J770" s="53"/>
      <c r="K770" s="53"/>
      <c r="M770" s="884"/>
      <c r="U770" s="397"/>
    </row>
    <row r="771" spans="1:21" ht="16.5" x14ac:dyDescent="0.3">
      <c r="A771" s="397"/>
      <c r="B771" s="53"/>
      <c r="C771" s="53"/>
      <c r="I771" s="53"/>
      <c r="J771" s="53"/>
      <c r="K771" s="53"/>
      <c r="M771" s="884"/>
      <c r="U771" s="397"/>
    </row>
    <row r="772" spans="1:21" ht="16.5" x14ac:dyDescent="0.3">
      <c r="A772" s="397"/>
      <c r="B772" s="53"/>
      <c r="C772" s="53"/>
      <c r="I772" s="53"/>
      <c r="J772" s="53"/>
      <c r="K772" s="53"/>
      <c r="M772" s="884"/>
      <c r="U772" s="397"/>
    </row>
    <row r="773" spans="1:21" ht="16.5" x14ac:dyDescent="0.3">
      <c r="A773" s="397"/>
      <c r="B773" s="53"/>
      <c r="C773" s="53"/>
      <c r="I773" s="53"/>
      <c r="J773" s="53"/>
      <c r="K773" s="53"/>
      <c r="M773" s="884"/>
      <c r="U773" s="397"/>
    </row>
    <row r="774" spans="1:21" ht="16.5" x14ac:dyDescent="0.3">
      <c r="A774" s="397"/>
      <c r="B774" s="53"/>
      <c r="C774" s="53"/>
      <c r="I774" s="53"/>
      <c r="J774" s="53"/>
      <c r="K774" s="53"/>
      <c r="M774" s="884"/>
      <c r="U774" s="397"/>
    </row>
    <row r="775" spans="1:21" ht="16.5" x14ac:dyDescent="0.3">
      <c r="A775" s="397"/>
      <c r="B775" s="53"/>
      <c r="C775" s="53"/>
      <c r="I775" s="53"/>
      <c r="J775" s="53"/>
      <c r="K775" s="53"/>
      <c r="M775" s="884"/>
      <c r="U775" s="397"/>
    </row>
    <row r="776" spans="1:21" ht="16.5" x14ac:dyDescent="0.3">
      <c r="A776" s="397"/>
      <c r="B776" s="53"/>
      <c r="C776" s="53"/>
      <c r="I776" s="53"/>
      <c r="J776" s="53"/>
      <c r="K776" s="53"/>
      <c r="M776" s="884"/>
      <c r="U776" s="397"/>
    </row>
    <row r="777" spans="1:21" ht="16.5" x14ac:dyDescent="0.3">
      <c r="A777" s="397"/>
      <c r="B777" s="53"/>
      <c r="C777" s="53"/>
      <c r="I777" s="53"/>
      <c r="J777" s="53"/>
      <c r="K777" s="53"/>
      <c r="M777" s="884"/>
      <c r="U777" s="397"/>
    </row>
    <row r="778" spans="1:21" ht="16.5" x14ac:dyDescent="0.3">
      <c r="A778" s="397"/>
      <c r="B778" s="53"/>
      <c r="C778" s="53"/>
      <c r="I778" s="53"/>
      <c r="J778" s="53"/>
      <c r="K778" s="53"/>
      <c r="M778" s="884"/>
      <c r="U778" s="397"/>
    </row>
    <row r="779" spans="1:21" ht="16.5" x14ac:dyDescent="0.3">
      <c r="A779" s="397"/>
      <c r="B779" s="53"/>
      <c r="C779" s="53"/>
      <c r="I779" s="53"/>
      <c r="J779" s="53"/>
      <c r="K779" s="53"/>
      <c r="M779" s="884"/>
      <c r="U779" s="397"/>
    </row>
    <row r="780" spans="1:21" ht="16.5" x14ac:dyDescent="0.3">
      <c r="A780" s="397"/>
      <c r="B780" s="53"/>
      <c r="C780" s="53"/>
      <c r="I780" s="53"/>
      <c r="J780" s="53"/>
      <c r="K780" s="53"/>
      <c r="M780" s="884"/>
      <c r="U780" s="397"/>
    </row>
    <row r="781" spans="1:21" ht="16.5" x14ac:dyDescent="0.3">
      <c r="A781" s="397"/>
      <c r="B781" s="53"/>
      <c r="C781" s="53"/>
      <c r="I781" s="53"/>
      <c r="J781" s="53"/>
      <c r="K781" s="53"/>
      <c r="M781" s="884"/>
      <c r="U781" s="397"/>
    </row>
    <row r="782" spans="1:21" ht="16.5" x14ac:dyDescent="0.3">
      <c r="A782" s="397"/>
      <c r="B782" s="53"/>
      <c r="C782" s="53"/>
      <c r="I782" s="53"/>
      <c r="J782" s="53"/>
      <c r="K782" s="53"/>
      <c r="M782" s="884"/>
      <c r="U782" s="397"/>
    </row>
    <row r="783" spans="1:21" ht="16.5" x14ac:dyDescent="0.3">
      <c r="A783" s="397"/>
      <c r="B783" s="53"/>
      <c r="C783" s="53"/>
      <c r="I783" s="53"/>
      <c r="J783" s="53"/>
      <c r="K783" s="53"/>
      <c r="M783" s="884"/>
      <c r="U783" s="397"/>
    </row>
    <row r="784" spans="1:21" ht="16.5" x14ac:dyDescent="0.3">
      <c r="A784" s="397"/>
      <c r="B784" s="53"/>
      <c r="C784" s="53"/>
      <c r="I784" s="53"/>
      <c r="J784" s="53"/>
      <c r="K784" s="53"/>
      <c r="M784" s="884"/>
      <c r="U784" s="397"/>
    </row>
    <row r="785" spans="1:21" ht="16.5" x14ac:dyDescent="0.3">
      <c r="A785" s="397"/>
      <c r="B785" s="53"/>
      <c r="C785" s="53"/>
      <c r="I785" s="53"/>
      <c r="J785" s="53"/>
      <c r="K785" s="53"/>
      <c r="M785" s="884"/>
      <c r="U785" s="397"/>
    </row>
    <row r="786" spans="1:21" ht="16.5" x14ac:dyDescent="0.3">
      <c r="A786" s="397"/>
      <c r="B786" s="53"/>
      <c r="C786" s="53"/>
      <c r="I786" s="53"/>
      <c r="J786" s="53"/>
      <c r="K786" s="53"/>
      <c r="M786" s="884"/>
      <c r="U786" s="397"/>
    </row>
    <row r="787" spans="1:21" ht="16.5" x14ac:dyDescent="0.3">
      <c r="A787" s="397"/>
      <c r="B787" s="53"/>
      <c r="C787" s="53"/>
      <c r="I787" s="53"/>
      <c r="J787" s="53"/>
      <c r="K787" s="53"/>
      <c r="M787" s="884"/>
      <c r="U787" s="397"/>
    </row>
    <row r="788" spans="1:21" ht="16.5" x14ac:dyDescent="0.3">
      <c r="A788" s="397"/>
      <c r="B788" s="53"/>
      <c r="C788" s="53"/>
      <c r="I788" s="53"/>
      <c r="J788" s="53"/>
      <c r="K788" s="53"/>
      <c r="M788" s="884"/>
      <c r="U788" s="397"/>
    </row>
    <row r="789" spans="1:21" ht="16.5" x14ac:dyDescent="0.3">
      <c r="A789" s="397"/>
      <c r="B789" s="53"/>
      <c r="C789" s="53"/>
      <c r="I789" s="53"/>
      <c r="J789" s="53"/>
      <c r="K789" s="53"/>
      <c r="M789" s="884"/>
      <c r="U789" s="397"/>
    </row>
    <row r="790" spans="1:21" ht="16.5" x14ac:dyDescent="0.3">
      <c r="A790" s="397"/>
      <c r="B790" s="53"/>
      <c r="C790" s="53"/>
      <c r="I790" s="53"/>
      <c r="J790" s="53"/>
      <c r="K790" s="53"/>
      <c r="M790" s="884"/>
      <c r="U790" s="397"/>
    </row>
    <row r="791" spans="1:21" ht="16.5" x14ac:dyDescent="0.3">
      <c r="A791" s="397"/>
      <c r="B791" s="53"/>
      <c r="C791" s="53"/>
      <c r="I791" s="53"/>
      <c r="J791" s="53"/>
      <c r="K791" s="53"/>
      <c r="M791" s="884"/>
      <c r="U791" s="397"/>
    </row>
    <row r="792" spans="1:21" ht="16.5" x14ac:dyDescent="0.3">
      <c r="A792" s="397"/>
      <c r="B792" s="53"/>
      <c r="C792" s="53"/>
      <c r="I792" s="53"/>
      <c r="J792" s="53"/>
      <c r="K792" s="53"/>
      <c r="M792" s="884"/>
      <c r="U792" s="397"/>
    </row>
    <row r="793" spans="1:21" ht="16.5" x14ac:dyDescent="0.3">
      <c r="A793" s="397"/>
      <c r="B793" s="53"/>
      <c r="C793" s="53"/>
      <c r="I793" s="53"/>
      <c r="J793" s="53"/>
      <c r="K793" s="53"/>
      <c r="M793" s="884"/>
      <c r="U793" s="397"/>
    </row>
    <row r="794" spans="1:21" ht="16.5" x14ac:dyDescent="0.3">
      <c r="A794" s="397"/>
      <c r="B794" s="53"/>
      <c r="C794" s="53"/>
      <c r="I794" s="53"/>
      <c r="J794" s="53"/>
      <c r="K794" s="53"/>
      <c r="M794" s="884"/>
      <c r="U794" s="397"/>
    </row>
    <row r="795" spans="1:21" ht="16.5" x14ac:dyDescent="0.3">
      <c r="A795" s="397"/>
      <c r="B795" s="53"/>
      <c r="C795" s="53"/>
      <c r="I795" s="53"/>
      <c r="J795" s="53"/>
      <c r="K795" s="53"/>
      <c r="M795" s="884"/>
      <c r="U795" s="397"/>
    </row>
    <row r="796" spans="1:21" ht="16.5" x14ac:dyDescent="0.3">
      <c r="A796" s="397"/>
      <c r="B796" s="53"/>
      <c r="C796" s="53"/>
      <c r="I796" s="53"/>
      <c r="J796" s="53"/>
      <c r="K796" s="53"/>
      <c r="M796" s="884"/>
      <c r="U796" s="397"/>
    </row>
    <row r="797" spans="1:21" ht="16.5" x14ac:dyDescent="0.3">
      <c r="A797" s="397"/>
      <c r="B797" s="53"/>
      <c r="C797" s="53"/>
      <c r="I797" s="53"/>
      <c r="J797" s="53"/>
      <c r="K797" s="53"/>
      <c r="M797" s="884"/>
      <c r="U797" s="397"/>
    </row>
    <row r="798" spans="1:21" ht="16.5" x14ac:dyDescent="0.3">
      <c r="A798" s="397"/>
      <c r="B798" s="53"/>
      <c r="C798" s="53"/>
      <c r="I798" s="53"/>
      <c r="J798" s="53"/>
      <c r="K798" s="53"/>
      <c r="M798" s="884"/>
      <c r="U798" s="397"/>
    </row>
    <row r="799" spans="1:21" ht="16.5" x14ac:dyDescent="0.3">
      <c r="A799" s="397"/>
      <c r="B799" s="53"/>
      <c r="C799" s="53"/>
      <c r="I799" s="53"/>
      <c r="J799" s="53"/>
      <c r="K799" s="53"/>
      <c r="M799" s="884"/>
      <c r="U799" s="397"/>
    </row>
    <row r="800" spans="1:21" ht="16.5" x14ac:dyDescent="0.3">
      <c r="A800" s="397"/>
      <c r="B800" s="53"/>
      <c r="C800" s="53"/>
      <c r="I800" s="53"/>
      <c r="J800" s="53"/>
      <c r="K800" s="53"/>
      <c r="M800" s="884"/>
      <c r="U800" s="397"/>
    </row>
    <row r="801" spans="1:21" ht="16.5" x14ac:dyDescent="0.3">
      <c r="A801" s="397"/>
      <c r="B801" s="53"/>
      <c r="C801" s="53"/>
      <c r="I801" s="53"/>
      <c r="J801" s="53"/>
      <c r="K801" s="53"/>
      <c r="M801" s="884"/>
      <c r="U801" s="397"/>
    </row>
    <row r="802" spans="1:21" ht="16.5" x14ac:dyDescent="0.3">
      <c r="A802" s="397"/>
      <c r="B802" s="53"/>
      <c r="C802" s="53"/>
      <c r="I802" s="53"/>
      <c r="J802" s="53"/>
      <c r="K802" s="53"/>
      <c r="M802" s="884"/>
      <c r="U802" s="397"/>
    </row>
    <row r="803" spans="1:21" ht="16.5" x14ac:dyDescent="0.3">
      <c r="A803" s="397"/>
      <c r="B803" s="53"/>
      <c r="C803" s="53"/>
      <c r="I803" s="53"/>
      <c r="J803" s="53"/>
      <c r="K803" s="53"/>
      <c r="M803" s="884"/>
      <c r="U803" s="397"/>
    </row>
    <row r="804" spans="1:21" ht="16.5" x14ac:dyDescent="0.3">
      <c r="A804" s="397"/>
      <c r="B804" s="53"/>
      <c r="C804" s="53"/>
      <c r="I804" s="53"/>
      <c r="J804" s="53"/>
      <c r="K804" s="53"/>
      <c r="M804" s="884"/>
      <c r="U804" s="397"/>
    </row>
    <row r="805" spans="1:21" ht="16.5" x14ac:dyDescent="0.3">
      <c r="A805" s="397"/>
      <c r="B805" s="53"/>
      <c r="C805" s="53"/>
      <c r="I805" s="53"/>
      <c r="J805" s="53"/>
      <c r="K805" s="53"/>
      <c r="M805" s="884"/>
      <c r="U805" s="397"/>
    </row>
    <row r="806" spans="1:21" ht="16.5" x14ac:dyDescent="0.3">
      <c r="A806" s="397"/>
      <c r="B806" s="53"/>
      <c r="C806" s="53"/>
      <c r="I806" s="53"/>
      <c r="J806" s="53"/>
      <c r="K806" s="53"/>
      <c r="M806" s="884"/>
      <c r="U806" s="397"/>
    </row>
    <row r="807" spans="1:21" ht="16.5" x14ac:dyDescent="0.3">
      <c r="A807" s="397"/>
      <c r="B807" s="53"/>
      <c r="C807" s="53"/>
      <c r="I807" s="53"/>
      <c r="J807" s="53"/>
      <c r="K807" s="53"/>
      <c r="M807" s="884"/>
      <c r="U807" s="397"/>
    </row>
    <row r="808" spans="1:21" ht="16.5" x14ac:dyDescent="0.3">
      <c r="A808" s="397"/>
      <c r="B808" s="53"/>
      <c r="C808" s="53"/>
      <c r="I808" s="53"/>
      <c r="J808" s="53"/>
      <c r="K808" s="53"/>
      <c r="M808" s="884"/>
      <c r="U808" s="397"/>
    </row>
    <row r="809" spans="1:21" ht="16.5" x14ac:dyDescent="0.3">
      <c r="A809" s="397"/>
      <c r="B809" s="53"/>
      <c r="C809" s="53"/>
      <c r="I809" s="53"/>
      <c r="J809" s="53"/>
      <c r="K809" s="53"/>
      <c r="M809" s="884"/>
      <c r="U809" s="397"/>
    </row>
    <row r="810" spans="1:21" ht="16.5" x14ac:dyDescent="0.3">
      <c r="A810" s="397"/>
      <c r="B810" s="53"/>
      <c r="C810" s="53"/>
      <c r="I810" s="53"/>
      <c r="J810" s="53"/>
      <c r="K810" s="53"/>
      <c r="M810" s="884"/>
      <c r="U810" s="397"/>
    </row>
    <row r="811" spans="1:21" ht="16.5" x14ac:dyDescent="0.3">
      <c r="A811" s="397"/>
      <c r="B811" s="53"/>
      <c r="C811" s="53"/>
      <c r="I811" s="53"/>
      <c r="J811" s="53"/>
      <c r="K811" s="53"/>
      <c r="M811" s="884"/>
      <c r="U811" s="397"/>
    </row>
    <row r="812" spans="1:21" ht="16.5" x14ac:dyDescent="0.3">
      <c r="A812" s="397"/>
      <c r="B812" s="53"/>
      <c r="C812" s="53"/>
      <c r="I812" s="53"/>
      <c r="J812" s="53"/>
      <c r="K812" s="53"/>
      <c r="M812" s="884"/>
      <c r="U812" s="397"/>
    </row>
    <row r="813" spans="1:21" ht="16.5" x14ac:dyDescent="0.3">
      <c r="A813" s="397"/>
      <c r="B813" s="53"/>
      <c r="C813" s="53"/>
      <c r="I813" s="53"/>
      <c r="J813" s="53"/>
      <c r="K813" s="53"/>
      <c r="M813" s="884"/>
      <c r="U813" s="397"/>
    </row>
    <row r="814" spans="1:21" ht="16.5" x14ac:dyDescent="0.3">
      <c r="A814" s="397"/>
      <c r="B814" s="53"/>
      <c r="C814" s="53"/>
      <c r="I814" s="53"/>
      <c r="J814" s="53"/>
      <c r="K814" s="53"/>
      <c r="M814" s="884"/>
      <c r="U814" s="397"/>
    </row>
    <row r="815" spans="1:21" ht="16.5" x14ac:dyDescent="0.3">
      <c r="A815" s="397"/>
      <c r="B815" s="53"/>
      <c r="C815" s="53"/>
      <c r="I815" s="53"/>
      <c r="J815" s="53"/>
      <c r="K815" s="53"/>
      <c r="M815" s="884"/>
      <c r="U815" s="397"/>
    </row>
    <row r="816" spans="1:21" ht="16.5" x14ac:dyDescent="0.3">
      <c r="A816" s="397"/>
      <c r="B816" s="53"/>
      <c r="C816" s="53"/>
      <c r="I816" s="53"/>
      <c r="J816" s="53"/>
      <c r="K816" s="53"/>
      <c r="M816" s="884"/>
      <c r="U816" s="397"/>
    </row>
    <row r="817" spans="1:21" ht="16.5" x14ac:dyDescent="0.3">
      <c r="A817" s="397"/>
      <c r="B817" s="53"/>
      <c r="C817" s="53"/>
      <c r="I817" s="53"/>
      <c r="J817" s="53"/>
      <c r="K817" s="53"/>
      <c r="M817" s="884"/>
      <c r="U817" s="397"/>
    </row>
    <row r="818" spans="1:21" ht="16.5" x14ac:dyDescent="0.3">
      <c r="A818" s="397"/>
      <c r="B818" s="53"/>
      <c r="C818" s="53"/>
      <c r="I818" s="53"/>
      <c r="J818" s="53"/>
      <c r="K818" s="53"/>
      <c r="M818" s="884"/>
      <c r="U818" s="397"/>
    </row>
    <row r="819" spans="1:21" ht="16.5" x14ac:dyDescent="0.3">
      <c r="A819" s="397"/>
      <c r="B819" s="53"/>
      <c r="C819" s="53"/>
      <c r="I819" s="53"/>
      <c r="J819" s="53"/>
      <c r="K819" s="53"/>
      <c r="M819" s="884"/>
      <c r="U819" s="397"/>
    </row>
    <row r="820" spans="1:21" ht="16.5" x14ac:dyDescent="0.3">
      <c r="A820" s="397"/>
      <c r="B820" s="53"/>
      <c r="C820" s="53"/>
      <c r="I820" s="53"/>
      <c r="J820" s="53"/>
      <c r="K820" s="53"/>
      <c r="M820" s="884"/>
      <c r="U820" s="397"/>
    </row>
    <row r="821" spans="1:21" ht="16.5" x14ac:dyDescent="0.3">
      <c r="A821" s="397"/>
      <c r="B821" s="53"/>
      <c r="C821" s="53"/>
      <c r="I821" s="53"/>
      <c r="J821" s="53"/>
      <c r="K821" s="53"/>
      <c r="M821" s="884"/>
      <c r="U821" s="397"/>
    </row>
    <row r="822" spans="1:21" ht="16.5" x14ac:dyDescent="0.3">
      <c r="A822" s="397"/>
      <c r="B822" s="53"/>
      <c r="C822" s="53"/>
      <c r="I822" s="53"/>
      <c r="J822" s="53"/>
      <c r="K822" s="53"/>
      <c r="M822" s="884"/>
      <c r="U822" s="397"/>
    </row>
    <row r="823" spans="1:21" ht="16.5" x14ac:dyDescent="0.3">
      <c r="A823" s="397"/>
      <c r="B823" s="53"/>
      <c r="C823" s="53"/>
      <c r="I823" s="53"/>
      <c r="J823" s="53"/>
      <c r="K823" s="53"/>
      <c r="M823" s="884"/>
      <c r="U823" s="397"/>
    </row>
    <row r="824" spans="1:21" ht="16.5" x14ac:dyDescent="0.3">
      <c r="A824" s="397"/>
      <c r="B824" s="53"/>
      <c r="C824" s="53"/>
      <c r="I824" s="53"/>
      <c r="J824" s="53"/>
      <c r="K824" s="53"/>
      <c r="M824" s="884"/>
      <c r="U824" s="397"/>
    </row>
    <row r="825" spans="1:21" ht="16.5" x14ac:dyDescent="0.3">
      <c r="A825" s="397"/>
      <c r="B825" s="53"/>
      <c r="C825" s="53"/>
      <c r="I825" s="53"/>
      <c r="J825" s="53"/>
      <c r="K825" s="53"/>
      <c r="M825" s="884"/>
      <c r="U825" s="397"/>
    </row>
    <row r="826" spans="1:21" ht="16.5" x14ac:dyDescent="0.3">
      <c r="A826" s="397"/>
      <c r="B826" s="53"/>
      <c r="C826" s="53"/>
      <c r="I826" s="53"/>
      <c r="J826" s="53"/>
      <c r="K826" s="53"/>
      <c r="M826" s="884"/>
      <c r="U826" s="397"/>
    </row>
    <row r="827" spans="1:21" ht="16.5" x14ac:dyDescent="0.3">
      <c r="A827" s="397"/>
      <c r="B827" s="53"/>
      <c r="C827" s="53"/>
      <c r="I827" s="53"/>
      <c r="J827" s="53"/>
      <c r="K827" s="53"/>
      <c r="M827" s="884"/>
      <c r="U827" s="397"/>
    </row>
    <row r="828" spans="1:21" ht="16.5" x14ac:dyDescent="0.3">
      <c r="A828" s="397"/>
      <c r="B828" s="53"/>
      <c r="C828" s="53"/>
      <c r="I828" s="53"/>
      <c r="J828" s="53"/>
      <c r="K828" s="53"/>
      <c r="M828" s="884"/>
      <c r="U828" s="397"/>
    </row>
    <row r="829" spans="1:21" ht="16.5" x14ac:dyDescent="0.3">
      <c r="A829" s="397"/>
      <c r="B829" s="53"/>
      <c r="C829" s="53"/>
      <c r="I829" s="53"/>
      <c r="J829" s="53"/>
      <c r="K829" s="53"/>
      <c r="M829" s="884"/>
      <c r="U829" s="397"/>
    </row>
    <row r="830" spans="1:21" ht="16.5" x14ac:dyDescent="0.3">
      <c r="A830" s="397"/>
      <c r="B830" s="53"/>
      <c r="C830" s="53"/>
      <c r="I830" s="53"/>
      <c r="J830" s="53"/>
      <c r="K830" s="53"/>
      <c r="M830" s="884"/>
      <c r="U830" s="397"/>
    </row>
    <row r="831" spans="1:21" ht="16.5" x14ac:dyDescent="0.3">
      <c r="A831" s="397"/>
      <c r="B831" s="53"/>
      <c r="C831" s="53"/>
      <c r="I831" s="53"/>
      <c r="J831" s="53"/>
      <c r="K831" s="53"/>
      <c r="M831" s="884"/>
      <c r="U831" s="397"/>
    </row>
    <row r="832" spans="1:21" ht="16.5" x14ac:dyDescent="0.3">
      <c r="A832" s="397"/>
      <c r="B832" s="53"/>
      <c r="C832" s="53"/>
      <c r="I832" s="53"/>
      <c r="J832" s="53"/>
      <c r="K832" s="53"/>
      <c r="M832" s="884"/>
      <c r="U832" s="397"/>
    </row>
    <row r="833" spans="1:21" ht="16.5" x14ac:dyDescent="0.3">
      <c r="A833" s="397"/>
      <c r="B833" s="53"/>
      <c r="C833" s="53"/>
      <c r="I833" s="53"/>
      <c r="J833" s="53"/>
      <c r="K833" s="53"/>
      <c r="M833" s="884"/>
      <c r="U833" s="397"/>
    </row>
    <row r="834" spans="1:21" ht="16.5" x14ac:dyDescent="0.3">
      <c r="A834" s="397"/>
      <c r="B834" s="53"/>
      <c r="C834" s="53"/>
      <c r="I834" s="53"/>
      <c r="J834" s="53"/>
      <c r="K834" s="53"/>
      <c r="M834" s="884"/>
      <c r="U834" s="397"/>
    </row>
    <row r="835" spans="1:21" ht="16.5" x14ac:dyDescent="0.3">
      <c r="A835" s="397"/>
      <c r="B835" s="53"/>
      <c r="C835" s="53"/>
      <c r="I835" s="53"/>
      <c r="J835" s="53"/>
      <c r="K835" s="53"/>
      <c r="M835" s="884"/>
      <c r="U835" s="397"/>
    </row>
    <row r="836" spans="1:21" ht="16.5" x14ac:dyDescent="0.3">
      <c r="A836" s="397"/>
      <c r="B836" s="53"/>
      <c r="C836" s="53"/>
      <c r="I836" s="53"/>
      <c r="J836" s="53"/>
      <c r="K836" s="53"/>
      <c r="M836" s="884"/>
      <c r="U836" s="397"/>
    </row>
    <row r="837" spans="1:21" ht="16.5" x14ac:dyDescent="0.3">
      <c r="A837" s="397"/>
      <c r="B837" s="53"/>
      <c r="C837" s="53"/>
      <c r="I837" s="53"/>
      <c r="J837" s="53"/>
      <c r="K837" s="53"/>
      <c r="M837" s="884"/>
      <c r="U837" s="397"/>
    </row>
    <row r="838" spans="1:21" ht="16.5" x14ac:dyDescent="0.3">
      <c r="A838" s="397"/>
      <c r="B838" s="53"/>
      <c r="C838" s="53"/>
      <c r="I838" s="53"/>
      <c r="J838" s="53"/>
      <c r="K838" s="53"/>
      <c r="M838" s="884"/>
      <c r="U838" s="397"/>
    </row>
    <row r="839" spans="1:21" ht="16.5" x14ac:dyDescent="0.3">
      <c r="A839" s="397"/>
      <c r="B839" s="53"/>
      <c r="C839" s="53"/>
      <c r="I839" s="53"/>
      <c r="J839" s="53"/>
      <c r="K839" s="53"/>
      <c r="M839" s="884"/>
      <c r="U839" s="397"/>
    </row>
    <row r="840" spans="1:21" ht="16.5" x14ac:dyDescent="0.3">
      <c r="A840" s="397"/>
      <c r="B840" s="53"/>
      <c r="C840" s="53"/>
      <c r="I840" s="53"/>
      <c r="J840" s="53"/>
      <c r="K840" s="53"/>
      <c r="M840" s="884"/>
      <c r="U840" s="397"/>
    </row>
    <row r="841" spans="1:21" ht="16.5" x14ac:dyDescent="0.3">
      <c r="A841" s="397"/>
      <c r="B841" s="53"/>
      <c r="C841" s="53"/>
      <c r="I841" s="53"/>
      <c r="J841" s="53"/>
      <c r="K841" s="53"/>
      <c r="M841" s="884"/>
      <c r="U841" s="397"/>
    </row>
    <row r="842" spans="1:21" ht="16.5" x14ac:dyDescent="0.3">
      <c r="A842" s="397"/>
      <c r="B842" s="53"/>
      <c r="C842" s="53"/>
      <c r="I842" s="53"/>
      <c r="J842" s="53"/>
      <c r="K842" s="53"/>
      <c r="M842" s="884"/>
      <c r="U842" s="397"/>
    </row>
    <row r="843" spans="1:21" ht="16.5" x14ac:dyDescent="0.3">
      <c r="A843" s="397"/>
      <c r="B843" s="53"/>
      <c r="C843" s="53"/>
      <c r="I843" s="53"/>
      <c r="J843" s="53"/>
      <c r="K843" s="53"/>
      <c r="M843" s="884"/>
      <c r="U843" s="397"/>
    </row>
    <row r="844" spans="1:21" ht="16.5" x14ac:dyDescent="0.3">
      <c r="A844" s="397"/>
      <c r="B844" s="53"/>
      <c r="C844" s="53"/>
      <c r="I844" s="53"/>
      <c r="J844" s="53"/>
      <c r="K844" s="53"/>
      <c r="M844" s="884"/>
      <c r="U844" s="397"/>
    </row>
    <row r="845" spans="1:21" ht="16.5" x14ac:dyDescent="0.3">
      <c r="A845" s="397"/>
      <c r="B845" s="53"/>
      <c r="C845" s="53"/>
      <c r="I845" s="53"/>
      <c r="J845" s="53"/>
      <c r="K845" s="53"/>
      <c r="M845" s="884"/>
      <c r="U845" s="397"/>
    </row>
    <row r="846" spans="1:21" ht="16.5" x14ac:dyDescent="0.3">
      <c r="A846" s="397"/>
      <c r="B846" s="53"/>
      <c r="C846" s="53"/>
      <c r="I846" s="53"/>
      <c r="J846" s="53"/>
      <c r="K846" s="53"/>
      <c r="M846" s="884"/>
      <c r="U846" s="397"/>
    </row>
    <row r="847" spans="1:21" ht="16.5" x14ac:dyDescent="0.3">
      <c r="A847" s="397"/>
      <c r="B847" s="53"/>
      <c r="C847" s="53"/>
      <c r="I847" s="53"/>
      <c r="J847" s="53"/>
      <c r="K847" s="53"/>
      <c r="M847" s="884"/>
      <c r="U847" s="397"/>
    </row>
    <row r="848" spans="1:21" ht="16.5" x14ac:dyDescent="0.3">
      <c r="A848" s="397"/>
      <c r="B848" s="53"/>
      <c r="C848" s="53"/>
      <c r="I848" s="53"/>
      <c r="J848" s="53"/>
      <c r="K848" s="53"/>
      <c r="M848" s="884"/>
      <c r="U848" s="397"/>
    </row>
    <row r="849" spans="1:21" ht="16.5" x14ac:dyDescent="0.3">
      <c r="A849" s="397"/>
      <c r="B849" s="53"/>
      <c r="C849" s="53"/>
      <c r="I849" s="53"/>
      <c r="J849" s="53"/>
      <c r="K849" s="53"/>
      <c r="M849" s="884"/>
      <c r="U849" s="397"/>
    </row>
    <row r="850" spans="1:21" ht="16.5" x14ac:dyDescent="0.3">
      <c r="A850" s="397"/>
      <c r="B850" s="53"/>
      <c r="C850" s="53"/>
      <c r="I850" s="53"/>
      <c r="J850" s="53"/>
      <c r="K850" s="53"/>
      <c r="M850" s="884"/>
      <c r="U850" s="397"/>
    </row>
    <row r="851" spans="1:21" ht="16.5" x14ac:dyDescent="0.3">
      <c r="A851" s="397"/>
      <c r="B851" s="53"/>
      <c r="C851" s="53"/>
      <c r="I851" s="53"/>
      <c r="J851" s="53"/>
      <c r="K851" s="53"/>
      <c r="M851" s="884"/>
      <c r="U851" s="397"/>
    </row>
    <row r="852" spans="1:21" ht="16.5" x14ac:dyDescent="0.3">
      <c r="A852" s="397"/>
      <c r="B852" s="53"/>
      <c r="C852" s="53"/>
      <c r="I852" s="53"/>
      <c r="J852" s="53"/>
      <c r="K852" s="53"/>
      <c r="M852" s="884"/>
      <c r="U852" s="397"/>
    </row>
    <row r="853" spans="1:21" ht="16.5" x14ac:dyDescent="0.3">
      <c r="A853" s="397"/>
      <c r="B853" s="53"/>
      <c r="C853" s="53"/>
      <c r="I853" s="53"/>
      <c r="J853" s="53"/>
      <c r="K853" s="53"/>
      <c r="M853" s="884"/>
      <c r="U853" s="397"/>
    </row>
    <row r="854" spans="1:21" ht="16.5" x14ac:dyDescent="0.3">
      <c r="A854" s="397"/>
      <c r="B854" s="53"/>
      <c r="C854" s="53"/>
      <c r="I854" s="53"/>
      <c r="J854" s="53"/>
      <c r="K854" s="53"/>
      <c r="M854" s="884"/>
      <c r="U854" s="397"/>
    </row>
    <row r="855" spans="1:21" ht="16.5" x14ac:dyDescent="0.3">
      <c r="A855" s="397"/>
      <c r="B855" s="53"/>
      <c r="C855" s="53"/>
      <c r="I855" s="53"/>
      <c r="J855" s="53"/>
      <c r="K855" s="53"/>
      <c r="M855" s="884"/>
      <c r="U855" s="397"/>
    </row>
    <row r="856" spans="1:21" ht="16.5" x14ac:dyDescent="0.3">
      <c r="A856" s="397"/>
      <c r="B856" s="53"/>
      <c r="C856" s="53"/>
      <c r="I856" s="53"/>
      <c r="J856" s="53"/>
      <c r="K856" s="53"/>
      <c r="M856" s="884"/>
      <c r="U856" s="397"/>
    </row>
    <row r="857" spans="1:21" ht="16.5" x14ac:dyDescent="0.3">
      <c r="A857" s="397"/>
      <c r="B857" s="53"/>
      <c r="C857" s="53"/>
      <c r="I857" s="53"/>
      <c r="J857" s="53"/>
      <c r="K857" s="53"/>
      <c r="M857" s="884"/>
      <c r="U857" s="397"/>
    </row>
    <row r="858" spans="1:21" ht="16.5" x14ac:dyDescent="0.3">
      <c r="A858" s="397"/>
      <c r="B858" s="53"/>
      <c r="C858" s="53"/>
      <c r="I858" s="53"/>
      <c r="J858" s="53"/>
      <c r="K858" s="53"/>
      <c r="M858" s="884"/>
      <c r="U858" s="397"/>
    </row>
    <row r="859" spans="1:21" ht="16.5" x14ac:dyDescent="0.3">
      <c r="A859" s="397"/>
      <c r="B859" s="53"/>
      <c r="C859" s="53"/>
      <c r="I859" s="53"/>
      <c r="J859" s="53"/>
      <c r="K859" s="53"/>
      <c r="M859" s="884"/>
      <c r="U859" s="397"/>
    </row>
    <row r="860" spans="1:21" ht="16.5" x14ac:dyDescent="0.3">
      <c r="A860" s="397"/>
      <c r="B860" s="53"/>
      <c r="C860" s="53"/>
      <c r="I860" s="53"/>
      <c r="J860" s="53"/>
      <c r="K860" s="53"/>
      <c r="M860" s="884"/>
      <c r="U860" s="397"/>
    </row>
    <row r="861" spans="1:21" ht="16.5" x14ac:dyDescent="0.3">
      <c r="A861" s="397"/>
      <c r="B861" s="53"/>
      <c r="C861" s="53"/>
      <c r="I861" s="53"/>
      <c r="J861" s="53"/>
      <c r="K861" s="53"/>
      <c r="M861" s="884"/>
      <c r="U861" s="397"/>
    </row>
    <row r="862" spans="1:21" ht="16.5" x14ac:dyDescent="0.3">
      <c r="A862" s="397"/>
      <c r="B862" s="53"/>
      <c r="C862" s="53"/>
      <c r="I862" s="53"/>
      <c r="J862" s="53"/>
      <c r="K862" s="53"/>
      <c r="M862" s="884"/>
      <c r="U862" s="397"/>
    </row>
    <row r="863" spans="1:21" ht="16.5" x14ac:dyDescent="0.3">
      <c r="A863" s="397"/>
      <c r="B863" s="53"/>
      <c r="C863" s="53"/>
      <c r="I863" s="53"/>
      <c r="J863" s="53"/>
      <c r="K863" s="53"/>
      <c r="M863" s="884"/>
      <c r="U863" s="397"/>
    </row>
    <row r="864" spans="1:21" ht="16.5" x14ac:dyDescent="0.3">
      <c r="A864" s="397"/>
      <c r="B864" s="53"/>
      <c r="C864" s="53"/>
      <c r="I864" s="53"/>
      <c r="J864" s="53"/>
      <c r="K864" s="53"/>
      <c r="M864" s="884"/>
      <c r="U864" s="397"/>
    </row>
    <row r="865" spans="1:21" ht="16.5" x14ac:dyDescent="0.3">
      <c r="A865" s="397"/>
      <c r="B865" s="53"/>
      <c r="C865" s="53"/>
      <c r="I865" s="53"/>
      <c r="J865" s="53"/>
      <c r="K865" s="53"/>
      <c r="M865" s="884"/>
      <c r="U865" s="397"/>
    </row>
    <row r="866" spans="1:21" ht="16.5" x14ac:dyDescent="0.3">
      <c r="A866" s="397"/>
      <c r="B866" s="53"/>
      <c r="C866" s="53"/>
      <c r="I866" s="53"/>
      <c r="J866" s="53"/>
      <c r="K866" s="53"/>
      <c r="M866" s="884"/>
      <c r="U866" s="397"/>
    </row>
    <row r="867" spans="1:21" ht="16.5" x14ac:dyDescent="0.3">
      <c r="A867" s="397"/>
      <c r="B867" s="53"/>
      <c r="C867" s="53"/>
      <c r="I867" s="53"/>
      <c r="J867" s="53"/>
      <c r="K867" s="53"/>
      <c r="M867" s="884"/>
      <c r="U867" s="397"/>
    </row>
    <row r="868" spans="1:21" ht="16.5" x14ac:dyDescent="0.3">
      <c r="A868" s="397"/>
      <c r="B868" s="53"/>
      <c r="C868" s="53"/>
      <c r="I868" s="53"/>
      <c r="J868" s="53"/>
      <c r="K868" s="53"/>
      <c r="M868" s="884"/>
      <c r="U868" s="397"/>
    </row>
    <row r="869" spans="1:21" ht="16.5" x14ac:dyDescent="0.3">
      <c r="A869" s="397"/>
      <c r="B869" s="53"/>
      <c r="C869" s="53"/>
      <c r="I869" s="53"/>
      <c r="J869" s="53"/>
      <c r="K869" s="53"/>
      <c r="M869" s="884"/>
      <c r="U869" s="397"/>
    </row>
    <row r="870" spans="1:21" ht="16.5" x14ac:dyDescent="0.3">
      <c r="A870" s="397"/>
      <c r="B870" s="53"/>
      <c r="C870" s="53"/>
      <c r="I870" s="53"/>
      <c r="J870" s="53"/>
      <c r="K870" s="53"/>
      <c r="M870" s="884"/>
      <c r="U870" s="397"/>
    </row>
    <row r="871" spans="1:21" ht="16.5" x14ac:dyDescent="0.3">
      <c r="A871" s="397"/>
      <c r="B871" s="53"/>
      <c r="C871" s="53"/>
      <c r="I871" s="53"/>
      <c r="J871" s="53"/>
      <c r="K871" s="53"/>
      <c r="M871" s="884"/>
      <c r="U871" s="397"/>
    </row>
    <row r="872" spans="1:21" ht="16.5" x14ac:dyDescent="0.3">
      <c r="A872" s="397"/>
      <c r="B872" s="53"/>
      <c r="C872" s="53"/>
      <c r="I872" s="53"/>
      <c r="J872" s="53"/>
      <c r="K872" s="53"/>
      <c r="M872" s="884"/>
      <c r="U872" s="397"/>
    </row>
    <row r="873" spans="1:21" ht="16.5" x14ac:dyDescent="0.3">
      <c r="A873" s="397"/>
      <c r="B873" s="53"/>
      <c r="C873" s="53"/>
      <c r="I873" s="53"/>
      <c r="J873" s="53"/>
      <c r="K873" s="53"/>
      <c r="M873" s="884"/>
      <c r="U873" s="397"/>
    </row>
    <row r="874" spans="1:21" ht="16.5" x14ac:dyDescent="0.3">
      <c r="A874" s="397"/>
      <c r="B874" s="53"/>
      <c r="C874" s="53"/>
      <c r="I874" s="53"/>
      <c r="J874" s="53"/>
      <c r="K874" s="53"/>
      <c r="M874" s="884"/>
      <c r="U874" s="397"/>
    </row>
    <row r="875" spans="1:21" ht="16.5" x14ac:dyDescent="0.3">
      <c r="A875" s="397"/>
      <c r="B875" s="53"/>
      <c r="C875" s="53"/>
      <c r="I875" s="53"/>
      <c r="J875" s="53"/>
      <c r="K875" s="53"/>
      <c r="M875" s="884"/>
      <c r="U875" s="397"/>
    </row>
    <row r="876" spans="1:21" ht="16.5" x14ac:dyDescent="0.3">
      <c r="A876" s="397"/>
      <c r="B876" s="53"/>
      <c r="C876" s="53"/>
      <c r="I876" s="53"/>
      <c r="J876" s="53"/>
      <c r="K876" s="53"/>
      <c r="M876" s="884"/>
      <c r="U876" s="397"/>
    </row>
    <row r="877" spans="1:21" ht="16.5" x14ac:dyDescent="0.3">
      <c r="A877" s="397"/>
      <c r="B877" s="53"/>
      <c r="C877" s="53"/>
      <c r="I877" s="53"/>
      <c r="J877" s="53"/>
      <c r="K877" s="53"/>
      <c r="M877" s="884"/>
      <c r="U877" s="397"/>
    </row>
    <row r="878" spans="1:21" ht="16.5" x14ac:dyDescent="0.3">
      <c r="A878" s="397"/>
      <c r="B878" s="53"/>
      <c r="C878" s="53"/>
      <c r="I878" s="53"/>
      <c r="J878" s="53"/>
      <c r="K878" s="53"/>
      <c r="M878" s="884"/>
      <c r="U878" s="397"/>
    </row>
    <row r="879" spans="1:21" ht="16.5" x14ac:dyDescent="0.3">
      <c r="A879" s="397"/>
      <c r="B879" s="53"/>
      <c r="C879" s="53"/>
      <c r="I879" s="53"/>
      <c r="J879" s="53"/>
      <c r="K879" s="53"/>
      <c r="M879" s="884"/>
      <c r="U879" s="397"/>
    </row>
    <row r="880" spans="1:21" ht="16.5" x14ac:dyDescent="0.3">
      <c r="A880" s="397"/>
      <c r="B880" s="53"/>
      <c r="C880" s="53"/>
      <c r="I880" s="53"/>
      <c r="J880" s="53"/>
      <c r="K880" s="53"/>
      <c r="M880" s="884"/>
      <c r="U880" s="397"/>
    </row>
    <row r="881" spans="1:21" ht="16.5" x14ac:dyDescent="0.3">
      <c r="A881" s="397"/>
      <c r="B881" s="53"/>
      <c r="C881" s="53"/>
      <c r="I881" s="53"/>
      <c r="J881" s="53"/>
      <c r="K881" s="53"/>
      <c r="M881" s="884"/>
      <c r="U881" s="397"/>
    </row>
    <row r="882" spans="1:21" ht="16.5" x14ac:dyDescent="0.3">
      <c r="A882" s="397"/>
      <c r="B882" s="53"/>
      <c r="C882" s="53"/>
      <c r="I882" s="53"/>
      <c r="J882" s="53"/>
      <c r="K882" s="53"/>
      <c r="M882" s="884"/>
      <c r="U882" s="397"/>
    </row>
    <row r="883" spans="1:21" ht="16.5" x14ac:dyDescent="0.3">
      <c r="A883" s="397"/>
      <c r="B883" s="53"/>
      <c r="C883" s="53"/>
      <c r="I883" s="53"/>
      <c r="J883" s="53"/>
      <c r="K883" s="53"/>
      <c r="M883" s="884"/>
      <c r="U883" s="397"/>
    </row>
    <row r="884" spans="1:21" ht="16.5" x14ac:dyDescent="0.3">
      <c r="A884" s="397"/>
      <c r="B884" s="53"/>
      <c r="C884" s="53"/>
      <c r="I884" s="53"/>
      <c r="J884" s="53"/>
      <c r="K884" s="53"/>
      <c r="M884" s="884"/>
      <c r="U884" s="397"/>
    </row>
    <row r="885" spans="1:21" ht="16.5" x14ac:dyDescent="0.3">
      <c r="A885" s="397"/>
      <c r="B885" s="53"/>
      <c r="C885" s="53"/>
      <c r="I885" s="53"/>
      <c r="J885" s="53"/>
      <c r="K885" s="53"/>
      <c r="M885" s="884"/>
      <c r="U885" s="397"/>
    </row>
    <row r="886" spans="1:21" ht="16.5" x14ac:dyDescent="0.3">
      <c r="A886" s="397"/>
      <c r="B886" s="53"/>
      <c r="C886" s="53"/>
      <c r="I886" s="53"/>
      <c r="J886" s="53"/>
      <c r="K886" s="53"/>
      <c r="M886" s="884"/>
      <c r="U886" s="397"/>
    </row>
    <row r="887" spans="1:21" ht="16.5" x14ac:dyDescent="0.3">
      <c r="A887" s="397"/>
      <c r="B887" s="53"/>
      <c r="C887" s="53"/>
      <c r="I887" s="53"/>
      <c r="J887" s="53"/>
      <c r="K887" s="53"/>
      <c r="M887" s="884"/>
      <c r="U887" s="397"/>
    </row>
    <row r="888" spans="1:21" ht="16.5" x14ac:dyDescent="0.3">
      <c r="A888" s="397"/>
      <c r="B888" s="53"/>
      <c r="C888" s="53"/>
      <c r="I888" s="53"/>
      <c r="J888" s="53"/>
      <c r="K888" s="53"/>
      <c r="M888" s="884"/>
      <c r="U888" s="397"/>
    </row>
    <row r="889" spans="1:21" ht="16.5" x14ac:dyDescent="0.3">
      <c r="A889" s="397"/>
      <c r="B889" s="53"/>
      <c r="C889" s="53"/>
      <c r="I889" s="53"/>
      <c r="J889" s="53"/>
      <c r="K889" s="53"/>
      <c r="M889" s="884"/>
      <c r="U889" s="397"/>
    </row>
    <row r="890" spans="1:21" ht="16.5" x14ac:dyDescent="0.3">
      <c r="A890" s="397"/>
      <c r="B890" s="53"/>
      <c r="C890" s="53"/>
      <c r="I890" s="53"/>
      <c r="J890" s="53"/>
      <c r="K890" s="53"/>
      <c r="M890" s="884"/>
      <c r="U890" s="397"/>
    </row>
    <row r="891" spans="1:21" ht="16.5" x14ac:dyDescent="0.3">
      <c r="A891" s="397"/>
      <c r="B891" s="53"/>
      <c r="C891" s="53"/>
      <c r="I891" s="53"/>
      <c r="J891" s="53"/>
      <c r="K891" s="53"/>
      <c r="M891" s="884"/>
      <c r="U891" s="397"/>
    </row>
    <row r="892" spans="1:21" ht="16.5" x14ac:dyDescent="0.3">
      <c r="A892" s="397"/>
      <c r="B892" s="53"/>
      <c r="C892" s="53"/>
      <c r="I892" s="53"/>
      <c r="J892" s="53"/>
      <c r="K892" s="53"/>
      <c r="M892" s="884"/>
      <c r="U892" s="397"/>
    </row>
    <row r="893" spans="1:21" ht="16.5" x14ac:dyDescent="0.3">
      <c r="A893" s="397"/>
      <c r="B893" s="53"/>
      <c r="C893" s="53"/>
      <c r="I893" s="53"/>
      <c r="J893" s="53"/>
      <c r="K893" s="53"/>
      <c r="M893" s="884"/>
      <c r="U893" s="397"/>
    </row>
    <row r="894" spans="1:21" ht="16.5" x14ac:dyDescent="0.3">
      <c r="A894" s="397"/>
      <c r="B894" s="53"/>
      <c r="C894" s="53"/>
      <c r="I894" s="53"/>
      <c r="J894" s="53"/>
      <c r="K894" s="53"/>
      <c r="M894" s="884"/>
      <c r="U894" s="397"/>
    </row>
    <row r="895" spans="1:21" ht="16.5" x14ac:dyDescent="0.3">
      <c r="A895" s="397"/>
      <c r="B895" s="53"/>
      <c r="C895" s="53"/>
      <c r="I895" s="53"/>
      <c r="J895" s="53"/>
      <c r="K895" s="53"/>
      <c r="M895" s="884"/>
      <c r="U895" s="397"/>
    </row>
    <row r="896" spans="1:21" ht="16.5" x14ac:dyDescent="0.3">
      <c r="A896" s="397"/>
      <c r="B896" s="53"/>
      <c r="C896" s="53"/>
      <c r="I896" s="53"/>
      <c r="J896" s="53"/>
      <c r="K896" s="53"/>
      <c r="M896" s="884"/>
      <c r="U896" s="397"/>
    </row>
    <row r="897" spans="1:21" ht="16.5" x14ac:dyDescent="0.3">
      <c r="A897" s="397"/>
      <c r="B897" s="53"/>
      <c r="C897" s="53"/>
      <c r="I897" s="53"/>
      <c r="J897" s="53"/>
      <c r="K897" s="53"/>
      <c r="M897" s="884"/>
      <c r="U897" s="397"/>
    </row>
    <row r="898" spans="1:21" ht="16.5" x14ac:dyDescent="0.3">
      <c r="A898" s="397"/>
      <c r="B898" s="53"/>
      <c r="C898" s="53"/>
      <c r="I898" s="53"/>
      <c r="J898" s="53"/>
      <c r="K898" s="53"/>
      <c r="M898" s="884"/>
      <c r="U898" s="397"/>
    </row>
    <row r="899" spans="1:21" ht="16.5" x14ac:dyDescent="0.3">
      <c r="A899" s="397"/>
      <c r="B899" s="53"/>
      <c r="C899" s="53"/>
      <c r="I899" s="53"/>
      <c r="J899" s="53"/>
      <c r="K899" s="53"/>
      <c r="M899" s="884"/>
      <c r="U899" s="397"/>
    </row>
    <row r="900" spans="1:21" ht="16.5" x14ac:dyDescent="0.3">
      <c r="A900" s="397"/>
      <c r="B900" s="53"/>
      <c r="C900" s="53"/>
      <c r="I900" s="53"/>
      <c r="J900" s="53"/>
      <c r="K900" s="53"/>
      <c r="M900" s="884"/>
      <c r="U900" s="397"/>
    </row>
    <row r="901" spans="1:21" ht="16.5" x14ac:dyDescent="0.3">
      <c r="A901" s="397"/>
      <c r="B901" s="53"/>
      <c r="C901" s="53"/>
      <c r="I901" s="53"/>
      <c r="J901" s="53"/>
      <c r="K901" s="53"/>
      <c r="M901" s="884"/>
      <c r="U901" s="397"/>
    </row>
    <row r="902" spans="1:21" ht="16.5" x14ac:dyDescent="0.3">
      <c r="A902" s="397"/>
      <c r="B902" s="53"/>
      <c r="C902" s="53"/>
      <c r="I902" s="53"/>
      <c r="J902" s="53"/>
      <c r="K902" s="53"/>
      <c r="M902" s="884"/>
      <c r="U902" s="397"/>
    </row>
    <row r="903" spans="1:21" ht="16.5" x14ac:dyDescent="0.3">
      <c r="A903" s="397"/>
      <c r="B903" s="53"/>
      <c r="C903" s="53"/>
      <c r="I903" s="53"/>
      <c r="J903" s="53"/>
      <c r="K903" s="53"/>
      <c r="M903" s="884"/>
      <c r="U903" s="397"/>
    </row>
    <row r="904" spans="1:21" ht="16.5" x14ac:dyDescent="0.3">
      <c r="A904" s="397"/>
      <c r="B904" s="53"/>
      <c r="C904" s="53"/>
      <c r="I904" s="53"/>
      <c r="J904" s="53"/>
      <c r="K904" s="53"/>
      <c r="M904" s="884"/>
      <c r="U904" s="397"/>
    </row>
    <row r="905" spans="1:21" ht="16.5" x14ac:dyDescent="0.3">
      <c r="A905" s="397"/>
      <c r="B905" s="53"/>
      <c r="C905" s="53"/>
      <c r="I905" s="53"/>
      <c r="J905" s="53"/>
      <c r="K905" s="53"/>
      <c r="M905" s="884"/>
      <c r="U905" s="397"/>
    </row>
    <row r="906" spans="1:21" ht="16.5" x14ac:dyDescent="0.3">
      <c r="A906" s="397"/>
      <c r="B906" s="53"/>
      <c r="C906" s="53"/>
      <c r="I906" s="53"/>
      <c r="J906" s="53"/>
      <c r="K906" s="53"/>
      <c r="M906" s="884"/>
      <c r="U906" s="397"/>
    </row>
    <row r="907" spans="1:21" ht="16.5" x14ac:dyDescent="0.3">
      <c r="A907" s="397"/>
      <c r="B907" s="53"/>
      <c r="C907" s="53"/>
      <c r="I907" s="53"/>
      <c r="J907" s="53"/>
      <c r="K907" s="53"/>
      <c r="M907" s="884"/>
      <c r="U907" s="397"/>
    </row>
    <row r="908" spans="1:21" ht="16.5" x14ac:dyDescent="0.3">
      <c r="A908" s="397"/>
      <c r="B908" s="53"/>
      <c r="C908" s="53"/>
      <c r="I908" s="53"/>
      <c r="J908" s="53"/>
      <c r="K908" s="53"/>
      <c r="M908" s="884"/>
      <c r="U908" s="397"/>
    </row>
    <row r="909" spans="1:21" ht="16.5" x14ac:dyDescent="0.3">
      <c r="A909" s="397"/>
      <c r="B909" s="53"/>
      <c r="C909" s="53"/>
      <c r="I909" s="53"/>
      <c r="J909" s="53"/>
      <c r="K909" s="53"/>
      <c r="M909" s="884"/>
      <c r="U909" s="397"/>
    </row>
    <row r="910" spans="1:21" ht="16.5" x14ac:dyDescent="0.3">
      <c r="A910" s="397"/>
      <c r="B910" s="53"/>
      <c r="C910" s="53"/>
      <c r="I910" s="53"/>
      <c r="J910" s="53"/>
      <c r="K910" s="53"/>
      <c r="M910" s="884"/>
      <c r="U910" s="397"/>
    </row>
    <row r="911" spans="1:21" ht="16.5" x14ac:dyDescent="0.3">
      <c r="A911" s="397"/>
      <c r="B911" s="53"/>
      <c r="C911" s="53"/>
      <c r="I911" s="53"/>
      <c r="J911" s="53"/>
      <c r="K911" s="53"/>
      <c r="M911" s="884"/>
      <c r="U911" s="397"/>
    </row>
    <row r="912" spans="1:21" ht="16.5" x14ac:dyDescent="0.3">
      <c r="A912" s="397"/>
      <c r="B912" s="53"/>
      <c r="C912" s="53"/>
      <c r="I912" s="53"/>
      <c r="J912" s="53"/>
      <c r="K912" s="53"/>
      <c r="M912" s="884"/>
      <c r="U912" s="397"/>
    </row>
    <row r="913" spans="1:21" ht="16.5" x14ac:dyDescent="0.3">
      <c r="A913" s="397"/>
      <c r="B913" s="53"/>
      <c r="C913" s="53"/>
      <c r="I913" s="53"/>
      <c r="J913" s="53"/>
      <c r="K913" s="53"/>
      <c r="M913" s="884"/>
      <c r="U913" s="397"/>
    </row>
    <row r="914" spans="1:21" ht="16.5" x14ac:dyDescent="0.3">
      <c r="A914" s="397"/>
      <c r="B914" s="53"/>
      <c r="C914" s="53"/>
      <c r="I914" s="53"/>
      <c r="J914" s="53"/>
      <c r="K914" s="53"/>
      <c r="M914" s="884"/>
      <c r="U914" s="397"/>
    </row>
    <row r="915" spans="1:21" ht="16.5" x14ac:dyDescent="0.3">
      <c r="A915" s="397"/>
      <c r="B915" s="53"/>
      <c r="C915" s="53"/>
      <c r="I915" s="53"/>
      <c r="J915" s="53"/>
      <c r="K915" s="53"/>
      <c r="M915" s="884"/>
      <c r="U915" s="397"/>
    </row>
    <row r="916" spans="1:21" ht="16.5" x14ac:dyDescent="0.3">
      <c r="A916" s="397"/>
      <c r="B916" s="53"/>
      <c r="C916" s="53"/>
      <c r="I916" s="53"/>
      <c r="J916" s="53"/>
      <c r="K916" s="53"/>
      <c r="M916" s="884"/>
      <c r="U916" s="397"/>
    </row>
    <row r="917" spans="1:21" ht="16.5" x14ac:dyDescent="0.3">
      <c r="A917" s="397"/>
      <c r="B917" s="53"/>
      <c r="C917" s="53"/>
      <c r="I917" s="53"/>
      <c r="J917" s="53"/>
      <c r="K917" s="53"/>
      <c r="M917" s="884"/>
      <c r="U917" s="397"/>
    </row>
    <row r="918" spans="1:21" ht="16.5" x14ac:dyDescent="0.3">
      <c r="A918" s="397"/>
      <c r="B918" s="53"/>
      <c r="C918" s="53"/>
      <c r="I918" s="53"/>
      <c r="J918" s="53"/>
      <c r="K918" s="53"/>
      <c r="M918" s="884"/>
      <c r="U918" s="397"/>
    </row>
    <row r="919" spans="1:21" ht="16.5" x14ac:dyDescent="0.3">
      <c r="A919" s="397"/>
      <c r="B919" s="53"/>
      <c r="C919" s="53"/>
      <c r="I919" s="53"/>
      <c r="J919" s="53"/>
      <c r="K919" s="53"/>
      <c r="M919" s="884"/>
      <c r="U919" s="397"/>
    </row>
    <row r="920" spans="1:21" ht="16.5" x14ac:dyDescent="0.3">
      <c r="A920" s="397"/>
      <c r="B920" s="53"/>
      <c r="C920" s="53"/>
      <c r="I920" s="53"/>
      <c r="J920" s="53"/>
      <c r="K920" s="53"/>
      <c r="M920" s="884"/>
      <c r="U920" s="397"/>
    </row>
    <row r="921" spans="1:21" ht="16.5" x14ac:dyDescent="0.3">
      <c r="A921" s="397"/>
      <c r="B921" s="53"/>
      <c r="C921" s="53"/>
      <c r="I921" s="53"/>
      <c r="J921" s="53"/>
      <c r="K921" s="53"/>
      <c r="M921" s="884"/>
      <c r="U921" s="397"/>
    </row>
    <row r="922" spans="1:21" ht="16.5" x14ac:dyDescent="0.3">
      <c r="A922" s="397"/>
      <c r="B922" s="53"/>
      <c r="C922" s="53"/>
      <c r="I922" s="53"/>
      <c r="J922" s="53"/>
      <c r="K922" s="53"/>
      <c r="M922" s="884"/>
      <c r="U922" s="397"/>
    </row>
    <row r="923" spans="1:21" ht="16.5" x14ac:dyDescent="0.3">
      <c r="A923" s="397"/>
      <c r="B923" s="53"/>
      <c r="C923" s="53"/>
      <c r="I923" s="53"/>
      <c r="J923" s="53"/>
      <c r="K923" s="53"/>
      <c r="M923" s="884"/>
      <c r="U923" s="397"/>
    </row>
    <row r="924" spans="1:21" ht="16.5" x14ac:dyDescent="0.3">
      <c r="A924" s="397"/>
      <c r="B924" s="53"/>
      <c r="C924" s="53"/>
      <c r="I924" s="53"/>
      <c r="J924" s="53"/>
      <c r="K924" s="53"/>
      <c r="M924" s="884"/>
      <c r="U924" s="397"/>
    </row>
    <row r="925" spans="1:21" ht="16.5" x14ac:dyDescent="0.3">
      <c r="A925" s="397"/>
      <c r="B925" s="53"/>
      <c r="C925" s="53"/>
      <c r="I925" s="53"/>
      <c r="J925" s="53"/>
      <c r="K925" s="53"/>
      <c r="M925" s="884"/>
      <c r="U925" s="397"/>
    </row>
    <row r="926" spans="1:21" ht="16.5" x14ac:dyDescent="0.3">
      <c r="A926" s="397"/>
      <c r="B926" s="53"/>
      <c r="C926" s="53"/>
      <c r="I926" s="53"/>
      <c r="J926" s="53"/>
      <c r="K926" s="53"/>
      <c r="M926" s="884"/>
      <c r="U926" s="397"/>
    </row>
    <row r="927" spans="1:21" ht="16.5" x14ac:dyDescent="0.3">
      <c r="A927" s="397"/>
      <c r="B927" s="53"/>
      <c r="C927" s="53"/>
      <c r="I927" s="53"/>
      <c r="J927" s="53"/>
      <c r="K927" s="53"/>
      <c r="M927" s="884"/>
      <c r="U927" s="397"/>
    </row>
    <row r="928" spans="1:21" ht="16.5" x14ac:dyDescent="0.3">
      <c r="A928" s="397"/>
      <c r="B928" s="53"/>
      <c r="C928" s="53"/>
      <c r="I928" s="53"/>
      <c r="J928" s="53"/>
      <c r="K928" s="53"/>
      <c r="M928" s="884"/>
      <c r="U928" s="397"/>
    </row>
    <row r="929" spans="1:21" ht="16.5" x14ac:dyDescent="0.3">
      <c r="A929" s="397"/>
      <c r="B929" s="53"/>
      <c r="C929" s="53"/>
      <c r="I929" s="53"/>
      <c r="J929" s="53"/>
      <c r="K929" s="53"/>
      <c r="M929" s="884"/>
      <c r="U929" s="397"/>
    </row>
    <row r="930" spans="1:21" ht="16.5" x14ac:dyDescent="0.3">
      <c r="A930" s="397"/>
      <c r="B930" s="53"/>
      <c r="C930" s="53"/>
      <c r="I930" s="53"/>
      <c r="J930" s="53"/>
      <c r="K930" s="53"/>
      <c r="M930" s="884"/>
      <c r="U930" s="397"/>
    </row>
    <row r="931" spans="1:21" ht="16.5" x14ac:dyDescent="0.3">
      <c r="A931" s="397"/>
      <c r="B931" s="53"/>
      <c r="C931" s="53"/>
      <c r="I931" s="53"/>
      <c r="J931" s="53"/>
      <c r="K931" s="53"/>
      <c r="M931" s="884"/>
      <c r="U931" s="397"/>
    </row>
    <row r="932" spans="1:21" ht="16.5" x14ac:dyDescent="0.3">
      <c r="A932" s="397"/>
      <c r="B932" s="53"/>
      <c r="C932" s="53"/>
      <c r="I932" s="53"/>
      <c r="J932" s="53"/>
      <c r="K932" s="53"/>
      <c r="M932" s="884"/>
      <c r="U932" s="397"/>
    </row>
    <row r="933" spans="1:21" ht="16.5" x14ac:dyDescent="0.3">
      <c r="A933" s="397"/>
      <c r="B933" s="53"/>
      <c r="C933" s="53"/>
      <c r="I933" s="53"/>
      <c r="J933" s="53"/>
      <c r="K933" s="53"/>
      <c r="M933" s="884"/>
      <c r="U933" s="397"/>
    </row>
    <row r="934" spans="1:21" ht="16.5" x14ac:dyDescent="0.3">
      <c r="A934" s="397"/>
      <c r="B934" s="53"/>
      <c r="C934" s="53"/>
      <c r="I934" s="53"/>
      <c r="J934" s="53"/>
      <c r="K934" s="53"/>
      <c r="M934" s="884"/>
      <c r="U934" s="397"/>
    </row>
    <row r="935" spans="1:21" ht="16.5" x14ac:dyDescent="0.3">
      <c r="A935" s="397"/>
      <c r="B935" s="53"/>
      <c r="C935" s="53"/>
      <c r="I935" s="53"/>
      <c r="J935" s="53"/>
      <c r="K935" s="53"/>
      <c r="M935" s="884"/>
      <c r="U935" s="397"/>
    </row>
    <row r="936" spans="1:21" ht="16.5" x14ac:dyDescent="0.3">
      <c r="A936" s="397"/>
      <c r="B936" s="53"/>
      <c r="C936" s="53"/>
      <c r="I936" s="53"/>
      <c r="J936" s="53"/>
      <c r="K936" s="53"/>
      <c r="M936" s="884"/>
      <c r="U936" s="397"/>
    </row>
    <row r="937" spans="1:21" ht="16.5" x14ac:dyDescent="0.3">
      <c r="A937" s="397"/>
      <c r="B937" s="53"/>
      <c r="C937" s="53"/>
      <c r="I937" s="53"/>
      <c r="J937" s="53"/>
      <c r="K937" s="53"/>
      <c r="M937" s="884"/>
      <c r="U937" s="397"/>
    </row>
    <row r="938" spans="1:21" ht="16.5" x14ac:dyDescent="0.3">
      <c r="A938" s="397"/>
      <c r="B938" s="53"/>
      <c r="C938" s="53"/>
      <c r="I938" s="53"/>
      <c r="J938" s="53"/>
      <c r="K938" s="53"/>
      <c r="M938" s="884"/>
      <c r="U938" s="397"/>
    </row>
    <row r="939" spans="1:21" ht="16.5" x14ac:dyDescent="0.3">
      <c r="A939" s="397"/>
      <c r="B939" s="53"/>
      <c r="C939" s="53"/>
      <c r="I939" s="53"/>
      <c r="J939" s="53"/>
      <c r="K939" s="53"/>
      <c r="M939" s="884"/>
      <c r="U939" s="397"/>
    </row>
    <row r="940" spans="1:21" ht="16.5" x14ac:dyDescent="0.3">
      <c r="A940" s="397"/>
      <c r="B940" s="53"/>
      <c r="C940" s="53"/>
      <c r="I940" s="53"/>
      <c r="J940" s="53"/>
      <c r="K940" s="53"/>
      <c r="M940" s="884"/>
      <c r="U940" s="397"/>
    </row>
    <row r="941" spans="1:21" ht="16.5" x14ac:dyDescent="0.3">
      <c r="A941" s="397"/>
      <c r="B941" s="53"/>
      <c r="C941" s="53"/>
      <c r="I941" s="53"/>
      <c r="J941" s="53"/>
      <c r="K941" s="53"/>
      <c r="M941" s="884"/>
      <c r="U941" s="397"/>
    </row>
    <row r="942" spans="1:21" ht="16.5" x14ac:dyDescent="0.3">
      <c r="A942" s="397"/>
      <c r="B942" s="53"/>
      <c r="C942" s="53"/>
      <c r="I942" s="53"/>
      <c r="J942" s="53"/>
      <c r="K942" s="53"/>
      <c r="M942" s="884"/>
      <c r="U942" s="397"/>
    </row>
    <row r="943" spans="1:21" ht="16.5" x14ac:dyDescent="0.3">
      <c r="A943" s="397"/>
      <c r="B943" s="53"/>
      <c r="C943" s="53"/>
      <c r="I943" s="53"/>
      <c r="J943" s="53"/>
      <c r="K943" s="53"/>
      <c r="M943" s="884"/>
      <c r="U943" s="397"/>
    </row>
    <row r="944" spans="1:21" ht="16.5" x14ac:dyDescent="0.3">
      <c r="A944" s="397"/>
      <c r="B944" s="53"/>
      <c r="C944" s="53"/>
      <c r="I944" s="53"/>
      <c r="J944" s="53"/>
      <c r="K944" s="53"/>
      <c r="M944" s="884"/>
      <c r="U944" s="397"/>
    </row>
    <row r="945" spans="1:21" ht="16.5" x14ac:dyDescent="0.3">
      <c r="A945" s="397"/>
      <c r="B945" s="53"/>
      <c r="C945" s="53"/>
      <c r="I945" s="53"/>
      <c r="J945" s="53"/>
      <c r="K945" s="53"/>
      <c r="M945" s="884"/>
      <c r="U945" s="397"/>
    </row>
    <row r="946" spans="1:21" ht="16.5" x14ac:dyDescent="0.3">
      <c r="A946" s="397"/>
      <c r="B946" s="53"/>
      <c r="C946" s="53"/>
      <c r="I946" s="53"/>
      <c r="J946" s="53"/>
      <c r="K946" s="53"/>
      <c r="M946" s="884"/>
      <c r="U946" s="397"/>
    </row>
    <row r="947" spans="1:21" ht="16.5" x14ac:dyDescent="0.3">
      <c r="A947" s="397"/>
      <c r="B947" s="53"/>
      <c r="C947" s="53"/>
      <c r="I947" s="53"/>
      <c r="J947" s="53"/>
      <c r="K947" s="53"/>
      <c r="M947" s="884"/>
      <c r="U947" s="397"/>
    </row>
    <row r="948" spans="1:21" ht="16.5" x14ac:dyDescent="0.3">
      <c r="A948" s="397"/>
      <c r="B948" s="53"/>
      <c r="C948" s="53"/>
      <c r="I948" s="53"/>
      <c r="J948" s="53"/>
      <c r="K948" s="53"/>
      <c r="M948" s="884"/>
      <c r="U948" s="397"/>
    </row>
    <row r="949" spans="1:21" ht="16.5" x14ac:dyDescent="0.3">
      <c r="A949" s="397"/>
      <c r="B949" s="53"/>
      <c r="C949" s="53"/>
      <c r="I949" s="53"/>
      <c r="J949" s="53"/>
      <c r="K949" s="53"/>
      <c r="M949" s="884"/>
      <c r="U949" s="397"/>
    </row>
    <row r="950" spans="1:21" ht="16.5" x14ac:dyDescent="0.3">
      <c r="A950" s="397"/>
      <c r="B950" s="53"/>
      <c r="C950" s="53"/>
      <c r="I950" s="53"/>
      <c r="J950" s="53"/>
      <c r="K950" s="53"/>
      <c r="M950" s="884"/>
      <c r="U950" s="397"/>
    </row>
    <row r="951" spans="1:21" ht="16.5" x14ac:dyDescent="0.3">
      <c r="A951" s="397"/>
      <c r="B951" s="53"/>
      <c r="C951" s="53"/>
      <c r="I951" s="53"/>
      <c r="J951" s="53"/>
      <c r="K951" s="53"/>
      <c r="M951" s="884"/>
      <c r="U951" s="397"/>
    </row>
    <row r="952" spans="1:21" ht="16.5" x14ac:dyDescent="0.3">
      <c r="A952" s="397"/>
      <c r="B952" s="53"/>
      <c r="C952" s="53"/>
      <c r="I952" s="53"/>
      <c r="J952" s="53"/>
      <c r="K952" s="53"/>
      <c r="M952" s="884"/>
      <c r="U952" s="397"/>
    </row>
    <row r="953" spans="1:21" ht="16.5" x14ac:dyDescent="0.3">
      <c r="A953" s="397"/>
      <c r="B953" s="53"/>
      <c r="C953" s="53"/>
      <c r="I953" s="53"/>
      <c r="J953" s="53"/>
      <c r="K953" s="53"/>
      <c r="M953" s="884"/>
      <c r="U953" s="397"/>
    </row>
    <row r="954" spans="1:21" ht="16.5" x14ac:dyDescent="0.3">
      <c r="A954" s="397"/>
      <c r="B954" s="53"/>
      <c r="C954" s="53"/>
      <c r="I954" s="53"/>
      <c r="J954" s="53"/>
      <c r="K954" s="53"/>
      <c r="M954" s="884"/>
      <c r="U954" s="397"/>
    </row>
    <row r="955" spans="1:21" ht="16.5" x14ac:dyDescent="0.3">
      <c r="A955" s="397"/>
      <c r="B955" s="53"/>
      <c r="C955" s="53"/>
      <c r="I955" s="53"/>
      <c r="J955" s="53"/>
      <c r="K955" s="53"/>
      <c r="M955" s="884"/>
      <c r="U955" s="397"/>
    </row>
    <row r="956" spans="1:21" ht="16.5" x14ac:dyDescent="0.3">
      <c r="A956" s="397"/>
      <c r="B956" s="53"/>
      <c r="C956" s="53"/>
      <c r="I956" s="53"/>
      <c r="J956" s="53"/>
      <c r="K956" s="53"/>
      <c r="M956" s="884"/>
      <c r="U956" s="397"/>
    </row>
    <row r="957" spans="1:21" ht="16.5" x14ac:dyDescent="0.3">
      <c r="A957" s="397"/>
      <c r="B957" s="53"/>
      <c r="C957" s="53"/>
      <c r="I957" s="53"/>
      <c r="J957" s="53"/>
      <c r="K957" s="53"/>
      <c r="M957" s="884"/>
      <c r="U957" s="397"/>
    </row>
    <row r="958" spans="1:21" ht="16.5" x14ac:dyDescent="0.3">
      <c r="A958" s="397"/>
      <c r="B958" s="53"/>
      <c r="C958" s="53"/>
      <c r="I958" s="53"/>
      <c r="J958" s="53"/>
      <c r="K958" s="53"/>
      <c r="M958" s="884"/>
      <c r="U958" s="397"/>
    </row>
    <row r="959" spans="1:21" ht="16.5" x14ac:dyDescent="0.3">
      <c r="A959" s="397"/>
      <c r="B959" s="53"/>
      <c r="C959" s="53"/>
      <c r="I959" s="53"/>
      <c r="J959" s="53"/>
      <c r="K959" s="53"/>
      <c r="M959" s="884"/>
      <c r="U959" s="397"/>
    </row>
    <row r="960" spans="1:21" ht="16.5" x14ac:dyDescent="0.3">
      <c r="A960" s="397"/>
      <c r="B960" s="53"/>
      <c r="C960" s="53"/>
      <c r="I960" s="53"/>
      <c r="J960" s="53"/>
      <c r="K960" s="53"/>
      <c r="M960" s="884"/>
      <c r="U960" s="397"/>
    </row>
    <row r="961" spans="1:21" ht="16.5" x14ac:dyDescent="0.3">
      <c r="A961" s="397"/>
      <c r="B961" s="53"/>
      <c r="C961" s="53"/>
      <c r="I961" s="53"/>
      <c r="J961" s="53"/>
      <c r="K961" s="53"/>
      <c r="M961" s="884"/>
      <c r="U961" s="397"/>
    </row>
    <row r="962" spans="1:21" ht="16.5" x14ac:dyDescent="0.3">
      <c r="A962" s="397"/>
      <c r="B962" s="53"/>
      <c r="C962" s="53"/>
      <c r="I962" s="53"/>
      <c r="J962" s="53"/>
      <c r="K962" s="53"/>
      <c r="M962" s="884"/>
      <c r="U962" s="397"/>
    </row>
    <row r="963" spans="1:21" ht="16.5" x14ac:dyDescent="0.3">
      <c r="A963" s="397"/>
      <c r="B963" s="53"/>
      <c r="C963" s="53"/>
      <c r="I963" s="53"/>
      <c r="J963" s="53"/>
      <c r="K963" s="53"/>
      <c r="M963" s="884"/>
      <c r="U963" s="397"/>
    </row>
    <row r="964" spans="1:21" ht="16.5" x14ac:dyDescent="0.3">
      <c r="A964" s="397"/>
      <c r="B964" s="53"/>
      <c r="C964" s="53"/>
      <c r="I964" s="53"/>
      <c r="J964" s="53"/>
      <c r="K964" s="53"/>
      <c r="M964" s="884"/>
      <c r="U964" s="397"/>
    </row>
    <row r="965" spans="1:21" ht="16.5" x14ac:dyDescent="0.3">
      <c r="A965" s="397"/>
      <c r="B965" s="53"/>
      <c r="C965" s="53"/>
      <c r="I965" s="53"/>
      <c r="J965" s="53"/>
      <c r="K965" s="53"/>
      <c r="M965" s="884"/>
      <c r="U965" s="397"/>
    </row>
    <row r="966" spans="1:21" ht="16.5" x14ac:dyDescent="0.3">
      <c r="A966" s="397"/>
      <c r="B966" s="53"/>
      <c r="C966" s="53"/>
      <c r="I966" s="53"/>
      <c r="J966" s="53"/>
      <c r="K966" s="53"/>
      <c r="M966" s="884"/>
      <c r="U966" s="397"/>
    </row>
    <row r="967" spans="1:21" ht="16.5" x14ac:dyDescent="0.3">
      <c r="A967" s="397"/>
      <c r="B967" s="53"/>
      <c r="C967" s="53"/>
      <c r="I967" s="53"/>
      <c r="J967" s="53"/>
      <c r="K967" s="53"/>
      <c r="M967" s="884"/>
      <c r="U967" s="397"/>
    </row>
    <row r="968" spans="1:21" ht="16.5" x14ac:dyDescent="0.3">
      <c r="A968" s="397"/>
      <c r="B968" s="53"/>
      <c r="C968" s="53"/>
      <c r="I968" s="53"/>
      <c r="J968" s="53"/>
      <c r="K968" s="53"/>
      <c r="M968" s="884"/>
      <c r="U968" s="397"/>
    </row>
    <row r="969" spans="1:21" ht="16.5" x14ac:dyDescent="0.3">
      <c r="A969" s="397"/>
      <c r="B969" s="53"/>
      <c r="C969" s="53"/>
      <c r="I969" s="53"/>
      <c r="J969" s="53"/>
      <c r="K969" s="53"/>
      <c r="M969" s="884"/>
      <c r="U969" s="397"/>
    </row>
    <row r="970" spans="1:21" ht="16.5" x14ac:dyDescent="0.3">
      <c r="A970" s="397"/>
      <c r="B970" s="53"/>
      <c r="C970" s="53"/>
      <c r="I970" s="53"/>
      <c r="J970" s="53"/>
      <c r="K970" s="53"/>
      <c r="M970" s="884"/>
      <c r="U970" s="397"/>
    </row>
    <row r="971" spans="1:21" ht="16.5" x14ac:dyDescent="0.3">
      <c r="A971" s="397"/>
      <c r="B971" s="53"/>
      <c r="C971" s="53"/>
      <c r="I971" s="53"/>
      <c r="J971" s="53"/>
      <c r="K971" s="53"/>
      <c r="M971" s="884"/>
      <c r="U971" s="397"/>
    </row>
    <row r="972" spans="1:21" ht="16.5" x14ac:dyDescent="0.3">
      <c r="A972" s="397"/>
      <c r="B972" s="53"/>
      <c r="C972" s="53"/>
      <c r="I972" s="53"/>
      <c r="J972" s="53"/>
      <c r="K972" s="53"/>
      <c r="M972" s="884"/>
      <c r="U972" s="397"/>
    </row>
    <row r="973" spans="1:21" ht="16.5" x14ac:dyDescent="0.3">
      <c r="A973" s="397"/>
      <c r="B973" s="53"/>
      <c r="C973" s="53"/>
      <c r="I973" s="53"/>
      <c r="J973" s="53"/>
      <c r="K973" s="53"/>
      <c r="M973" s="884"/>
      <c r="U973" s="397"/>
    </row>
    <row r="974" spans="1:21" ht="16.5" x14ac:dyDescent="0.3">
      <c r="A974" s="397"/>
      <c r="B974" s="53"/>
      <c r="C974" s="53"/>
      <c r="I974" s="53"/>
      <c r="J974" s="53"/>
      <c r="K974" s="53"/>
      <c r="M974" s="884"/>
      <c r="U974" s="397"/>
    </row>
    <row r="975" spans="1:21" ht="16.5" x14ac:dyDescent="0.3">
      <c r="A975" s="397"/>
      <c r="B975" s="53"/>
      <c r="C975" s="53"/>
      <c r="I975" s="53"/>
      <c r="J975" s="53"/>
      <c r="K975" s="53"/>
      <c r="M975" s="884"/>
      <c r="U975" s="397"/>
    </row>
    <row r="976" spans="1:21" ht="16.5" x14ac:dyDescent="0.3">
      <c r="A976" s="397"/>
      <c r="B976" s="53"/>
      <c r="C976" s="53"/>
      <c r="I976" s="53"/>
      <c r="J976" s="53"/>
      <c r="K976" s="53"/>
      <c r="M976" s="884"/>
      <c r="U976" s="397"/>
    </row>
    <row r="977" spans="1:21" ht="16.5" x14ac:dyDescent="0.3">
      <c r="A977" s="397"/>
      <c r="B977" s="53"/>
      <c r="C977" s="53"/>
      <c r="I977" s="53"/>
      <c r="J977" s="53"/>
      <c r="K977" s="53"/>
      <c r="M977" s="884"/>
      <c r="U977" s="397"/>
    </row>
    <row r="978" spans="1:21" ht="16.5" x14ac:dyDescent="0.3">
      <c r="A978" s="397"/>
      <c r="B978" s="53"/>
      <c r="C978" s="53"/>
      <c r="I978" s="53"/>
      <c r="J978" s="53"/>
      <c r="K978" s="53"/>
      <c r="M978" s="884"/>
      <c r="U978" s="397"/>
    </row>
    <row r="979" spans="1:21" ht="16.5" x14ac:dyDescent="0.3">
      <c r="A979" s="397"/>
      <c r="B979" s="53"/>
      <c r="C979" s="53"/>
      <c r="I979" s="53"/>
      <c r="J979" s="53"/>
      <c r="K979" s="53"/>
      <c r="M979" s="884"/>
      <c r="U979" s="397"/>
    </row>
    <row r="980" spans="1:21" ht="16.5" x14ac:dyDescent="0.3">
      <c r="A980" s="397"/>
      <c r="B980" s="53"/>
      <c r="C980" s="53"/>
      <c r="I980" s="53"/>
      <c r="J980" s="53"/>
      <c r="K980" s="53"/>
      <c r="M980" s="884"/>
      <c r="U980" s="397"/>
    </row>
    <row r="981" spans="1:21" ht="16.5" x14ac:dyDescent="0.3">
      <c r="A981" s="397"/>
      <c r="B981" s="53"/>
      <c r="C981" s="53"/>
      <c r="I981" s="53"/>
      <c r="J981" s="53"/>
      <c r="K981" s="53"/>
      <c r="M981" s="884"/>
      <c r="U981" s="397"/>
    </row>
    <row r="982" spans="1:21" ht="16.5" x14ac:dyDescent="0.3">
      <c r="A982" s="397"/>
      <c r="B982" s="53"/>
      <c r="C982" s="53"/>
      <c r="I982" s="53"/>
      <c r="J982" s="53"/>
      <c r="K982" s="53"/>
      <c r="M982" s="884"/>
      <c r="U982" s="397"/>
    </row>
    <row r="983" spans="1:21" ht="16.5" x14ac:dyDescent="0.3">
      <c r="A983" s="397"/>
      <c r="B983" s="53"/>
      <c r="C983" s="53"/>
      <c r="I983" s="53"/>
      <c r="J983" s="53"/>
      <c r="K983" s="53"/>
      <c r="M983" s="884"/>
      <c r="U983" s="397"/>
    </row>
    <row r="984" spans="1:21" ht="16.5" x14ac:dyDescent="0.3">
      <c r="A984" s="397"/>
      <c r="B984" s="53"/>
      <c r="C984" s="53"/>
      <c r="I984" s="53"/>
      <c r="J984" s="53"/>
      <c r="K984" s="53"/>
      <c r="M984" s="884"/>
      <c r="U984" s="397"/>
    </row>
    <row r="985" spans="1:21" ht="16.5" x14ac:dyDescent="0.3">
      <c r="A985" s="397"/>
      <c r="B985" s="53"/>
      <c r="C985" s="53"/>
      <c r="I985" s="53"/>
      <c r="J985" s="53"/>
      <c r="K985" s="53"/>
      <c r="M985" s="884"/>
      <c r="U985" s="397"/>
    </row>
    <row r="986" spans="1:21" ht="16.5" x14ac:dyDescent="0.3">
      <c r="A986" s="397"/>
      <c r="B986" s="53"/>
      <c r="C986" s="53"/>
      <c r="I986" s="53"/>
      <c r="J986" s="53"/>
      <c r="K986" s="53"/>
      <c r="M986" s="884"/>
      <c r="U986" s="397"/>
    </row>
    <row r="987" spans="1:21" ht="16.5" x14ac:dyDescent="0.3">
      <c r="A987" s="397"/>
      <c r="B987" s="53"/>
      <c r="C987" s="53"/>
      <c r="I987" s="53"/>
      <c r="J987" s="53"/>
      <c r="K987" s="53"/>
      <c r="M987" s="884"/>
      <c r="U987" s="397"/>
    </row>
    <row r="988" spans="1:21" ht="16.5" x14ac:dyDescent="0.3">
      <c r="A988" s="397"/>
      <c r="B988" s="53"/>
      <c r="C988" s="53"/>
      <c r="I988" s="53"/>
      <c r="J988" s="53"/>
      <c r="K988" s="53"/>
      <c r="M988" s="884"/>
      <c r="U988" s="397"/>
    </row>
    <row r="989" spans="1:21" ht="16.5" x14ac:dyDescent="0.3">
      <c r="A989" s="397"/>
      <c r="B989" s="53"/>
      <c r="C989" s="53"/>
      <c r="I989" s="53"/>
      <c r="J989" s="53"/>
      <c r="K989" s="53"/>
      <c r="M989" s="884"/>
      <c r="U989" s="397"/>
    </row>
    <row r="990" spans="1:21" ht="16.5" x14ac:dyDescent="0.3">
      <c r="A990" s="397"/>
      <c r="B990" s="53"/>
      <c r="C990" s="53"/>
      <c r="I990" s="53"/>
      <c r="J990" s="53"/>
      <c r="K990" s="53"/>
      <c r="M990" s="884"/>
      <c r="U990" s="397"/>
    </row>
    <row r="991" spans="1:21" ht="16.5" x14ac:dyDescent="0.3">
      <c r="A991" s="397"/>
      <c r="B991" s="53"/>
      <c r="C991" s="53"/>
      <c r="I991" s="53"/>
      <c r="J991" s="53"/>
      <c r="K991" s="53"/>
      <c r="M991" s="884"/>
      <c r="U991" s="397"/>
    </row>
    <row r="992" spans="1:21" ht="16.5" x14ac:dyDescent="0.3">
      <c r="A992" s="397"/>
      <c r="B992" s="53"/>
      <c r="C992" s="53"/>
      <c r="I992" s="53"/>
      <c r="J992" s="53"/>
      <c r="K992" s="53"/>
      <c r="M992" s="884"/>
      <c r="U992" s="397"/>
    </row>
    <row r="993" spans="1:21" ht="16.5" x14ac:dyDescent="0.3">
      <c r="A993" s="397"/>
      <c r="B993" s="53"/>
      <c r="C993" s="53"/>
      <c r="I993" s="53"/>
      <c r="J993" s="53"/>
      <c r="K993" s="53"/>
      <c r="M993" s="884"/>
      <c r="U993" s="397"/>
    </row>
    <row r="994" spans="1:21" ht="16.5" x14ac:dyDescent="0.3">
      <c r="A994" s="397"/>
      <c r="B994" s="53"/>
      <c r="C994" s="53"/>
      <c r="I994" s="53"/>
      <c r="J994" s="53"/>
      <c r="K994" s="53"/>
      <c r="M994" s="884"/>
      <c r="U994" s="397"/>
    </row>
    <row r="995" spans="1:21" ht="16.5" x14ac:dyDescent="0.3">
      <c r="A995" s="397"/>
      <c r="B995" s="53"/>
      <c r="C995" s="53"/>
      <c r="I995" s="53"/>
      <c r="J995" s="53"/>
      <c r="K995" s="53"/>
      <c r="M995" s="884"/>
      <c r="U995" s="397"/>
    </row>
    <row r="996" spans="1:21" ht="16.5" x14ac:dyDescent="0.3">
      <c r="A996" s="397"/>
      <c r="B996" s="53"/>
      <c r="C996" s="53"/>
      <c r="I996" s="53"/>
      <c r="J996" s="53"/>
      <c r="K996" s="53"/>
      <c r="M996" s="884"/>
      <c r="U996" s="397"/>
    </row>
    <row r="997" spans="1:21" ht="16.5" x14ac:dyDescent="0.3">
      <c r="A997" s="397"/>
      <c r="B997" s="53"/>
      <c r="C997" s="53"/>
      <c r="I997" s="53"/>
      <c r="J997" s="53"/>
      <c r="K997" s="53"/>
      <c r="M997" s="884"/>
      <c r="U997" s="397"/>
    </row>
    <row r="998" spans="1:21" ht="16.5" x14ac:dyDescent="0.3">
      <c r="A998" s="397"/>
      <c r="B998" s="53"/>
      <c r="C998" s="53"/>
      <c r="I998" s="53"/>
      <c r="J998" s="53"/>
      <c r="K998" s="53"/>
      <c r="M998" s="884"/>
      <c r="U998" s="397"/>
    </row>
    <row r="999" spans="1:21" ht="16.5" x14ac:dyDescent="0.3">
      <c r="A999" s="397"/>
      <c r="B999" s="53"/>
      <c r="C999" s="53"/>
      <c r="I999" s="53"/>
      <c r="J999" s="53"/>
      <c r="K999" s="53"/>
      <c r="M999" s="884"/>
      <c r="U999" s="397"/>
    </row>
    <row r="1000" spans="1:21" ht="16.5" x14ac:dyDescent="0.3">
      <c r="A1000" s="397"/>
      <c r="B1000" s="53"/>
      <c r="C1000" s="53"/>
      <c r="I1000" s="53"/>
      <c r="J1000" s="53"/>
      <c r="K1000" s="53"/>
      <c r="M1000" s="884"/>
      <c r="U1000" s="397"/>
    </row>
    <row r="1001" spans="1:21" ht="16.5" x14ac:dyDescent="0.3">
      <c r="A1001" s="397"/>
      <c r="B1001" s="53"/>
      <c r="C1001" s="53"/>
      <c r="I1001" s="53"/>
      <c r="J1001" s="53"/>
      <c r="K1001" s="53"/>
      <c r="M1001" s="884"/>
      <c r="U1001" s="397"/>
    </row>
    <row r="1002" spans="1:21" ht="16.5" x14ac:dyDescent="0.3">
      <c r="A1002" s="397"/>
      <c r="B1002" s="53"/>
      <c r="C1002" s="53"/>
      <c r="I1002" s="53"/>
      <c r="J1002" s="53"/>
      <c r="K1002" s="53"/>
      <c r="M1002" s="884"/>
      <c r="U1002" s="397"/>
    </row>
    <row r="1003" spans="1:21" ht="16.5" x14ac:dyDescent="0.3">
      <c r="A1003" s="397"/>
      <c r="B1003" s="53"/>
      <c r="C1003" s="53"/>
      <c r="I1003" s="53"/>
      <c r="J1003" s="53"/>
      <c r="K1003" s="53"/>
      <c r="M1003" s="884"/>
      <c r="U1003" s="397"/>
    </row>
    <row r="1004" spans="1:21" ht="16.5" x14ac:dyDescent="0.3">
      <c r="A1004" s="397"/>
      <c r="B1004" s="53"/>
      <c r="C1004" s="53"/>
      <c r="I1004" s="53"/>
      <c r="J1004" s="53"/>
      <c r="K1004" s="53"/>
      <c r="M1004" s="884"/>
      <c r="U1004" s="397"/>
    </row>
    <row r="1005" spans="1:21" ht="16.5" x14ac:dyDescent="0.3">
      <c r="A1005" s="397"/>
      <c r="B1005" s="53"/>
      <c r="C1005" s="53"/>
      <c r="I1005" s="53"/>
      <c r="J1005" s="53"/>
      <c r="K1005" s="53"/>
      <c r="M1005" s="884"/>
      <c r="U1005" s="397"/>
    </row>
    <row r="1006" spans="1:21" ht="16.5" x14ac:dyDescent="0.3">
      <c r="A1006" s="397"/>
      <c r="B1006" s="53"/>
      <c r="C1006" s="53"/>
      <c r="I1006" s="53"/>
      <c r="J1006" s="53"/>
      <c r="K1006" s="53"/>
      <c r="M1006" s="884"/>
      <c r="U1006" s="397"/>
    </row>
    <row r="1007" spans="1:21" ht="16.5" x14ac:dyDescent="0.3">
      <c r="A1007" s="397"/>
      <c r="B1007" s="53"/>
      <c r="C1007" s="53"/>
      <c r="I1007" s="53"/>
      <c r="J1007" s="53"/>
      <c r="K1007" s="53"/>
      <c r="M1007" s="884"/>
      <c r="U1007" s="397"/>
    </row>
    <row r="1008" spans="1:21" ht="16.5" x14ac:dyDescent="0.3">
      <c r="A1008" s="397"/>
      <c r="B1008" s="53"/>
      <c r="C1008" s="53"/>
      <c r="I1008" s="53"/>
      <c r="J1008" s="53"/>
      <c r="K1008" s="53"/>
      <c r="M1008" s="884"/>
      <c r="U1008" s="397"/>
    </row>
    <row r="1009" spans="1:21" ht="16.5" x14ac:dyDescent="0.3">
      <c r="A1009" s="397"/>
      <c r="B1009" s="53"/>
      <c r="C1009" s="53"/>
      <c r="I1009" s="53"/>
      <c r="J1009" s="53"/>
      <c r="K1009" s="53"/>
      <c r="M1009" s="884"/>
      <c r="U1009" s="397"/>
    </row>
    <row r="1010" spans="1:21" ht="16.5" x14ac:dyDescent="0.3">
      <c r="A1010" s="397"/>
      <c r="B1010" s="53"/>
      <c r="C1010" s="53"/>
      <c r="I1010" s="53"/>
      <c r="J1010" s="53"/>
      <c r="K1010" s="53"/>
      <c r="M1010" s="884"/>
      <c r="U1010" s="397"/>
    </row>
    <row r="1011" spans="1:21" ht="16.5" x14ac:dyDescent="0.3">
      <c r="A1011" s="397"/>
      <c r="B1011" s="53"/>
      <c r="C1011" s="53"/>
      <c r="I1011" s="53"/>
      <c r="J1011" s="53"/>
      <c r="K1011" s="53"/>
      <c r="M1011" s="884"/>
      <c r="U1011" s="397"/>
    </row>
    <row r="1012" spans="1:21" ht="16.5" x14ac:dyDescent="0.3">
      <c r="A1012" s="397"/>
      <c r="B1012" s="53"/>
      <c r="C1012" s="53"/>
      <c r="I1012" s="53"/>
      <c r="J1012" s="53"/>
      <c r="K1012" s="53"/>
      <c r="M1012" s="884"/>
      <c r="U1012" s="397"/>
    </row>
    <row r="1013" spans="1:21" ht="16.5" x14ac:dyDescent="0.3">
      <c r="A1013" s="397"/>
      <c r="B1013" s="53"/>
      <c r="C1013" s="53"/>
      <c r="I1013" s="53"/>
      <c r="J1013" s="53"/>
      <c r="K1013" s="53"/>
      <c r="M1013" s="884"/>
      <c r="U1013" s="397"/>
    </row>
    <row r="1014" spans="1:21" ht="16.5" x14ac:dyDescent="0.3">
      <c r="A1014" s="397"/>
      <c r="B1014" s="53"/>
      <c r="C1014" s="53"/>
      <c r="I1014" s="53"/>
      <c r="J1014" s="53"/>
      <c r="K1014" s="53"/>
      <c r="M1014" s="884"/>
      <c r="U1014" s="397"/>
    </row>
    <row r="1015" spans="1:21" ht="16.5" x14ac:dyDescent="0.3">
      <c r="A1015" s="397"/>
      <c r="B1015" s="53"/>
      <c r="C1015" s="53"/>
      <c r="I1015" s="53"/>
      <c r="J1015" s="53"/>
      <c r="K1015" s="53"/>
      <c r="M1015" s="884"/>
      <c r="U1015" s="397"/>
    </row>
    <row r="1016" spans="1:21" ht="16.5" x14ac:dyDescent="0.3">
      <c r="A1016" s="397"/>
      <c r="B1016" s="53"/>
      <c r="C1016" s="53"/>
      <c r="I1016" s="53"/>
      <c r="J1016" s="53"/>
      <c r="K1016" s="53"/>
      <c r="M1016" s="884"/>
      <c r="U1016" s="397"/>
    </row>
    <row r="1017" spans="1:21" ht="16.5" x14ac:dyDescent="0.3">
      <c r="A1017" s="397"/>
      <c r="B1017" s="53"/>
      <c r="C1017" s="53"/>
      <c r="I1017" s="53"/>
      <c r="J1017" s="53"/>
      <c r="K1017" s="53"/>
      <c r="M1017" s="884"/>
      <c r="U1017" s="397"/>
    </row>
    <row r="1018" spans="1:21" ht="16.5" x14ac:dyDescent="0.3">
      <c r="A1018" s="397"/>
      <c r="B1018" s="53"/>
      <c r="C1018" s="53"/>
      <c r="I1018" s="53"/>
      <c r="J1018" s="53"/>
      <c r="K1018" s="53"/>
      <c r="M1018" s="884"/>
      <c r="U1018" s="397"/>
    </row>
    <row r="1019" spans="1:21" ht="16.5" x14ac:dyDescent="0.3">
      <c r="A1019" s="397"/>
      <c r="B1019" s="53"/>
      <c r="C1019" s="53"/>
      <c r="I1019" s="53"/>
      <c r="J1019" s="53"/>
      <c r="K1019" s="53"/>
      <c r="M1019" s="884"/>
      <c r="U1019" s="397"/>
    </row>
    <row r="1020" spans="1:21" ht="16.5" x14ac:dyDescent="0.3">
      <c r="A1020" s="397"/>
      <c r="B1020" s="53"/>
      <c r="C1020" s="53"/>
      <c r="I1020" s="53"/>
      <c r="J1020" s="53"/>
      <c r="K1020" s="53"/>
      <c r="M1020" s="884"/>
      <c r="U1020" s="397"/>
    </row>
    <row r="1021" spans="1:21" ht="16.5" x14ac:dyDescent="0.3">
      <c r="A1021" s="397"/>
      <c r="B1021" s="53"/>
      <c r="C1021" s="53"/>
      <c r="I1021" s="53"/>
      <c r="J1021" s="53"/>
      <c r="K1021" s="53"/>
      <c r="M1021" s="884"/>
      <c r="U1021" s="397"/>
    </row>
    <row r="1022" spans="1:21" ht="16.5" x14ac:dyDescent="0.3">
      <c r="A1022" s="397"/>
      <c r="B1022" s="53"/>
      <c r="C1022" s="53"/>
      <c r="I1022" s="53"/>
      <c r="J1022" s="53"/>
      <c r="K1022" s="53"/>
      <c r="M1022" s="884"/>
      <c r="U1022" s="397"/>
    </row>
    <row r="1023" spans="1:21" ht="16.5" x14ac:dyDescent="0.3">
      <c r="A1023" s="397"/>
      <c r="B1023" s="53"/>
      <c r="C1023" s="53"/>
      <c r="I1023" s="53"/>
      <c r="J1023" s="53"/>
      <c r="K1023" s="53"/>
      <c r="M1023" s="884"/>
      <c r="U1023" s="397"/>
    </row>
    <row r="1024" spans="1:21" ht="16.5" x14ac:dyDescent="0.3">
      <c r="A1024" s="397"/>
      <c r="B1024" s="53"/>
      <c r="C1024" s="53"/>
      <c r="I1024" s="53"/>
      <c r="J1024" s="53"/>
      <c r="K1024" s="53"/>
      <c r="M1024" s="884"/>
      <c r="U1024" s="397"/>
    </row>
    <row r="1025" spans="1:21" ht="16.5" x14ac:dyDescent="0.3">
      <c r="A1025" s="397"/>
      <c r="B1025" s="53"/>
      <c r="C1025" s="53"/>
      <c r="I1025" s="53"/>
      <c r="J1025" s="53"/>
      <c r="K1025" s="53"/>
      <c r="M1025" s="884"/>
      <c r="U1025" s="397"/>
    </row>
    <row r="1026" spans="1:21" ht="16.5" x14ac:dyDescent="0.3">
      <c r="A1026" s="397"/>
      <c r="B1026" s="53"/>
      <c r="C1026" s="53"/>
      <c r="I1026" s="53"/>
      <c r="J1026" s="53"/>
      <c r="K1026" s="53"/>
      <c r="M1026" s="884"/>
      <c r="U1026" s="397"/>
    </row>
    <row r="1027" spans="1:21" ht="16.5" x14ac:dyDescent="0.3">
      <c r="A1027" s="397"/>
      <c r="B1027" s="53"/>
      <c r="C1027" s="53"/>
      <c r="I1027" s="53"/>
      <c r="J1027" s="53"/>
      <c r="K1027" s="53"/>
      <c r="M1027" s="884"/>
      <c r="U1027" s="397"/>
    </row>
    <row r="1028" spans="1:21" ht="16.5" x14ac:dyDescent="0.3">
      <c r="A1028" s="397"/>
      <c r="B1028" s="53"/>
      <c r="C1028" s="53"/>
      <c r="I1028" s="53"/>
      <c r="J1028" s="53"/>
      <c r="K1028" s="53"/>
      <c r="M1028" s="884"/>
      <c r="U1028" s="397"/>
    </row>
    <row r="1029" spans="1:21" ht="16.5" x14ac:dyDescent="0.3">
      <c r="A1029" s="397"/>
      <c r="B1029" s="53"/>
      <c r="C1029" s="53"/>
      <c r="I1029" s="53"/>
      <c r="J1029" s="53"/>
      <c r="K1029" s="53"/>
      <c r="M1029" s="884"/>
      <c r="U1029" s="397"/>
    </row>
    <row r="1030" spans="1:21" ht="16.5" x14ac:dyDescent="0.3">
      <c r="A1030" s="397"/>
      <c r="B1030" s="53"/>
      <c r="C1030" s="53"/>
      <c r="I1030" s="53"/>
      <c r="J1030" s="53"/>
      <c r="K1030" s="53"/>
      <c r="M1030" s="884"/>
      <c r="U1030" s="397"/>
    </row>
    <row r="1031" spans="1:21" ht="16.5" x14ac:dyDescent="0.3">
      <c r="A1031" s="397"/>
      <c r="B1031" s="53"/>
      <c r="C1031" s="53"/>
      <c r="I1031" s="53"/>
      <c r="J1031" s="53"/>
      <c r="K1031" s="53"/>
      <c r="M1031" s="884"/>
      <c r="U1031" s="397"/>
    </row>
    <row r="1032" spans="1:21" ht="16.5" x14ac:dyDescent="0.3">
      <c r="A1032" s="397"/>
      <c r="B1032" s="53"/>
      <c r="C1032" s="53"/>
      <c r="I1032" s="53"/>
      <c r="J1032" s="53"/>
      <c r="K1032" s="53"/>
      <c r="M1032" s="884"/>
      <c r="U1032" s="397"/>
    </row>
    <row r="1033" spans="1:21" ht="16.5" x14ac:dyDescent="0.3">
      <c r="A1033" s="397"/>
      <c r="B1033" s="53"/>
      <c r="C1033" s="53"/>
      <c r="I1033" s="53"/>
      <c r="J1033" s="53"/>
      <c r="K1033" s="53"/>
      <c r="M1033" s="884"/>
      <c r="U1033" s="397"/>
    </row>
    <row r="1034" spans="1:21" ht="16.5" x14ac:dyDescent="0.3">
      <c r="A1034" s="397"/>
      <c r="B1034" s="53"/>
      <c r="C1034" s="53"/>
      <c r="I1034" s="53"/>
      <c r="J1034" s="53"/>
      <c r="K1034" s="53"/>
      <c r="M1034" s="884"/>
      <c r="U1034" s="397"/>
    </row>
    <row r="1035" spans="1:21" ht="16.5" x14ac:dyDescent="0.3">
      <c r="A1035" s="397"/>
      <c r="B1035" s="53"/>
      <c r="C1035" s="53"/>
      <c r="I1035" s="53"/>
      <c r="J1035" s="53"/>
      <c r="K1035" s="53"/>
      <c r="M1035" s="884"/>
      <c r="U1035" s="397"/>
    </row>
    <row r="1036" spans="1:21" ht="16.5" x14ac:dyDescent="0.3">
      <c r="A1036" s="397"/>
      <c r="B1036" s="53"/>
      <c r="C1036" s="53"/>
      <c r="I1036" s="53"/>
      <c r="J1036" s="53"/>
      <c r="K1036" s="53"/>
      <c r="M1036" s="884"/>
      <c r="U1036" s="397"/>
    </row>
    <row r="1037" spans="1:21" ht="16.5" x14ac:dyDescent="0.3">
      <c r="A1037" s="397"/>
      <c r="B1037" s="53"/>
      <c r="C1037" s="53"/>
      <c r="I1037" s="53"/>
      <c r="J1037" s="53"/>
      <c r="K1037" s="53"/>
      <c r="M1037" s="884"/>
      <c r="U1037" s="397"/>
    </row>
    <row r="1038" spans="1:21" ht="16.5" x14ac:dyDescent="0.3">
      <c r="A1038" s="397"/>
      <c r="B1038" s="53"/>
      <c r="C1038" s="53"/>
      <c r="I1038" s="53"/>
      <c r="J1038" s="53"/>
      <c r="K1038" s="53"/>
      <c r="M1038" s="884"/>
      <c r="U1038" s="397"/>
    </row>
    <row r="1039" spans="1:21" ht="16.5" x14ac:dyDescent="0.3">
      <c r="A1039" s="397"/>
      <c r="B1039" s="53"/>
      <c r="C1039" s="53"/>
      <c r="I1039" s="53"/>
      <c r="J1039" s="53"/>
      <c r="K1039" s="53"/>
      <c r="M1039" s="884"/>
      <c r="U1039" s="397"/>
    </row>
    <row r="1040" spans="1:21" ht="16.5" x14ac:dyDescent="0.3">
      <c r="A1040" s="397"/>
      <c r="B1040" s="53"/>
      <c r="C1040" s="53"/>
      <c r="I1040" s="53"/>
      <c r="J1040" s="53"/>
      <c r="K1040" s="53"/>
      <c r="M1040" s="884"/>
      <c r="U1040" s="397"/>
    </row>
    <row r="1041" spans="1:21" ht="16.5" x14ac:dyDescent="0.3">
      <c r="A1041" s="397"/>
      <c r="B1041" s="53"/>
      <c r="C1041" s="53"/>
      <c r="I1041" s="53"/>
      <c r="J1041" s="53"/>
      <c r="K1041" s="53"/>
      <c r="M1041" s="884"/>
      <c r="U1041" s="397"/>
    </row>
    <row r="1042" spans="1:21" ht="16.5" x14ac:dyDescent="0.3">
      <c r="A1042" s="397"/>
      <c r="B1042" s="53"/>
      <c r="C1042" s="53"/>
      <c r="I1042" s="53"/>
      <c r="J1042" s="53"/>
      <c r="K1042" s="53"/>
      <c r="M1042" s="884"/>
      <c r="U1042" s="397"/>
    </row>
    <row r="1043" spans="1:21" ht="16.5" x14ac:dyDescent="0.3">
      <c r="A1043" s="397"/>
      <c r="B1043" s="53"/>
      <c r="C1043" s="53"/>
      <c r="I1043" s="53"/>
      <c r="J1043" s="53"/>
      <c r="K1043" s="53"/>
      <c r="M1043" s="884"/>
      <c r="U1043" s="397"/>
    </row>
    <row r="1044" spans="1:21" ht="16.5" x14ac:dyDescent="0.3">
      <c r="A1044" s="397"/>
      <c r="B1044" s="53"/>
      <c r="C1044" s="53"/>
      <c r="I1044" s="53"/>
      <c r="J1044" s="53"/>
      <c r="K1044" s="53"/>
      <c r="M1044" s="884"/>
      <c r="U1044" s="397"/>
    </row>
    <row r="1045" spans="1:21" ht="16.5" x14ac:dyDescent="0.3">
      <c r="A1045" s="397"/>
      <c r="B1045" s="53"/>
      <c r="C1045" s="53"/>
      <c r="I1045" s="53"/>
      <c r="J1045" s="53"/>
      <c r="K1045" s="53"/>
      <c r="M1045" s="884"/>
      <c r="U1045" s="397"/>
    </row>
    <row r="1046" spans="1:21" ht="16.5" x14ac:dyDescent="0.3">
      <c r="A1046" s="397"/>
      <c r="B1046" s="53"/>
      <c r="C1046" s="53"/>
      <c r="I1046" s="53"/>
      <c r="J1046" s="53"/>
      <c r="K1046" s="53"/>
      <c r="M1046" s="884"/>
      <c r="U1046" s="397"/>
    </row>
    <row r="1047" spans="1:21" ht="16.5" x14ac:dyDescent="0.3">
      <c r="A1047" s="397"/>
      <c r="B1047" s="53"/>
      <c r="C1047" s="53"/>
      <c r="I1047" s="53"/>
      <c r="J1047" s="53"/>
      <c r="K1047" s="53"/>
      <c r="M1047" s="884"/>
      <c r="U1047" s="397"/>
    </row>
    <row r="1048" spans="1:21" ht="16.5" x14ac:dyDescent="0.3">
      <c r="A1048" s="397"/>
      <c r="B1048" s="53"/>
      <c r="C1048" s="53"/>
      <c r="I1048" s="53"/>
      <c r="J1048" s="53"/>
      <c r="K1048" s="53"/>
      <c r="M1048" s="884"/>
      <c r="U1048" s="397"/>
    </row>
    <row r="1049" spans="1:21" ht="16.5" x14ac:dyDescent="0.3">
      <c r="A1049" s="397"/>
      <c r="B1049" s="53"/>
      <c r="C1049" s="53"/>
      <c r="I1049" s="53"/>
      <c r="J1049" s="53"/>
      <c r="K1049" s="53"/>
      <c r="M1049" s="884"/>
      <c r="U1049" s="397"/>
    </row>
    <row r="1050" spans="1:21" ht="16.5" x14ac:dyDescent="0.3">
      <c r="A1050" s="397"/>
      <c r="B1050" s="53"/>
      <c r="C1050" s="53"/>
      <c r="I1050" s="53"/>
      <c r="J1050" s="53"/>
      <c r="K1050" s="53"/>
      <c r="M1050" s="884"/>
      <c r="U1050" s="397"/>
    </row>
    <row r="1051" spans="1:21" ht="16.5" x14ac:dyDescent="0.3">
      <c r="A1051" s="397"/>
      <c r="B1051" s="53"/>
      <c r="C1051" s="53"/>
      <c r="I1051" s="53"/>
      <c r="J1051" s="53"/>
      <c r="K1051" s="53"/>
      <c r="M1051" s="884"/>
      <c r="U1051" s="397"/>
    </row>
    <row r="1052" spans="1:21" ht="16.5" x14ac:dyDescent="0.3">
      <c r="A1052" s="397"/>
      <c r="B1052" s="53"/>
      <c r="C1052" s="53"/>
      <c r="I1052" s="53"/>
      <c r="J1052" s="53"/>
      <c r="K1052" s="53"/>
      <c r="M1052" s="884"/>
      <c r="U1052" s="397"/>
    </row>
    <row r="1053" spans="1:21" ht="16.5" x14ac:dyDescent="0.3">
      <c r="A1053" s="397"/>
      <c r="B1053" s="53"/>
      <c r="C1053" s="53"/>
      <c r="I1053" s="53"/>
      <c r="J1053" s="53"/>
      <c r="K1053" s="53"/>
      <c r="M1053" s="884"/>
      <c r="U1053" s="397"/>
    </row>
    <row r="1054" spans="1:21" ht="16.5" x14ac:dyDescent="0.3">
      <c r="A1054" s="397"/>
      <c r="B1054" s="53"/>
      <c r="C1054" s="53"/>
      <c r="I1054" s="53"/>
      <c r="J1054" s="53"/>
      <c r="K1054" s="53"/>
      <c r="M1054" s="884"/>
      <c r="U1054" s="397"/>
    </row>
    <row r="1055" spans="1:21" ht="16.5" x14ac:dyDescent="0.3">
      <c r="A1055" s="397"/>
      <c r="B1055" s="53"/>
      <c r="C1055" s="53"/>
      <c r="I1055" s="53"/>
      <c r="J1055" s="53"/>
      <c r="K1055" s="53"/>
      <c r="M1055" s="884"/>
      <c r="U1055" s="397"/>
    </row>
    <row r="1056" spans="1:21" ht="16.5" x14ac:dyDescent="0.3">
      <c r="A1056" s="397"/>
      <c r="B1056" s="53"/>
      <c r="C1056" s="53"/>
      <c r="I1056" s="53"/>
      <c r="J1056" s="53"/>
      <c r="K1056" s="53"/>
      <c r="M1056" s="884"/>
      <c r="U1056" s="397"/>
    </row>
    <row r="1057" spans="1:21" ht="16.5" x14ac:dyDescent="0.3">
      <c r="A1057" s="397"/>
      <c r="B1057" s="53"/>
      <c r="C1057" s="53"/>
      <c r="I1057" s="53"/>
      <c r="J1057" s="53"/>
      <c r="K1057" s="53"/>
      <c r="M1057" s="884"/>
      <c r="U1057" s="397"/>
    </row>
    <row r="1058" spans="1:21" ht="16.5" x14ac:dyDescent="0.3">
      <c r="A1058" s="397"/>
      <c r="B1058" s="53"/>
      <c r="C1058" s="53"/>
      <c r="I1058" s="53"/>
      <c r="J1058" s="53"/>
      <c r="K1058" s="53"/>
      <c r="M1058" s="884"/>
      <c r="U1058" s="397"/>
    </row>
    <row r="1059" spans="1:21" ht="16.5" x14ac:dyDescent="0.3">
      <c r="A1059" s="397"/>
      <c r="B1059" s="53"/>
      <c r="C1059" s="53"/>
      <c r="I1059" s="53"/>
      <c r="J1059" s="53"/>
      <c r="K1059" s="53"/>
      <c r="M1059" s="884"/>
      <c r="U1059" s="397"/>
    </row>
    <row r="1060" spans="1:21" ht="16.5" x14ac:dyDescent="0.3">
      <c r="A1060" s="397"/>
      <c r="B1060" s="53"/>
      <c r="C1060" s="53"/>
      <c r="I1060" s="53"/>
      <c r="J1060" s="53"/>
      <c r="K1060" s="53"/>
      <c r="M1060" s="884"/>
      <c r="U1060" s="397"/>
    </row>
    <row r="1061" spans="1:21" ht="16.5" x14ac:dyDescent="0.3">
      <c r="A1061" s="397"/>
      <c r="B1061" s="53"/>
      <c r="C1061" s="53"/>
      <c r="I1061" s="53"/>
      <c r="J1061" s="53"/>
      <c r="K1061" s="53"/>
      <c r="M1061" s="884"/>
      <c r="U1061" s="397"/>
    </row>
    <row r="1062" spans="1:21" ht="16.5" x14ac:dyDescent="0.3">
      <c r="A1062" s="397"/>
      <c r="B1062" s="53"/>
      <c r="C1062" s="53"/>
      <c r="I1062" s="53"/>
      <c r="J1062" s="53"/>
      <c r="K1062" s="53"/>
      <c r="M1062" s="884"/>
      <c r="U1062" s="397"/>
    </row>
    <row r="1063" spans="1:21" ht="16.5" x14ac:dyDescent="0.3">
      <c r="A1063" s="397"/>
      <c r="B1063" s="53"/>
      <c r="C1063" s="53"/>
      <c r="I1063" s="53"/>
      <c r="J1063" s="53"/>
      <c r="K1063" s="53"/>
      <c r="M1063" s="884"/>
      <c r="U1063" s="397"/>
    </row>
    <row r="1064" spans="1:21" ht="16.5" x14ac:dyDescent="0.3">
      <c r="A1064" s="397"/>
      <c r="B1064" s="53"/>
      <c r="C1064" s="53"/>
      <c r="I1064" s="53"/>
      <c r="J1064" s="53"/>
      <c r="K1064" s="53"/>
      <c r="M1064" s="884"/>
      <c r="U1064" s="397"/>
    </row>
    <row r="1065" spans="1:21" ht="16.5" x14ac:dyDescent="0.3">
      <c r="A1065" s="397"/>
      <c r="B1065" s="53"/>
      <c r="C1065" s="53"/>
      <c r="I1065" s="53"/>
      <c r="J1065" s="53"/>
      <c r="K1065" s="53"/>
      <c r="M1065" s="884"/>
      <c r="U1065" s="397"/>
    </row>
    <row r="1066" spans="1:21" ht="16.5" x14ac:dyDescent="0.3">
      <c r="A1066" s="397"/>
      <c r="B1066" s="53"/>
      <c r="C1066" s="53"/>
      <c r="I1066" s="53"/>
      <c r="J1066" s="53"/>
      <c r="K1066" s="53"/>
      <c r="M1066" s="884"/>
      <c r="U1066" s="397"/>
    </row>
    <row r="1067" spans="1:21" ht="16.5" x14ac:dyDescent="0.3">
      <c r="A1067" s="397"/>
      <c r="B1067" s="53"/>
      <c r="C1067" s="53"/>
      <c r="I1067" s="53"/>
      <c r="J1067" s="53"/>
      <c r="K1067" s="53"/>
      <c r="M1067" s="884"/>
      <c r="U1067" s="397"/>
    </row>
    <row r="1068" spans="1:21" ht="16.5" x14ac:dyDescent="0.3">
      <c r="A1068" s="397"/>
      <c r="B1068" s="53"/>
      <c r="C1068" s="53"/>
      <c r="I1068" s="53"/>
      <c r="J1068" s="53"/>
      <c r="K1068" s="53"/>
      <c r="M1068" s="884"/>
      <c r="U1068" s="397"/>
    </row>
    <row r="1069" spans="1:21" ht="16.5" x14ac:dyDescent="0.3">
      <c r="A1069" s="397"/>
      <c r="B1069" s="53"/>
      <c r="C1069" s="53"/>
      <c r="I1069" s="53"/>
      <c r="J1069" s="53"/>
      <c r="K1069" s="53"/>
      <c r="M1069" s="884"/>
      <c r="U1069" s="397"/>
    </row>
    <row r="1070" spans="1:21" ht="16.5" x14ac:dyDescent="0.3">
      <c r="A1070" s="397"/>
      <c r="B1070" s="53"/>
      <c r="C1070" s="53"/>
      <c r="I1070" s="53"/>
      <c r="J1070" s="53"/>
      <c r="K1070" s="53"/>
      <c r="M1070" s="884"/>
      <c r="U1070" s="397"/>
    </row>
    <row r="1071" spans="1:21" ht="16.5" x14ac:dyDescent="0.3">
      <c r="A1071" s="397"/>
      <c r="B1071" s="53"/>
      <c r="C1071" s="53"/>
      <c r="I1071" s="53"/>
      <c r="J1071" s="53"/>
      <c r="K1071" s="53"/>
      <c r="M1071" s="884"/>
      <c r="U1071" s="397"/>
    </row>
    <row r="1072" spans="1:21" ht="16.5" x14ac:dyDescent="0.3">
      <c r="A1072" s="397"/>
      <c r="B1072" s="53"/>
      <c r="C1072" s="53"/>
      <c r="I1072" s="53"/>
      <c r="J1072" s="53"/>
      <c r="K1072" s="53"/>
      <c r="M1072" s="884"/>
      <c r="U1072" s="397"/>
    </row>
    <row r="1073" spans="1:21" ht="16.5" x14ac:dyDescent="0.3">
      <c r="A1073" s="397"/>
      <c r="B1073" s="53"/>
      <c r="C1073" s="53"/>
      <c r="I1073" s="53"/>
      <c r="J1073" s="53"/>
      <c r="K1073" s="53"/>
      <c r="M1073" s="884"/>
      <c r="U1073" s="397"/>
    </row>
    <row r="1074" spans="1:21" ht="16.5" x14ac:dyDescent="0.3">
      <c r="A1074" s="397"/>
      <c r="B1074" s="53"/>
      <c r="C1074" s="53"/>
      <c r="I1074" s="53"/>
      <c r="J1074" s="53"/>
      <c r="K1074" s="53"/>
      <c r="M1074" s="884"/>
      <c r="U1074" s="397"/>
    </row>
    <row r="1075" spans="1:21" ht="16.5" x14ac:dyDescent="0.3">
      <c r="A1075" s="397"/>
      <c r="B1075" s="53"/>
      <c r="C1075" s="53"/>
      <c r="I1075" s="53"/>
      <c r="J1075" s="53"/>
      <c r="K1075" s="53"/>
      <c r="M1075" s="884"/>
      <c r="U1075" s="397"/>
    </row>
    <row r="1076" spans="1:21" ht="16.5" x14ac:dyDescent="0.3">
      <c r="A1076" s="397"/>
      <c r="B1076" s="53"/>
      <c r="C1076" s="53"/>
      <c r="I1076" s="53"/>
      <c r="J1076" s="53"/>
      <c r="K1076" s="53"/>
      <c r="M1076" s="884"/>
      <c r="U1076" s="397"/>
    </row>
    <row r="1077" spans="1:21" ht="16.5" x14ac:dyDescent="0.3">
      <c r="A1077" s="397"/>
      <c r="B1077" s="53"/>
      <c r="C1077" s="53"/>
      <c r="I1077" s="53"/>
      <c r="J1077" s="53"/>
      <c r="K1077" s="53"/>
      <c r="M1077" s="884"/>
      <c r="U1077" s="397"/>
    </row>
    <row r="1078" spans="1:21" ht="16.5" x14ac:dyDescent="0.3">
      <c r="A1078" s="397"/>
      <c r="B1078" s="53"/>
      <c r="C1078" s="53"/>
      <c r="I1078" s="53"/>
      <c r="J1078" s="53"/>
      <c r="K1078" s="53"/>
      <c r="M1078" s="884"/>
      <c r="U1078" s="397"/>
    </row>
    <row r="1079" spans="1:21" ht="16.5" x14ac:dyDescent="0.3">
      <c r="A1079" s="397"/>
      <c r="B1079" s="53"/>
      <c r="C1079" s="53"/>
      <c r="I1079" s="53"/>
      <c r="J1079" s="53"/>
      <c r="K1079" s="53"/>
      <c r="M1079" s="884"/>
      <c r="U1079" s="397"/>
    </row>
    <row r="1080" spans="1:21" ht="16.5" x14ac:dyDescent="0.3">
      <c r="A1080" s="397"/>
      <c r="B1080" s="53"/>
      <c r="C1080" s="53"/>
      <c r="I1080" s="53"/>
      <c r="J1080" s="53"/>
      <c r="K1080" s="53"/>
      <c r="M1080" s="884"/>
      <c r="U1080" s="397"/>
    </row>
    <row r="1081" spans="1:21" ht="16.5" x14ac:dyDescent="0.3">
      <c r="A1081" s="397"/>
      <c r="B1081" s="53"/>
      <c r="C1081" s="53"/>
      <c r="I1081" s="53"/>
      <c r="J1081" s="53"/>
      <c r="K1081" s="53"/>
      <c r="M1081" s="884"/>
      <c r="U1081" s="397"/>
    </row>
    <row r="1082" spans="1:21" ht="16.5" x14ac:dyDescent="0.3">
      <c r="A1082" s="397"/>
      <c r="B1082" s="53"/>
      <c r="C1082" s="53"/>
      <c r="I1082" s="53"/>
      <c r="J1082" s="53"/>
      <c r="K1082" s="53"/>
      <c r="M1082" s="884"/>
      <c r="U1082" s="397"/>
    </row>
    <row r="1083" spans="1:21" ht="16.5" x14ac:dyDescent="0.3">
      <c r="A1083" s="397"/>
      <c r="B1083" s="53"/>
      <c r="C1083" s="53"/>
      <c r="I1083" s="53"/>
      <c r="J1083" s="53"/>
      <c r="K1083" s="53"/>
      <c r="M1083" s="884"/>
      <c r="U1083" s="397"/>
    </row>
    <row r="1084" spans="1:21" ht="16.5" x14ac:dyDescent="0.3">
      <c r="A1084" s="397"/>
      <c r="B1084" s="53"/>
      <c r="C1084" s="53"/>
      <c r="I1084" s="53"/>
      <c r="J1084" s="53"/>
      <c r="K1084" s="53"/>
      <c r="M1084" s="884"/>
      <c r="U1084" s="397"/>
    </row>
    <row r="1085" spans="1:21" ht="16.5" x14ac:dyDescent="0.3">
      <c r="A1085" s="397"/>
      <c r="B1085" s="53"/>
      <c r="C1085" s="53"/>
      <c r="I1085" s="53"/>
      <c r="J1085" s="53"/>
      <c r="K1085" s="53"/>
      <c r="M1085" s="884"/>
      <c r="U1085" s="397"/>
    </row>
    <row r="1086" spans="1:21" ht="16.5" x14ac:dyDescent="0.3">
      <c r="A1086" s="397"/>
      <c r="B1086" s="53"/>
      <c r="C1086" s="53"/>
      <c r="I1086" s="53"/>
      <c r="J1086" s="53"/>
      <c r="K1086" s="53"/>
      <c r="M1086" s="884"/>
      <c r="U1086" s="397"/>
    </row>
    <row r="1087" spans="1:21" ht="16.5" x14ac:dyDescent="0.3">
      <c r="A1087" s="397"/>
      <c r="B1087" s="53"/>
      <c r="C1087" s="53"/>
      <c r="I1087" s="53"/>
      <c r="J1087" s="53"/>
      <c r="K1087" s="53"/>
      <c r="M1087" s="884"/>
      <c r="U1087" s="397"/>
    </row>
    <row r="1088" spans="1:21" ht="16.5" x14ac:dyDescent="0.3">
      <c r="A1088" s="397"/>
      <c r="B1088" s="53"/>
      <c r="C1088" s="53"/>
      <c r="I1088" s="53"/>
      <c r="J1088" s="53"/>
      <c r="K1088" s="53"/>
      <c r="M1088" s="884"/>
      <c r="U1088" s="397"/>
    </row>
    <row r="1089" spans="1:21" ht="16.5" x14ac:dyDescent="0.3">
      <c r="A1089" s="397"/>
      <c r="B1089" s="53"/>
      <c r="C1089" s="53"/>
      <c r="I1089" s="53"/>
      <c r="J1089" s="53"/>
      <c r="K1089" s="53"/>
      <c r="M1089" s="884"/>
      <c r="U1089" s="397"/>
    </row>
    <row r="1090" spans="1:21" ht="16.5" x14ac:dyDescent="0.3">
      <c r="A1090" s="397"/>
      <c r="B1090" s="53"/>
      <c r="C1090" s="53"/>
      <c r="I1090" s="53"/>
      <c r="J1090" s="53"/>
      <c r="K1090" s="53"/>
      <c r="M1090" s="884"/>
      <c r="U1090" s="397"/>
    </row>
    <row r="1091" spans="1:21" ht="16.5" x14ac:dyDescent="0.3">
      <c r="A1091" s="397"/>
      <c r="B1091" s="53"/>
      <c r="C1091" s="53"/>
      <c r="I1091" s="53"/>
      <c r="J1091" s="53"/>
      <c r="K1091" s="53"/>
      <c r="M1091" s="884"/>
      <c r="U1091" s="397"/>
    </row>
    <row r="1092" spans="1:21" ht="16.5" x14ac:dyDescent="0.3">
      <c r="A1092" s="397"/>
      <c r="B1092" s="53"/>
      <c r="C1092" s="53"/>
      <c r="I1092" s="53"/>
      <c r="J1092" s="53"/>
      <c r="K1092" s="53"/>
      <c r="M1092" s="884"/>
      <c r="U1092" s="397"/>
    </row>
    <row r="1093" spans="1:21" ht="16.5" x14ac:dyDescent="0.3">
      <c r="A1093" s="397"/>
      <c r="B1093" s="53"/>
      <c r="C1093" s="53"/>
      <c r="I1093" s="53"/>
      <c r="J1093" s="53"/>
      <c r="K1093" s="53"/>
      <c r="M1093" s="884"/>
      <c r="U1093" s="397"/>
    </row>
    <row r="1094" spans="1:21" ht="16.5" x14ac:dyDescent="0.3">
      <c r="A1094" s="397"/>
      <c r="B1094" s="53"/>
      <c r="C1094" s="53"/>
      <c r="I1094" s="53"/>
      <c r="J1094" s="53"/>
      <c r="K1094" s="53"/>
      <c r="M1094" s="884"/>
      <c r="U1094" s="397"/>
    </row>
    <row r="1095" spans="1:21" ht="16.5" x14ac:dyDescent="0.3">
      <c r="A1095" s="397"/>
      <c r="B1095" s="53"/>
      <c r="C1095" s="53"/>
      <c r="I1095" s="53"/>
      <c r="J1095" s="53"/>
      <c r="K1095" s="53"/>
      <c r="M1095" s="884"/>
      <c r="U1095" s="397"/>
    </row>
    <row r="1096" spans="1:21" ht="16.5" x14ac:dyDescent="0.3">
      <c r="A1096" s="397"/>
      <c r="B1096" s="53"/>
      <c r="C1096" s="53"/>
      <c r="I1096" s="53"/>
      <c r="J1096" s="53"/>
      <c r="K1096" s="53"/>
      <c r="M1096" s="884"/>
      <c r="U1096" s="397"/>
    </row>
    <row r="1097" spans="1:21" ht="16.5" x14ac:dyDescent="0.3">
      <c r="A1097" s="397"/>
      <c r="B1097" s="53"/>
      <c r="C1097" s="53"/>
      <c r="I1097" s="53"/>
      <c r="J1097" s="53"/>
      <c r="K1097" s="53"/>
      <c r="M1097" s="884"/>
      <c r="U1097" s="397"/>
    </row>
    <row r="1098" spans="1:21" ht="16.5" x14ac:dyDescent="0.3">
      <c r="A1098" s="397"/>
      <c r="B1098" s="53"/>
      <c r="C1098" s="53"/>
      <c r="I1098" s="53"/>
      <c r="J1098" s="53"/>
      <c r="K1098" s="53"/>
      <c r="M1098" s="884"/>
      <c r="U1098" s="397"/>
    </row>
    <row r="1099" spans="1:21" ht="16.5" x14ac:dyDescent="0.3">
      <c r="A1099" s="397"/>
      <c r="B1099" s="53"/>
      <c r="C1099" s="53"/>
      <c r="I1099" s="53"/>
      <c r="J1099" s="53"/>
      <c r="K1099" s="53"/>
      <c r="M1099" s="884"/>
      <c r="U1099" s="397"/>
    </row>
    <row r="1100" spans="1:21" ht="16.5" x14ac:dyDescent="0.3">
      <c r="A1100" s="397"/>
      <c r="B1100" s="53"/>
      <c r="C1100" s="53"/>
      <c r="I1100" s="53"/>
      <c r="J1100" s="53"/>
      <c r="K1100" s="53"/>
      <c r="M1100" s="884"/>
      <c r="U1100" s="397"/>
    </row>
    <row r="1101" spans="1:21" ht="16.5" x14ac:dyDescent="0.3">
      <c r="A1101" s="397"/>
      <c r="B1101" s="53"/>
      <c r="C1101" s="53"/>
      <c r="I1101" s="53"/>
      <c r="J1101" s="53"/>
      <c r="K1101" s="53"/>
      <c r="M1101" s="884"/>
      <c r="U1101" s="397"/>
    </row>
    <row r="1102" spans="1:21" ht="16.5" x14ac:dyDescent="0.3">
      <c r="A1102" s="397"/>
      <c r="B1102" s="53"/>
      <c r="C1102" s="53"/>
      <c r="I1102" s="53"/>
      <c r="J1102" s="53"/>
      <c r="K1102" s="53"/>
      <c r="M1102" s="884"/>
      <c r="U1102" s="397"/>
    </row>
    <row r="1103" spans="1:21" ht="16.5" x14ac:dyDescent="0.3">
      <c r="A1103" s="397"/>
      <c r="B1103" s="53"/>
      <c r="C1103" s="53"/>
      <c r="I1103" s="53"/>
      <c r="J1103" s="53"/>
      <c r="K1103" s="53"/>
      <c r="M1103" s="884"/>
      <c r="U1103" s="397"/>
    </row>
    <row r="1104" spans="1:21" ht="16.5" x14ac:dyDescent="0.3">
      <c r="A1104" s="397"/>
      <c r="B1104" s="53"/>
      <c r="C1104" s="53"/>
      <c r="I1104" s="53"/>
      <c r="J1104" s="53"/>
      <c r="K1104" s="53"/>
      <c r="M1104" s="884"/>
      <c r="U1104" s="397"/>
    </row>
    <row r="1105" spans="1:21" ht="16.5" x14ac:dyDescent="0.3">
      <c r="A1105" s="397"/>
      <c r="B1105" s="53"/>
      <c r="C1105" s="53"/>
      <c r="I1105" s="53"/>
      <c r="J1105" s="53"/>
      <c r="K1105" s="53"/>
      <c r="M1105" s="884"/>
      <c r="U1105" s="397"/>
    </row>
    <row r="1106" spans="1:21" ht="16.5" x14ac:dyDescent="0.3">
      <c r="A1106" s="397"/>
      <c r="B1106" s="53"/>
      <c r="C1106" s="53"/>
      <c r="I1106" s="53"/>
      <c r="J1106" s="53"/>
      <c r="K1106" s="53"/>
      <c r="M1106" s="884"/>
      <c r="U1106" s="397"/>
    </row>
    <row r="1107" spans="1:21" ht="16.5" x14ac:dyDescent="0.3">
      <c r="A1107" s="397"/>
      <c r="B1107" s="53"/>
      <c r="C1107" s="53"/>
      <c r="I1107" s="53"/>
      <c r="J1107" s="53"/>
      <c r="K1107" s="53"/>
      <c r="M1107" s="884"/>
      <c r="U1107" s="397"/>
    </row>
    <row r="1108" spans="1:21" ht="16.5" x14ac:dyDescent="0.3">
      <c r="A1108" s="397"/>
      <c r="B1108" s="53"/>
      <c r="C1108" s="53"/>
      <c r="I1108" s="53"/>
      <c r="J1108" s="53"/>
      <c r="K1108" s="53"/>
      <c r="M1108" s="884"/>
      <c r="U1108" s="397"/>
    </row>
    <row r="1109" spans="1:21" ht="16.5" x14ac:dyDescent="0.3">
      <c r="A1109" s="397"/>
      <c r="B1109" s="53"/>
      <c r="C1109" s="53"/>
      <c r="I1109" s="53"/>
      <c r="J1109" s="53"/>
      <c r="K1109" s="53"/>
      <c r="M1109" s="884"/>
      <c r="U1109" s="397"/>
    </row>
    <row r="1110" spans="1:21" ht="16.5" x14ac:dyDescent="0.3">
      <c r="A1110" s="397"/>
      <c r="B1110" s="53"/>
      <c r="C1110" s="53"/>
      <c r="I1110" s="53"/>
      <c r="J1110" s="53"/>
      <c r="K1110" s="53"/>
      <c r="M1110" s="884"/>
      <c r="U1110" s="397"/>
    </row>
    <row r="1111" spans="1:21" ht="16.5" x14ac:dyDescent="0.3">
      <c r="A1111" s="397"/>
      <c r="B1111" s="53"/>
      <c r="C1111" s="53"/>
      <c r="I1111" s="53"/>
      <c r="J1111" s="53"/>
      <c r="K1111" s="53"/>
      <c r="M1111" s="884"/>
      <c r="U1111" s="397"/>
    </row>
    <row r="1112" spans="1:21" ht="16.5" x14ac:dyDescent="0.3">
      <c r="A1112" s="397"/>
      <c r="B1112" s="53"/>
      <c r="C1112" s="53"/>
      <c r="I1112" s="53"/>
      <c r="J1112" s="53"/>
      <c r="K1112" s="53"/>
      <c r="M1112" s="884"/>
      <c r="U1112" s="397"/>
    </row>
    <row r="1113" spans="1:21" ht="16.5" x14ac:dyDescent="0.3">
      <c r="A1113" s="397"/>
      <c r="B1113" s="53"/>
      <c r="C1113" s="53"/>
      <c r="I1113" s="53"/>
      <c r="J1113" s="53"/>
      <c r="K1113" s="53"/>
      <c r="M1113" s="884"/>
      <c r="U1113" s="397"/>
    </row>
    <row r="1114" spans="1:21" ht="16.5" x14ac:dyDescent="0.3">
      <c r="A1114" s="397"/>
      <c r="B1114" s="53"/>
      <c r="C1114" s="53"/>
      <c r="I1114" s="53"/>
      <c r="J1114" s="53"/>
      <c r="K1114" s="53"/>
      <c r="M1114" s="884"/>
      <c r="U1114" s="397"/>
    </row>
    <row r="1115" spans="1:21" ht="16.5" x14ac:dyDescent="0.3">
      <c r="A1115" s="397"/>
      <c r="B1115" s="53"/>
      <c r="C1115" s="53"/>
      <c r="I1115" s="53"/>
      <c r="J1115" s="53"/>
      <c r="K1115" s="53"/>
      <c r="M1115" s="884"/>
      <c r="U1115" s="397"/>
    </row>
    <row r="1116" spans="1:21" ht="16.5" x14ac:dyDescent="0.3">
      <c r="A1116" s="397"/>
      <c r="B1116" s="53"/>
      <c r="C1116" s="53"/>
      <c r="I1116" s="53"/>
      <c r="J1116" s="53"/>
      <c r="K1116" s="53"/>
      <c r="M1116" s="884"/>
      <c r="U1116" s="397"/>
    </row>
    <row r="1117" spans="1:21" ht="16.5" x14ac:dyDescent="0.3">
      <c r="A1117" s="397"/>
      <c r="B1117" s="53"/>
      <c r="C1117" s="53"/>
      <c r="I1117" s="53"/>
      <c r="J1117" s="53"/>
      <c r="K1117" s="53"/>
      <c r="M1117" s="884"/>
      <c r="U1117" s="397"/>
    </row>
    <row r="1118" spans="1:21" ht="16.5" x14ac:dyDescent="0.3">
      <c r="A1118" s="397"/>
      <c r="B1118" s="53"/>
      <c r="C1118" s="53"/>
      <c r="I1118" s="53"/>
      <c r="J1118" s="53"/>
      <c r="K1118" s="53"/>
      <c r="M1118" s="884"/>
      <c r="U1118" s="397"/>
    </row>
    <row r="1119" spans="1:21" ht="16.5" x14ac:dyDescent="0.3">
      <c r="A1119" s="397"/>
      <c r="B1119" s="53"/>
      <c r="C1119" s="53"/>
      <c r="I1119" s="53"/>
      <c r="J1119" s="53"/>
      <c r="K1119" s="53"/>
      <c r="M1119" s="884"/>
      <c r="U1119" s="397"/>
    </row>
    <row r="1120" spans="1:21" ht="16.5" x14ac:dyDescent="0.3">
      <c r="A1120" s="397"/>
      <c r="B1120" s="53"/>
      <c r="C1120" s="53"/>
      <c r="I1120" s="53"/>
      <c r="J1120" s="53"/>
      <c r="K1120" s="53"/>
      <c r="M1120" s="884"/>
      <c r="U1120" s="397"/>
    </row>
    <row r="1121" spans="1:21" ht="16.5" x14ac:dyDescent="0.3">
      <c r="A1121" s="397"/>
      <c r="B1121" s="53"/>
      <c r="C1121" s="53"/>
      <c r="I1121" s="53"/>
      <c r="J1121" s="53"/>
      <c r="K1121" s="53"/>
      <c r="M1121" s="884"/>
      <c r="U1121" s="397"/>
    </row>
    <row r="1122" spans="1:21" ht="16.5" x14ac:dyDescent="0.3">
      <c r="A1122" s="397"/>
      <c r="B1122" s="53"/>
      <c r="C1122" s="53"/>
      <c r="I1122" s="53"/>
      <c r="J1122" s="53"/>
      <c r="K1122" s="53"/>
      <c r="M1122" s="884"/>
      <c r="U1122" s="397"/>
    </row>
    <row r="1123" spans="1:21" ht="16.5" x14ac:dyDescent="0.3">
      <c r="A1123" s="397"/>
      <c r="B1123" s="53"/>
      <c r="C1123" s="53"/>
      <c r="I1123" s="53"/>
      <c r="J1123" s="53"/>
      <c r="K1123" s="53"/>
      <c r="M1123" s="884"/>
      <c r="U1123" s="397"/>
    </row>
    <row r="1124" spans="1:21" ht="16.5" x14ac:dyDescent="0.3">
      <c r="A1124" s="397"/>
      <c r="B1124" s="53"/>
      <c r="C1124" s="53"/>
      <c r="I1124" s="53"/>
      <c r="J1124" s="53"/>
      <c r="K1124" s="53"/>
      <c r="M1124" s="884"/>
      <c r="U1124" s="397"/>
    </row>
    <row r="1125" spans="1:21" ht="16.5" x14ac:dyDescent="0.3">
      <c r="A1125" s="397"/>
      <c r="B1125" s="53"/>
      <c r="C1125" s="53"/>
      <c r="I1125" s="53"/>
      <c r="J1125" s="53"/>
      <c r="K1125" s="53"/>
      <c r="M1125" s="884"/>
      <c r="U1125" s="397"/>
    </row>
    <row r="1126" spans="1:21" ht="16.5" x14ac:dyDescent="0.3">
      <c r="A1126" s="397"/>
      <c r="B1126" s="53"/>
      <c r="C1126" s="53"/>
      <c r="I1126" s="53"/>
      <c r="J1126" s="53"/>
      <c r="K1126" s="53"/>
      <c r="M1126" s="884"/>
      <c r="U1126" s="397"/>
    </row>
    <row r="1127" spans="1:21" ht="16.5" x14ac:dyDescent="0.3">
      <c r="A1127" s="397"/>
      <c r="B1127" s="53"/>
      <c r="C1127" s="53"/>
      <c r="I1127" s="53"/>
      <c r="J1127" s="53"/>
      <c r="K1127" s="53"/>
      <c r="M1127" s="884"/>
      <c r="U1127" s="397"/>
    </row>
    <row r="1128" spans="1:21" ht="16.5" x14ac:dyDescent="0.3">
      <c r="A1128" s="397"/>
      <c r="B1128" s="53"/>
      <c r="C1128" s="53"/>
      <c r="I1128" s="53"/>
      <c r="J1128" s="53"/>
      <c r="K1128" s="53"/>
      <c r="M1128" s="884"/>
      <c r="U1128" s="397"/>
    </row>
    <row r="1129" spans="1:21" ht="16.5" x14ac:dyDescent="0.3">
      <c r="A1129" s="397"/>
      <c r="B1129" s="53"/>
      <c r="C1129" s="53"/>
      <c r="I1129" s="53"/>
      <c r="J1129" s="53"/>
      <c r="K1129" s="53"/>
      <c r="M1129" s="884"/>
      <c r="U1129" s="397"/>
    </row>
    <row r="1130" spans="1:21" ht="16.5" x14ac:dyDescent="0.3">
      <c r="A1130" s="397"/>
      <c r="B1130" s="53"/>
      <c r="C1130" s="53"/>
      <c r="I1130" s="53"/>
      <c r="J1130" s="53"/>
      <c r="K1130" s="53"/>
      <c r="M1130" s="884"/>
      <c r="U1130" s="397"/>
    </row>
    <row r="1131" spans="1:21" ht="16.5" x14ac:dyDescent="0.3">
      <c r="A1131" s="397"/>
      <c r="B1131" s="53"/>
      <c r="C1131" s="53"/>
      <c r="I1131" s="53"/>
      <c r="J1131" s="53"/>
      <c r="K1131" s="53"/>
      <c r="M1131" s="884"/>
      <c r="U1131" s="397"/>
    </row>
    <row r="1132" spans="1:21" ht="16.5" x14ac:dyDescent="0.3">
      <c r="A1132" s="397"/>
      <c r="B1132" s="53"/>
      <c r="C1132" s="53"/>
      <c r="I1132" s="53"/>
      <c r="J1132" s="53"/>
      <c r="K1132" s="53"/>
      <c r="M1132" s="884"/>
      <c r="U1132" s="397"/>
    </row>
    <row r="1133" spans="1:21" ht="16.5" x14ac:dyDescent="0.3">
      <c r="A1133" s="397"/>
      <c r="B1133" s="53"/>
      <c r="C1133" s="53"/>
      <c r="I1133" s="53"/>
      <c r="J1133" s="53"/>
      <c r="K1133" s="53"/>
      <c r="M1133" s="884"/>
      <c r="U1133" s="397"/>
    </row>
    <row r="1134" spans="1:21" ht="16.5" x14ac:dyDescent="0.3">
      <c r="A1134" s="397"/>
      <c r="B1134" s="53"/>
      <c r="C1134" s="53"/>
      <c r="I1134" s="53"/>
      <c r="J1134" s="53"/>
      <c r="K1134" s="53"/>
      <c r="M1134" s="884"/>
      <c r="U1134" s="397"/>
    </row>
    <row r="1135" spans="1:21" ht="16.5" x14ac:dyDescent="0.3">
      <c r="A1135" s="397"/>
      <c r="B1135" s="53"/>
      <c r="C1135" s="53"/>
      <c r="I1135" s="53"/>
      <c r="J1135" s="53"/>
      <c r="K1135" s="53"/>
      <c r="M1135" s="884"/>
      <c r="U1135" s="397"/>
    </row>
    <row r="1136" spans="1:21" ht="16.5" x14ac:dyDescent="0.3">
      <c r="A1136" s="397"/>
      <c r="B1136" s="53"/>
      <c r="C1136" s="53"/>
      <c r="I1136" s="53"/>
      <c r="J1136" s="53"/>
      <c r="K1136" s="53"/>
      <c r="M1136" s="884"/>
      <c r="U1136" s="397"/>
    </row>
    <row r="1137" spans="1:21" ht="16.5" x14ac:dyDescent="0.3">
      <c r="A1137" s="397"/>
      <c r="B1137" s="53"/>
      <c r="C1137" s="53"/>
      <c r="I1137" s="53"/>
      <c r="J1137" s="53"/>
      <c r="K1137" s="53"/>
      <c r="M1137" s="884"/>
      <c r="U1137" s="397"/>
    </row>
    <row r="1138" spans="1:21" ht="16.5" x14ac:dyDescent="0.3">
      <c r="A1138" s="397"/>
      <c r="B1138" s="53"/>
      <c r="C1138" s="53"/>
      <c r="I1138" s="53"/>
      <c r="J1138" s="53"/>
      <c r="K1138" s="53"/>
      <c r="M1138" s="884"/>
      <c r="U1138" s="397"/>
    </row>
    <row r="1139" spans="1:21" ht="16.5" x14ac:dyDescent="0.3">
      <c r="A1139" s="397"/>
      <c r="B1139" s="53"/>
      <c r="C1139" s="53"/>
      <c r="I1139" s="53"/>
      <c r="J1139" s="53"/>
      <c r="K1139" s="53"/>
      <c r="M1139" s="884"/>
      <c r="U1139" s="397"/>
    </row>
    <row r="1140" spans="1:21" ht="16.5" x14ac:dyDescent="0.3">
      <c r="A1140" s="397"/>
      <c r="B1140" s="53"/>
      <c r="C1140" s="53"/>
      <c r="I1140" s="53"/>
      <c r="J1140" s="53"/>
      <c r="K1140" s="53"/>
      <c r="M1140" s="884"/>
      <c r="U1140" s="397"/>
    </row>
    <row r="1141" spans="1:21" ht="16.5" x14ac:dyDescent="0.3">
      <c r="A1141" s="397"/>
      <c r="B1141" s="53"/>
      <c r="C1141" s="53"/>
      <c r="I1141" s="53"/>
      <c r="J1141" s="53"/>
      <c r="K1141" s="53"/>
      <c r="M1141" s="884"/>
      <c r="U1141" s="397"/>
    </row>
    <row r="1142" spans="1:21" ht="16.5" x14ac:dyDescent="0.3">
      <c r="A1142" s="397"/>
      <c r="B1142" s="53"/>
      <c r="C1142" s="53"/>
      <c r="I1142" s="53"/>
      <c r="J1142" s="53"/>
      <c r="K1142" s="53"/>
      <c r="M1142" s="884"/>
      <c r="U1142" s="397"/>
    </row>
    <row r="1143" spans="1:21" ht="16.5" x14ac:dyDescent="0.3">
      <c r="A1143" s="397"/>
      <c r="B1143" s="53"/>
      <c r="C1143" s="53"/>
      <c r="I1143" s="53"/>
      <c r="J1143" s="53"/>
      <c r="K1143" s="53"/>
      <c r="M1143" s="884"/>
      <c r="U1143" s="397"/>
    </row>
    <row r="1144" spans="1:21" ht="16.5" x14ac:dyDescent="0.3">
      <c r="A1144" s="397"/>
      <c r="B1144" s="53"/>
      <c r="C1144" s="53"/>
      <c r="I1144" s="53"/>
      <c r="J1144" s="53"/>
      <c r="K1144" s="53"/>
      <c r="M1144" s="884"/>
      <c r="U1144" s="397"/>
    </row>
  </sheetData>
  <autoFilter ref="A11:CNW466" xr:uid="{00000000-0009-0000-0000-000006000000}"/>
  <mergeCells count="726">
    <mergeCell ref="B416:B417"/>
    <mergeCell ref="C416:C417"/>
    <mergeCell ref="F416:F417"/>
    <mergeCell ref="G417:H417"/>
    <mergeCell ref="I417:K417"/>
    <mergeCell ref="C219:C226"/>
    <mergeCell ref="B219:B226"/>
    <mergeCell ref="M89:M96"/>
    <mergeCell ref="N89:N96"/>
    <mergeCell ref="B214:B215"/>
    <mergeCell ref="C214:C215"/>
    <mergeCell ref="I214:K214"/>
    <mergeCell ref="G214:H214"/>
    <mergeCell ref="D148:K148"/>
    <mergeCell ref="D149:K149"/>
    <mergeCell ref="D150:K150"/>
    <mergeCell ref="D151:K151"/>
    <mergeCell ref="D199:E199"/>
    <mergeCell ref="B286:B287"/>
    <mergeCell ref="D283:K283"/>
    <mergeCell ref="D284:L284"/>
    <mergeCell ref="D288:K288"/>
    <mergeCell ref="D289:K289"/>
    <mergeCell ref="F270:F275"/>
    <mergeCell ref="O89:O96"/>
    <mergeCell ref="P89:P96"/>
    <mergeCell ref="Q89:Q96"/>
    <mergeCell ref="R89:R96"/>
    <mergeCell ref="S89:S96"/>
    <mergeCell ref="F97:F107"/>
    <mergeCell ref="C97:C107"/>
    <mergeCell ref="L89:L96"/>
    <mergeCell ref="B146:B147"/>
    <mergeCell ref="C146:C147"/>
    <mergeCell ref="D118:K118"/>
    <mergeCell ref="B97:B107"/>
    <mergeCell ref="C286:C287"/>
    <mergeCell ref="B299:B300"/>
    <mergeCell ref="C299:C300"/>
    <mergeCell ref="D309:E310"/>
    <mergeCell ref="D304:K304"/>
    <mergeCell ref="D301:K301"/>
    <mergeCell ref="B270:B275"/>
    <mergeCell ref="B309:B310"/>
    <mergeCell ref="D296:K296"/>
    <mergeCell ref="D384:K384"/>
    <mergeCell ref="G363:H363"/>
    <mergeCell ref="G365:H365"/>
    <mergeCell ref="F362:F366"/>
    <mergeCell ref="D378:K378"/>
    <mergeCell ref="I366:K366"/>
    <mergeCell ref="G366:H366"/>
    <mergeCell ref="G362:H362"/>
    <mergeCell ref="D400:E400"/>
    <mergeCell ref="I388:K388"/>
    <mergeCell ref="I394:K394"/>
    <mergeCell ref="G400:H400"/>
    <mergeCell ref="D393:I393"/>
    <mergeCell ref="D395:K395"/>
    <mergeCell ref="D396:K396"/>
    <mergeCell ref="D392:L392"/>
    <mergeCell ref="D391:K391"/>
    <mergeCell ref="D399:K399"/>
    <mergeCell ref="D386:K386"/>
    <mergeCell ref="G394:H394"/>
    <mergeCell ref="D385:K385"/>
    <mergeCell ref="D389:K389"/>
    <mergeCell ref="D390:K390"/>
    <mergeCell ref="G373:H373"/>
    <mergeCell ref="V5:V8"/>
    <mergeCell ref="D131:K131"/>
    <mergeCell ref="G215:H215"/>
    <mergeCell ref="G219:H219"/>
    <mergeCell ref="D257:K257"/>
    <mergeCell ref="D237:K237"/>
    <mergeCell ref="D238:K238"/>
    <mergeCell ref="D239:K239"/>
    <mergeCell ref="D255:K255"/>
    <mergeCell ref="F33:F34"/>
    <mergeCell ref="D73:K73"/>
    <mergeCell ref="D39:K39"/>
    <mergeCell ref="D40:K40"/>
    <mergeCell ref="D41:K41"/>
    <mergeCell ref="D42:K42"/>
    <mergeCell ref="D43:K43"/>
    <mergeCell ref="D90:I90"/>
    <mergeCell ref="D91:I91"/>
    <mergeCell ref="D92:I92"/>
    <mergeCell ref="D93:I93"/>
    <mergeCell ref="D94:I94"/>
    <mergeCell ref="D95:I95"/>
    <mergeCell ref="D96:I96"/>
    <mergeCell ref="I215:K215"/>
    <mergeCell ref="D387:K387"/>
    <mergeCell ref="G408:H408"/>
    <mergeCell ref="F410:F412"/>
    <mergeCell ref="I412:K412"/>
    <mergeCell ref="D423:I423"/>
    <mergeCell ref="D431:K431"/>
    <mergeCell ref="G443:H443"/>
    <mergeCell ref="D442:I442"/>
    <mergeCell ref="D408:E408"/>
    <mergeCell ref="G398:H398"/>
    <mergeCell ref="I410:K410"/>
    <mergeCell ref="D406:K406"/>
    <mergeCell ref="I398:K398"/>
    <mergeCell ref="D405:E405"/>
    <mergeCell ref="I400:K400"/>
    <mergeCell ref="D401:K401"/>
    <mergeCell ref="D402:K402"/>
    <mergeCell ref="D398:E398"/>
    <mergeCell ref="D388:E388"/>
    <mergeCell ref="G388:H388"/>
    <mergeCell ref="D407:K407"/>
    <mergeCell ref="G410:H410"/>
    <mergeCell ref="I408:K408"/>
    <mergeCell ref="D414:K414"/>
    <mergeCell ref="D413:K413"/>
    <mergeCell ref="D409:K409"/>
    <mergeCell ref="D424:E428"/>
    <mergeCell ref="F424:F428"/>
    <mergeCell ref="G428:H428"/>
    <mergeCell ref="I428:K428"/>
    <mergeCell ref="I425:K425"/>
    <mergeCell ref="G427:H427"/>
    <mergeCell ref="G426:H426"/>
    <mergeCell ref="G425:H425"/>
    <mergeCell ref="G416:H416"/>
    <mergeCell ref="D415:K415"/>
    <mergeCell ref="I416:K416"/>
    <mergeCell ref="D421:L421"/>
    <mergeCell ref="I427:K427"/>
    <mergeCell ref="I426:K426"/>
    <mergeCell ref="G424:H424"/>
    <mergeCell ref="D416:E417"/>
    <mergeCell ref="D404:I404"/>
    <mergeCell ref="I405:K405"/>
    <mergeCell ref="G405:H405"/>
    <mergeCell ref="D403:L403"/>
    <mergeCell ref="G351:H351"/>
    <mergeCell ref="G352:H352"/>
    <mergeCell ref="I275:K275"/>
    <mergeCell ref="I274:K274"/>
    <mergeCell ref="G250:H250"/>
    <mergeCell ref="G251:H251"/>
    <mergeCell ref="G252:H252"/>
    <mergeCell ref="I251:K251"/>
    <mergeCell ref="D267:L267"/>
    <mergeCell ref="D268:L268"/>
    <mergeCell ref="D260:K260"/>
    <mergeCell ref="D279:K279"/>
    <mergeCell ref="D280:K280"/>
    <mergeCell ref="D281:K281"/>
    <mergeCell ref="F286:F287"/>
    <mergeCell ref="G286:H286"/>
    <mergeCell ref="D290:K290"/>
    <mergeCell ref="D285:I285"/>
    <mergeCell ref="I287:K287"/>
    <mergeCell ref="D344:I345"/>
    <mergeCell ref="D51:K51"/>
    <mergeCell ref="D56:K56"/>
    <mergeCell ref="D66:E66"/>
    <mergeCell ref="D49:K49"/>
    <mergeCell ref="D57:K57"/>
    <mergeCell ref="D65:I65"/>
    <mergeCell ref="G60:H60"/>
    <mergeCell ref="D61:K61"/>
    <mergeCell ref="D50:K50"/>
    <mergeCell ref="D52:K52"/>
    <mergeCell ref="D53:K53"/>
    <mergeCell ref="D54:K54"/>
    <mergeCell ref="D55:K55"/>
    <mergeCell ref="D58:L58"/>
    <mergeCell ref="D370:K370"/>
    <mergeCell ref="D354:K354"/>
    <mergeCell ref="D356:K356"/>
    <mergeCell ref="D355:K355"/>
    <mergeCell ref="D367:K367"/>
    <mergeCell ref="D373:E373"/>
    <mergeCell ref="I364:K364"/>
    <mergeCell ref="D70:K70"/>
    <mergeCell ref="D63:L63"/>
    <mergeCell ref="D64:L64"/>
    <mergeCell ref="D67:K67"/>
    <mergeCell ref="G223:H223"/>
    <mergeCell ref="I223:K223"/>
    <mergeCell ref="G224:H224"/>
    <mergeCell ref="I224:K224"/>
    <mergeCell ref="G225:H225"/>
    <mergeCell ref="I225:K225"/>
    <mergeCell ref="G226:H226"/>
    <mergeCell ref="I226:K226"/>
    <mergeCell ref="F219:F226"/>
    <mergeCell ref="D219:E226"/>
    <mergeCell ref="D146:E147"/>
    <mergeCell ref="D74:K74"/>
    <mergeCell ref="D75:K75"/>
    <mergeCell ref="D382:E383"/>
    <mergeCell ref="B250:B252"/>
    <mergeCell ref="C250:C252"/>
    <mergeCell ref="D250:E252"/>
    <mergeCell ref="F250:F252"/>
    <mergeCell ref="B344:B345"/>
    <mergeCell ref="D380:L380"/>
    <mergeCell ref="D318:L318"/>
    <mergeCell ref="D372:K372"/>
    <mergeCell ref="D330:E330"/>
    <mergeCell ref="D374:K374"/>
    <mergeCell ref="G364:H364"/>
    <mergeCell ref="D327:E327"/>
    <mergeCell ref="D312:K312"/>
    <mergeCell ref="D308:I308"/>
    <mergeCell ref="D326:K326"/>
    <mergeCell ref="B346:B353"/>
    <mergeCell ref="C346:C353"/>
    <mergeCell ref="D346:E353"/>
    <mergeCell ref="L270:L275"/>
    <mergeCell ref="F346:F353"/>
    <mergeCell ref="G353:H353"/>
    <mergeCell ref="D369:K369"/>
    <mergeCell ref="D361:K361"/>
    <mergeCell ref="D77:K77"/>
    <mergeCell ref="D124:K124"/>
    <mergeCell ref="D80:K80"/>
    <mergeCell ref="D133:K133"/>
    <mergeCell ref="D134:K134"/>
    <mergeCell ref="D127:K127"/>
    <mergeCell ref="D126:K126"/>
    <mergeCell ref="D89:I89"/>
    <mergeCell ref="D81:K81"/>
    <mergeCell ref="D117:K117"/>
    <mergeCell ref="D78:K78"/>
    <mergeCell ref="D85:K85"/>
    <mergeCell ref="D113:K113"/>
    <mergeCell ref="D114:K114"/>
    <mergeCell ref="D119:K119"/>
    <mergeCell ref="D128:K128"/>
    <mergeCell ref="I99:K99"/>
    <mergeCell ref="I103:K103"/>
    <mergeCell ref="B1:U1"/>
    <mergeCell ref="B2:U2"/>
    <mergeCell ref="B3:U3"/>
    <mergeCell ref="M6:U6"/>
    <mergeCell ref="N7:R7"/>
    <mergeCell ref="U7:U8"/>
    <mergeCell ref="E5:H5"/>
    <mergeCell ref="D10:L10"/>
    <mergeCell ref="E6:H8"/>
    <mergeCell ref="T7:T8"/>
    <mergeCell ref="D9:L9"/>
    <mergeCell ref="I5:K5"/>
    <mergeCell ref="I6:K8"/>
    <mergeCell ref="S7:S8"/>
    <mergeCell ref="M9:U9"/>
    <mergeCell ref="B6:B8"/>
    <mergeCell ref="C6:C8"/>
    <mergeCell ref="D6:D8"/>
    <mergeCell ref="L6:L8"/>
    <mergeCell ref="M7:M8"/>
    <mergeCell ref="M10:U10"/>
    <mergeCell ref="D36:K36"/>
    <mergeCell ref="D37:K37"/>
    <mergeCell ref="D38:K38"/>
    <mergeCell ref="G33:H33"/>
    <mergeCell ref="G34:H34"/>
    <mergeCell ref="D29:E29"/>
    <mergeCell ref="G14:H14"/>
    <mergeCell ref="I66:K66"/>
    <mergeCell ref="D44:K44"/>
    <mergeCell ref="I60:K60"/>
    <mergeCell ref="D26:K26"/>
    <mergeCell ref="D27:K27"/>
    <mergeCell ref="D28:K28"/>
    <mergeCell ref="D30:K30"/>
    <mergeCell ref="D35:K35"/>
    <mergeCell ref="D31:K31"/>
    <mergeCell ref="D19:K19"/>
    <mergeCell ref="D60:E60"/>
    <mergeCell ref="D46:K46"/>
    <mergeCell ref="D47:K47"/>
    <mergeCell ref="D45:K45"/>
    <mergeCell ref="G66:H66"/>
    <mergeCell ref="D62:L62"/>
    <mergeCell ref="D48:K48"/>
    <mergeCell ref="D72:K72"/>
    <mergeCell ref="D86:K86"/>
    <mergeCell ref="D138:K138"/>
    <mergeCell ref="D141:K141"/>
    <mergeCell ref="D139:K139"/>
    <mergeCell ref="D97:E107"/>
    <mergeCell ref="K89:K96"/>
    <mergeCell ref="J89:J96"/>
    <mergeCell ref="G100:H100"/>
    <mergeCell ref="G103:H103"/>
    <mergeCell ref="G107:H107"/>
    <mergeCell ref="G102:H102"/>
    <mergeCell ref="I102:K102"/>
    <mergeCell ref="G99:H99"/>
    <mergeCell ref="D79:K79"/>
    <mergeCell ref="D88:L88"/>
    <mergeCell ref="G98:H98"/>
    <mergeCell ref="D109:K109"/>
    <mergeCell ref="D87:K87"/>
    <mergeCell ref="D82:K82"/>
    <mergeCell ref="D84:K84"/>
    <mergeCell ref="D76:K76"/>
    <mergeCell ref="D83:K83"/>
    <mergeCell ref="I101:K101"/>
    <mergeCell ref="D24:K24"/>
    <mergeCell ref="D25:K25"/>
    <mergeCell ref="D32:K32"/>
    <mergeCell ref="G29:H29"/>
    <mergeCell ref="I29:K29"/>
    <mergeCell ref="I33:K33"/>
    <mergeCell ref="I34:K34"/>
    <mergeCell ref="D14:E14"/>
    <mergeCell ref="I14:K14"/>
    <mergeCell ref="I18:K18"/>
    <mergeCell ref="D15:K15"/>
    <mergeCell ref="D16:K16"/>
    <mergeCell ref="D17:K17"/>
    <mergeCell ref="D13:I13"/>
    <mergeCell ref="G18:H18"/>
    <mergeCell ref="G23:H23"/>
    <mergeCell ref="I23:K23"/>
    <mergeCell ref="D18:E18"/>
    <mergeCell ref="D23:E23"/>
    <mergeCell ref="D20:K20"/>
    <mergeCell ref="D21:K21"/>
    <mergeCell ref="D22:K22"/>
    <mergeCell ref="B191:B193"/>
    <mergeCell ref="C191:C193"/>
    <mergeCell ref="G191:H191"/>
    <mergeCell ref="G199:H199"/>
    <mergeCell ref="D189:K189"/>
    <mergeCell ref="D188:K188"/>
    <mergeCell ref="I193:K193"/>
    <mergeCell ref="M62:U62"/>
    <mergeCell ref="B33:B34"/>
    <mergeCell ref="C33:C34"/>
    <mergeCell ref="D33:E34"/>
    <mergeCell ref="I100:K100"/>
    <mergeCell ref="D115:K115"/>
    <mergeCell ref="G106:H106"/>
    <mergeCell ref="G104:H104"/>
    <mergeCell ref="I104:K104"/>
    <mergeCell ref="I105:K105"/>
    <mergeCell ref="I106:K106"/>
    <mergeCell ref="G105:H105"/>
    <mergeCell ref="D59:I59"/>
    <mergeCell ref="I107:K107"/>
    <mergeCell ref="D71:K71"/>
    <mergeCell ref="D69:K69"/>
    <mergeCell ref="D68:K68"/>
    <mergeCell ref="D180:K180"/>
    <mergeCell ref="D181:K181"/>
    <mergeCell ref="I199:K199"/>
    <mergeCell ref="D198:I198"/>
    <mergeCell ref="D190:K190"/>
    <mergeCell ref="G192:H192"/>
    <mergeCell ref="D185:K185"/>
    <mergeCell ref="D191:E193"/>
    <mergeCell ref="F191:F193"/>
    <mergeCell ref="D197:L197"/>
    <mergeCell ref="D194:K194"/>
    <mergeCell ref="D195:K195"/>
    <mergeCell ref="D196:K196"/>
    <mergeCell ref="I192:K192"/>
    <mergeCell ref="D152:K152"/>
    <mergeCell ref="D156:K156"/>
    <mergeCell ref="D142:L142"/>
    <mergeCell ref="D143:L143"/>
    <mergeCell ref="D123:K123"/>
    <mergeCell ref="D154:K154"/>
    <mergeCell ref="D155:K155"/>
    <mergeCell ref="D157:K157"/>
    <mergeCell ref="F146:F147"/>
    <mergeCell ref="G146:H146"/>
    <mergeCell ref="G147:H147"/>
    <mergeCell ref="I146:K146"/>
    <mergeCell ref="I147:K147"/>
    <mergeCell ref="D135:L135"/>
    <mergeCell ref="D136:I136"/>
    <mergeCell ref="D140:K140"/>
    <mergeCell ref="G137:H137"/>
    <mergeCell ref="I137:K137"/>
    <mergeCell ref="D129:K129"/>
    <mergeCell ref="D316:K316"/>
    <mergeCell ref="C158:C160"/>
    <mergeCell ref="B158:B160"/>
    <mergeCell ref="G177:H177"/>
    <mergeCell ref="D175:K175"/>
    <mergeCell ref="D176:K176"/>
    <mergeCell ref="D168:K168"/>
    <mergeCell ref="I160:K160"/>
    <mergeCell ref="G159:H159"/>
    <mergeCell ref="D173:E173"/>
    <mergeCell ref="B177:B178"/>
    <mergeCell ref="C177:C178"/>
    <mergeCell ref="D177:E178"/>
    <mergeCell ref="I177:K177"/>
    <mergeCell ref="D172:K172"/>
    <mergeCell ref="D171:K171"/>
    <mergeCell ref="F158:F160"/>
    <mergeCell ref="D174:K174"/>
    <mergeCell ref="I178:K178"/>
    <mergeCell ref="I173:K173"/>
    <mergeCell ref="F177:F178"/>
    <mergeCell ref="G178:H178"/>
    <mergeCell ref="D182:K182"/>
    <mergeCell ref="D187:K187"/>
    <mergeCell ref="G220:H220"/>
    <mergeCell ref="G221:H221"/>
    <mergeCell ref="I221:K221"/>
    <mergeCell ref="D244:K244"/>
    <mergeCell ref="I310:K310"/>
    <mergeCell ref="D263:K263"/>
    <mergeCell ref="G309:H309"/>
    <mergeCell ref="D231:K231"/>
    <mergeCell ref="D235:K235"/>
    <mergeCell ref="I309:K309"/>
    <mergeCell ref="F240:F241"/>
    <mergeCell ref="D243:K243"/>
    <mergeCell ref="D202:K202"/>
    <mergeCell ref="G193:H193"/>
    <mergeCell ref="I191:K191"/>
    <mergeCell ref="D183:K183"/>
    <mergeCell ref="D184:K184"/>
    <mergeCell ref="D179:K179"/>
    <mergeCell ref="C344:C345"/>
    <mergeCell ref="D319:L319"/>
    <mergeCell ref="C270:C275"/>
    <mergeCell ref="D270:E275"/>
    <mergeCell ref="I252:K252"/>
    <mergeCell ref="C309:C310"/>
    <mergeCell ref="D343:L343"/>
    <mergeCell ref="G330:H330"/>
    <mergeCell ref="G322:H322"/>
    <mergeCell ref="D335:K335"/>
    <mergeCell ref="D216:K216"/>
    <mergeCell ref="D206:K206"/>
    <mergeCell ref="D229:K229"/>
    <mergeCell ref="D230:K230"/>
    <mergeCell ref="D200:K200"/>
    <mergeCell ref="D201:K201"/>
    <mergeCell ref="G211:H211"/>
    <mergeCell ref="I220:K220"/>
    <mergeCell ref="D360:K360"/>
    <mergeCell ref="D248:L248"/>
    <mergeCell ref="D294:K294"/>
    <mergeCell ref="G274:H274"/>
    <mergeCell ref="G275:H275"/>
    <mergeCell ref="D282:K282"/>
    <mergeCell ref="D286:E287"/>
    <mergeCell ref="I286:K286"/>
    <mergeCell ref="D264:K264"/>
    <mergeCell ref="D265:K265"/>
    <mergeCell ref="D293:K293"/>
    <mergeCell ref="F309:F310"/>
    <mergeCell ref="G310:H310"/>
    <mergeCell ref="G349:H349"/>
    <mergeCell ref="D358:K358"/>
    <mergeCell ref="D359:K359"/>
    <mergeCell ref="I353:K353"/>
    <mergeCell ref="I349:K349"/>
    <mergeCell ref="I347:K347"/>
    <mergeCell ref="G346:H346"/>
    <mergeCell ref="D320:L320"/>
    <mergeCell ref="D321:I321"/>
    <mergeCell ref="I322:K322"/>
    <mergeCell ref="I327:K327"/>
    <mergeCell ref="G460:H460"/>
    <mergeCell ref="I443:K443"/>
    <mergeCell ref="I460:K460"/>
    <mergeCell ref="D446:K446"/>
    <mergeCell ref="D443:E445"/>
    <mergeCell ref="B240:B241"/>
    <mergeCell ref="C240:C241"/>
    <mergeCell ref="D232:K232"/>
    <mergeCell ref="D228:K228"/>
    <mergeCell ref="D242:K242"/>
    <mergeCell ref="D233:K233"/>
    <mergeCell ref="D234:K234"/>
    <mergeCell ref="D240:E241"/>
    <mergeCell ref="I241:K241"/>
    <mergeCell ref="G241:H241"/>
    <mergeCell ref="G240:H240"/>
    <mergeCell ref="I365:K365"/>
    <mergeCell ref="G287:H287"/>
    <mergeCell ref="D339:K339"/>
    <mergeCell ref="B382:B383"/>
    <mergeCell ref="C382:C383"/>
    <mergeCell ref="D452:E452"/>
    <mergeCell ref="D433:K433"/>
    <mergeCell ref="D429:K429"/>
    <mergeCell ref="D430:K430"/>
    <mergeCell ref="D458:I458"/>
    <mergeCell ref="D438:K438"/>
    <mergeCell ref="D439:K439"/>
    <mergeCell ref="D440:K440"/>
    <mergeCell ref="G459:H459"/>
    <mergeCell ref="F443:F445"/>
    <mergeCell ref="G445:H445"/>
    <mergeCell ref="I445:K445"/>
    <mergeCell ref="I373:K373"/>
    <mergeCell ref="I382:K382"/>
    <mergeCell ref="I383:K383"/>
    <mergeCell ref="I352:K352"/>
    <mergeCell ref="I362:K362"/>
    <mergeCell ref="I363:K363"/>
    <mergeCell ref="I350:K350"/>
    <mergeCell ref="I351:K351"/>
    <mergeCell ref="G347:H347"/>
    <mergeCell ref="G348:H348"/>
    <mergeCell ref="G350:H350"/>
    <mergeCell ref="I348:K348"/>
    <mergeCell ref="G382:H382"/>
    <mergeCell ref="D357:K357"/>
    <mergeCell ref="D371:K371"/>
    <mergeCell ref="F382:F383"/>
    <mergeCell ref="G383:H383"/>
    <mergeCell ref="D381:I381"/>
    <mergeCell ref="D379:K379"/>
    <mergeCell ref="D376:K376"/>
    <mergeCell ref="D377:K377"/>
    <mergeCell ref="D375:K375"/>
    <mergeCell ref="D368:K368"/>
    <mergeCell ref="D362:E366"/>
    <mergeCell ref="I346:K346"/>
    <mergeCell ref="I338:K338"/>
    <mergeCell ref="D338:E338"/>
    <mergeCell ref="D331:K331"/>
    <mergeCell ref="D323:K323"/>
    <mergeCell ref="D341:L341"/>
    <mergeCell ref="D322:E322"/>
    <mergeCell ref="G327:H327"/>
    <mergeCell ref="D340:K340"/>
    <mergeCell ref="D334:E334"/>
    <mergeCell ref="G334:H334"/>
    <mergeCell ref="I334:K334"/>
    <mergeCell ref="D336:K336"/>
    <mergeCell ref="D337:K337"/>
    <mergeCell ref="I330:K330"/>
    <mergeCell ref="D324:K324"/>
    <mergeCell ref="D325:K325"/>
    <mergeCell ref="D328:K328"/>
    <mergeCell ref="D329:K329"/>
    <mergeCell ref="G338:H338"/>
    <mergeCell ref="B410:B412"/>
    <mergeCell ref="C410:C412"/>
    <mergeCell ref="D410:E412"/>
    <mergeCell ref="D441:L441"/>
    <mergeCell ref="D450:K450"/>
    <mergeCell ref="D451:K451"/>
    <mergeCell ref="D419:K419"/>
    <mergeCell ref="D422:L422"/>
    <mergeCell ref="D420:L420"/>
    <mergeCell ref="I411:K411"/>
    <mergeCell ref="G411:H411"/>
    <mergeCell ref="G444:H444"/>
    <mergeCell ref="I444:K444"/>
    <mergeCell ref="D435:K435"/>
    <mergeCell ref="G412:H412"/>
    <mergeCell ref="I424:K424"/>
    <mergeCell ref="D434:K434"/>
    <mergeCell ref="D436:K436"/>
    <mergeCell ref="D437:K437"/>
    <mergeCell ref="B424:B428"/>
    <mergeCell ref="C424:C428"/>
    <mergeCell ref="C443:C445"/>
    <mergeCell ref="B443:B445"/>
    <mergeCell ref="D432:K432"/>
    <mergeCell ref="B362:B366"/>
    <mergeCell ref="C362:C366"/>
    <mergeCell ref="G101:H101"/>
    <mergeCell ref="M305:U305"/>
    <mergeCell ref="G222:H222"/>
    <mergeCell ref="M246:U246"/>
    <mergeCell ref="M247:U247"/>
    <mergeCell ref="D299:E300"/>
    <mergeCell ref="F299:F300"/>
    <mergeCell ref="G299:H299"/>
    <mergeCell ref="I299:K299"/>
    <mergeCell ref="G300:H300"/>
    <mergeCell ref="I300:K300"/>
    <mergeCell ref="D297:L297"/>
    <mergeCell ref="D298:I298"/>
    <mergeCell ref="I240:K240"/>
    <mergeCell ref="I222:K222"/>
    <mergeCell ref="D227:K227"/>
    <mergeCell ref="D261:K261"/>
    <mergeCell ref="D262:K262"/>
    <mergeCell ref="D256:K256"/>
    <mergeCell ref="D259:K259"/>
    <mergeCell ref="I250:K250"/>
    <mergeCell ref="D246:L246"/>
    <mergeCell ref="M63:U63"/>
    <mergeCell ref="M142:U142"/>
    <mergeCell ref="M143:U143"/>
    <mergeCell ref="D169:K169"/>
    <mergeCell ref="D145:I145"/>
    <mergeCell ref="D186:K186"/>
    <mergeCell ref="D158:E160"/>
    <mergeCell ref="I159:K159"/>
    <mergeCell ref="G160:H160"/>
    <mergeCell ref="D167:K167"/>
    <mergeCell ref="G158:H158"/>
    <mergeCell ref="I158:K158"/>
    <mergeCell ref="G97:H97"/>
    <mergeCell ref="I97:K97"/>
    <mergeCell ref="I98:K98"/>
    <mergeCell ref="D108:K108"/>
    <mergeCell ref="D170:K170"/>
    <mergeCell ref="D153:K153"/>
    <mergeCell ref="D137:E137"/>
    <mergeCell ref="D125:K125"/>
    <mergeCell ref="D144:L144"/>
    <mergeCell ref="D111:K111"/>
    <mergeCell ref="D132:K132"/>
    <mergeCell ref="D120:K120"/>
    <mergeCell ref="D207:K207"/>
    <mergeCell ref="D204:K204"/>
    <mergeCell ref="D205:K205"/>
    <mergeCell ref="D203:K203"/>
    <mergeCell ref="I211:K211"/>
    <mergeCell ref="F214:F215"/>
    <mergeCell ref="I219:K219"/>
    <mergeCell ref="D211:E211"/>
    <mergeCell ref="D213:K213"/>
    <mergeCell ref="D217:K217"/>
    <mergeCell ref="D214:E215"/>
    <mergeCell ref="D210:K210"/>
    <mergeCell ref="D212:K212"/>
    <mergeCell ref="D311:K311"/>
    <mergeCell ref="D307:L307"/>
    <mergeCell ref="D253:K253"/>
    <mergeCell ref="D254:K254"/>
    <mergeCell ref="D276:K276"/>
    <mergeCell ref="D277:K277"/>
    <mergeCell ref="D278:K278"/>
    <mergeCell ref="D258:K258"/>
    <mergeCell ref="D249:I249"/>
    <mergeCell ref="D269:I269"/>
    <mergeCell ref="D266:L266"/>
    <mergeCell ref="I270:K270"/>
    <mergeCell ref="I271:K271"/>
    <mergeCell ref="I272:K272"/>
    <mergeCell ref="I273:K273"/>
    <mergeCell ref="G273:H273"/>
    <mergeCell ref="G270:H270"/>
    <mergeCell ref="G271:H271"/>
    <mergeCell ref="G272:H272"/>
    <mergeCell ref="D291:K291"/>
    <mergeCell ref="D292:K292"/>
    <mergeCell ref="C476:D477"/>
    <mergeCell ref="C470:D471"/>
    <mergeCell ref="D447:K447"/>
    <mergeCell ref="D448:K448"/>
    <mergeCell ref="D449:K449"/>
    <mergeCell ref="B468:D468"/>
    <mergeCell ref="C473:D474"/>
    <mergeCell ref="C459:C460"/>
    <mergeCell ref="D459:E460"/>
    <mergeCell ref="F459:F460"/>
    <mergeCell ref="I452:K452"/>
    <mergeCell ref="I459:K459"/>
    <mergeCell ref="B459:B460"/>
    <mergeCell ref="D456:L456"/>
    <mergeCell ref="D461:K461"/>
    <mergeCell ref="D464:K464"/>
    <mergeCell ref="D465:K465"/>
    <mergeCell ref="D466:K466"/>
    <mergeCell ref="D455:L455"/>
    <mergeCell ref="D463:K463"/>
    <mergeCell ref="D457:L457"/>
    <mergeCell ref="D454:K454"/>
    <mergeCell ref="G452:H452"/>
    <mergeCell ref="D462:K462"/>
    <mergeCell ref="M422:U422"/>
    <mergeCell ref="M58:V58"/>
    <mergeCell ref="D453:K453"/>
    <mergeCell ref="M403:U403"/>
    <mergeCell ref="M392:U392"/>
    <mergeCell ref="M380:U380"/>
    <mergeCell ref="D418:K418"/>
    <mergeCell ref="M306:U306"/>
    <mergeCell ref="M318:U318"/>
    <mergeCell ref="M319:U319"/>
    <mergeCell ref="M341:U341"/>
    <mergeCell ref="M342:U342"/>
    <mergeCell ref="D245:K245"/>
    <mergeCell ref="D305:L305"/>
    <mergeCell ref="D112:K112"/>
    <mergeCell ref="D121:K121"/>
    <mergeCell ref="D122:K122"/>
    <mergeCell ref="D394:E394"/>
    <mergeCell ref="D315:E315"/>
    <mergeCell ref="D116:K116"/>
    <mergeCell ref="D130:K130"/>
    <mergeCell ref="D218:K218"/>
    <mergeCell ref="D317:K317"/>
    <mergeCell ref="D236:K236"/>
    <mergeCell ref="D12:I12"/>
    <mergeCell ref="D397:K397"/>
    <mergeCell ref="D110:K110"/>
    <mergeCell ref="D161:K161"/>
    <mergeCell ref="D162:K162"/>
    <mergeCell ref="D163:K163"/>
    <mergeCell ref="D164:K164"/>
    <mergeCell ref="D165:K165"/>
    <mergeCell ref="D166:K166"/>
    <mergeCell ref="D332:K332"/>
    <mergeCell ref="D333:K333"/>
    <mergeCell ref="D313:K313"/>
    <mergeCell ref="D314:K314"/>
    <mergeCell ref="D208:K208"/>
    <mergeCell ref="D209:K209"/>
    <mergeCell ref="D306:L306"/>
    <mergeCell ref="D295:K295"/>
    <mergeCell ref="D302:K302"/>
    <mergeCell ref="D303:K303"/>
    <mergeCell ref="D247:L247"/>
    <mergeCell ref="G315:H315"/>
    <mergeCell ref="I315:K315"/>
    <mergeCell ref="G173:H173"/>
    <mergeCell ref="D342:L342"/>
  </mergeCells>
  <phoneticPr fontId="57" type="noConversion"/>
  <pageMargins left="0.70866141732283472" right="0.70866141732283472" top="0.74803149606299213" bottom="0.74803149606299213" header="0.31496062992125984" footer="0.31496062992125984"/>
  <pageSetup scale="51" orientation="landscape" r:id="rId1"/>
  <headerFooter>
    <oddHeader>&amp;L&amp;G&amp;R&amp;G</oddHeader>
    <oddFooter>&amp;C&amp;"Calibri,Negrita"&amp;K00435ACOMITÉ INSTITUCIONAL DE GESTIÓN  y DESEMPEÑO
APROBADO MEDIANTE ACTA N° 02 DEL 28 DE ENERO  DEL 2018</oddFooter>
  </headerFooter>
  <ignoredErrors>
    <ignoredError sqref="N59:Q59" unlockedFormula="1"/>
  </ignoredError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M13" sqref="M13"/>
    </sheetView>
  </sheetViews>
  <sheetFormatPr baseColWidth="10"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SEGUI IND</vt:lpstr>
      <vt:lpstr>SEGUI IND SECTOR</vt:lpstr>
      <vt:lpstr>SEGUI IND OBJETIVO</vt:lpstr>
      <vt:lpstr>PLAN INDICATIVO ORIGINAL </vt:lpstr>
      <vt:lpstr>PLAN INDICATIVO PUBLICAR</vt:lpstr>
      <vt:lpstr>BATERIA DE INDICADORES</vt:lpstr>
      <vt:lpstr>Formato General PI</vt:lpstr>
      <vt:lpstr>Hoja1</vt:lpstr>
      <vt:lpstr>'Formato General PI'!Área_de_impresión</vt:lpstr>
      <vt:lpstr>'Formato General PI'!Títulos_a_imprimir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KATHERINE VELASQUEZ CARRILLO</cp:lastModifiedBy>
  <cp:lastPrinted>2023-06-15T21:43:09Z</cp:lastPrinted>
  <dcterms:created xsi:type="dcterms:W3CDTF">2016-07-12T00:03:28Z</dcterms:created>
  <dcterms:modified xsi:type="dcterms:W3CDTF">2025-01-30T14:35:30Z</dcterms:modified>
</cp:coreProperties>
</file>