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BARRETOS\Desktop\SONIA BARRETO 09052024\2024\RIESGOS\MAPA DE RIESGOS OFICIAL 2024\"/>
    </mc:Choice>
  </mc:AlternateContent>
  <xr:revisionPtr revIDLastSave="0" documentId="13_ncr:1_{CD866412-78DA-49B9-A917-7F7282D6AFCD}" xr6:coauthVersionLast="36" xr6:coauthVersionMax="36" xr10:uidLastSave="{00000000-0000-0000-0000-000000000000}"/>
  <bookViews>
    <workbookView xWindow="0" yWindow="0" windowWidth="28800" windowHeight="11325" tabRatio="686" firstSheet="4" activeTab="4"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state="hidden"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4" hidden="1">'GESTIÓN Y SEG DIGITAL'!$A$8:$CW$137</definedName>
    <definedName name="_xlnm._FilterDatabase" localSheetId="1" hidden="1">'GESTIÓN Y SEG DIGITAL FOMULADO'!$A$8:$CW$278</definedName>
    <definedName name="_xlnm._FilterDatabase" localSheetId="5" hidden="1">'RIESGOS CORRUPCIÓN '!$A$8:$CG$43</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DIGITAL'!$B$1:$BL$9</definedName>
    <definedName name="_xlnm.Print_Area" localSheetId="1">'GESTIÓN Y SEG DIGITAL FOMULADO'!$B$1:$BL$9</definedName>
    <definedName name="_xlnm.Print_Area" localSheetId="5">'RIESGOS CORRUPCIÓN '!$B$5:$BI$10</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DIGITAL'!$AK$8</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<sst xmlns="http://schemas.openxmlformats.org/spreadsheetml/2006/main" count="22191" uniqueCount="1794">
  <si>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</si>
  <si>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</si>
  <si>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</si>
  <si>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</si>
  <si>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</si>
  <si>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</si>
  <si>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</si>
  <si>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</si>
  <si>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</si>
  <si>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</si>
  <si>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</si>
  <si>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</si>
  <si>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</si>
  <si>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</si>
  <si>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</si>
  <si>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</si>
  <si>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</si>
  <si>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</si>
  <si>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</si>
  <si>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</si>
  <si>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</si>
  <si>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</si>
  <si>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</si>
  <si>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</si>
  <si>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</si>
  <si>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</si>
  <si>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</si>
  <si>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</si>
  <si>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</si>
  <si>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</si>
  <si>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</si>
  <si>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</si>
  <si>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</si>
  <si>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</si>
  <si>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</si>
  <si>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</si>
  <si>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</si>
  <si>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</si>
  <si>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</si>
  <si>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</si>
  <si>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</si>
  <si>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</si>
  <si>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</si>
  <si>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</si>
  <si>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</si>
  <si>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</si>
  <si>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</si>
  <si>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</si>
  <si>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</si>
  <si>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</si>
  <si>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</si>
  <si>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</si>
  <si>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</si>
  <si>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</si>
  <si>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</si>
  <si>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</si>
  <si>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</si>
  <si>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</si>
  <si>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</si>
  <si>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</si>
  <si>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</si>
  <si>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</si>
  <si>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</si>
  <si>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</si>
  <si>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</si>
  <si>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</si>
  <si>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</si>
  <si>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</si>
  <si>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</si>
  <si>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</si>
  <si>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</si>
  <si>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</si>
  <si>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</si>
  <si>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</si>
  <si>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</si>
  <si>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</si>
  <si>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</si>
  <si>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</si>
  <si>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</si>
  <si>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</si>
  <si>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</si>
  <si>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</si>
  <si>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</si>
  <si>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</si>
  <si>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</si>
  <si>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</si>
  <si>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</si>
  <si>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</si>
  <si>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</si>
  <si>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</si>
  <si>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</si>
  <si>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</si>
  <si>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</si>
  <si>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</si>
  <si>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</si>
  <si>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</si>
  <si>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</si>
  <si>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</si>
  <si>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</si>
  <si>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</si>
  <si>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</si>
  <si>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</si>
  <si>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</si>
  <si>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</si>
  <si>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</si>
  <si>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</si>
  <si>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</si>
  <si>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</si>
  <si>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</si>
  <si>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</si>
  <si>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</si>
  <si>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</si>
  <si>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</si>
  <si>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</si>
  <si>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</si>
  <si>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</si>
  <si>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</si>
  <si>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</si>
  <si>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</si>
  <si>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</si>
  <si>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</si>
  <si>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</si>
  <si>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</si>
  <si>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</si>
  <si>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</si>
  <si>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</si>
  <si>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</si>
  <si>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</si>
  <si>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</si>
  <si>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</si>
  <si>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</si>
  <si>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</si>
  <si>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</si>
  <si>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</si>
  <si>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</si>
  <si>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</si>
  <si>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</si>
  <si>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</si>
  <si>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</si>
  <si>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</si>
  <si>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</si>
  <si>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</si>
  <si>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</si>
  <si>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</si>
  <si>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</si>
  <si>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</si>
  <si>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</si>
  <si>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</si>
  <si>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</si>
  <si>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</si>
  <si>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</si>
  <si>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</si>
  <si>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</si>
  <si>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</si>
  <si>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</si>
  <si>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</si>
  <si>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</si>
  <si>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</si>
  <si>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</si>
  <si>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</si>
  <si>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</si>
  <si>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</si>
  <si>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</si>
  <si>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</si>
  <si>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</si>
  <si>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</si>
  <si>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</si>
  <si>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</si>
  <si>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</si>
  <si>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</si>
  <si>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</si>
  <si>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</si>
  <si>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</si>
  <si>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</si>
  <si>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</si>
  <si>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</si>
  <si>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</si>
  <si>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</si>
  <si>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</si>
  <si>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</si>
  <si>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</si>
  <si>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</si>
  <si>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</si>
  <si>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</si>
  <si>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</si>
  <si>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</si>
  <si>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</si>
  <si>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</si>
  <si>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</si>
  <si>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</si>
  <si>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</si>
  <si>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</si>
  <si>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</si>
  <si>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</si>
  <si>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</si>
  <si>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</si>
  <si>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</si>
  <si>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</si>
  <si>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</si>
  <si>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</si>
  <si>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</si>
  <si>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</si>
  <si>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</si>
  <si>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</si>
  <si>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</si>
  <si>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</si>
  <si>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</si>
  <si>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</si>
  <si>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</si>
  <si>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</si>
  <si>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</si>
  <si>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</si>
  <si>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</si>
  <si>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</si>
  <si>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</si>
  <si>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</si>
  <si>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</si>
  <si>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</si>
  <si>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</si>
  <si>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</si>
  <si>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</si>
  <si>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</si>
  <si>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</si>
  <si>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</si>
  <si>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</si>
  <si>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</si>
  <si>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</si>
  <si>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</si>
  <si>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</si>
  <si>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</si>
  <si>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</si>
  <si>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</si>
  <si>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</si>
  <si>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</si>
  <si>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</si>
  <si>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</si>
  <si>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</si>
  <si>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</si>
  <si>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</si>
  <si>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</si>
  <si>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</si>
  <si>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</si>
  <si>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</si>
  <si>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</si>
  <si>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</si>
  <si>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</si>
  <si>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</si>
  <si>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</si>
  <si>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</si>
  <si>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</si>
  <si>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</si>
  <si>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</si>
  <si>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</si>
  <si>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</si>
  <si>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</si>
  <si>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</si>
  <si>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</si>
  <si>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</si>
  <si>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</si>
  <si>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</si>
  <si>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</si>
  <si>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</si>
  <si>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</si>
  <si>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</si>
  <si>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</si>
  <si>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</si>
  <si>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</si>
  <si>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</si>
  <si>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</si>
  <si>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</si>
  <si>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</si>
  <si>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</si>
  <si>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</si>
  <si>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</si>
  <si>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</si>
  <si>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</si>
  <si>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</si>
  <si>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</si>
  <si>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</si>
  <si>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</si>
  <si>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</si>
  <si>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</si>
  <si>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</si>
  <si>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</si>
  <si>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</si>
  <si>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</si>
  <si>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</si>
  <si>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</si>
  <si>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</si>
  <si>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</si>
  <si>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</si>
  <si>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</si>
  <si>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</si>
  <si>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</si>
  <si>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</si>
  <si>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</si>
  <si>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</si>
  <si>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</si>
  <si>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</si>
  <si>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</si>
  <si>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</si>
  <si>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</si>
  <si>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</si>
  <si>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</si>
  <si>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</si>
  <si>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</si>
  <si>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</si>
  <si>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</si>
  <si>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</si>
  <si>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</si>
  <si>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</si>
  <si>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</si>
  <si>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</si>
  <si>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</si>
  <si>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</si>
  <si>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</si>
  <si>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</si>
  <si>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</si>
  <si>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</si>
  <si>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</si>
  <si>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</si>
  <si>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</si>
  <si>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</si>
  <si>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</si>
  <si>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</si>
  <si>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</si>
  <si>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</si>
  <si>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</si>
  <si>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</si>
  <si>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</si>
  <si>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</si>
  <si>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</si>
  <si>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</si>
  <si>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</si>
  <si>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</si>
  <si>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</si>
  <si>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</si>
  <si>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</si>
  <si>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</si>
  <si>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</si>
  <si>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</si>
  <si>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</si>
  <si>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</si>
  <si>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</si>
  <si>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</si>
  <si>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</si>
  <si>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</si>
  <si>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</si>
  <si>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</si>
  <si>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</si>
  <si>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</si>
  <si>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</si>
  <si>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</si>
  <si>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</si>
  <si>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</si>
  <si>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</si>
  <si>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</si>
  <si>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</si>
  <si>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</si>
  <si>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</si>
  <si>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</si>
  <si>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</si>
  <si>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</si>
  <si>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</si>
  <si>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</si>
  <si>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</si>
  <si>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</si>
  <si>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</si>
  <si>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</si>
  <si>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</si>
  <si>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</si>
  <si>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</si>
  <si>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</si>
  <si>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</si>
  <si>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</si>
  <si>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</si>
  <si>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</si>
  <si>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</si>
  <si>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</si>
  <si>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</si>
  <si>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</si>
  <si>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</si>
  <si>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</si>
  <si>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</si>
  <si>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</si>
  <si>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</si>
  <si>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</si>
  <si>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</si>
  <si>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</si>
  <si>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</si>
  <si>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</si>
  <si>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</si>
  <si>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</si>
  <si>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</si>
  <si>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</si>
  <si>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</si>
  <si>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</si>
  <si>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</si>
  <si>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</si>
  <si>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</si>
  <si>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</si>
  <si>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</si>
  <si>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</si>
  <si>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</si>
  <si>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</si>
  <si>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</si>
  <si>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</si>
  <si>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</si>
  <si>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</si>
  <si>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</si>
  <si>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</si>
  <si>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</si>
  <si>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</si>
  <si>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</si>
  <si>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</si>
  <si>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</si>
  <si>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</si>
  <si>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</si>
  <si>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</si>
  <si>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</si>
  <si>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</si>
  <si>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</si>
  <si>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</si>
  <si>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</si>
  <si>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</si>
  <si>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</si>
  <si>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</si>
  <si>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</si>
  <si>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</si>
  <si>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</si>
  <si>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</si>
  <si>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</si>
  <si>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</si>
  <si>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</si>
  <si>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</si>
  <si>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</si>
  <si>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</si>
  <si>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</si>
  <si>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</si>
  <si>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</si>
  <si>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</si>
  <si>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</si>
  <si>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</si>
  <si>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</si>
  <si>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</si>
  <si>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</si>
  <si>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</si>
  <si>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</si>
  <si>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</si>
  <si>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</si>
  <si>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</si>
  <si>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</si>
  <si>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</si>
  <si>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</si>
  <si>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</si>
  <si>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</si>
  <si>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</si>
  <si>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</si>
  <si>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</si>
  <si>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</si>
  <si>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</si>
  <si>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</si>
  <si>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</si>
  <si>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</si>
  <si>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</si>
  <si>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</si>
  <si>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</si>
  <si>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</si>
  <si>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</si>
  <si>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</si>
  <si>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</si>
  <si>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</si>
  <si>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</si>
  <si>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</si>
  <si>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</si>
  <si>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</si>
  <si>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</si>
  <si>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</si>
  <si>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</si>
  <si>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</si>
  <si>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</si>
  <si>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</si>
  <si>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</si>
  <si>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</si>
  <si>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</si>
  <si>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</si>
  <si>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</si>
  <si>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</si>
  <si>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</si>
  <si>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</si>
  <si>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</si>
  <si>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</si>
  <si>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</si>
  <si>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</si>
  <si>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</si>
  <si>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</si>
  <si>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</si>
  <si>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</si>
  <si>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</si>
  <si>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</si>
  <si>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</si>
  <si>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</si>
  <si>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</si>
  <si>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</si>
  <si>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</si>
  <si>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</si>
  <si>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</si>
  <si>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</si>
  <si>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</si>
  <si>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</si>
  <si>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</si>
  <si>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</si>
  <si>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</si>
  <si>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</si>
  <si>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</si>
  <si>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</si>
  <si>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</si>
  <si>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</si>
  <si>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</si>
  <si>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</si>
  <si>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</si>
  <si>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</si>
  <si>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</si>
  <si>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</si>
  <si>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</si>
  <si>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</si>
  <si>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</si>
  <si>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</si>
  <si>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</si>
  <si>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</si>
  <si>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</si>
  <si>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</si>
  <si>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</si>
  <si>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</si>
  <si>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</si>
  <si>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</si>
  <si>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</si>
  <si>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</si>
  <si>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</si>
  <si>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</si>
  <si>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</si>
  <si>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</si>
  <si>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</si>
  <si>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</si>
  <si>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</si>
  <si>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</si>
  <si>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</si>
  <si>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</si>
  <si>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</si>
  <si>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</si>
  <si>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</si>
  <si>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</si>
  <si>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</si>
  <si>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</si>
  <si>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</si>
  <si>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</si>
  <si>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</si>
  <si>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</si>
  <si>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</si>
  <si>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</si>
  <si>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</si>
  <si>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</si>
  <si>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</si>
  <si>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</si>
  <si>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</si>
  <si>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</si>
  <si>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</si>
  <si>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</si>
  <si>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</si>
  <si>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</si>
  <si>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</si>
  <si>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</si>
  <si>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</si>
  <si>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</si>
  <si>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</si>
  <si>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</si>
  <si>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</si>
  <si>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</si>
  <si>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</si>
  <si>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</si>
  <si>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</si>
  <si>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</si>
  <si>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</si>
  <si>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</si>
  <si>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</si>
  <si>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</si>
  <si>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</si>
  <si>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</si>
  <si>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</si>
  <si>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</si>
  <si>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</si>
  <si>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</si>
  <si>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</si>
  <si>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</si>
  <si>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</si>
  <si>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</si>
  <si>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</si>
  <si>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</si>
  <si>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</si>
  <si>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</si>
  <si>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</si>
  <si>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</si>
  <si>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</si>
  <si>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</si>
  <si>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</si>
  <si>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</si>
  <si>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</si>
  <si>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</si>
  <si>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</si>
  <si>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</si>
  <si>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</si>
  <si>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</si>
  <si>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</si>
  <si>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</si>
  <si>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</si>
  <si>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</si>
  <si>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</si>
  <si>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</si>
  <si>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</si>
  <si>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</si>
  <si>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</si>
  <si>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</si>
  <si>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</si>
  <si>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</si>
  <si>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</si>
  <si>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</si>
  <si>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</si>
  <si>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</si>
  <si>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</si>
  <si>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</si>
  <si>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</si>
  <si>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</si>
  <si>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</si>
  <si>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</si>
  <si>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</si>
  <si>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</si>
  <si>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</si>
  <si>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</si>
  <si>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</si>
  <si>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</si>
  <si>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</si>
  <si>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</si>
  <si>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</si>
  <si>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</si>
  <si>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</si>
  <si>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</si>
  <si>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</si>
  <si>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</si>
  <si>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</si>
  <si>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</si>
  <si>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</si>
  <si>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</si>
  <si>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</si>
  <si>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</si>
  <si>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</si>
  <si>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</si>
  <si>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</si>
  <si>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</si>
  <si>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</si>
  <si>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</si>
  <si>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</si>
  <si>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</si>
  <si>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</si>
  <si>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</si>
  <si>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</si>
  <si>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</si>
  <si>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</si>
  <si>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</si>
  <si>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</si>
  <si>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</si>
  <si>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</si>
  <si>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</si>
  <si>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</si>
  <si>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</si>
  <si>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</si>
  <si>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</si>
  <si>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</si>
  <si>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</si>
  <si>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</si>
  <si>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</si>
  <si>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</si>
  <si>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</si>
  <si>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</si>
  <si>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</si>
  <si>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</si>
  <si>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</si>
  <si>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</si>
  <si>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</si>
  <si>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</si>
  <si>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</si>
  <si>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</si>
  <si>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</si>
  <si>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</si>
  <si>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</si>
  <si>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</si>
  <si>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</si>
  <si>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</si>
  <si>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</si>
  <si>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</si>
  <si>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</si>
  <si>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</si>
  <si>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</si>
  <si>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</si>
  <si>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</si>
  <si>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</si>
  <si>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</si>
  <si>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</si>
  <si>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</si>
  <si>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</si>
  <si>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</si>
  <si>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</si>
  <si>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</si>
  <si>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</si>
  <si>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</si>
  <si>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</si>
  <si>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</si>
  <si>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</si>
  <si>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</si>
  <si>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</si>
  <si>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</si>
  <si>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</si>
  <si>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</si>
  <si>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</si>
  <si>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</si>
  <si>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</si>
  <si>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</si>
  <si>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</si>
  <si>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</si>
  <si>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</si>
  <si>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</si>
  <si>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</si>
  <si>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</si>
  <si>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</si>
  <si>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</si>
  <si>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</si>
  <si>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</si>
  <si>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</si>
  <si>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</si>
  <si>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</si>
  <si>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</si>
  <si>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</si>
  <si>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</si>
  <si>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</si>
  <si>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</si>
  <si>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</si>
  <si>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</si>
  <si>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</si>
  <si>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</si>
  <si>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</si>
  <si>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</si>
  <si>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</si>
  <si>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</si>
  <si>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</si>
  <si>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</si>
  <si>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</si>
  <si>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</si>
  <si>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</si>
  <si>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</si>
  <si>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</si>
  <si>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</si>
  <si>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</si>
  <si>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</si>
  <si>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</si>
  <si>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</si>
  <si>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</si>
  <si>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</si>
  <si>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</si>
  <si>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</si>
  <si>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</si>
  <si>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</si>
  <si>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</si>
  <si>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</si>
  <si>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</si>
  <si>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</si>
  <si>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</si>
  <si>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</si>
  <si>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</si>
  <si>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</si>
  <si>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</si>
  <si>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</si>
  <si>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</si>
  <si>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</si>
  <si>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</si>
  <si>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</si>
  <si>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</si>
  <si>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</si>
  <si>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</si>
  <si>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</si>
  <si>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</si>
  <si>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</si>
  <si>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</si>
  <si>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</si>
  <si>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</si>
  <si>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</si>
  <si>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</si>
  <si>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</si>
  <si>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</si>
  <si>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</si>
  <si>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</si>
  <si>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</si>
  <si>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</si>
  <si>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</si>
  <si>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</si>
  <si>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</si>
  <si>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</si>
  <si>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</si>
  <si>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</si>
  <si>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</si>
  <si>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</si>
  <si>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</si>
  <si>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</si>
  <si>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</si>
  <si>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</si>
  <si>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</si>
  <si>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</si>
  <si>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</si>
  <si>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</si>
  <si>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</si>
  <si>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</si>
  <si>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</si>
  <si>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</si>
  <si>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</si>
  <si>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</si>
  <si>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</si>
  <si>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</si>
  <si>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</si>
  <si>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</si>
  <si>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</si>
  <si>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</si>
  <si>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</si>
  <si>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</si>
  <si>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</si>
  <si>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</si>
  <si>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</si>
  <si>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</si>
  <si>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</si>
  <si>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</si>
  <si>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</si>
  <si>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</si>
  <si>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</si>
  <si>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</si>
  <si>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</si>
  <si>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</si>
  <si>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</si>
  <si>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</si>
  <si>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</si>
  <si>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</si>
  <si>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</si>
  <si>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</si>
  <si>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</si>
  <si>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</si>
  <si>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</si>
  <si>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</si>
  <si>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</si>
  <si>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</si>
  <si>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</si>
  <si>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</si>
  <si>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</si>
  <si>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</si>
  <si>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</si>
  <si>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</si>
  <si>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</si>
  <si>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</si>
  <si>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</si>
  <si>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</si>
  <si>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</si>
  <si>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</si>
  <si>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</si>
  <si>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</si>
  <si>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</si>
  <si>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</si>
  <si>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</si>
  <si>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</si>
  <si>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</si>
  <si>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</si>
  <si>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</si>
  <si>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</si>
  <si>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</si>
  <si>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</si>
  <si>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</si>
  <si>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</si>
  <si>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</si>
  <si>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</si>
  <si>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</si>
  <si>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</si>
  <si>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</si>
  <si>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</si>
  <si>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</si>
  <si>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</si>
  <si>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</si>
  <si>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</si>
  <si>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</si>
  <si>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</si>
  <si>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</si>
  <si>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</si>
  <si>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</si>
  <si>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</si>
  <si>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</si>
  <si>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</si>
  <si>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</si>
  <si>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</si>
  <si>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</si>
  <si>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</si>
  <si>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</si>
  <si>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</si>
  <si>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</si>
  <si>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</si>
  <si>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</si>
  <si>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</si>
  <si>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</si>
  <si>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</si>
  <si>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</si>
  <si>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</si>
  <si>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</si>
  <si>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</si>
  <si>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</si>
  <si>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</si>
  <si>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</si>
  <si>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</si>
  <si>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</si>
  <si>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</si>
  <si>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</si>
  <si>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</si>
  <si>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</si>
  <si>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</si>
  <si>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</si>
  <si>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</si>
  <si>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</si>
  <si>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</si>
  <si>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</si>
  <si>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</si>
  <si>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</si>
  <si>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</si>
  <si>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</si>
  <si>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</si>
  <si>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</si>
  <si>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</si>
  <si>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</si>
  <si>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</si>
  <si>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</si>
  <si>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</si>
  <si>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</si>
  <si>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</si>
  <si>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</si>
  <si>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</si>
  <si>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</si>
  <si>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</si>
  <si>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</si>
  <si>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</si>
  <si>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</si>
  <si>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</si>
  <si>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</si>
  <si>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</si>
  <si>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</si>
  <si>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</si>
  <si>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</si>
  <si>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</si>
  <si>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</si>
  <si>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</si>
  <si>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</si>
  <si>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</si>
  <si>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</si>
  <si>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</si>
  <si>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</si>
  <si>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</si>
  <si>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</si>
  <si>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</si>
  <si>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</si>
  <si>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</si>
  <si>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</si>
  <si>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</si>
  <si>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</si>
  <si>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</si>
  <si>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</si>
  <si>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</si>
  <si>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</si>
  <si>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</si>
  <si>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</si>
  <si>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</si>
  <si>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</si>
  <si>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</si>
  <si>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</si>
  <si>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</si>
  <si>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</si>
  <si>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</si>
  <si>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</si>
  <si>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</si>
  <si>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</si>
  <si>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</si>
  <si>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</si>
  <si>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</si>
  <si>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</si>
  <si>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</si>
  <si>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</si>
  <si>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</si>
  <si>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</si>
  <si>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</si>
  <si>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</si>
  <si>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</si>
  <si>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</si>
  <si>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</si>
  <si>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</si>
  <si>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</si>
  <si>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</si>
  <si>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</si>
  <si>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</si>
  <si>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</si>
  <si>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</si>
  <si>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</si>
  <si>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</si>
  <si>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</si>
  <si>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</si>
  <si>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</si>
  <si>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</si>
  <si>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</si>
  <si>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</si>
  <si>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</si>
  <si>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</si>
  <si>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</si>
  <si>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</si>
  <si>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</si>
  <si>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</si>
  <si>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</si>
  <si>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</si>
  <si>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</si>
  <si>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</si>
  <si>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</si>
  <si>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</si>
  <si>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</si>
  <si>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</si>
  <si>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</si>
  <si>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</si>
  <si>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</si>
  <si>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</si>
  <si>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</si>
  <si>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</si>
  <si>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</si>
  <si>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</si>
  <si>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</si>
  <si>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</si>
  <si>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</si>
  <si>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</si>
  <si>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</si>
  <si>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</si>
  <si>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</si>
  <si>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</si>
  <si>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</si>
  <si>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</si>
  <si>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</si>
  <si>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</si>
  <si>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</si>
  <si>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</si>
  <si>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</si>
  <si>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</si>
  <si>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</si>
  <si>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</si>
  <si>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</si>
  <si>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</si>
  <si>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</si>
  <si>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</si>
  <si>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</si>
  <si>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</si>
  <si>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</si>
  <si>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</si>
  <si>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</si>
  <si>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</si>
  <si>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</si>
  <si>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</si>
  <si>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</si>
  <si>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</si>
  <si>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</si>
  <si>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</si>
  <si>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</si>
  <si>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</si>
  <si>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</si>
  <si>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</si>
  <si>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</si>
  <si>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</si>
  <si>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</si>
  <si>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</si>
  <si>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</si>
  <si>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</si>
  <si>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</si>
  <si>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</si>
  <si>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</si>
  <si>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</si>
  <si>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</si>
  <si>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</si>
  <si>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</si>
  <si>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</si>
  <si>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</si>
  <si>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</si>
  <si>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</si>
  <si>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</si>
  <si>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</si>
  <si>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</si>
  <si>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</si>
  <si>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</si>
  <si>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</si>
  <si>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</si>
  <si>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</si>
  <si>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</si>
  <si>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</si>
  <si>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</si>
  <si>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</si>
  <si>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</si>
  <si>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</si>
  <si>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</si>
  <si>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</si>
  <si>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</si>
  <si>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</si>
  <si>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</si>
  <si>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</si>
  <si>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</si>
  <si>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</si>
  <si>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</si>
  <si>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</si>
  <si>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</si>
  <si>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</si>
  <si>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</si>
  <si>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</si>
  <si>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</si>
  <si>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</si>
  <si>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</si>
  <si>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</si>
  <si>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</si>
  <si>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</si>
  <si>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</si>
  <si>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</si>
  <si>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</si>
  <si>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</si>
  <si>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</si>
  <si>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</si>
  <si>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</si>
  <si>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</si>
  <si>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</si>
  <si>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</si>
  <si>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</si>
  <si>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</si>
  <si>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</si>
  <si>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</si>
  <si>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</si>
  <si>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</si>
  <si>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</si>
  <si>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</si>
  <si>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</si>
  <si>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</si>
  <si>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</si>
  <si>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</si>
  <si>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</si>
  <si>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</si>
  <si>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</si>
  <si>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</si>
  <si>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</si>
  <si>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</si>
  <si>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</si>
  <si>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</si>
  <si>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</si>
  <si>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</si>
  <si>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</si>
  <si>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</si>
  <si>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</si>
  <si>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</si>
  <si>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</si>
  <si>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</si>
  <si>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</si>
  <si>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</si>
  <si>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</si>
  <si>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</si>
  <si>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</si>
  <si>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</si>
  <si>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</si>
  <si>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</si>
  <si>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</si>
  <si>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</si>
  <si>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</si>
  <si>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</si>
  <si>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</si>
  <si>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</si>
  <si>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</si>
  <si>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</si>
  <si>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</si>
  <si>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</si>
  <si>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</si>
  <si>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</si>
  <si>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</si>
  <si>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</si>
  <si>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</si>
  <si>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</si>
  <si>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</si>
  <si>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</si>
  <si>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</si>
  <si>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</si>
  <si>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</si>
  <si>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</si>
  <si>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</si>
  <si>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</si>
  <si>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</si>
  <si>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</si>
  <si>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</si>
  <si>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</si>
  <si>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</si>
  <si>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</si>
  <si>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</si>
  <si>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</si>
  <si>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</si>
  <si>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</si>
  <si>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</si>
  <si>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</si>
  <si>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</si>
  <si>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</si>
  <si>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</si>
  <si>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</si>
  <si>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</si>
  <si>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</si>
  <si>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</si>
  <si>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</si>
  <si>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</si>
  <si>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</si>
  <si>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</si>
  <si>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</si>
  <si>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</si>
  <si>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</si>
  <si>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</si>
  <si>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</si>
  <si>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</si>
  <si>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</si>
  <si>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</si>
  <si>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</si>
  <si>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</si>
  <si>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</si>
  <si>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</si>
  <si>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</si>
  <si>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</si>
  <si>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</si>
  <si>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</si>
  <si>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</si>
  <si>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</si>
  <si>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</si>
  <si>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</si>
  <si>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</si>
  <si>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</si>
  <si>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</si>
  <si>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</si>
  <si>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</si>
  <si>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</si>
  <si>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</si>
  <si>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</si>
  <si>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</si>
  <si>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</si>
  <si>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</si>
  <si>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</si>
  <si>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</si>
  <si>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</si>
  <si>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</si>
  <si>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</si>
  <si>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</si>
  <si>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</si>
  <si>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</si>
  <si>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</si>
  <si>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</si>
  <si>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</si>
  <si>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</si>
  <si>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</si>
  <si>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</si>
  <si>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</si>
  <si>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</si>
  <si>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</si>
  <si>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</si>
  <si>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</si>
  <si>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</si>
  <si>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</si>
  <si>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</si>
  <si>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</si>
  <si>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</si>
  <si>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</si>
  <si>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</si>
  <si>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</si>
  <si>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</si>
  <si>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</si>
  <si>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</si>
  <si>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</si>
  <si>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</si>
  <si>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</si>
  <si>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</si>
  <si>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</si>
  <si>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</si>
  <si>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</si>
  <si>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</si>
  <si>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</si>
  <si>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</si>
  <si>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</si>
  <si>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</si>
  <si>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</si>
  <si>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</si>
  <si>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</si>
  <si>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</si>
  <si>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</si>
  <si>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</si>
  <si>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</si>
  <si>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</si>
  <si>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</si>
  <si>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</si>
  <si>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</si>
  <si>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</si>
  <si>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</si>
  <si>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</si>
  <si>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</si>
  <si>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</si>
  <si>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</si>
  <si>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</si>
  <si>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</si>
  <si>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</si>
  <si>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</si>
  <si>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</si>
  <si>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</si>
  <si>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</si>
  <si>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</si>
  <si>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</si>
  <si>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</si>
  <si>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</si>
  <si>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</si>
  <si>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</si>
  <si>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</si>
  <si>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</si>
  <si>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</si>
  <si>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</si>
  <si>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</si>
  <si>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</si>
  <si>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</si>
  <si>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</si>
  <si>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</si>
  <si>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</si>
  <si>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</si>
  <si>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</si>
  <si>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</si>
  <si>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</si>
  <si>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</si>
  <si>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</si>
  <si>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</si>
  <si>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</si>
  <si>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</si>
  <si>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</si>
  <si>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</si>
  <si>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</si>
  <si>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</si>
  <si>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</si>
  <si>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</si>
  <si>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</si>
  <si>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</si>
  <si>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</si>
  <si>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</si>
  <si>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</si>
  <si>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</si>
  <si>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</si>
  <si>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</si>
  <si>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</si>
  <si>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</si>
  <si>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</si>
  <si>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</si>
  <si>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</si>
  <si>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</si>
  <si>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</si>
  <si>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</si>
  <si>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</si>
  <si>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</si>
  <si>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</si>
  <si>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</si>
  <si>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</si>
  <si>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</si>
  <si>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</si>
  <si>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</si>
  <si>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</si>
  <si>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</si>
  <si>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</si>
  <si>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</si>
  <si>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</si>
  <si>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</si>
  <si>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</si>
  <si>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</si>
  <si>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</si>
  <si>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</si>
  <si>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</si>
  <si>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</si>
  <si>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</si>
  <si>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</si>
  <si>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</si>
  <si>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</si>
  <si>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</si>
  <si>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</si>
  <si>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</si>
  <si>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</si>
  <si>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</si>
  <si>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</si>
  <si>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</si>
  <si>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</si>
  <si>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</si>
  <si>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</si>
  <si>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</si>
  <si>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</si>
  <si>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</si>
  <si>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</si>
  <si>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</si>
  <si>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</si>
  <si>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</si>
  <si>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</si>
  <si>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</si>
  <si>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</si>
  <si>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</si>
  <si>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</si>
  <si>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</si>
  <si>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</si>
  <si>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</si>
  <si>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</si>
  <si>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</si>
  <si>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</si>
  <si>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</si>
  <si>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</si>
  <si>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</si>
  <si>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</si>
  <si>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</si>
  <si>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</si>
  <si>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</si>
  <si>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</si>
  <si>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</si>
  <si>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</si>
  <si>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</si>
  <si>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</si>
  <si>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</si>
  <si>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</si>
  <si>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</si>
  <si>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</si>
  <si>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</si>
  <si>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</si>
  <si>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</si>
  <si>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</si>
  <si>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</si>
  <si>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</si>
  <si>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</si>
  <si>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</si>
  <si>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</si>
  <si>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</si>
  <si>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</si>
  <si>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</si>
  <si>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</si>
  <si>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</si>
  <si>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</si>
  <si>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</si>
  <si>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</si>
  <si>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</si>
  <si>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</si>
  <si>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</si>
  <si>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</si>
  <si>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</si>
  <si>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</si>
  <si>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</si>
  <si>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</si>
  <si>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</si>
  <si>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</si>
  <si>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</si>
  <si>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</si>
  <si>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</si>
  <si>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</si>
  <si>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</si>
  <si>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</si>
  <si>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</si>
  <si>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</si>
  <si>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</si>
  <si>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</si>
  <si>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</si>
  <si>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</si>
  <si>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</si>
  <si>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</si>
  <si>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</si>
  <si>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</si>
  <si>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</si>
  <si>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</si>
  <si>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</si>
  <si>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</si>
  <si>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</si>
  <si>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</si>
  <si>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</si>
  <si>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</si>
  <si>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</si>
  <si>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</si>
  <si>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</si>
  <si>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</si>
  <si>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</si>
  <si>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</si>
  <si>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</si>
  <si>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</si>
  <si>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</si>
  <si>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</si>
  <si>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</si>
  <si>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</si>
  <si>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</si>
  <si>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</si>
  <si>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</si>
  <si>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</si>
  <si>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</si>
  <si>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</si>
  <si>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</si>
  <si>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</si>
  <si>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</si>
  <si>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</si>
  <si>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</si>
  <si>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</si>
  <si>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</si>
  <si>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</si>
  <si>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</si>
  <si>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</si>
  <si>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</si>
  <si>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</si>
  <si>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</si>
  <si>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</si>
  <si>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</si>
  <si>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</si>
  <si>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</si>
  <si>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</si>
  <si>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</si>
  <si>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</si>
  <si>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</si>
  <si>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</si>
  <si>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</si>
  <si>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</si>
  <si>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</si>
  <si>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</si>
  <si>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</si>
  <si>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</si>
  <si>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</si>
  <si>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</si>
  <si>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</si>
  <si>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</si>
  <si>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</si>
  <si>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</si>
  <si>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</si>
  <si>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</si>
  <si>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</si>
  <si>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</si>
  <si>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</si>
  <si>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</si>
  <si>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</si>
  <si>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</si>
  <si>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</si>
  <si>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</si>
  <si>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</si>
  <si>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</si>
  <si>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</si>
  <si>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</si>
  <si>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</si>
  <si>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</si>
  <si>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</si>
  <si>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</si>
  <si>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</si>
  <si>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</si>
  <si>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</si>
  <si>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</si>
  <si>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</si>
  <si>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</si>
  <si>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</si>
  <si>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</si>
  <si>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</si>
  <si>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</si>
  <si>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</si>
  <si>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</si>
  <si>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</si>
  <si>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</si>
  <si>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</si>
  <si>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</si>
  <si>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</si>
  <si>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</si>
  <si>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</si>
  <si>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</si>
  <si>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</si>
  <si>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</si>
  <si>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</si>
  <si>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</si>
  <si>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</si>
  <si>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</si>
  <si>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</si>
  <si>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</si>
  <si>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</si>
  <si>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</si>
  <si>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</si>
  <si>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</si>
  <si>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</si>
  <si>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</si>
  <si>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</si>
  <si>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</si>
  <si>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</si>
  <si>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</si>
  <si>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</si>
  <si>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</si>
  <si>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</si>
  <si>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</si>
  <si>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</si>
  <si>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</si>
  <si>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</si>
  <si>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</si>
  <si>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</si>
  <si>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</si>
  <si>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</si>
  <si>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</si>
  <si>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</si>
  <si>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</si>
  <si>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</si>
  <si>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</si>
  <si>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</si>
  <si>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</si>
  <si>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</si>
  <si>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</si>
  <si>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</si>
  <si>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</si>
  <si>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</si>
  <si>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</si>
  <si>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</si>
  <si>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</si>
  <si>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</si>
  <si>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</si>
  <si>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</si>
  <si>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</si>
  <si>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</si>
  <si>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</si>
  <si>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</si>
  <si>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</si>
  <si>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</si>
  <si>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</si>
  <si>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</si>
  <si>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</si>
  <si>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</si>
  <si>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</si>
  <si>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</si>
  <si>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</si>
  <si>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</si>
  <si>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</si>
  <si>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</si>
  <si>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</si>
  <si>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</si>
  <si>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Atención al Ciudadano y este consolida la información.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</si>
  <si>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</si>
  <si>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</si>
  <si>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</si>
  <si>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</si>
  <si>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</si>
  <si>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La Subdirección de Gestión contractual, DIREG y ERON realiza la notificación de la asignación de supervisión de conformidad a cada contrato</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</si>
  <si>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</si>
  <si>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</si>
  <si>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</si>
  <si>
    <r>
      <rPr>
        <b/>
        <sz val="11"/>
        <rFont val="Arial"/>
        <family val="2"/>
      </rPr>
      <t xml:space="preserve">Control 1: </t>
    </r>
    <r>
      <rPr>
        <sz val="11"/>
        <rFont val="Arial"/>
        <family val="2"/>
      </rPr>
      <t>El grupo de Aseguramiento en Salud de la Subdirección de Atención en Salud, realiza el cruce del listado censal de la ppl a cargo del INPEC con relación a las bases de datos del Ministerio de Salud y Protección Social de manera mensual para  identificar afiliaciones a SGSSS de la PPL a cargo del INPEC y posibles errores a la información. Los errores identificados son oficiados a la Dirección de Custodia y Vigilancia con copia a los establecimientos y a Policía Judicial por correo electrónico, para aclarar la respectiva identidad y el interno es afiliado al Fondos Nacional de Salud PPL .</t>
    </r>
    <r>
      <rPr>
        <b/>
        <sz val="11"/>
        <rFont val="Arial"/>
        <family val="2"/>
      </rPr>
      <t xml:space="preserve">
Periodicidad del control: </t>
    </r>
    <r>
      <rPr>
        <sz val="11"/>
        <rFont val="Arial"/>
        <family val="2"/>
      </rPr>
      <t>Mensual (frebrero a noviembre).</t>
    </r>
    <r>
      <rPr>
        <b/>
        <sz val="11"/>
        <rFont val="Arial"/>
        <family val="2"/>
      </rPr>
      <t xml:space="preserve">
Evidencias: </t>
    </r>
    <r>
      <rPr>
        <sz val="11"/>
        <rFont val="Arial"/>
        <family val="2"/>
      </rPr>
      <t>correos electrónicos y oficios</t>
    </r>
  </si>
  <si>
    <t>Posibilidad de afectación del derecho a la salud de la PPL por  barreras de acceso a los servicios de salud intramural.</t>
  </si>
  <si>
    <t xml:space="preserve">Existencia de las barreras de acceso para garantizar la atencion en salud de la PPL a nivel intramural </t>
  </si>
  <si>
    <t xml:space="preserve">Personas que por su condicion de  privacion de la libertad se enfrentan a barreras de acceso que limitan la atencion en salud a nivel intramural </t>
  </si>
  <si>
    <t xml:space="preserve"> Afectación  negativa de la salud individual y colectiva al interior de los ERON, debido a la propagación de los eventos de Interés en Salud Pública EISP, incluido el COVID-19</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</si>
  <si>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(marzo a noviembre).</t>
    </r>
    <r>
      <rPr>
        <b/>
        <sz val="11"/>
        <color theme="1"/>
        <rFont val="Arial"/>
        <family val="2"/>
      </rPr>
      <t xml:space="preserve">
Evidencias:</t>
    </r>
    <r>
      <rPr>
        <sz val="11"/>
        <color theme="1"/>
        <rFont val="Arial"/>
        <family val="2"/>
      </rPr>
      <t xml:space="preserve"> Acta de la IEC realizada</t>
    </r>
  </si>
  <si>
    <t xml:space="preserve">Posibilidad de afectación en la eficacia  del proceso de clasificación en fase de  tratamiento penitenciario de la PPL, debido a la no aplicación del procedimiento y la normatividad vigente  </t>
  </si>
  <si>
    <t xml:space="preserve">Posibilidad de afectación en la eficacia  por PPL que no desarrolla habilidades y competencias acordes con su plan de tratamiento penitenciario y los niveles del sistema P.A.S.O. (Inicial, Medio, Final) </t>
  </si>
  <si>
    <t xml:space="preserve">Posibilidad de afectación en la eficacia  por la baja participación de la  PPL condenada en los programas psicosociales  con fines de tratamiento penitenciario, debido al déficit de profesionales y la falta de articulación con el CET   </t>
  </si>
  <si>
    <t>MENSUAL Y TRIMESTRAL</t>
  </si>
  <si>
    <t xml:space="preserve">Déficit del personal, no se asigna responsable del Sistema de Gestión y Seguridad y Salud en el Trabajo en la totalidad de los centros de trabajo, ó no hay continuidad del servidor público asignado en la sede de trabajo como responsable del Sistema de Gestión y Seguridad en el Trabajo en cada uno de los centros de trabajo. </t>
  </si>
  <si>
    <t>Incumplimiento de los Estándares Minimos del SG-SST de acuerdo a la Resolución 0312 de 2019</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</si>
  <si>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t>
    </r>
    <r>
      <rPr>
        <sz val="11"/>
        <color theme="1"/>
        <rFont val="Arial"/>
        <family val="2"/>
      </rPr>
      <t xml:space="preserve"> Plan  de trabajo, Plan de transferencias al archivo central  y asignación de personal.</t>
    </r>
  </si>
  <si>
    <r>
      <rPr>
        <b/>
        <sz val="11"/>
        <color theme="1"/>
        <rFont val="Arial"/>
        <family val="2"/>
      </rPr>
      <t xml:space="preserve">Control 2: </t>
    </r>
    <r>
      <rPr>
        <sz val="11"/>
        <color theme="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color theme="1"/>
        <rFont val="Arial"/>
        <family val="2"/>
      </rPr>
      <t xml:space="preserve">
Periodicidad del control:</t>
    </r>
    <r>
      <rPr>
        <sz val="11"/>
        <color theme="1"/>
        <rFont val="Arial"/>
        <family val="2"/>
      </rPr>
      <t xml:space="preserve"> Diario</t>
    </r>
    <r>
      <rPr>
        <b/>
        <sz val="11"/>
        <color theme="1"/>
        <rFont val="Arial"/>
        <family val="2"/>
      </rPr>
      <t xml:space="preserve">
Evidencias: </t>
    </r>
    <r>
      <rPr>
        <sz val="11"/>
        <color theme="1"/>
        <rFont val="Arial"/>
        <family val="2"/>
      </rPr>
      <t>Planilla de control, documento ingreso de documentos a las historias laborales</t>
    </r>
  </si>
  <si>
    <r>
      <t xml:space="preserve">Control 3:  </t>
    </r>
    <r>
      <rPr>
        <sz val="11"/>
        <color theme="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color theme="1"/>
        <rFont val="Arial"/>
        <family val="2"/>
      </rPr>
      <t xml:space="preserve">
Periodicidad del control:</t>
    </r>
    <r>
      <rPr>
        <sz val="11"/>
        <color theme="1"/>
        <rFont val="Arial"/>
        <family val="2"/>
      </rPr>
      <t xml:space="preserve"> Mensual</t>
    </r>
    <r>
      <rPr>
        <b/>
        <sz val="11"/>
        <color theme="1"/>
        <rFont val="Arial"/>
        <family val="2"/>
      </rPr>
      <t xml:space="preserve">
Evidencias: </t>
    </r>
    <r>
      <rPr>
        <sz val="11"/>
        <color theme="1"/>
        <rFont val="Arial"/>
        <family val="2"/>
      </rPr>
      <t>Correos electrónicos, formato FUID</t>
    </r>
  </si>
  <si>
    <t xml:space="preserve">Deficiencia en el seguimiento efectivo de la prestacion del servicio de salud intramural en los ERON </t>
  </si>
  <si>
    <t xml:space="preserve">Incumplimiento en el registro y oportunidad de la información reportada en el Acta COSAD frente a los servicios de salud que se deben garantizar a la PPL a nivel intramural.   </t>
  </si>
  <si>
    <r>
      <t xml:space="preserve">Control 1: </t>
    </r>
    <r>
      <rPr>
        <sz val="11"/>
        <rFont val="Arial"/>
        <family val="2"/>
      </rPr>
      <t>El Lider de cada trabajo de auditoría, durante la fase de ejecución, revisa y aprueba:
-El diseño se cada actividad de verificación.
-La selección de la muestra.
Una vez ejecutadas las pruebas el Lider de la auditoría debera revisar y aprobar:
Los papeles de trabajo.
Los resultados obtenidos y las conclusiones.
En caso de modificaciones en la muestra, estas deberan documentarse y justificarse por parte del equipo auditor para su aprobación por parte del lider.</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</si>
  <si>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 en caso de identificarse hecho alguno, solicita apertura de investigación disciplinaria a la Oficina de Control Intrerno Disciplinario.</t>
    </r>
    <r>
      <rPr>
        <b/>
        <sz val="11"/>
        <rFont val="Arial"/>
        <family val="2"/>
      </rPr>
      <t xml:space="preserve">
Periodicidad del control: </t>
    </r>
    <r>
      <rPr>
        <sz val="11"/>
        <rFont val="Arial"/>
        <family val="2"/>
      </rPr>
      <t>Mensualmente</t>
    </r>
    <r>
      <rPr>
        <b/>
        <sz val="11"/>
        <rFont val="Arial"/>
        <family val="2"/>
      </rPr>
      <t xml:space="preserve">
Evidencias: </t>
    </r>
    <r>
      <rPr>
        <sz val="11"/>
        <rFont val="Arial"/>
        <family val="2"/>
      </rPr>
      <t>Oficio de solicitud y/o acciones de la OFICI.</t>
    </r>
  </si>
  <si>
    <t>Deficiencia en el seguimiento efectivo de la prestacion del servicio de alimentacion  en los ERON</t>
  </si>
  <si>
    <t>25 de julio</t>
  </si>
  <si>
    <r>
      <t xml:space="preserve">De acuerdo con las observaciones realizadas por la Oficina de Control Interno mediante informe 2023IE0099950 la </t>
    </r>
    <r>
      <rPr>
        <b/>
        <sz val="11"/>
        <rFont val="Arial Narrow"/>
        <family val="2"/>
      </rPr>
      <t>Dirección de Atención y Tratamiento</t>
    </r>
    <r>
      <rPr>
        <sz val="11"/>
        <rFont val="Arial Narrow"/>
        <family val="2"/>
      </rPr>
      <t xml:space="preserve"> - Proceso de Atención Social solicitó modificar los siguientes riesgos de gestión: R33, R34, R36, R61, R62, R63 y R90 y riesgos de corrupción: R35 y R38. </t>
    </r>
  </si>
  <si>
    <r>
      <t xml:space="preserve">La </t>
    </r>
    <r>
      <rPr>
        <b/>
        <sz val="12"/>
        <color theme="1"/>
        <rFont val="Arial Narrow"/>
        <family val="2"/>
      </rPr>
      <t>Oficina de Control Interno</t>
    </r>
    <r>
      <rPr>
        <sz val="12"/>
        <color theme="1"/>
        <rFont val="Arial Narrow"/>
        <family val="2"/>
      </rPr>
      <t xml:space="preserve"> solicitó modificar el riesgo de corrupción: R7.</t>
    </r>
  </si>
  <si>
    <t>18 de agosto</t>
  </si>
  <si>
    <t>La Dirección de Atención y Tratamiento solicita incluír un Control al Riesgo 63 de acuerdo con las observaciones realizadas por la Oficina de Control Interno mediante informe 2023IE0099950</t>
  </si>
  <si>
    <t>22 de agosto</t>
  </si>
  <si>
    <t>Aprobación del mapa de riesgos institucional (Acta 062)</t>
  </si>
  <si>
    <r>
      <t xml:space="preserve">De acuerdo con las observaciones realizadas por la Oficina de Control Interno mediante informe 2023IE0099950 la </t>
    </r>
    <r>
      <rPr>
        <b/>
        <sz val="11"/>
        <rFont val="Arial Narrow"/>
        <family val="2"/>
      </rPr>
      <t>Subdirección de Talento Humano</t>
    </r>
    <r>
      <rPr>
        <sz val="11"/>
        <rFont val="Arial Narrow"/>
        <family val="2"/>
      </rPr>
      <t xml:space="preserve"> - Proceso de Gestión del Talento Humano, solicitó modificar los siguientes riesgos de gestión: R48, R51, R52, R53, R56, R57 y R58 y riesgos de corrupción: R59 y R102.</t>
    </r>
  </si>
  <si>
    <t>Generar informes en salud que permitan la medición de las actividades en tiempo real. (indicadores).
Periodicidad del control: Mensual (febrero a noviembre).
Evidencia: Informes plataforma 360.</t>
  </si>
  <si>
    <t xml:space="preserve">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
Periodicidad del control: Mensual (febrero a noviembre).
Evidencia : acta </t>
  </si>
  <si>
    <t>Si se presenta la materialización del riesgo, se deben ejecutar las siguiente acciones cuyo objetivo principal es reducir los daños que se puedan producir (impacto): 
1. Realizar seguimiento a las instrucciones impartidas por la Entidad Territorial en Salud y la SUBAS.</t>
  </si>
  <si>
    <r>
      <rPr>
        <b/>
        <sz val="11"/>
        <rFont val="Arial"/>
        <family val="2"/>
      </rPr>
      <t>Control 1:</t>
    </r>
    <r>
      <rPr>
        <sz val="11"/>
        <rFont val="Arial"/>
        <family val="2"/>
      </rPr>
      <t xml:space="preserve">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Periodicidad del control:</t>
    </r>
    <r>
      <rPr>
        <sz val="11"/>
        <rFont val="Arial"/>
        <family val="2"/>
      </rPr>
      <t xml:space="preserve"> Mensual (febrero a noviembre - Mes vencido)
</t>
    </r>
    <r>
      <rPr>
        <b/>
        <sz val="11"/>
        <rFont val="Arial"/>
        <family val="2"/>
      </rPr>
      <t>Evidencias</t>
    </r>
    <r>
      <rPr>
        <sz val="11"/>
        <rFont val="Arial"/>
        <family val="2"/>
      </rPr>
      <t>: Actas, informes y/o correos mensuales..</t>
    </r>
  </si>
  <si>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coyunturales son evaluadas y se toman las acciones que hayan lugar para dar claridad ante los medios, dando cumplimiento a la Política y  al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noticiosa mensual. </t>
    </r>
    <r>
      <rPr>
        <b/>
        <sz val="11"/>
        <color theme="1"/>
        <rFont val="Arial"/>
        <family val="2"/>
      </rPr>
      <t xml:space="preserve"> </t>
    </r>
  </si>
  <si>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redes y evaluación a la incidencia en redes de manera quincenal y mensual. </t>
    </r>
  </si>
  <si>
    <r>
      <t xml:space="preserve">Control 3: </t>
    </r>
    <r>
      <rPr>
        <sz val="11"/>
        <color theme="1"/>
        <rFont val="Arial"/>
        <family val="2"/>
      </rPr>
      <t xml:space="preserve">La Oficina Asesora de Comunicaciones identifica las  "fake news",  las corrobora según la información oficial y la publica en los medios y canales Institucionales o através de la designación de vocero oficial.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publicaciones generadas de manera oficial. </t>
    </r>
  </si>
  <si>
    <t xml:space="preserve">Implementación de una campaña para el adecuado uso de la información en las redes sociales, medios de comunicación y alternativos. </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</si>
  <si>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3. Rueda de prensa.
4. Publicación oficial a través de las redes institucionales. 
</t>
  </si>
  <si>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Pantallazo de la Citación -  Grabación en  video </t>
    </r>
  </si>
  <si>
    <r>
      <rPr>
        <b/>
        <sz val="11"/>
        <color theme="1"/>
        <rFont val="Arial"/>
        <family val="2"/>
      </rPr>
      <t>Control 1:</t>
    </r>
    <r>
      <rPr>
        <sz val="11"/>
        <color theme="1"/>
        <rFont val="Arial"/>
        <family val="2"/>
      </rPr>
      <t xml:space="preserve"> Cada vez la SUCUC y/o la DIRES, según corresponda, adjudiquen estudiantes a un campo de práctica, el GUFOR verifica la conformación de la Junta Calificadora para la evaluación de prácticas y el correcto diligenciamiento del formato PA-GC-G03-F01 Evaluación de Prácticas Carcelarias versión oficial, acorde con lo establecido en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</si>
  <si>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Oficios y/o correos de retroalimentación </t>
    </r>
  </si>
  <si>
    <r>
      <rPr>
        <b/>
        <sz val="11"/>
        <rFont val="Arial"/>
        <family val="2"/>
      </rPr>
      <t xml:space="preserve">Control 1: </t>
    </r>
    <r>
      <rPr>
        <sz val="11"/>
        <rFont val="Arial"/>
        <family val="2"/>
      </rPr>
      <t xml:space="preserve">El Grupo Logístico realiza verificacion  de las necesidades consolidadas y  reportadas por las Regionales y ERON, en las fechas establecidas acorde con el procedimiento del Plan de Necesidades de Infrestructura y Dotación Estrucutra de Bienes y servicios a cargo de la USPEC, asi mismo se realizaran mesas de trabajo con las Direcciones regionales para evaluar el avance de esta actividad.
</t>
    </r>
    <r>
      <rPr>
        <b/>
        <sz val="11"/>
        <rFont val="Arial"/>
        <family val="2"/>
      </rPr>
      <t xml:space="preserve">
Periodicidad del control</t>
    </r>
    <r>
      <rPr>
        <sz val="11"/>
        <rFont val="Arial"/>
        <family val="2"/>
      </rPr>
      <t xml:space="preserve">: Trimestral
</t>
    </r>
    <r>
      <rPr>
        <b/>
        <sz val="11"/>
        <rFont val="Arial"/>
        <family val="2"/>
      </rPr>
      <t>Evidencias</t>
    </r>
    <r>
      <rPr>
        <sz val="11"/>
        <rFont val="Arial"/>
        <family val="2"/>
      </rPr>
      <t xml:space="preserve">: Actas, informes,Oficios </t>
    </r>
  </si>
  <si>
    <r>
      <rPr>
        <b/>
        <sz val="11"/>
        <rFont val="Arial"/>
        <family val="2"/>
      </rPr>
      <t xml:space="preserve">Control 2: </t>
    </r>
    <r>
      <rPr>
        <sz val="11"/>
        <rFont val="Arial"/>
        <family val="2"/>
      </rPr>
      <t xml:space="preserve">El Grupo Logístico realiza la coordinación con la USPEC  con el fin de realizar visitas de acompañamiento técnico frente a requerimiento de necesidades  en materia de infraestructua efectuados por los ERON .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de Visita- Informes de acompañamiento </t>
    </r>
  </si>
  <si>
    <t xml:space="preserve">Correos electronico, Actas, Informes, Matriz de seguimiento </t>
  </si>
  <si>
    <t>Cronograma de visitas,  informes y actas de visita</t>
  </si>
  <si>
    <r>
      <rPr>
        <b/>
        <sz val="11"/>
        <rFont val="Arial"/>
        <family val="2"/>
      </rPr>
      <t xml:space="preserve">Control 1: </t>
    </r>
    <r>
      <rPr>
        <sz val="11"/>
        <rFont val="Arial"/>
        <family val="2"/>
      </rPr>
      <t xml:space="preserve">La Subdirección de Talento Humano- Grupo de Bienestar Laboral establece el acta de compromiso inicial con los proveedores con el fin de exigir el cumplimiento de las condiciones técnicas del contrato y asi los servidores puedan redimir las órdenes de entrega con valor nominal en los puntos de comercio del proveedor a nivel nacional.  Se deberá informar mediante comunicado a los beneficiarios de la dotación, las formas de redención de ordenes de entrega y el tiempo establecido.  
</t>
    </r>
    <r>
      <rPr>
        <b/>
        <sz val="11"/>
        <rFont val="Arial"/>
        <family val="2"/>
      </rPr>
      <t>Periodicidad del control</t>
    </r>
    <r>
      <rPr>
        <sz val="11"/>
        <rFont val="Arial"/>
        <family val="2"/>
      </rPr>
      <t xml:space="preserve">: ultimo cuatrimestre de la vigencia 
</t>
    </r>
    <r>
      <rPr>
        <b/>
        <sz val="11"/>
        <rFont val="Arial"/>
        <family val="2"/>
      </rPr>
      <t>Evidencia:</t>
    </r>
    <r>
      <rPr>
        <sz val="11"/>
        <rFont val="Arial"/>
        <family val="2"/>
      </rPr>
      <t xml:space="preserve"> Acta de compromiso y comunicado.</t>
    </r>
  </si>
  <si>
    <t xml:space="preserve">Establecer compromisos con el almacen general de la Sede Central con el fin de realizar monitoreo de la entrega oportuna de las ordenes de entrega al personal administrativo. </t>
  </si>
  <si>
    <r>
      <rPr>
        <b/>
        <sz val="11"/>
        <color rgb="FF000000"/>
        <rFont val="Arial"/>
        <family val="2"/>
      </rPr>
      <t>Control 1:</t>
    </r>
    <r>
      <rPr>
        <sz val="11"/>
        <color indexed="8"/>
        <rFont val="Arial"/>
        <family val="2"/>
      </rPr>
      <t xml:space="preserve"> La Subdireccion de Talento Humano a traves del Grupo Asuntos Laborales, verificara el debido proceso de notificación de los incios de actuacion adminitrativa y de Resoluciones de retiro por abandono del cargo,a traves de la suscripcion de los sigueintes documentos por el ERON y las personas a notificar: 1. Acta de comunicacion personal, 2. citacion (Cuando no se notifica personalemnte) 3. contancias secretariales, 4. notificacion por aviso, 5. soporte de publicacion (pagina web y cartelera).      
</t>
    </r>
    <r>
      <rPr>
        <b/>
        <sz val="11"/>
        <color rgb="FF000000"/>
        <rFont val="Arial"/>
        <family val="2"/>
      </rPr>
      <t>Periodicidad del control:</t>
    </r>
    <r>
      <rPr>
        <sz val="11"/>
        <color indexed="8"/>
        <rFont val="Arial"/>
        <family val="2"/>
      </rPr>
      <t xml:space="preserve"> Permanente (cada que se presente)
</t>
    </r>
    <r>
      <rPr>
        <b/>
        <sz val="11"/>
        <color rgb="FF000000"/>
        <rFont val="Arial"/>
        <family val="2"/>
      </rPr>
      <t>Evidencias</t>
    </r>
    <r>
      <rPr>
        <sz val="11"/>
        <color indexed="8"/>
        <rFont val="Arial"/>
        <family val="2"/>
      </rPr>
      <t>: Acta de notificacion personal, citacion a notificacion personal, avisos, soportes de publicacion (Guia empresa de servicios postales y publicacion pagina web y avisos).</t>
    </r>
  </si>
  <si>
    <t xml:space="preserve"> No asistir a capacitaciones programadas frente al procedimiento.
• No atender los lineamientos que imparte la Subdirección de Talento Humano.                      •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</si>
  <si>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r>
      <rPr>
        <b/>
        <sz val="11"/>
        <rFont val="Arial"/>
        <family val="2"/>
      </rPr>
      <t xml:space="preserve">Control 1: </t>
    </r>
    <r>
      <rPr>
        <sz val="11"/>
        <rFont val="Arial"/>
        <family val="2"/>
      </rPr>
      <t xml:space="preserve">el Grupo Prospectiva del talento Humano y las Direcciones regionales realizan seguimiento al cumplimiento de cada una de las fases de la evaluación de desempeño laboral , con base a esta informacion el grupo prospectiva estructura un informe de frente a compromisos laborales y evaluaciones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Seguimientos realizados, informe </t>
    </r>
  </si>
  <si>
    <t xml:space="preserve">socializar los lineamientos relacionados con el pago de la primas de vigilante instructor, unidad familiar y capacitación. </t>
  </si>
  <si>
    <r>
      <rPr>
        <b/>
        <sz val="11"/>
        <rFont val="Arial"/>
        <family val="2"/>
      </rPr>
      <t>Control 1:</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</si>
  <si>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color theme="1"/>
        <rFont val="Arial"/>
        <family val="2"/>
      </rPr>
      <t xml:space="preserve">Control 1: </t>
    </r>
    <r>
      <rPr>
        <sz val="11"/>
        <color theme="1"/>
        <rFont val="Arial"/>
        <family val="2"/>
      </rPr>
      <t xml:space="preserve">L Los responsables de talento humano de las DIREG y ERON de forma conjunta con los funcionarios titulares del derecho a la prestación económica que reconoce la EPS o ARL, corrigen de forma inicial las inconsistencias de las incapacidades o licencias médicas negadas o rechazadas por parte de la EPS y/o ARL, de los funcionarios que se encuentran adscritos a sus centros de costo.
La Subdirección de Talento Humano - Grupo de Seguridad Social corrige las inconsistencias de las incapacidades o licencias médicas negadas o rechazadas por parte de la EPS y/o ARL en instancias superiores de las distintas entidades aseguradoras cuando dichas inconsistencias no pueden ser subsanadas por los ERON y DIREG correspondiente.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Reportes de la EPS y/o ARL</t>
    </r>
  </si>
  <si>
    <r>
      <rPr>
        <b/>
        <sz val="11"/>
        <color theme="1"/>
        <rFont val="Arial"/>
        <family val="2"/>
      </rPr>
      <t>Control 2:</t>
    </r>
    <r>
      <rPr>
        <sz val="11"/>
        <color theme="1"/>
        <rFont val="Arial"/>
        <family val="2"/>
      </rPr>
      <t xml:space="preserve"> en caso de que las causales de negación o rechazo de las incapacidades o licencias médicas no puedan ser corregidas o subsanadas por culpa imputable al trabajador,  los responsables de talento humano de las DIREG y ERON deben efectuar resolución de incapacidad o licencias médicas no reconocidas por parte de la EPS y/o ARL y reportar la novedad a nomina para que se ejecute el descuento del 100% de los días no laborados por el funcionario titular de la incapacidad o licencia negada o rechazada.
La Subdirección de Talento Humano - Grupo de Seguridad Social en conjunto con el Grupo de Nomina, ejecutan el descuento del 100% de los días no laborados por el funcionario titular de la incapacidad o licencia cuando el rechazo o negación surge en el proceso de revalidación por recobro de las prestaciones económicas correspondientes.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Resoluciones de incapacidades o licencias médicas no reconocidas por parte de la EPS y/o ARL.
Correos electrónicos de Solicitud de descuento por parte del Grupo de Seguridad Social al con el Grupo de Nomina.
Desprendibles nómina</t>
    </r>
  </si>
  <si>
    <t>correctivo</t>
  </si>
  <si>
    <t xml:space="preserve">Subdirección de Talento Humano - Grupo de Seguridad Social.
Directores Regionales y Directores de Establecimiento de Reclusión. </t>
  </si>
  <si>
    <r>
      <rPr>
        <b/>
        <sz val="11"/>
        <color rgb="FF000000"/>
        <rFont val="Arial"/>
        <family val="2"/>
      </rPr>
      <t xml:space="preserve">Control 1: </t>
    </r>
    <r>
      <rPr>
        <sz val="11"/>
        <color rgb="FF000000"/>
        <rFont val="Arial"/>
        <family val="2"/>
      </rPr>
      <t xml:space="preserve">La Subdirección de Talento Humano - Grupo Seguridad y Salud en el Trabajo realiza monitoreo  aleatorio de Seguimiento con las Direcciones Regionales donde se revisan los avances del SG-SST de cada uno de los ERON, dejando listado de las actividades que no cuenten con el soporte de actividades ejecutadas y  que no cumplan con el porcentaje en el desarrollo de las actividades de acuerdo al cronograma presentado; las Direcciones Regionales  igualmente deben remitir  informe consolidado de los ERON a nivel nacional de manera semestral de los avances del Sistema de Gestión de Seguridad y Salud en el Trabajo.                          
</t>
    </r>
    <r>
      <rPr>
        <b/>
        <sz val="11"/>
        <color rgb="FF000000"/>
        <rFont val="Arial"/>
        <family val="2"/>
      </rPr>
      <t>Periodicidad del control</t>
    </r>
    <r>
      <rPr>
        <sz val="11"/>
        <color rgb="FF000000"/>
        <rFont val="Arial"/>
        <family val="2"/>
      </rPr>
      <t xml:space="preserve">: Semestral
</t>
    </r>
    <r>
      <rPr>
        <b/>
        <sz val="11"/>
        <color rgb="FF000000"/>
        <rFont val="Arial"/>
        <family val="2"/>
      </rPr>
      <t>Evidencia:</t>
    </r>
    <r>
      <rPr>
        <sz val="11"/>
        <color rgb="FF000000"/>
        <rFont val="Arial"/>
        <family val="2"/>
      </rPr>
      <t xml:space="preserve"> Actas e Informes.            </t>
    </r>
    <r>
      <rPr>
        <b/>
        <sz val="11"/>
        <color rgb="FF000000"/>
        <rFont val="Arial"/>
        <family val="2"/>
      </rPr>
      <t xml:space="preserve">                                                     </t>
    </r>
  </si>
  <si>
    <r>
      <rPr>
        <b/>
        <sz val="11"/>
        <color theme="1"/>
        <rFont val="Arial"/>
        <family val="2"/>
      </rPr>
      <t>Control 2:</t>
    </r>
    <r>
      <rPr>
        <sz val="11"/>
        <color theme="1"/>
        <rFont val="Arial"/>
        <family val="2"/>
      </rPr>
      <t xml:space="preserve"> La Subdirección de Talento Humano - Grupo Seguridad y Salud en el Trabajo realiza seguimiento  mensual a  la base de datos (Drive)  que da cumplimiento a la  directriz emitida por la Dirección General en el año 2022 RAD 2022IE0065037; las Direcciones Regionales emitiran oficios a los Directores Regionales que no nombren funcionario del SST. (oficios que reposarán en en Drive creado por el Grupo de Seguridad y Salud en el Trabajo. 
</t>
    </r>
    <r>
      <rPr>
        <b/>
        <sz val="11"/>
        <color theme="1"/>
        <rFont val="Arial"/>
        <family val="2"/>
      </rPr>
      <t>Periodicidad del control</t>
    </r>
    <r>
      <rPr>
        <sz val="11"/>
        <color theme="1"/>
        <rFont val="Arial"/>
        <family val="2"/>
      </rPr>
      <t xml:space="preserve">: Mensual 
</t>
    </r>
    <r>
      <rPr>
        <b/>
        <sz val="11"/>
        <color theme="1"/>
        <rFont val="Arial"/>
        <family val="2"/>
      </rPr>
      <t xml:space="preserve">Evidencia: </t>
    </r>
    <r>
      <rPr>
        <sz val="11"/>
        <color theme="1"/>
        <rFont val="Arial"/>
        <family val="2"/>
      </rPr>
      <t xml:space="preserve"> Drive             </t>
    </r>
    <r>
      <rPr>
        <b/>
        <sz val="11"/>
        <color theme="1"/>
        <rFont val="Arial"/>
        <family val="2"/>
      </rPr>
      <t xml:space="preserve">                                                                                                                      </t>
    </r>
  </si>
  <si>
    <r>
      <rPr>
        <b/>
        <sz val="11"/>
        <color theme="1"/>
        <rFont val="Arial"/>
        <family val="2"/>
      </rPr>
      <t>Control 3:</t>
    </r>
    <r>
      <rPr>
        <sz val="11"/>
        <color theme="1"/>
        <rFont val="Arial"/>
        <family val="2"/>
      </rPr>
      <t xml:space="preserve">  La Subdirección de Talento Humano - Grupo Seguridad y Salud en el Trabajo,verifica el cumplimiento al oficio 2023IE0665260 "delegación de responsable para ejecución del Sistema de Gestión de Seguridad y Salud en el Trabajo -SG-SST"                                               
</t>
    </r>
    <r>
      <rPr>
        <b/>
        <sz val="11"/>
        <color theme="1"/>
        <rFont val="Arial"/>
        <family val="2"/>
      </rPr>
      <t>Periodicidad del control</t>
    </r>
    <r>
      <rPr>
        <sz val="11"/>
        <color theme="1"/>
        <rFont val="Arial"/>
        <family val="2"/>
      </rPr>
      <t xml:space="preserve">: mensual
</t>
    </r>
    <r>
      <rPr>
        <b/>
        <sz val="11"/>
        <color theme="1"/>
        <rFont val="Arial"/>
        <family val="2"/>
      </rPr>
      <t>Evidencia:</t>
    </r>
    <r>
      <rPr>
        <sz val="11"/>
        <color theme="1"/>
        <rFont val="Arial"/>
        <family val="2"/>
      </rPr>
      <t xml:space="preserve"> Reporte actualizado en el Drive  </t>
    </r>
    <r>
      <rPr>
        <b/>
        <sz val="11"/>
        <color theme="1"/>
        <rFont val="Arial"/>
        <family val="2"/>
      </rPr>
      <t xml:space="preserve">                                                               </t>
    </r>
  </si>
  <si>
    <t>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t>
  </si>
  <si>
    <t>2912/2024</t>
  </si>
  <si>
    <t>31/012/2024</t>
  </si>
  <si>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con el fin de verificar el cumplimiento de las actividades por cada uno de los responbles en la Dirección Regional y Eron .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</si>
  <si>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r>
      <rPr>
        <b/>
        <sz val="11"/>
        <rFont val="Arial"/>
        <family val="2"/>
      </rPr>
      <t xml:space="preserve">Control 1: </t>
    </r>
    <r>
      <rPr>
        <sz val="11"/>
        <rFont val="Arial"/>
        <family val="2"/>
      </rPr>
      <t xml:space="preserve">La Subdirección de Atención Psicosocial  - Grupo de Atención Psicosocial, verificará  el diligenciamiento oportuno de las fichas de ingreso a través de la información suministrada por el SISIPEC y realizará los oficios de la retroalimentación a las Direcciones Regionales para el diligenciamiento de las que falten.
Periodicidad del Control: Mensual
Evidencias: Reportes SISIPEC, Oficios de retroalimentación a las Direcciones Regionales.
</t>
    </r>
  </si>
  <si>
    <r>
      <rPr>
        <b/>
        <sz val="11"/>
        <rFont val="Arial"/>
        <family val="2"/>
      </rPr>
      <t>Control 2:</t>
    </r>
    <r>
      <rPr>
        <sz val="11"/>
        <rFont val="Arial"/>
        <family val="2"/>
      </rPr>
      <t xml:space="preserve"> La Subdirección de Atención Psicosocial  - Grupo de Atención Psicosocial, verificará las atenciones implementadas con la población de enfoque difrencial e interseccional en los establecimientos de reclusión a traves de la información suministrada por el SISIPEC y las Direcciones Regionales en los seguimientos virtuales y/o presenciales y realizara las retroalimentación que sean pertinentes.
Periodicidad del Control: Trimestral
Evidencias: Reportes SISIPEC, Estadistica, Actas de reuniones con Direcciones Regionales, informes de la Direcciones Regionales.</t>
    </r>
  </si>
  <si>
    <t>Solicitar el reporte a la Oficina de Sistemas el reporte del SISIPEC de las PPL intramurales sin ficha de ingreso</t>
  </si>
  <si>
    <t>Solicitar  ala OFISI el reporte de atencion social a poblacion con enfoque diferencial, informe de las Direcciones Regionales  de las actividades adelantadas con las poblaciones de enfoque diferencial e interseccional.</t>
  </si>
  <si>
    <t xml:space="preserve">Si se presenta la materialización del riesgo, se deben ejecutar las siguiente acciones cuyo objetivo principal es reducir los daños que se puedan producir (impacto): 
1. Solicitar a la Direcciones Regionales el diligenciamiento de las fichas de ingreso de las PPL que no cuenten con esta  informacion 
</t>
  </si>
  <si>
    <t>Si se presenta la materialización del riesgo, se deben ejecutar las siguiente acciones cuyo objetivo principal es reducir los daños que se puedan producir (impacto): 
2. Solcitar la inclusion de las PPL pertenecientes a población con enfoque diferencial e interseccional a programas y/o servicios de atención social y tratamiento penitenciario cuando se identifiquen los casos.</t>
  </si>
  <si>
    <t xml:space="preserve">Solicitar mensualmente el diligenciamiento de la matriz eje prestacional a las Direcciones Regionales de las entregas por ingreso, se veriricar la información suministrada detectando los ERON que no esten dando cumplimiento, y a estos ERON se realizará retroalimentación y seguimiento a estos caso trimestralmente por ocrreo electroncio y/o por oficio. </t>
  </si>
  <si>
    <r>
      <rPr>
        <b/>
        <sz val="11"/>
        <rFont val="Arial"/>
        <family val="2"/>
      </rPr>
      <t>Control 1:</t>
    </r>
    <r>
      <rPr>
        <sz val="11"/>
        <rFont val="Arial"/>
        <family val="2"/>
      </rPr>
      <t xml:space="preserve"> La Subdirección de Atención Psicosocial - Grupo de Atención Psicosocial solicitará a las Direcciones Regionales el diligenciamiento de la matriz de información de la verificación de las entregas de la dotación efecuadas por ingreso a las PPL de los establecimientos de reclusión  con base en la información de PPL que ingresan y el reporte de entregas por elementos ingreso, con el fin de establecer el cumplimiento en la entregas, se realizará retroalimentación y seguimiento a las Direcciones Regionales y  establecimientos de reclusión donde no se este dando cumplimiento a la entrega de la dotación, a fin que se establezcan acciones de mejora para garantizar las entregas completas de dotación.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Reportes SISIPEC, Drive Entregas por ingreso, correo electronico, oficios de retroalimentación y seguimiento.</t>
    </r>
  </si>
  <si>
    <r>
      <rPr>
        <b/>
        <sz val="11"/>
        <rFont val="Arial"/>
        <family val="2"/>
      </rPr>
      <t>Control 1:</t>
    </r>
    <r>
      <rPr>
        <sz val="11"/>
        <rFont val="Arial"/>
        <family val="2"/>
      </rPr>
      <t xml:space="preserve">  La Subdirección de Atención Psicosocial  - Grupo de Atención Psicosocial, verificará  la participación de la PPL que ingresan a los ERON en el programa de Induccion al establecimiento a traves de la información suministrada por las Direcciones Regionales en el consolidado mensual cobertura de inducción y evidencias de aplicabilidad de la Guía de Inducción de ingreso al Establecimiento y se realizara oficico de retroalimentacion y seguimiento.
</t>
    </r>
    <r>
      <rPr>
        <b/>
        <sz val="11"/>
        <rFont val="Arial"/>
        <family val="2"/>
      </rPr>
      <t xml:space="preserve">
Periodicidad del Control: </t>
    </r>
    <r>
      <rPr>
        <sz val="11"/>
        <rFont val="Arial"/>
        <family val="2"/>
      </rPr>
      <t xml:space="preserve">Mensual
</t>
    </r>
    <r>
      <rPr>
        <b/>
        <sz val="11"/>
        <rFont val="Arial"/>
        <family val="2"/>
      </rPr>
      <t>Evidencias</t>
    </r>
    <r>
      <rPr>
        <sz val="11"/>
        <rFont val="Arial"/>
        <family val="2"/>
      </rPr>
      <t>: Drive Inducción al Establecimiento, oficio de retroalimentación y seguimiento</t>
    </r>
  </si>
  <si>
    <t xml:space="preserve">Dificultad de los familiares de las PPL para la conexión a la visita virtual. </t>
  </si>
  <si>
    <t>Solicitar reporte SISIPEC de visitas virtuales,  e informe de seguimiento de las Direcciones Regionales los ERON  (visitas programadas vs visitas realizadas)</t>
  </si>
  <si>
    <r>
      <rPr>
        <b/>
        <sz val="11"/>
        <rFont val="Arial"/>
        <family val="2"/>
      </rPr>
      <t>Control 1:</t>
    </r>
    <r>
      <rPr>
        <sz val="11"/>
        <rFont val="Arial"/>
        <family val="2"/>
      </rPr>
      <t xml:space="preserve"> La Subdirección de Atención Psicosocial  - Grupo de Atención Psicosocial, verificará las acciones implementadas con las PPL en los establecimientos de reclusión para la prevencion de conducta suicida a traves de la información suministrada por las Direcciones Regionales   en los seguimientos virtuales y/o presenciales.
</t>
    </r>
    <r>
      <rPr>
        <b/>
        <sz val="11"/>
        <rFont val="Arial"/>
        <family val="2"/>
      </rPr>
      <t>Periodicidad del Control</t>
    </r>
    <r>
      <rPr>
        <sz val="11"/>
        <rFont val="Arial"/>
        <family val="2"/>
      </rPr>
      <t xml:space="preserve">: Trimestral
</t>
    </r>
    <r>
      <rPr>
        <b/>
        <sz val="11"/>
        <rFont val="Arial"/>
        <family val="2"/>
      </rPr>
      <t>Evidencias</t>
    </r>
    <r>
      <rPr>
        <sz val="11"/>
        <rFont val="Arial"/>
        <family val="2"/>
      </rPr>
      <t xml:space="preserve">: Reportes matriz conducta suicida, estadistica, Actas de reuniones con Direcciones Regionales, informes de la Direcciones Regionales.
</t>
    </r>
  </si>
  <si>
    <t xml:space="preserve">Si se presenta la materialización del riesgo, se debe ejecutar las siguientes acciones cuyo objetivo principal es reducir los daños que se puedan producir (Impacto):
1.  Solicitud de implementacion de acciones de prevención de conduca suicida.
</t>
  </si>
  <si>
    <t xml:space="preserve">Subdirección de Atención Psicosocial - Grupo de Tratamiento Penitenciario </t>
  </si>
  <si>
    <r>
      <rPr>
        <b/>
        <sz val="11"/>
        <rFont val="Arial"/>
        <family val="2"/>
      </rPr>
      <t>Control 1:</t>
    </r>
    <r>
      <rPr>
        <sz val="11"/>
        <rFont val="Arial"/>
        <family val="2"/>
      </rPr>
      <t xml:space="preserve"> Las Direcciones Regionales realizan seguimiento mensual a los establecimientos de su jurisdicción, a través del reporte en DRIVE del formato planeación y seguimiento al "PROGRAMA ATENCIÓN Y PREVENCIÓN DEL CONSUMO DE SPA", con las coberturas de cada uno de los 5 ejes y líneas de acción, realizan retroalimentación a los ERON y solicitan plan de trabajo a los que reporten en cero (0) o baja cobertura. 
Cada Regional envía informe trimestral del seguimiento realizado a la Dirección de Atención y Tratamiento a través del formato PM-TP-G04-F01 Formato Informe cualitativo programa SPA versión oficial. Siendo consolidado por el Grupo de Tratamiento Penitenciario, efectuando retroalimentación a través de informe.
</t>
    </r>
    <r>
      <rPr>
        <b/>
        <sz val="11"/>
        <rFont val="Arial"/>
        <family val="2"/>
      </rPr>
      <t xml:space="preserve">Periodicidad del control: </t>
    </r>
    <r>
      <rPr>
        <sz val="11"/>
        <rFont val="Arial"/>
        <family val="2"/>
      </rPr>
      <t xml:space="preserve">Mensual y trimestral
</t>
    </r>
    <r>
      <rPr>
        <b/>
        <sz val="11"/>
        <rFont val="Arial"/>
        <family val="2"/>
      </rPr>
      <t xml:space="preserve">Evidencias ERON: </t>
    </r>
    <r>
      <rPr>
        <sz val="11"/>
        <rFont val="Arial"/>
        <family val="2"/>
      </rPr>
      <t>Registro de información en el DRIVE mensual, Informe retroalimentación Trimestral sobre estrategias para implementar y fortalecer los 5 ejes y líneas de acción de la Cartilla "PROGRAMA ATENCIÓN Y PREVENCIÓN DEL CONSUMO DE SPA"</t>
    </r>
  </si>
  <si>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</si>
  <si>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Subdirección de Atención Psicosocial - Grupo de Tratamiento Penitenciario</t>
  </si>
  <si>
    <r>
      <t>Control 1:</t>
    </r>
    <r>
      <rPr>
        <sz val="11"/>
        <rFont val="Arial"/>
        <family val="2"/>
      </rPr>
      <t xml:space="preserve"> El grupo servicios de salud de la Subdirección de Atención en Salud realiza seguimiento mensual a la programación de las atenciones en salud intramural para identificar las principales barreras de acceso y retroalimentar el resultado a las Direcciones Regionales y ERON. 
</t>
    </r>
    <r>
      <rPr>
        <b/>
        <sz val="11"/>
        <rFont val="Arial"/>
        <family val="2"/>
      </rPr>
      <t xml:space="preserve">Periodicidad del control: </t>
    </r>
    <r>
      <rPr>
        <sz val="11"/>
        <rFont val="Arial"/>
        <family val="2"/>
      </rPr>
      <t xml:space="preserve">Mensual (en el periodo de enero a octubre - Mes vencido)
</t>
    </r>
    <r>
      <rPr>
        <b/>
        <sz val="11"/>
        <rFont val="Arial"/>
        <family val="2"/>
      </rPr>
      <t>Evidencias:</t>
    </r>
    <r>
      <rPr>
        <sz val="11"/>
        <rFont val="Arial"/>
        <family val="2"/>
      </rPr>
      <t xml:space="preserve">  Informe mensual y retroalimentación.   </t>
    </r>
  </si>
  <si>
    <r>
      <t xml:space="preserve">Retroalimentación trimestral a la Direccion  General y Direccion de Custodia y Vigilancia del INPEC, identificando las  barreras de acceso a   la atencion intramural de la PPL atribuibles al INPEC .                                                                 Soporte: correo  electronico.
</t>
    </r>
    <r>
      <rPr>
        <b/>
        <sz val="11"/>
        <rFont val="Arial"/>
        <family val="2"/>
      </rPr>
      <t>Periodo:</t>
    </r>
    <r>
      <rPr>
        <sz val="11"/>
        <rFont val="Arial"/>
        <family val="2"/>
      </rPr>
      <t xml:space="preserve"> Trimestral (en el periodo de enero a octubre - Mes vencido)
</t>
    </r>
    <r>
      <rPr>
        <b/>
        <sz val="11"/>
        <rFont val="Arial"/>
        <family val="2"/>
      </rPr>
      <t xml:space="preserve">Evidencia: </t>
    </r>
    <r>
      <rPr>
        <sz val="11"/>
        <rFont val="Arial"/>
        <family val="2"/>
      </rPr>
      <t>Correo electronico e informe.</t>
    </r>
  </si>
  <si>
    <r>
      <rPr>
        <b/>
        <sz val="11"/>
        <rFont val="Arial"/>
        <family val="2"/>
      </rPr>
      <t xml:space="preserve">Control 1: </t>
    </r>
    <r>
      <rPr>
        <sz val="11"/>
        <rFont val="Arial"/>
        <family val="2"/>
      </rPr>
      <t xml:space="preserve">Las DIREG y ERON realizan censo religioso al ingreso del PPL, sobre necesidades de asistencia espiritual y reporta casos que no estén contemplados. El grupo de apoyo espiritual parametrizará las nuevas Entidades Religiosas, solicitadas por las personas privadas de la lIbertad, con la finalidad de mitigar posibles vulneraciones al derecho de libertad religiosa y de cultos en la Asistencia Espiritual en los Establecimientos de Reclusión del Orden Nacional ERON.
</t>
    </r>
    <r>
      <rPr>
        <b/>
        <sz val="11"/>
        <rFont val="Arial"/>
        <family val="2"/>
      </rPr>
      <t>Periodicidad del control:</t>
    </r>
    <r>
      <rPr>
        <sz val="11"/>
        <rFont val="Arial"/>
        <family val="2"/>
      </rPr>
      <t xml:space="preserve"> Al inicio año (Una vez)
</t>
    </r>
    <r>
      <rPr>
        <b/>
        <sz val="11"/>
        <rFont val="Arial"/>
        <family val="2"/>
      </rPr>
      <t xml:space="preserve">Evidencias: </t>
    </r>
    <r>
      <rPr>
        <sz val="11"/>
        <rFont val="Arial"/>
        <family val="2"/>
      </rPr>
      <t>Procedimiento de asistencia espiritual PM-AS-P21, censo
religioso, ficha de ingreso, correos electrónicos y actas de registro.</t>
    </r>
  </si>
  <si>
    <r>
      <rPr>
        <b/>
        <sz val="11"/>
        <rFont val="Arial"/>
        <family val="2"/>
      </rPr>
      <t xml:space="preserve">Control 2: </t>
    </r>
    <r>
      <rPr>
        <sz val="11"/>
        <rFont val="Arial"/>
        <family val="2"/>
      </rPr>
      <t xml:space="preserve">La subdirección de Atención Psicosocial - Grupo Apoyo Espiritual, creará espacios de capacitación, sobre la diversidad de Entidades Religiosas que se encuentran en el Registro Público del Ministerio del Interior y el Censo Religioso INPEC, con el fin de brindar herramientas religiosas y doctrinales, sin llegar a vulnerar el derecho de libertad religiosa y de cultos.
</t>
    </r>
    <r>
      <rPr>
        <b/>
        <sz val="11"/>
        <rFont val="Arial"/>
        <family val="2"/>
      </rPr>
      <t>Periodicidad del control:</t>
    </r>
    <r>
      <rPr>
        <sz val="11"/>
        <rFont val="Arial"/>
        <family val="2"/>
      </rPr>
      <t xml:space="preserve"> Mensual
</t>
    </r>
    <r>
      <rPr>
        <b/>
        <sz val="11"/>
        <rFont val="Arial"/>
        <family val="2"/>
      </rPr>
      <t>Evidencias</t>
    </r>
    <r>
      <rPr>
        <sz val="11"/>
        <rFont val="Arial"/>
        <family val="2"/>
      </rPr>
      <t>: Procedimiento de asistencia espiritual PM-AS-P21, Correos electrónicos, actas de registro de las capacitaciones.</t>
    </r>
  </si>
  <si>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</si>
  <si>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 xml:space="preserve">Subdirección de Atención Psicosocial - Grupo de Apoyo Espiritual </t>
  </si>
  <si>
    <t>Realizar 6 capacitaciones con Entidades Religiosas que apoyan la Aistencia Espiritual en los Establecimientos de Reclusión del orden nacional - ERON, con el fin de brindar herramientas espirituales y religiosas, sin llegar a la vulneración del Derecho de Libertad Religiosa y de Cultos.</t>
  </si>
  <si>
    <r>
      <rPr>
        <b/>
        <sz val="11"/>
        <rFont val="Arial"/>
        <family val="2"/>
      </rPr>
      <t xml:space="preserve">Control 1: </t>
    </r>
    <r>
      <rPr>
        <sz val="11"/>
        <rFont val="Arial"/>
        <family val="2"/>
      </rPr>
      <t xml:space="preserve">Las Direcciones Regionales realizan seguimiento mensual a los ERON de su jurisdicción, revisando los reportes de "Internos en fase", "Internos sin seguimiento mayor a 90 dias" e  "Internos sin seguimiento mayor a 180 dias" a través del sisterma SISIPEC y  solicitan planes de trabajo  con cronograma a los ERON que no estén cumpliendo con el procedimiento PM-TP-P07 Versión 02 "Operatividad del Consejo de Evaluación y Tratamiento- CET".
Las Direcciones Regionales remiten mensualmente avance en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PM-TP-P07-F08 Informe Cualitativo CET versión oficial.    
</t>
    </r>
    <r>
      <rPr>
        <b/>
        <sz val="11"/>
        <rFont val="Arial"/>
        <family val="2"/>
      </rPr>
      <t xml:space="preserve">
Periodicidad del control: </t>
    </r>
    <r>
      <rPr>
        <sz val="11"/>
        <rFont val="Arial"/>
        <family val="2"/>
      </rPr>
      <t xml:space="preserve"> Mensual yTrimestral</t>
    </r>
    <r>
      <rPr>
        <b/>
        <sz val="11"/>
        <rFont val="Arial"/>
        <family val="2"/>
      </rPr>
      <t xml:space="preserve">
Evidencias: </t>
    </r>
    <r>
      <rPr>
        <sz val="11"/>
        <rFont val="Arial"/>
        <family val="2"/>
      </rPr>
      <t xml:space="preserve">Reportes de Sisipec Web, correos electrónicos y oficios  con radicados. </t>
    </r>
  </si>
  <si>
    <r>
      <t xml:space="preserve">Verificar la calidad del concepto integral, 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xml:space="preserve">Reporte del Consejo de evaluaciòn en el sistema Sisipec  Web, oficio.                 </t>
    </r>
  </si>
  <si>
    <r>
      <rPr>
        <b/>
        <sz val="11"/>
        <rFont val="Arial"/>
        <family val="2"/>
      </rPr>
      <t xml:space="preserve">Control 1: </t>
    </r>
    <r>
      <rPr>
        <sz val="11"/>
        <rFont val="Arial"/>
        <family val="2"/>
      </rPr>
      <t xml:space="preserve">Las Direcciones Regionales realizan seguimiento mensual a los ERON de su jurisdicción, revisando los reportes de "Internos sin actividad", "Internos con situación jurídica o  PASO" a través del sisterma SISIPEC, módulo TEE, reporte de actividades  y  solicitan planes de trabajo  con cronograma a los ERON que no estén cumpliendo con el procedimiento PM-TP-P03 Versión oficial  "Procedimiento para la Evaluación, Selección, Asignación, Seguimiento y Certificación de Actividades", </t>
    </r>
    <r>
      <rPr>
        <b/>
        <sz val="11"/>
        <rFont val="Arial"/>
        <family val="2"/>
      </rPr>
      <t xml:space="preserve">
</t>
    </r>
    <r>
      <rPr>
        <sz val="11"/>
        <rFont val="Arial"/>
        <family val="2"/>
      </rPr>
      <t xml:space="preserve">Las Direcciones Regionales remiten mensualmente avance en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PM-TP-P03-F05 Informe Cualitativo JETEE versión oficial.    </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oficios  con radicados. </t>
    </r>
  </si>
  <si>
    <r>
      <t xml:space="preserve">Verificar la asignación de actividades ocupacionales TEE  de acuerdo a su fase de tratamiento penitenciario y  a la metodología PASO, para lo cual mensualmente las Direcciones Regionales consultando el módulo del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del cual verificaran a través del aplicativo en el módulo TEE histórico de actividades que el privado de la libertad cuente con la actividad ocupacional de acuerdo al plan de tratamiento formulado y a su fase de tratamiento penitenciario. Posterior a esto realizará retroalimentación al ERON mediante formato PA-DO-G01-F02 Oficio versión oficial. La DIRAT a través del Grupo de Tratamiento Penitenciario retroalimentará trimestralmente a las regionales frente a los seguimientos realizados.Las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                                                                                                                                                                                                </t>
    </r>
    <r>
      <rPr>
        <b/>
        <sz val="11"/>
        <rFont val="Arial"/>
        <family val="2"/>
      </rPr>
      <t>Evidencia</t>
    </r>
    <r>
      <rPr>
        <sz val="11"/>
        <rFont val="Arial"/>
        <family val="2"/>
      </rPr>
      <t xml:space="preserve">:Reporte de PPL con actividad en el sistema Sisipec  Web, oficio.   </t>
    </r>
  </si>
  <si>
    <r>
      <rPr>
        <b/>
        <sz val="11"/>
        <rFont val="Arial"/>
        <family val="2"/>
      </rPr>
      <t>Control 1:</t>
    </r>
    <r>
      <rPr>
        <sz val="1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rFont val="Arial"/>
        <family val="2"/>
      </rPr>
      <t>Periodicidad del control:</t>
    </r>
    <r>
      <rPr>
        <sz val="11"/>
        <rFont val="Arial"/>
        <family val="2"/>
      </rPr>
      <t xml:space="preserve"> Mensual y trimestral</t>
    </r>
    <r>
      <rPr>
        <b/>
        <sz val="11"/>
        <rFont val="Arial"/>
        <family val="2"/>
      </rPr>
      <t xml:space="preserve">
Evidencias ERON: </t>
    </r>
    <r>
      <rPr>
        <sz val="11"/>
        <rFont val="Arial"/>
        <family val="2"/>
      </rPr>
      <t>Registro de información en el DRIVE mensual</t>
    </r>
    <r>
      <rPr>
        <b/>
        <sz val="11"/>
        <rFont val="Arial"/>
        <family val="2"/>
      </rPr>
      <t xml:space="preserve">
Evidencias DIREG: </t>
    </r>
    <r>
      <rPr>
        <sz val="11"/>
        <rFont val="Arial"/>
        <family val="2"/>
      </rPr>
      <t>Informe seguimiento Trimestral</t>
    </r>
    <r>
      <rPr>
        <b/>
        <sz val="11"/>
        <rFont val="Arial"/>
        <family val="2"/>
      </rPr>
      <t xml:space="preserve">
Evidencias Tratamiento Penitenciario: </t>
    </r>
    <r>
      <rPr>
        <sz val="11"/>
        <rFont val="Arial"/>
        <family val="2"/>
      </rPr>
      <t>Informe retroalimentación Trimestral</t>
    </r>
  </si>
  <si>
    <r>
      <t xml:space="preserve">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Registro de información en el DRIVE mensual</t>
    </r>
  </si>
  <si>
    <t>Posibilidad de afectación por la no certificación de la educación formal ofertada a la Población Privada de la Libertad con bajo nivel educativo.</t>
  </si>
  <si>
    <t>Falta de vinculación del Ministerio de Educación Nacional en procesos educativos de la Población Privada de la Libertad</t>
  </si>
  <si>
    <t>La falta de directrices del MEN que permita que las  Secretarias de Educación y/o Colegios de las regiones incluyan en su cobertura a la Población Privada de la Libertad en educación formal.</t>
  </si>
  <si>
    <t xml:space="preserve">Si se presenta la materialización del riesgo se deben ejecutar las siguiente acciones cuyo objetivo principal es reducir los daños que se puedan producir (impacto): 
1. La Subdirección de Educación - Grupo Educación Penitenciaria y Carcelaria adelantará gestión ante el Ministerio de Educación Nacional con el fin articular acciones que permitan atender a la Población Privada de la Libertad en el municipio y/o región donde se presente la necesidad.
</t>
  </si>
  <si>
    <r>
      <rPr>
        <b/>
        <sz val="11"/>
        <rFont val="Arial"/>
        <family val="2"/>
      </rPr>
      <t xml:space="preserve">Control 1: </t>
    </r>
    <r>
      <rPr>
        <sz val="11"/>
        <rFont val="Arial"/>
        <family val="2"/>
      </rPr>
      <t xml:space="preserve">La Subdirección de Educación - Grupo de Educación Penitenciaria y Carcelaria realizará seguimiento a los convenios existentes. Desde las direcciones y  áreas educativas de los ERON gestionarán ante las Secretarias de Eduación de su jurisdicción la suscripción de los convenios educativos en pro de la PPL.   La Subdirección de Educación generará estrategias para brindar el acceso de las PPL a la educación formal.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Informe semestral</t>
    </r>
  </si>
  <si>
    <t>Posibilidad de Afectación Reputacional y Económica por Inapropiada Gestión de Actividades Productivas con desviaciones significativas en la ejecución de los procesos delineados en los anteproyectos presupuestales, provocando incumplimiento de los plazos y metas financieras y de impacto social propuestos durante la vigencia</t>
  </si>
  <si>
    <t>Falta de seguimiento y control de la ejecución de los procesos de las actividades por parte de los funcionarios designados en las Regionales.
Deficiencias en la planificación y desarrollo de los procesos contractuales para la ejecución de los presupuestos asignados para gastos de las actividades productivas en ERON.
Falta de recursos humanos de pérfil profesional y/o técnico idóneo o capacitado y suficiente en los ERON para llevar a cabo la administración de las actividades productivas.
Falta de comunicación efectiva  entre los funcionarios pares designados como responsables de las actividades productivas en sede central, regionales y ERON.</t>
  </si>
  <si>
    <t>Cultura organizacional deficiente con presencia de características y prácticas que obstaculizan el rendimiento, la eficiencia y el logro de los objetivos, ya sea por falta de valores compartidos, normas éticas, comunicación efectiva, resistencia al cambio, baja motivación, entre otros; lo cual no permite valorar la transparencia y la necesidad de una gestión adecuada de los recursos</t>
  </si>
  <si>
    <t>Grupo de Actividades productivas de la Subdirección de Desarrollo de Habilidades Productivas</t>
  </si>
  <si>
    <r>
      <rPr>
        <b/>
        <sz val="11"/>
        <rFont val="Arial"/>
        <family val="2"/>
      </rPr>
      <t xml:space="preserve">Control 1: </t>
    </r>
    <r>
      <rPr>
        <sz val="11"/>
        <rFont val="Arial"/>
        <family val="2"/>
      </rPr>
      <t xml:space="preserve"> Revisar y verificar la información contenida en los informes de gestión de actividades productivas consolidados por las regionales, permitiendo comparar  y validar los resultados con los arrojados por aplicativos dispuestos para tales fines; emitiendo la evaluación  y retroalimentación de la información de forma periódica, identificando así, oportunidades de mejora y ajuste de procedimientos, según sea necesario.
</t>
    </r>
    <r>
      <rPr>
        <b/>
        <sz val="11"/>
        <rFont val="Arial"/>
        <family val="2"/>
      </rPr>
      <t>Periodicidad del control:</t>
    </r>
    <r>
      <rPr>
        <sz val="11"/>
        <rFont val="Arial"/>
        <family val="2"/>
      </rPr>
      <t xml:space="preserve"> Mensual.
</t>
    </r>
    <r>
      <rPr>
        <b/>
        <sz val="11"/>
        <rFont val="Arial"/>
        <family val="2"/>
      </rPr>
      <t>Evidencias</t>
    </r>
    <r>
      <rPr>
        <sz val="11"/>
        <rFont val="Arial"/>
        <family val="2"/>
      </rPr>
      <t>: Oficio de Evaluación y Retroalimentación de Informes de Gestión de Actividades Productivas por cada una de las regionales.</t>
    </r>
  </si>
  <si>
    <r>
      <rPr>
        <b/>
        <sz val="11"/>
        <rFont val="Arial"/>
        <family val="2"/>
      </rPr>
      <t xml:space="preserve">Control 2: </t>
    </r>
    <r>
      <rPr>
        <sz val="11"/>
        <rFont val="Arial"/>
        <family val="2"/>
      </rPr>
      <t xml:space="preserve">Realizar el seguimiento periódico de la ejecución presupuestal  y recaudo de los recursos propios  para el funcionamiento de las actividades productivas; así como la ejecución presupuestal de recursos nación para la creación o fortalecimiento de las actividades productivas y programas PIGA,  tomando directamente la información del sistema financiero, comparando la ejecución de compromisos y obligaciones con presupuestos  o recursos asignados, con el fin de que se puedan llevar a cabo planes de mejora o modificaciones presupuestales según las necesidades emergentes durante la ejecución.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Informes de seguimiento de la ejecución presupuestal de recursos propios y recursos nación.</t>
    </r>
  </si>
  <si>
    <r>
      <rPr>
        <b/>
        <sz val="11"/>
        <rFont val="Arial"/>
        <family val="2"/>
      </rPr>
      <t>Control 3.</t>
    </r>
    <r>
      <rPr>
        <sz val="11"/>
        <rFont val="Arial"/>
        <family val="2"/>
      </rPr>
      <t xml:space="preserve"> Brindar capacitación continua a los funcionarios encargados de la administración de actividades productivas para mejorar habilidades y conocimientos que les permitan efectividad en el desarrollo de los procesos.
</t>
    </r>
    <r>
      <rPr>
        <b/>
        <sz val="11"/>
        <rFont val="Arial"/>
        <family val="2"/>
      </rPr>
      <t xml:space="preserve">Periodicidad del control: </t>
    </r>
    <r>
      <rPr>
        <sz val="11"/>
        <rFont val="Arial"/>
        <family val="2"/>
      </rPr>
      <t xml:space="preserve">Permanente 
</t>
    </r>
    <r>
      <rPr>
        <b/>
        <sz val="11"/>
        <rFont val="Arial"/>
        <family val="2"/>
      </rPr>
      <t>Evidencias:</t>
    </r>
    <r>
      <rPr>
        <sz val="11"/>
        <rFont val="Arial"/>
        <family val="2"/>
      </rPr>
      <t xml:space="preserve"> 4 capacitaciones mensuales en los diferentes temas de competencia de la administración de actividades productivas, según las necesidades de las regionales y ERON.</t>
    </r>
  </si>
  <si>
    <t xml:space="preserve"> PLAN 1.  Implementar herramientas tecnológicas o mejoras en los aplicativos actuales para agilizar y automatizar la revisión de datos, reduciendo la posibilidad de errores humanos.</t>
  </si>
  <si>
    <t>Si se presenta la materialización del riesgo, se deben ejecutar las siguiente acciones cuyo objetivo principal es reducir los daños que se puedan producir (impacto): 
1. Solicitud de revisión de copias de seguridad de aplicativos y sistemas de información financiera.
2. Apoyo en la solicitud o modificaaciones presupuestales requeridas en caso de que los recursos financieros sean insuficientes o se requieran traslados de rubros; entre otros.
3. Visita técnica  virtual o presencial inmediata a ERON y regionales por parte de la SUBDA de ser requerido.
4. Solicitud de cambio de funcionarios encargados de la administración de las actividades productivas en casos en que se determine necesario.
4. Envío de información al área competente internamente o externamente a la entidad correspondiente para inicio de las acciones disciplinarias, fiscales o penales según corresponda.
5. Reorientación de los procesos conforme a información real por parte de la SUBDA.</t>
  </si>
  <si>
    <t>PLAN 2. Crear un protocolo detallado que establezca cómo actuar en caso de desviaciones significativas entre la ejecución real, el recaudo y el presupuesto planificado, incluyendo procedimientos para realizar ajustes presupuestales, reasignar recursos o tomar otras medidas correctivas.</t>
  </si>
  <si>
    <t>PLAN 3. Realizar un diagnóstico con el apoyo de las regionales y ERON, que le permita determinar el personal profesional  y técnico que se requiere para la administración y manejo operativo de las actividades productivas conforme a su naturaleza,  con el propósito de presentar a la Dirección General, las necesidades de recurso humano para su nombramiento, traslado o vinculación del personal de la planta global del Instituto o acudir a modalidades de contratación permitidas legal y normativamente, según disposición de recursos financieros.</t>
  </si>
  <si>
    <r>
      <rPr>
        <b/>
        <sz val="11"/>
        <rFont val="Arial"/>
        <family val="2"/>
      </rPr>
      <t>Control 1:</t>
    </r>
    <r>
      <rPr>
        <sz val="11"/>
        <rFont val="Arial"/>
        <family val="2"/>
      </rPr>
      <t xml:space="preserve"> La Subdirección de Desarrollo de Habilidades Productivas</t>
    </r>
    <r>
      <rPr>
        <b/>
        <sz val="11"/>
        <rFont val="Arial"/>
        <family val="2"/>
      </rPr>
      <t xml:space="preserve"> emite y socializa procedmimiento </t>
    </r>
    <r>
      <rPr>
        <sz val="11"/>
        <rFont val="Arial"/>
        <family val="2"/>
      </rPr>
      <t xml:space="preserve">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del procedimiento,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t>
    </r>
    <r>
      <rPr>
        <b/>
        <sz val="11"/>
        <rFont val="Arial"/>
        <family val="2"/>
      </rPr>
      <t>mensual</t>
    </r>
    <r>
      <rPr>
        <sz val="11"/>
        <rFont val="Arial"/>
        <family val="2"/>
      </rPr>
      <t xml:space="preserve">
</t>
    </r>
    <r>
      <rPr>
        <b/>
        <sz val="11"/>
        <rFont val="Arial"/>
        <family val="2"/>
      </rPr>
      <t>Evidencias:</t>
    </r>
    <r>
      <rPr>
        <sz val="11"/>
        <rFont val="Arial"/>
        <family val="2"/>
      </rPr>
      <t xml:space="preserve">  Planillas  de  reporte, registro fotográfico, oficio de remisión de mercancía</t>
    </r>
  </si>
  <si>
    <r>
      <rPr>
        <b/>
        <sz val="11"/>
        <rFont val="Arial"/>
        <family val="2"/>
      </rPr>
      <t xml:space="preserve">Control 2: </t>
    </r>
    <r>
      <rPr>
        <sz val="11"/>
        <rFont val="Arial"/>
        <family val="2"/>
      </rPr>
      <t>El Director y el responsable de gestión comercial del ERON gestionan el espacio  apropiado  de almacenamiento, empaque y correcto embalaje para el posterior traslado de los  productos  elaborados por  la PPL para su comercialización . Para ello, es necesario programar un flujo de productos,  haciendo el menor número de movimientos.</t>
    </r>
    <r>
      <rPr>
        <b/>
        <sz val="11"/>
        <rFont val="Arial"/>
        <family val="2"/>
      </rPr>
      <t xml:space="preserve">
Periodicidad del control: </t>
    </r>
    <r>
      <rPr>
        <sz val="11"/>
        <rFont val="Arial"/>
        <family val="2"/>
      </rPr>
      <t>Permanente con reporte mensual</t>
    </r>
    <r>
      <rPr>
        <b/>
        <sz val="11"/>
        <rFont val="Arial"/>
        <family val="2"/>
      </rPr>
      <t xml:space="preserve">
Evidencias:</t>
    </r>
    <r>
      <rPr>
        <sz val="11"/>
        <rFont val="Arial"/>
        <family val="2"/>
      </rPr>
      <t xml:space="preserve"> ( Visitas al ERON, actas, oficios, videoconferencias , reuniones ).</t>
    </r>
    <r>
      <rPr>
        <b/>
        <sz val="11"/>
        <rFont val="Arial"/>
        <family val="2"/>
      </rPr>
      <t xml:space="preserve">    </t>
    </r>
    <r>
      <rPr>
        <sz val="11"/>
        <rFont val="Arial"/>
        <family val="2"/>
      </rPr>
      <t xml:space="preserve">                          </t>
    </r>
  </si>
  <si>
    <t xml:space="preserve">  Diseñar e implementar un procedimiento donde  se establezcan los controles que aseguren la adecuada recepción, transporte y manipulación de los productos.</t>
  </si>
  <si>
    <t xml:space="preserve">Subdirección de Desarrollo de Habilidades Productivas - Grupo de Gestion Comercial - GUGEC
Direcciones Regionales
</t>
  </si>
  <si>
    <t>Si se presenta la materialización del riesgo, se deben ejecutar acciones cuyo objetivo principal es reducir los daños que se puedan producir (impacto): 
Determinar la responsabilidad de la transportadora 4-72, ERON y/o del PPL si se trata de deficiencias en su elaboración, para el reconocimiento o NO, del costo del producto.</t>
  </si>
  <si>
    <t>Acompañamiento a las diferentes direcciones regionales y ERON, para la optimización de los planes ocupacionales en actividades de trabajo, conforme a la normatividad vigente.</t>
  </si>
  <si>
    <r>
      <rPr>
        <b/>
        <sz val="11"/>
        <rFont val="Arial"/>
        <family val="2"/>
      </rPr>
      <t>Control 1:</t>
    </r>
    <r>
      <rPr>
        <sz val="11"/>
        <rFont val="Arial"/>
        <family val="2"/>
      </rPr>
      <t xml:space="preserve">  La Subdirección de Desarrollo de Habilidades Productivas - Grupo de Actividades Ocupacionales GACOC, ejecuta la permanente modificación de los planes ocupacionales, previa solicitud de los ERON y aval de las DIREG por demanda,</t>
    </r>
    <r>
      <rPr>
        <b/>
        <u/>
        <sz val="11"/>
        <rFont val="Arial"/>
        <family val="2"/>
      </rPr>
      <t xml:space="preserve"> conforme al resultado del diagnóstico concertado con el grupo GACOC, </t>
    </r>
    <r>
      <rPr>
        <sz val="11"/>
        <rFont val="Arial"/>
        <family val="2"/>
      </rPr>
      <t xml:space="preserve">que es registrado en matriz en excel "Modificación planes ocupacionales ERON", con las observaciones pertinentes.
</t>
    </r>
    <r>
      <rPr>
        <b/>
        <sz val="11"/>
        <rFont val="Arial"/>
        <family val="2"/>
      </rPr>
      <t>Periodicidad del control:</t>
    </r>
    <r>
      <rPr>
        <sz val="11"/>
        <rFont val="Arial"/>
        <family val="2"/>
      </rPr>
      <t xml:space="preserve"> Permanente con reporte </t>
    </r>
    <r>
      <rPr>
        <b/>
        <u/>
        <sz val="11"/>
        <rFont val="Arial"/>
        <family val="2"/>
      </rPr>
      <t>trimestral.</t>
    </r>
    <r>
      <rPr>
        <sz val="11"/>
        <rFont val="Arial"/>
        <family val="2"/>
      </rPr>
      <t xml:space="preserve">
</t>
    </r>
    <r>
      <rPr>
        <b/>
        <sz val="11"/>
        <rFont val="Arial"/>
        <family val="2"/>
      </rPr>
      <t>Evidencias</t>
    </r>
    <r>
      <rPr>
        <sz val="11"/>
        <rFont val="Arial"/>
        <family val="2"/>
      </rPr>
      <t>: Matriz en excel, oficios y correo electrónico.</t>
    </r>
  </si>
  <si>
    <t xml:space="preserve">Subdirección de Atención en Salud
Grupo de Servicios de Salud 
Direcciones Regionales 
ERON </t>
  </si>
  <si>
    <r>
      <t xml:space="preserve">Permanente con reporte </t>
    </r>
    <r>
      <rPr>
        <b/>
        <u/>
        <sz val="11"/>
        <rFont val="Arial"/>
        <family val="2"/>
      </rPr>
      <t>trimestra</t>
    </r>
    <r>
      <rPr>
        <sz val="11"/>
        <rFont val="Arial"/>
        <family val="2"/>
      </rPr>
      <t>l</t>
    </r>
  </si>
  <si>
    <r>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t>
    </r>
    <r>
      <rPr>
        <b/>
        <u/>
        <sz val="11"/>
        <rFont val="Arial"/>
        <family val="2"/>
      </rPr>
      <t>pago</t>
    </r>
    <r>
      <rPr>
        <sz val="11"/>
        <rFont val="Arial"/>
        <family val="2"/>
      </rPr>
      <t xml:space="preserve"> de bonificación a la PPL, ya sea en las visitas de manera presencial a los ERON por parte de funcionarios de la SUBDA-GACOC, o en visitas virtuales que sean programadas para tal fin. </t>
    </r>
  </si>
  <si>
    <t xml:space="preserve">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
</t>
  </si>
  <si>
    <r>
      <t xml:space="preserve">Control 1. </t>
    </r>
    <r>
      <rPr>
        <sz val="11"/>
        <rFont val="Arial"/>
        <family val="2"/>
      </rPr>
      <t xml:space="preserve">Implementar programas virtuales de capacitación periódicos que aborden las implicaciones éticas de recibir o solicitar dádivas, incluyendo ejemplos y casos prácticos para mejorar la comprensión.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Grabación de videoconferencia  y consolidación por parte de regionales de actas de socialización y asistencia de responsables de administración de actividades productivas en ERON.</t>
    </r>
  </si>
  <si>
    <r>
      <rPr>
        <b/>
        <sz val="11"/>
        <rFont val="Arial"/>
        <family val="2"/>
      </rPr>
      <t xml:space="preserve">Control 2. </t>
    </r>
    <r>
      <rPr>
        <sz val="11"/>
        <rFont val="Arial"/>
        <family val="2"/>
      </rPr>
      <t xml:space="preserve">Realizar mensualmente toma física de inventarios de las actividades productivas de ERON y cotejar con registros de aplicativos.  Esta labor debe ser practicada por el responsable de la actividad productiva, el encargado de almacén y un funcionario del área de Gestión Corporativa o delegado por el Comité de Seguimiento y Control de las Actividades Productivas, con obtención de registro de calidad, el cual debe ser certificado con la firma de los participantes y cargado como soporte en drive de informes de gestión.
</t>
    </r>
    <r>
      <rPr>
        <b/>
        <sz val="11"/>
        <rFont val="Arial"/>
        <family val="2"/>
      </rPr>
      <t xml:space="preserve">Periodicidad del control: </t>
    </r>
    <r>
      <rPr>
        <sz val="11"/>
        <rFont val="Arial"/>
        <family val="2"/>
      </rPr>
      <t xml:space="preserve">Una vez al mes y cuando se presente una  novedad que lo requiera.                                                                             
</t>
    </r>
    <r>
      <rPr>
        <b/>
        <sz val="11"/>
        <rFont val="Arial"/>
        <family val="2"/>
      </rPr>
      <t>Evidencias</t>
    </r>
    <r>
      <rPr>
        <sz val="11"/>
        <rFont val="Arial"/>
        <family val="2"/>
      </rPr>
      <t>: Registro impreso de existencias costeadas en aplicativos con toma física de los inventarios consolidado por regionales.</t>
    </r>
  </si>
  <si>
    <r>
      <rPr>
        <b/>
        <sz val="11"/>
        <rFont val="Arial"/>
        <family val="2"/>
      </rPr>
      <t xml:space="preserve">Control 3. </t>
    </r>
    <r>
      <rPr>
        <sz val="11"/>
        <rFont val="Arial"/>
        <family val="2"/>
      </rPr>
      <t xml:space="preserve">Verificar el cumplimiento de la supervisión periódica y control adecuado de los procesos inherentes a la administración y operación de las actividades productivas por parte del Comité de Seguimientto y Control de éstas, con seguimiento y control de su desarrollo por parte de las regionales.
</t>
    </r>
    <r>
      <rPr>
        <b/>
        <sz val="11"/>
        <rFont val="Arial"/>
        <family val="2"/>
      </rPr>
      <t xml:space="preserve">Periodicidad del control: </t>
    </r>
    <r>
      <rPr>
        <sz val="11"/>
        <rFont val="Arial"/>
        <family val="2"/>
      </rPr>
      <t>Mensualmente</t>
    </r>
    <r>
      <rPr>
        <b/>
        <sz val="11"/>
        <rFont val="Arial"/>
        <family val="2"/>
      </rPr>
      <t xml:space="preserve">                         
Evidencias: </t>
    </r>
    <r>
      <rPr>
        <sz val="11"/>
        <rFont val="Arial"/>
        <family val="2"/>
      </rPr>
      <t>Acta como</t>
    </r>
    <r>
      <rPr>
        <b/>
        <sz val="11"/>
        <rFont val="Arial"/>
        <family val="2"/>
      </rPr>
      <t xml:space="preserve"> r</t>
    </r>
    <r>
      <rPr>
        <sz val="11"/>
        <rFont val="Arial"/>
        <family val="2"/>
      </rPr>
      <t>egistro de calidad, documentación soporte consolidada por cada regional y cargada en drive de informes de gestión de actividades productivas.</t>
    </r>
  </si>
  <si>
    <t>1. Reconocimiento laboral a funcionarios responsables de las actividades productivas en DIREG y ERON que desarrollen con ética y mérito la administración de las mismas.</t>
  </si>
  <si>
    <t xml:space="preserve">Grupo de Actividades Productivas de la Subdirección de Desarrollo de Habilidades Productivas </t>
  </si>
  <si>
    <t>Permanente con reporte bimensual</t>
  </si>
  <si>
    <t>3. Implementar un sistema de retroalimentación continua en el que las regionales proporcionen las observaciones correspondientes sobre la efectividad de la supervisión y control del Comité de Seguimiento y Control de las Actividades Productivas en ERON, y viceversa</t>
  </si>
  <si>
    <t xml:space="preserve"> Direcciones Regionales</t>
  </si>
  <si>
    <t xml:space="preserve">
2. Implementar, actualizar y/o mejorar los sistemas de información para garantizar su confiabilidad y seguridad. (Instalación en mínimo 15 ERON)
</t>
  </si>
  <si>
    <r>
      <rPr>
        <b/>
        <sz val="11"/>
        <color theme="1"/>
        <rFont val="Arial"/>
        <family val="2"/>
      </rPr>
      <t>Control 1:</t>
    </r>
    <r>
      <rPr>
        <sz val="11"/>
        <color theme="1"/>
        <rFont val="Arial"/>
        <family val="2"/>
      </rPr>
      <t xml:space="preserve"> La Subdirección de Talento Humano - Grupo Administración del Talento Humano aualmente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Anual
</t>
    </r>
    <r>
      <rPr>
        <b/>
        <sz val="11"/>
        <color theme="1"/>
        <rFont val="Arial"/>
        <family val="2"/>
      </rPr>
      <t>Evidencias:</t>
    </r>
    <r>
      <rPr>
        <sz val="11"/>
        <color theme="1"/>
        <rFont val="Arial"/>
        <family val="2"/>
      </rPr>
      <t xml:space="preserve"> Correos electrónicos, Humano web.</t>
    </r>
  </si>
  <si>
    <r>
      <rPr>
        <b/>
        <sz val="11"/>
        <rFont val="Arial"/>
        <family val="2"/>
      </rPr>
      <t xml:space="preserve">Control 1: </t>
    </r>
    <r>
      <rPr>
        <sz val="11"/>
        <rFont val="Arial"/>
        <family val="2"/>
      </rPr>
      <t xml:space="preserve"> La Subdirección de Talento Humano a través del Grupo de Nomina,  de manera semestral verifica que su equipo de trabajo realice la modificación de la contraseña para el acceso al sistema de nómina y orienta en la importancia del manejo de la información.que al equipo de trabajo la modificación de la contraseña para el acceso al sistema
</t>
    </r>
    <r>
      <rPr>
        <b/>
        <sz val="11"/>
        <rFont val="Arial"/>
        <family val="2"/>
      </rPr>
      <t>Periodicidad del control:  Semestral</t>
    </r>
    <r>
      <rPr>
        <sz val="11"/>
        <rFont val="Arial"/>
        <family val="2"/>
      </rPr>
      <t xml:space="preserve">
</t>
    </r>
    <r>
      <rPr>
        <b/>
        <sz val="11"/>
        <rFont val="Arial"/>
        <family val="2"/>
      </rPr>
      <t>Evidencias:</t>
    </r>
    <r>
      <rPr>
        <sz val="11"/>
        <rFont val="Arial"/>
        <family val="2"/>
      </rPr>
      <t xml:space="preserve"> verificacion a traves de acta en la cual quede plasmada que el equipo de trabajo realizo la modificacion de la contraseña</t>
    </r>
  </si>
  <si>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Anual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</si>
  <si>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r>
      <rPr>
        <b/>
        <sz val="11"/>
        <color rgb="FF000000"/>
        <rFont val="Arial"/>
        <family val="2"/>
      </rPr>
      <t xml:space="preserve">Control 2: </t>
    </r>
    <r>
      <rPr>
        <sz val="11"/>
        <color indexed="8"/>
        <rFont val="Arial"/>
        <family val="2"/>
      </rPr>
      <t xml:space="preserve"> La Subdirección de Talento Humano a través del  Grupo de Bienestar laboral ,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Semestral
</t>
    </r>
    <r>
      <rPr>
        <b/>
        <sz val="11"/>
        <color indexed="8"/>
        <rFont val="Arial"/>
        <family val="2"/>
      </rPr>
      <t xml:space="preserve">Evidencias: </t>
    </r>
    <r>
      <rPr>
        <sz val="11"/>
        <color indexed="8"/>
        <rFont val="Arial"/>
        <family val="2"/>
      </rPr>
      <t>Actas y correos masivos</t>
    </r>
  </si>
  <si>
    <t>Subdirección de  Talento Humano
Grupo Bienestar Laboral</t>
  </si>
  <si>
    <t>Posible afectación al debido proceso y seguridad de la información por la pérdida de documentos de importancia probatoria y/o expedientes disciplinarios debido a la falta de control y cuidado en la custodia de esos a cargo del profesional.</t>
  </si>
  <si>
    <t>Posible afectación al debido proceso y principio de publicidad por el incumplimiento en trámites y términos procesales debido a la inaplicabilidad de la ley disciplinaria vigente</t>
  </si>
  <si>
    <t>Riesgo</t>
  </si>
  <si>
    <t>La Subdireccion de Atencion en Salud - Grupo servicios de salud realizara revision mensual a la mejora de los hallazgos encontrados en el consolidado COSAD (mes vencido) elaborado por DIREG 
Periodicidad: Mensual (enero a octubre - Mes vencido)
Evidencias:Correos electronicos</t>
  </si>
  <si>
    <r>
      <t xml:space="preserve">Control 1: </t>
    </r>
    <r>
      <rPr>
        <sz val="11"/>
        <color theme="1"/>
        <rFont val="Arial"/>
        <family val="2"/>
      </rPr>
      <t xml:space="preserve">El grupo servicios de salud de la Subdirección de Atención en Salud realiza retroalimentacion mensual  a DIREG y ERON       de las inconsistencias identificadas en el acta COSAD PM-AS-P13-F01 diligenciada por el ERON y en el consolidado COSAD PM-AS-P13-F02 diligenciado por la regional , con la finalidad que el ERON realice las acciones de mejorar a la calidad y registro de la informacion reportada </t>
    </r>
    <r>
      <rPr>
        <b/>
        <sz val="11"/>
        <color theme="1"/>
        <rFont val="Arial"/>
        <family val="2"/>
      </rPr>
      <t xml:space="preserve">
Periodicidad del control: </t>
    </r>
    <r>
      <rPr>
        <sz val="11"/>
        <color theme="1"/>
        <rFont val="Arial"/>
        <family val="2"/>
      </rPr>
      <t>Mensual (en el periodo de enero a octubre - Mes vencido) 10 informes</t>
    </r>
    <r>
      <rPr>
        <b/>
        <sz val="11"/>
        <color theme="1"/>
        <rFont val="Arial"/>
        <family val="2"/>
      </rPr>
      <t xml:space="preserve">
Evidencia: </t>
    </r>
    <r>
      <rPr>
        <sz val="11"/>
        <color theme="1"/>
        <rFont val="Arial"/>
        <family val="2"/>
      </rPr>
      <t xml:space="preserve">correo electronico ó asesoría telefónica ó videoconferencias .
</t>
    </r>
    <r>
      <rPr>
        <b/>
        <sz val="11"/>
        <color theme="1"/>
        <rFont val="Arial"/>
        <family val="2"/>
      </rPr>
      <t xml:space="preserve">
</t>
    </r>
  </si>
  <si>
    <r>
      <rPr>
        <b/>
        <sz val="11"/>
        <color theme="1"/>
        <rFont val="Arial"/>
        <family val="2"/>
      </rPr>
      <t>Control 1:</t>
    </r>
    <r>
      <rPr>
        <sz val="11"/>
        <color theme="1"/>
        <rFont val="Arial"/>
        <family val="2"/>
      </rPr>
      <t xml:space="preserve"> La Oficina de Control Interno Disciplinario - Coordinación Grupo de Prevención y el Coordinador del Grupo Instrucción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Si se evidencia la perdida de algún documento a cargo de los funcionarios de la OFIDI, se realizará el informe respectivo para que se inicien las acciones correspondientes.
</t>
    </r>
    <r>
      <rPr>
        <b/>
        <sz val="11"/>
        <color theme="1"/>
        <rFont val="Arial"/>
        <family val="2"/>
      </rPr>
      <t xml:space="preserve">Periodicidad del control: </t>
    </r>
    <r>
      <rPr>
        <sz val="11"/>
        <color theme="1"/>
        <rFont val="Arial"/>
        <family val="2"/>
      </rPr>
      <t>Trimestral</t>
    </r>
    <r>
      <rPr>
        <b/>
        <sz val="11"/>
        <color theme="1"/>
        <rFont val="Arial"/>
        <family val="2"/>
      </rPr>
      <t xml:space="preserve">
Evidencias</t>
    </r>
    <r>
      <rPr>
        <sz val="11"/>
        <color theme="1"/>
        <rFont val="Arial"/>
        <family val="2"/>
      </rPr>
      <t xml:space="preserve">: Acta de verificación, correo electrónicos, libros radicadores
</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</si>
  <si>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t>
    </r>
    <r>
      <rPr>
        <b/>
        <sz val="11"/>
        <color theme="1"/>
        <rFont val="Arial"/>
        <family val="2"/>
      </rPr>
      <t>de ley</t>
    </r>
    <r>
      <rPr>
        <sz val="11"/>
        <color theme="1"/>
        <rFont val="Arial"/>
        <family val="2"/>
      </rPr>
      <t>.
El jefe de la Oficina de Control Interno Disciplinario y sus coordinadores de apoyo, realizarán una verificación aleatoria para corroborar que se están cumpliendo los términos de ley bajo los principios administrativos de eficiencia, eficacia y efectividad. 
Periodicidad del control: Permanente con reporte cuatrimestral
Evidencias: Acta de revisión, correos electrónicos, libros radicadores.</t>
    </r>
  </si>
  <si>
    <r>
      <rPr>
        <b/>
        <sz val="11"/>
        <color theme="1"/>
        <rFont val="Arial"/>
        <family val="2"/>
      </rPr>
      <t>Control 2:</t>
    </r>
    <r>
      <rPr>
        <sz val="11"/>
        <color theme="1"/>
        <rFont val="Arial"/>
        <family val="2"/>
      </rPr>
      <t xml:space="preserve"> La Oficina de Control Interno Disciplinario - Coordinación del grupo de Secretaría Común en el nivel central o los responsables de Control Interno Disciplinario en las DIREG antes del vencimiento de los términos de ley definidos para notificación o comunicación en cada una de las etapas propias del proceso, aleatoriamente realizará seguiento a la notificación o comunicación para que se cumplan en los tiempos establedidos, para ello dejará registro mediante acta o informe. En caso de encontrarse incumplimientos se hará la respectiva retroalimentación, a fin de subsanar la irregularidad.
Periodicidad del control: Permanente con reporte cuatrimestral
Evidencias: correos electrónicos, informe o acta de verificación</t>
    </r>
  </si>
  <si>
    <r>
      <rPr>
        <b/>
        <sz val="11"/>
        <color theme="1"/>
        <rFont val="Arial"/>
        <family val="2"/>
      </rPr>
      <t xml:space="preserve">Control 1: </t>
    </r>
    <r>
      <rPr>
        <sz val="11"/>
        <color theme="1"/>
        <rFont val="Arial"/>
        <family val="2"/>
      </rPr>
      <t xml:space="preserve">Los funcionarios responsables de tratamiento en los ERON ingresan la información de visitas virtuales en el aplicativo SISIPEC, visitas programadas - visitas realizadas.
Los responsables en las Direcciónes Regionales revisan mensualmente el reporte en sisipec de acuerdo a los parámetros de la Guía de Visitas Virtuales Familiares versión 3 del 4 de marzo de 2024. 
La regional valida las novedades con sus establecimientos, acciones de mejora las cuales serán consolidadas en los informes trimestrales que remiten a la Subdirección de Atención Psicosocial.
Periodicidad del control: trimestral
Evidencias: Informes trimestrales de retroalimentación de las Direcciones Regionales.
</t>
    </r>
  </si>
  <si>
    <t>Subdirección de Atención Psicosocial - Grupo de Atención Psicosocial
DIREG y ERON</t>
  </si>
  <si>
    <r>
      <rPr>
        <b/>
        <sz val="11"/>
        <color theme="1"/>
        <rFont val="Arial"/>
        <family val="2"/>
      </rPr>
      <t>Control 1:</t>
    </r>
    <r>
      <rPr>
        <sz val="11"/>
        <color theme="1"/>
        <rFont val="Arial"/>
        <family val="2"/>
      </rPr>
      <t xml:space="preserve"> Cada vez que el Grupo de Personal realice invitación  Para la conformación del Banco de hojas de vida con miras  a la selección de docentes externos, el Consejo Directivo de la DIRES, para aprobar la misma, verifica el diligenciamiento de los formatos PA-GC-P10-F01  Verificación de requisitos mínimos y PA-GC-P10-F04 Resultado final análisis de antecedentes y clase simulada, acorde con lo establecido en el procedimiento PA-GC-P10  selección de docentes Instructores tutores o facilitadores, la gestión realizada la registra en formato PA-DO-G01-F01 Acta.
En caso que se presenten novedades con relación a los documentos soportes de las hojas de vida de los docentes, el informe final se devolverá mediante oficio al grupo de personal con el fin que se reestructure el orden de elegibilidad de los docentes en el módulo correspondiente.
</t>
    </r>
    <r>
      <rPr>
        <b/>
        <sz val="11"/>
        <color theme="1"/>
        <rFont val="Arial"/>
        <family val="2"/>
      </rPr>
      <t>Periodicidad del control:</t>
    </r>
    <r>
      <rPr>
        <sz val="11"/>
        <color theme="1"/>
        <rFont val="Arial"/>
        <family val="2"/>
      </rPr>
      <t xml:space="preserve"> Permanente con reporte cuatrimestral
</t>
    </r>
    <r>
      <rPr>
        <b/>
        <sz val="11"/>
        <color theme="1"/>
        <rFont val="Arial"/>
        <family val="2"/>
      </rPr>
      <t>Evidencias:</t>
    </r>
    <r>
      <rPr>
        <sz val="11"/>
        <color theme="1"/>
        <rFont val="Arial"/>
        <family val="2"/>
      </rPr>
      <t xml:space="preserve"> Acta del Consejo Directivo, formatos del procedimiento, soportes de hojas de vida revisadas e informes si aplica, que reposan en el archivo de gestión del Consejo Directivo.</t>
    </r>
  </si>
  <si>
    <t>VIGENCIA 2024, VERSIÓN 2</t>
  </si>
  <si>
    <t xml:space="preserve"> MAPA DE RIESGOS INSTITUCIONAL VIGENCIA 2024, VERSIÓN 2
(INCLUYE LOS RIESGOS DE GESTIÓN Y DE SEGURIDAD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</si>
</sst>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7"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
      <b/>
      <sz val="12"/>
      <color theme="1"/>
      <name val="Arial Narrow"/>
      <family val="2"/>
    </font>
    <font>
      <b/>
      <u/>
      <sz val="11"/>
      <name val="Arial"/>
      <family val="2"/>
    </font>
    <font>
      <sz val="11"/>
      <color rgb="FF66FF33"/>
      <name val="Arial Narrow"/>
      <family val="2"/>
    </font>
  </fonts>
  <fills count="2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
      <patternFill patternType="solid">
        <fgColor rgb="FFFF66FF"/>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rgb="FF000000"/>
      </top>
      <bottom/>
      <diagonal/>
    </border>
    <border>
      <left style="medium">
        <color indexed="64"/>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2250">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9" fontId="2" fillId="0" borderId="29"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20" fillId="0" borderId="3" xfId="0" applyFont="1" applyBorder="1" applyAlignment="1">
      <alignment vertical="center"/>
    </xf>
    <xf numFmtId="0" fontId="30" fillId="0" borderId="28" xfId="0" applyFont="1" applyFill="1" applyBorder="1" applyAlignment="1" applyProtection="1">
      <alignment vertical="center" wrapText="1"/>
      <protection locked="0"/>
    </xf>
    <xf numFmtId="0" fontId="7" fillId="17" borderId="21" xfId="2"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2" fillId="0" borderId="2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13"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30" fillId="0" borderId="28"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14" fontId="30" fillId="0" borderId="28"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22" fillId="0" borderId="51" xfId="0" applyFont="1" applyFill="1" applyBorder="1" applyAlignment="1">
      <alignment horizontal="justify" vertical="center" wrapText="1"/>
    </xf>
    <xf numFmtId="0" fontId="22" fillId="0" borderId="28"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30" fillId="3" borderId="3" xfId="0" applyFont="1" applyFill="1" applyBorder="1" applyAlignment="1" applyProtection="1">
      <alignment vertical="center"/>
      <protection locked="0"/>
    </xf>
    <xf numFmtId="0" fontId="30" fillId="3"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protection locked="0"/>
    </xf>
    <xf numFmtId="167" fontId="30" fillId="3" borderId="29" xfId="0" applyNumberFormat="1"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167" fontId="30" fillId="3" borderId="13"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vertical="center"/>
      <protection locked="0"/>
    </xf>
    <xf numFmtId="0" fontId="30" fillId="3" borderId="13"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justify" vertical="center" wrapText="1"/>
      <protection locked="0"/>
    </xf>
    <xf numFmtId="0" fontId="30" fillId="3" borderId="3"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center" vertical="center" wrapText="1"/>
      <protection locked="0"/>
    </xf>
    <xf numFmtId="167" fontId="30" fillId="3" borderId="29"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protection locked="0"/>
    </xf>
    <xf numFmtId="0" fontId="30" fillId="3" borderId="29" xfId="4" applyFont="1" applyFill="1" applyBorder="1" applyAlignment="1">
      <alignment horizontal="justify" vertical="top" wrapText="1"/>
    </xf>
    <xf numFmtId="0" fontId="30" fillId="3" borderId="28" xfId="0" applyFont="1" applyFill="1" applyBorder="1" applyAlignment="1" applyProtection="1">
      <alignment horizontal="center" vertical="center" wrapText="1"/>
      <protection locked="0"/>
    </xf>
    <xf numFmtId="0" fontId="30" fillId="3" borderId="28" xfId="0" applyFont="1" applyFill="1" applyBorder="1" applyAlignment="1" applyProtection="1">
      <alignment horizontal="justify" vertical="top" wrapText="1"/>
      <protection locked="0"/>
    </xf>
    <xf numFmtId="9" fontId="2" fillId="7" borderId="29" xfId="0" applyNumberFormat="1" applyFont="1" applyFill="1" applyBorder="1" applyAlignment="1">
      <alignment horizontal="center" vertical="center" wrapText="1"/>
    </xf>
    <xf numFmtId="0" fontId="2" fillId="0" borderId="13" xfId="2" applyFont="1" applyFill="1" applyBorder="1" applyAlignment="1" applyProtection="1">
      <alignment horizontal="center" vertical="center" wrapText="1"/>
      <protection locked="0"/>
    </xf>
    <xf numFmtId="0" fontId="7" fillId="18" borderId="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protection locked="0"/>
    </xf>
    <xf numFmtId="9" fontId="2"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textRotation="90" wrapText="1"/>
    </xf>
    <xf numFmtId="0" fontId="2" fillId="0" borderId="29"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5" borderId="3" xfId="0" applyFont="1" applyFill="1" applyBorder="1" applyAlignment="1">
      <alignment horizontal="center" vertical="center" wrapText="1"/>
    </xf>
    <xf numFmtId="0" fontId="2" fillId="0" borderId="3" xfId="0" applyFont="1" applyBorder="1" applyAlignment="1" applyProtection="1">
      <alignment horizontal="center" vertical="center" textRotation="90" wrapText="1"/>
      <protection locked="0"/>
    </xf>
    <xf numFmtId="9" fontId="2" fillId="7"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textRotation="90" wrapText="1"/>
    </xf>
    <xf numFmtId="0" fontId="30" fillId="3" borderId="29" xfId="0" applyFont="1" applyFill="1" applyBorder="1" applyAlignment="1" applyProtection="1">
      <alignment vertical="center"/>
      <protection locked="0"/>
    </xf>
    <xf numFmtId="0" fontId="21" fillId="0" borderId="3" xfId="0" applyFont="1" applyFill="1" applyBorder="1" applyAlignment="1">
      <alignment horizontal="justify" vertical="center" wrapText="1"/>
    </xf>
    <xf numFmtId="0" fontId="39" fillId="0" borderId="3" xfId="0" applyFont="1" applyBorder="1" applyAlignment="1">
      <alignment horizontal="center" vertical="center" textRotation="90" wrapText="1"/>
    </xf>
    <xf numFmtId="0" fontId="21" fillId="0" borderId="29" xfId="0" applyFont="1" applyFill="1" applyBorder="1" applyAlignment="1">
      <alignment horizontal="justify" vertical="center" wrapText="1"/>
    </xf>
    <xf numFmtId="0" fontId="39" fillId="0" borderId="29" xfId="0" applyFont="1" applyBorder="1" applyAlignment="1">
      <alignment horizontal="center" vertical="center" textRotation="90" wrapText="1"/>
    </xf>
    <xf numFmtId="0" fontId="7" fillId="18" borderId="37" xfId="0" applyFont="1" applyFill="1" applyBorder="1" applyAlignment="1" applyProtection="1">
      <alignment horizontal="center" vertical="center" wrapText="1"/>
      <protection locked="0"/>
    </xf>
    <xf numFmtId="0" fontId="39" fillId="0" borderId="37" xfId="0" applyFont="1" applyBorder="1" applyAlignment="1">
      <alignment horizontal="center" vertical="center" textRotation="90" wrapText="1"/>
    </xf>
    <xf numFmtId="0" fontId="7" fillId="18" borderId="13" xfId="0" applyFont="1" applyFill="1" applyBorder="1" applyAlignment="1" applyProtection="1">
      <alignment horizontal="center" vertical="center" wrapText="1"/>
      <protection locked="0"/>
    </xf>
    <xf numFmtId="0" fontId="21" fillId="0" borderId="13" xfId="0" applyFont="1" applyFill="1" applyBorder="1" applyAlignment="1">
      <alignment horizontal="justify" vertical="center" wrapText="1"/>
    </xf>
    <xf numFmtId="0" fontId="39" fillId="0" borderId="13" xfId="0" applyFont="1" applyBorder="1" applyAlignment="1">
      <alignment horizontal="center" vertical="center" textRotation="90" wrapText="1"/>
    </xf>
    <xf numFmtId="0" fontId="22" fillId="0" borderId="3" xfId="0" applyFont="1" applyFill="1" applyBorder="1" applyAlignment="1">
      <alignment horizontal="justify" vertical="center" wrapText="1"/>
    </xf>
    <xf numFmtId="0" fontId="22" fillId="0" borderId="37"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22" fillId="0" borderId="29" xfId="0" applyFont="1" applyFill="1" applyBorder="1" applyAlignment="1">
      <alignment horizontal="justify" vertical="center" wrapText="1"/>
    </xf>
    <xf numFmtId="0" fontId="7" fillId="18" borderId="42" xfId="0" applyFont="1" applyFill="1" applyBorder="1" applyAlignment="1" applyProtection="1">
      <alignment horizontal="center" vertical="center" wrapText="1"/>
      <protection locked="0"/>
    </xf>
    <xf numFmtId="0" fontId="7" fillId="18" borderId="28" xfId="0" applyFont="1" applyFill="1" applyBorder="1" applyAlignment="1" applyProtection="1">
      <alignment horizontal="center" vertical="center" wrapText="1"/>
      <protection locked="0"/>
    </xf>
    <xf numFmtId="0" fontId="22" fillId="0" borderId="28" xfId="0" applyFont="1" applyFill="1" applyBorder="1" applyAlignment="1">
      <alignment horizontal="justify" vertical="center" wrapText="1"/>
    </xf>
    <xf numFmtId="0" fontId="39" fillId="0" borderId="28" xfId="0" applyFont="1" applyBorder="1" applyAlignment="1">
      <alignment horizontal="center" vertical="center" textRotation="90" wrapText="1"/>
    </xf>
    <xf numFmtId="0" fontId="40" fillId="0" borderId="29" xfId="0" applyFont="1" applyBorder="1" applyAlignment="1">
      <alignment horizontal="center" vertical="center" textRotation="90" wrapText="1"/>
    </xf>
    <xf numFmtId="0" fontId="40" fillId="0" borderId="13" xfId="0" applyFont="1" applyBorder="1" applyAlignment="1">
      <alignment horizontal="center" vertical="center" textRotation="90" wrapText="1"/>
    </xf>
    <xf numFmtId="0" fontId="40" fillId="0" borderId="28" xfId="0" applyFont="1" applyBorder="1" applyAlignment="1">
      <alignment horizontal="center" vertical="center" textRotation="90" wrapText="1"/>
    </xf>
    <xf numFmtId="167" fontId="30" fillId="3" borderId="13" xfId="0" applyNumberFormat="1" applyFont="1" applyFill="1" applyBorder="1" applyAlignment="1" applyProtection="1">
      <alignment horizontal="center" vertical="center"/>
      <protection locked="0"/>
    </xf>
    <xf numFmtId="0" fontId="23" fillId="0" borderId="3" xfId="0" applyFont="1" applyFill="1" applyBorder="1" applyAlignment="1">
      <alignment horizontal="justify" vertical="center" wrapText="1"/>
    </xf>
    <xf numFmtId="0" fontId="23" fillId="0" borderId="28" xfId="0" applyFont="1" applyFill="1" applyBorder="1" applyAlignment="1">
      <alignment horizontal="justify" vertical="center" wrapText="1"/>
    </xf>
    <xf numFmtId="0" fontId="23" fillId="0" borderId="29" xfId="0" applyFont="1" applyFill="1" applyBorder="1" applyAlignment="1">
      <alignment horizontal="justify" vertical="center" wrapText="1"/>
    </xf>
    <xf numFmtId="0" fontId="23" fillId="0" borderId="13" xfId="0" applyFont="1" applyFill="1" applyBorder="1" applyAlignment="1">
      <alignment horizontal="justify" vertical="center" wrapText="1"/>
    </xf>
    <xf numFmtId="0" fontId="30" fillId="0" borderId="13" xfId="2" applyFont="1" applyFill="1" applyBorder="1" applyAlignment="1" applyProtection="1">
      <alignment horizontal="center" vertical="center" wrapText="1"/>
      <protection locked="0"/>
    </xf>
    <xf numFmtId="0" fontId="39" fillId="3" borderId="29" xfId="0" applyFont="1" applyFill="1" applyBorder="1" applyAlignment="1">
      <alignment horizontal="center" vertical="center" textRotation="90" wrapText="1"/>
    </xf>
    <xf numFmtId="0" fontId="30" fillId="3" borderId="3" xfId="0" applyFont="1" applyFill="1" applyBorder="1" applyAlignment="1" applyProtection="1">
      <alignment horizontal="justify" vertical="top" wrapText="1"/>
      <protection locked="0"/>
    </xf>
    <xf numFmtId="0" fontId="30" fillId="3" borderId="29" xfId="0" applyFont="1" applyFill="1" applyBorder="1" applyAlignment="1" applyProtection="1">
      <alignment horizontal="justify" vertical="top" wrapText="1"/>
      <protection locked="0"/>
    </xf>
    <xf numFmtId="0" fontId="30" fillId="3" borderId="32" xfId="0" applyFont="1" applyFill="1" applyBorder="1" applyAlignment="1" applyProtection="1">
      <alignment horizontal="left" vertical="center" wrapText="1"/>
      <protection locked="0"/>
    </xf>
    <xf numFmtId="0" fontId="30" fillId="3" borderId="13" xfId="0" applyFont="1" applyFill="1" applyBorder="1" applyAlignment="1" applyProtection="1">
      <alignment horizontal="justify" vertical="top" wrapText="1"/>
      <protection locked="0"/>
    </xf>
    <xf numFmtId="0" fontId="30" fillId="3" borderId="41" xfId="0" applyFont="1" applyFill="1" applyBorder="1" applyAlignment="1" applyProtection="1">
      <alignment horizontal="left" vertical="center" wrapText="1"/>
      <protection locked="0"/>
    </xf>
    <xf numFmtId="0" fontId="40" fillId="3" borderId="28" xfId="0" applyFont="1" applyFill="1" applyBorder="1" applyAlignment="1">
      <alignment horizontal="center" vertical="center" textRotation="90" wrapText="1"/>
    </xf>
    <xf numFmtId="0" fontId="2" fillId="3" borderId="28" xfId="0" applyFont="1" applyFill="1" applyBorder="1" applyAlignment="1" applyProtection="1">
      <alignment horizontal="center" vertical="center" textRotation="90" wrapText="1"/>
    </xf>
    <xf numFmtId="0" fontId="2" fillId="3" borderId="28" xfId="0" applyFont="1" applyFill="1" applyBorder="1" applyAlignment="1" applyProtection="1">
      <alignment horizontal="center" vertical="center" textRotation="90" wrapText="1"/>
      <protection locked="0"/>
    </xf>
    <xf numFmtId="0" fontId="30" fillId="3" borderId="28" xfId="0" applyFont="1" applyFill="1" applyBorder="1" applyAlignment="1" applyProtection="1">
      <alignment horizontal="justify" vertical="center" wrapText="1"/>
      <protection locked="0"/>
    </xf>
    <xf numFmtId="167" fontId="30" fillId="3" borderId="28" xfId="0" applyNumberFormat="1" applyFont="1" applyFill="1" applyBorder="1" applyAlignment="1" applyProtection="1">
      <alignment horizontal="center" vertical="center" wrapText="1"/>
      <protection locked="0"/>
    </xf>
    <xf numFmtId="0" fontId="30" fillId="3" borderId="28" xfId="0" applyFont="1" applyFill="1" applyBorder="1" applyAlignment="1" applyProtection="1">
      <alignment vertical="center"/>
      <protection locked="0"/>
    </xf>
    <xf numFmtId="0" fontId="30" fillId="3" borderId="51" xfId="0" applyFont="1" applyFill="1" applyBorder="1" applyAlignment="1" applyProtection="1">
      <alignment horizontal="left" vertical="center" wrapText="1"/>
      <protection locked="0"/>
    </xf>
    <xf numFmtId="0" fontId="30" fillId="3" borderId="3" xfId="0" applyFont="1" applyFill="1" applyBorder="1" applyAlignment="1">
      <alignment horizontal="justify" vertical="top" wrapText="1"/>
    </xf>
    <xf numFmtId="0" fontId="30" fillId="3" borderId="28" xfId="0" applyFont="1" applyFill="1" applyBorder="1" applyAlignment="1">
      <alignment horizontal="justify" vertical="top" wrapText="1"/>
    </xf>
    <xf numFmtId="0" fontId="30" fillId="3" borderId="51" xfId="0" applyFont="1" applyFill="1" applyBorder="1" applyAlignment="1" applyProtection="1">
      <alignment horizontal="justify" vertical="center" wrapText="1"/>
      <protection locked="0"/>
    </xf>
    <xf numFmtId="14" fontId="30" fillId="3" borderId="28"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protection locked="0"/>
    </xf>
    <xf numFmtId="0" fontId="31" fillId="3" borderId="28" xfId="0" applyFont="1" applyFill="1" applyBorder="1" applyAlignment="1" applyProtection="1">
      <alignment horizontal="left" vertical="top" wrapText="1"/>
      <protection locked="0"/>
    </xf>
    <xf numFmtId="167" fontId="30" fillId="3" borderId="28" xfId="0" applyNumberFormat="1" applyFont="1" applyFill="1" applyBorder="1" applyAlignment="1" applyProtection="1">
      <alignment horizontal="center" vertical="center"/>
      <protection locked="0"/>
    </xf>
    <xf numFmtId="14" fontId="30" fillId="3" borderId="3" xfId="0" applyNumberFormat="1" applyFont="1" applyFill="1" applyBorder="1" applyAlignment="1" applyProtection="1">
      <alignment horizontal="center" vertical="center"/>
      <protection locked="0"/>
    </xf>
    <xf numFmtId="0" fontId="22" fillId="0" borderId="29" xfId="4" applyFont="1" applyBorder="1" applyAlignment="1">
      <alignment horizontal="center" vertical="center" textRotation="90" wrapText="1"/>
    </xf>
    <xf numFmtId="0" fontId="30" fillId="3" borderId="29" xfId="0" applyFont="1" applyFill="1" applyBorder="1" applyAlignment="1" applyProtection="1">
      <alignment horizontal="left" vertical="center" wrapText="1"/>
      <protection locked="0"/>
    </xf>
    <xf numFmtId="14" fontId="30" fillId="3" borderId="29" xfId="0" applyNumberFormat="1" applyFont="1" applyFill="1" applyBorder="1" applyAlignment="1" applyProtection="1">
      <alignment horizontal="center" vertical="center"/>
      <protection locked="0"/>
    </xf>
    <xf numFmtId="0" fontId="30" fillId="3" borderId="13" xfId="4" applyFont="1" applyFill="1" applyBorder="1" applyAlignment="1">
      <alignment horizontal="justify" vertical="top" wrapText="1"/>
    </xf>
    <xf numFmtId="0" fontId="22" fillId="0" borderId="13" xfId="4" applyFont="1" applyBorder="1" applyAlignment="1">
      <alignment horizontal="center" vertical="center" textRotation="90" wrapText="1"/>
    </xf>
    <xf numFmtId="14" fontId="30" fillId="3" borderId="13" xfId="0" applyNumberFormat="1" applyFont="1" applyFill="1" applyBorder="1" applyAlignment="1" applyProtection="1">
      <alignment horizontal="center" vertical="center"/>
      <protection locked="0"/>
    </xf>
    <xf numFmtId="0" fontId="30" fillId="0" borderId="3" xfId="0" applyNumberFormat="1" applyFont="1" applyFill="1" applyBorder="1" applyAlignment="1">
      <alignment horizontal="center" vertical="center" textRotation="90" wrapText="1"/>
    </xf>
    <xf numFmtId="0" fontId="30" fillId="0" borderId="29" xfId="0" applyNumberFormat="1" applyFont="1" applyFill="1" applyBorder="1" applyAlignment="1">
      <alignment horizontal="center" vertical="center" textRotation="90" wrapText="1"/>
    </xf>
    <xf numFmtId="0" fontId="30" fillId="0" borderId="13" xfId="0" applyNumberFormat="1" applyFont="1" applyFill="1" applyBorder="1" applyAlignment="1">
      <alignment horizontal="center" vertical="center" textRotation="90" wrapText="1"/>
    </xf>
    <xf numFmtId="0" fontId="51" fillId="0" borderId="3" xfId="0"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167" fontId="30" fillId="0" borderId="29" xfId="0" applyNumberFormat="1" applyFont="1" applyFill="1" applyBorder="1" applyAlignment="1" applyProtection="1">
      <alignment vertical="center" wrapText="1"/>
      <protection locked="0"/>
    </xf>
    <xf numFmtId="167" fontId="30" fillId="0" borderId="13" xfId="0" applyNumberFormat="1" applyFont="1" applyFill="1" applyBorder="1" applyAlignment="1" applyProtection="1">
      <alignment vertical="center" wrapText="1"/>
      <protection locked="0"/>
    </xf>
    <xf numFmtId="0" fontId="24" fillId="0" borderId="29" xfId="0" applyFont="1" applyFill="1" applyBorder="1" applyAlignment="1">
      <alignment horizontal="justify" vertical="center" wrapText="1"/>
    </xf>
    <xf numFmtId="0" fontId="2" fillId="0" borderId="48" xfId="2" applyFont="1" applyFill="1" applyBorder="1" applyAlignment="1" applyProtection="1">
      <alignment horizontal="center" vertical="center" wrapText="1"/>
      <protection locked="0"/>
    </xf>
    <xf numFmtId="0" fontId="30" fillId="3" borderId="28" xfId="0" applyFont="1" applyFill="1" applyBorder="1" applyAlignment="1">
      <alignment horizontal="left" vertical="top" wrapText="1"/>
    </xf>
    <xf numFmtId="0" fontId="30" fillId="3" borderId="3" xfId="0" applyFont="1" applyFill="1" applyBorder="1" applyAlignment="1">
      <alignment horizontal="justify" vertical="center" wrapText="1"/>
    </xf>
    <xf numFmtId="0" fontId="30" fillId="3" borderId="29" xfId="0" applyFont="1" applyFill="1" applyBorder="1" applyAlignment="1">
      <alignment horizontal="justify" vertical="top" wrapText="1"/>
    </xf>
    <xf numFmtId="0" fontId="2" fillId="5" borderId="29" xfId="0" applyFont="1" applyFill="1" applyBorder="1" applyAlignment="1">
      <alignment horizontal="center" vertical="center" wrapText="1"/>
    </xf>
    <xf numFmtId="0" fontId="2" fillId="0" borderId="3" xfId="2" applyFont="1" applyFill="1" applyBorder="1" applyAlignment="1" applyProtection="1">
      <alignment horizontal="center" vertical="center" wrapText="1"/>
    </xf>
    <xf numFmtId="0" fontId="2" fillId="0" borderId="75" xfId="2" applyFont="1" applyFill="1" applyBorder="1" applyAlignment="1" applyProtection="1">
      <alignment horizontal="center" vertical="center" wrapText="1"/>
      <protection locked="0"/>
    </xf>
    <xf numFmtId="0" fontId="22" fillId="0" borderId="30" xfId="0" applyFont="1" applyFill="1" applyBorder="1" applyAlignment="1">
      <alignment horizontal="center" vertical="center" wrapText="1"/>
    </xf>
    <xf numFmtId="0" fontId="31" fillId="0" borderId="29" xfId="0" applyFont="1" applyFill="1" applyBorder="1" applyAlignment="1">
      <alignment horizontal="justify" vertical="center" wrapText="1"/>
    </xf>
    <xf numFmtId="0" fontId="30" fillId="0" borderId="29" xfId="0" applyFont="1" applyFill="1" applyBorder="1" applyAlignment="1">
      <alignment horizontal="center" vertical="center" textRotation="90" wrapText="1"/>
    </xf>
    <xf numFmtId="0" fontId="30" fillId="0" borderId="13" xfId="0" applyFont="1" applyFill="1" applyBorder="1" applyAlignment="1">
      <alignment horizontal="center" vertical="center" textRotation="90" wrapText="1"/>
    </xf>
    <xf numFmtId="0" fontId="30" fillId="0" borderId="29"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22" fillId="0" borderId="13" xfId="0" applyFont="1" applyFill="1" applyBorder="1" applyAlignment="1">
      <alignment horizontal="center" vertical="center" wrapText="1"/>
    </xf>
    <xf numFmtId="0" fontId="2" fillId="0" borderId="13" xfId="2" applyFont="1" applyFill="1" applyBorder="1" applyAlignment="1" applyProtection="1">
      <alignment vertical="center" wrapText="1"/>
      <protection locked="0"/>
    </xf>
    <xf numFmtId="0" fontId="2" fillId="0" borderId="28" xfId="2" applyFont="1" applyFill="1" applyBorder="1" applyAlignment="1" applyProtection="1">
      <alignment vertical="center" wrapText="1"/>
      <protection hidden="1"/>
    </xf>
    <xf numFmtId="0" fontId="32" fillId="0" borderId="28" xfId="0" applyFont="1" applyBorder="1" applyAlignment="1" applyProtection="1">
      <alignment horizontal="center" vertical="center" wrapText="1"/>
      <protection locked="0"/>
    </xf>
    <xf numFmtId="0" fontId="30" fillId="0" borderId="28" xfId="0" applyFont="1" applyBorder="1" applyAlignment="1">
      <alignment horizontal="center" vertical="center" textRotation="90" wrapText="1"/>
    </xf>
    <xf numFmtId="0" fontId="31" fillId="3" borderId="3" xfId="0" applyFont="1" applyFill="1" applyBorder="1" applyAlignment="1" applyProtection="1">
      <alignment horizontal="justify" vertical="top" wrapText="1"/>
      <protection locked="0"/>
    </xf>
    <xf numFmtId="0" fontId="2" fillId="0" borderId="29" xfId="0" applyFont="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13" xfId="1" applyFont="1" applyFill="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27" xfId="2"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7" fillId="18" borderId="3" xfId="0"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top" wrapText="1"/>
      <protection locked="0"/>
    </xf>
    <xf numFmtId="9" fontId="2" fillId="24" borderId="3" xfId="0" applyNumberFormat="1" applyFont="1" applyFill="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0" xfId="2" applyFont="1" applyFill="1" applyBorder="1" applyAlignment="1" applyProtection="1">
      <alignment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0" borderId="0" xfId="0" applyFont="1" applyFill="1" applyProtection="1">
      <protection locked="0"/>
    </xf>
    <xf numFmtId="0" fontId="30" fillId="0" borderId="55" xfId="0" applyFont="1" applyFill="1" applyBorder="1" applyAlignment="1" applyProtection="1">
      <alignment vertical="center" wrapText="1"/>
      <protection locked="0"/>
    </xf>
    <xf numFmtId="0" fontId="30" fillId="3" borderId="29" xfId="0" applyFont="1" applyFill="1" applyBorder="1" applyAlignment="1" applyProtection="1">
      <alignment vertical="center" wrapText="1"/>
      <protection locked="0"/>
    </xf>
    <xf numFmtId="167" fontId="30" fillId="3" borderId="29" xfId="0" applyNumberFormat="1" applyFont="1" applyFill="1" applyBorder="1" applyAlignment="1" applyProtection="1">
      <alignment vertical="center" wrapText="1"/>
      <protection locked="0"/>
    </xf>
    <xf numFmtId="0" fontId="30" fillId="3" borderId="32" xfId="0" applyFont="1" applyFill="1" applyBorder="1" applyAlignment="1" applyProtection="1">
      <alignment vertical="center" wrapText="1"/>
      <protection locked="0"/>
    </xf>
    <xf numFmtId="0" fontId="39" fillId="0" borderId="29" xfId="0" applyFont="1" applyBorder="1" applyAlignment="1">
      <alignment horizontal="center" vertical="center" textRotation="90" wrapText="1"/>
    </xf>
    <xf numFmtId="0" fontId="39" fillId="0" borderId="13" xfId="0" applyFont="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0" fontId="2" fillId="7"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textRotation="90" wrapText="1"/>
      <protection locked="0"/>
    </xf>
    <xf numFmtId="9" fontId="2" fillId="5" borderId="29" xfId="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30" fillId="0" borderId="29"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justify" vertical="center" wrapText="1"/>
      <protection locked="0"/>
    </xf>
    <xf numFmtId="0" fontId="21" fillId="3" borderId="13" xfId="0" applyFont="1" applyFill="1" applyBorder="1" applyAlignment="1" applyProtection="1">
      <alignment horizontal="justify" vertical="top" wrapText="1"/>
      <protection locked="0"/>
    </xf>
    <xf numFmtId="0" fontId="56" fillId="19" borderId="0" xfId="0" applyFont="1" applyFill="1" applyProtection="1">
      <protection locked="0"/>
    </xf>
    <xf numFmtId="0" fontId="2" fillId="19" borderId="0" xfId="0" applyFont="1" applyFill="1" applyProtection="1">
      <protection locked="0"/>
    </xf>
    <xf numFmtId="0" fontId="8" fillId="19" borderId="0" xfId="0" applyFont="1" applyFill="1" applyProtection="1">
      <protection locked="0"/>
    </xf>
    <xf numFmtId="0" fontId="22" fillId="0" borderId="29"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6" borderId="29" xfId="0" applyFont="1" applyFill="1" applyBorder="1" applyAlignment="1" applyProtection="1">
      <alignment horizontal="center" vertical="center" wrapText="1"/>
      <protection locked="0"/>
    </xf>
    <xf numFmtId="0" fontId="45" fillId="18" borderId="29"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0" fontId="45" fillId="18" borderId="13"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protection locked="0"/>
    </xf>
    <xf numFmtId="0" fontId="22" fillId="0" borderId="3" xfId="0" applyFont="1" applyFill="1" applyBorder="1" applyAlignment="1" applyProtection="1">
      <alignment horizontal="justify" vertical="center" wrapText="1"/>
      <protection locked="0"/>
    </xf>
    <xf numFmtId="0" fontId="22" fillId="0" borderId="3" xfId="2" applyFont="1" applyFill="1" applyBorder="1" applyAlignment="1" applyProtection="1">
      <alignment horizontal="justify" vertical="center" wrapText="1"/>
      <protection locked="0"/>
    </xf>
    <xf numFmtId="0" fontId="8" fillId="0" borderId="3" xfId="0" applyFont="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22" fillId="0" borderId="13" xfId="2" applyFont="1" applyFill="1" applyBorder="1" applyAlignment="1" applyProtection="1">
      <alignment horizontal="justify" vertical="center" wrapText="1"/>
      <protection locked="0"/>
    </xf>
    <xf numFmtId="167" fontId="22" fillId="3" borderId="29" xfId="0" applyNumberFormat="1" applyFont="1" applyFill="1" applyBorder="1" applyAlignment="1" applyProtection="1">
      <alignment horizontal="center" vertical="center"/>
      <protection locked="0"/>
    </xf>
    <xf numFmtId="167" fontId="22" fillId="3" borderId="13" xfId="0" applyNumberFormat="1" applyFont="1" applyFill="1" applyBorder="1" applyAlignment="1" applyProtection="1">
      <alignment horizontal="center" vertical="center"/>
      <protection locked="0"/>
    </xf>
    <xf numFmtId="167" fontId="22" fillId="0" borderId="29" xfId="0" applyNumberFormat="1" applyFont="1" applyFill="1" applyBorder="1" applyAlignment="1" applyProtection="1">
      <alignment horizontal="center" vertical="center"/>
      <protection locked="0"/>
    </xf>
    <xf numFmtId="0" fontId="8" fillId="0" borderId="0" xfId="0" applyFont="1" applyProtection="1">
      <protection locked="0"/>
    </xf>
    <xf numFmtId="0" fontId="8" fillId="0" borderId="34" xfId="2" applyFont="1" applyFill="1" applyBorder="1" applyAlignment="1" applyProtection="1">
      <alignment horizontal="center" vertical="center" wrapText="1"/>
      <protection locked="0"/>
    </xf>
    <xf numFmtId="0" fontId="45" fillId="17" borderId="21" xfId="2" applyFont="1" applyFill="1" applyBorder="1" applyAlignment="1" applyProtection="1">
      <alignment horizontal="center" vertical="center" wrapText="1"/>
      <protection locked="0"/>
    </xf>
    <xf numFmtId="0" fontId="22" fillId="0" borderId="30"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protection locked="0"/>
    </xf>
    <xf numFmtId="0" fontId="22" fillId="0" borderId="28" xfId="2"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xf>
    <xf numFmtId="9" fontId="8" fillId="5" borderId="28" xfId="1" applyFont="1" applyFill="1" applyBorder="1" applyAlignment="1" applyProtection="1">
      <alignment horizontal="center" vertical="center"/>
    </xf>
    <xf numFmtId="0" fontId="8" fillId="0" borderId="28" xfId="0" applyFont="1" applyBorder="1" applyAlignment="1" applyProtection="1">
      <alignment horizontal="center" vertical="center" wrapText="1"/>
      <protection locked="0"/>
    </xf>
    <xf numFmtId="0" fontId="8" fillId="6" borderId="28" xfId="0" applyFont="1" applyFill="1" applyBorder="1" applyAlignment="1" applyProtection="1">
      <alignment horizontal="center" vertical="center" wrapText="1"/>
      <protection locked="0"/>
    </xf>
    <xf numFmtId="0" fontId="8" fillId="7" borderId="28" xfId="0" applyFont="1" applyFill="1" applyBorder="1" applyAlignment="1" applyProtection="1">
      <alignment horizontal="center" vertical="center" wrapText="1"/>
    </xf>
    <xf numFmtId="9" fontId="8" fillId="7" borderId="28" xfId="0" applyNumberFormat="1" applyFont="1" applyFill="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45" fillId="18" borderId="28"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justify" vertical="top" wrapText="1"/>
      <protection locked="0"/>
    </xf>
    <xf numFmtId="0" fontId="22" fillId="3" borderId="28" xfId="0" applyFont="1" applyFill="1" applyBorder="1" applyAlignment="1" applyProtection="1">
      <alignment horizontal="justify" vertical="center" wrapText="1"/>
      <protection locked="0"/>
    </xf>
    <xf numFmtId="167" fontId="22" fillId="3" borderId="28" xfId="0" applyNumberFormat="1" applyFont="1" applyFill="1" applyBorder="1" applyAlignment="1" applyProtection="1">
      <alignment horizontal="center" vertical="center" wrapText="1"/>
      <protection locked="0"/>
    </xf>
    <xf numFmtId="0" fontId="22" fillId="0" borderId="51"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left" vertical="top" wrapText="1"/>
      <protection locked="0"/>
    </xf>
    <xf numFmtId="0" fontId="2" fillId="3" borderId="0" xfId="0" applyFont="1" applyFill="1" applyAlignment="1" applyProtection="1">
      <alignment wrapText="1"/>
      <protection locked="0"/>
    </xf>
    <xf numFmtId="0" fontId="30" fillId="3" borderId="29" xfId="0" applyFont="1" applyFill="1" applyBorder="1" applyAlignment="1">
      <alignment horizontal="center" vertical="center" textRotation="90" wrapText="1"/>
    </xf>
    <xf numFmtId="0" fontId="30" fillId="3" borderId="3"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0" fontId="30" fillId="3" borderId="28" xfId="0" applyFont="1" applyFill="1" applyBorder="1" applyAlignment="1">
      <alignment horizontal="center" vertical="center" textRotation="90" wrapText="1"/>
    </xf>
    <xf numFmtId="0" fontId="22" fillId="3" borderId="3" xfId="0" applyFont="1" applyFill="1" applyBorder="1" applyAlignment="1">
      <alignment horizontal="center" vertical="center" textRotation="90" wrapText="1"/>
    </xf>
    <xf numFmtId="0" fontId="22" fillId="3" borderId="13" xfId="0" applyFont="1" applyFill="1" applyBorder="1" applyAlignment="1">
      <alignment horizontal="center" vertical="center" textRotation="90" wrapText="1"/>
    </xf>
    <xf numFmtId="0" fontId="22" fillId="3" borderId="29" xfId="0" applyFont="1" applyFill="1" applyBorder="1" applyAlignment="1">
      <alignment horizontal="center" vertical="center" textRotation="90" wrapText="1"/>
    </xf>
    <xf numFmtId="0" fontId="22" fillId="3" borderId="42" xfId="0" applyFont="1" applyFill="1" applyBorder="1" applyAlignment="1">
      <alignment horizontal="center" vertical="center" textRotation="90" wrapText="1"/>
    </xf>
    <xf numFmtId="0" fontId="40" fillId="3" borderId="3" xfId="0" applyFont="1" applyFill="1" applyBorder="1" applyAlignment="1">
      <alignment horizontal="center" vertical="center" textRotation="90" wrapText="1"/>
    </xf>
    <xf numFmtId="0" fontId="39" fillId="3" borderId="13" xfId="0" applyFont="1" applyFill="1" applyBorder="1" applyAlignment="1">
      <alignment horizontal="center" vertical="center" textRotation="90" wrapText="1"/>
    </xf>
    <xf numFmtId="0" fontId="40" fillId="3" borderId="13" xfId="0" applyFont="1" applyFill="1" applyBorder="1" applyAlignment="1">
      <alignment horizontal="center" vertical="center" textRotation="90" wrapText="1"/>
    </xf>
    <xf numFmtId="0" fontId="40" fillId="3" borderId="29" xfId="0" applyFont="1" applyFill="1" applyBorder="1" applyAlignment="1">
      <alignment horizontal="center" vertical="center" textRotation="90" wrapText="1"/>
    </xf>
    <xf numFmtId="0" fontId="30" fillId="3" borderId="28" xfId="0" applyNumberFormat="1" applyFont="1" applyFill="1" applyBorder="1" applyAlignment="1">
      <alignment horizontal="center" vertical="center" textRotation="90" wrapText="1"/>
    </xf>
    <xf numFmtId="0" fontId="30" fillId="3" borderId="29" xfId="0" applyNumberFormat="1" applyFont="1" applyFill="1" applyBorder="1" applyAlignment="1">
      <alignment horizontal="center" vertical="center" textRotation="90" wrapText="1"/>
    </xf>
    <xf numFmtId="0" fontId="30" fillId="3" borderId="13" xfId="0" applyNumberFormat="1" applyFont="1" applyFill="1" applyBorder="1" applyAlignment="1">
      <alignment horizontal="center" vertical="center" textRotation="90" wrapText="1"/>
    </xf>
    <xf numFmtId="0" fontId="39" fillId="3" borderId="28" xfId="0" applyFont="1" applyFill="1" applyBorder="1" applyAlignment="1">
      <alignment horizontal="center" vertical="center" textRotation="90" wrapText="1"/>
    </xf>
    <xf numFmtId="0" fontId="39" fillId="3" borderId="3" xfId="0" applyFont="1" applyFill="1" applyBorder="1" applyAlignment="1">
      <alignment horizontal="center" vertical="center" textRotation="90" wrapText="1"/>
    </xf>
    <xf numFmtId="0" fontId="39" fillId="3" borderId="3" xfId="0" applyFont="1" applyFill="1" applyBorder="1" applyAlignment="1">
      <alignment vertical="center" textRotation="90" wrapText="1"/>
    </xf>
    <xf numFmtId="0" fontId="7" fillId="17" borderId="66"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9" fontId="2" fillId="5" borderId="28"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27"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2" fillId="0" borderId="59" xfId="0" applyFont="1" applyBorder="1" applyAlignment="1" applyProtection="1">
      <alignment horizontal="justify" vertical="center" wrapText="1"/>
      <protection locked="0"/>
    </xf>
    <xf numFmtId="0" fontId="2" fillId="0" borderId="41" xfId="2" applyFont="1" applyFill="1" applyBorder="1" applyAlignment="1" applyProtection="1">
      <alignment horizontal="center" vertical="center" wrapText="1"/>
      <protection locked="0"/>
    </xf>
    <xf numFmtId="9" fontId="2" fillId="5" borderId="12" xfId="1"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47" xfId="2" applyFont="1" applyFill="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59" xfId="0" applyFont="1" applyFill="1" applyBorder="1" applyAlignment="1" applyProtection="1">
      <alignment horizontal="justify" vertical="center" wrapText="1"/>
      <protection locked="0"/>
    </xf>
    <xf numFmtId="0" fontId="2" fillId="0" borderId="28"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14" fontId="2" fillId="0" borderId="28"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protection locked="0"/>
    </xf>
    <xf numFmtId="14" fontId="2" fillId="0" borderId="14"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left"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2" fillId="5" borderId="86"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14" fontId="2" fillId="0" borderId="12" xfId="0" applyNumberFormat="1" applyFont="1" applyFill="1" applyBorder="1" applyAlignment="1" applyProtection="1">
      <alignment horizontal="center" vertical="center"/>
      <protection locked="0"/>
    </xf>
    <xf numFmtId="0" fontId="8" fillId="0" borderId="59" xfId="0" applyFont="1" applyFill="1" applyBorder="1" applyAlignment="1">
      <alignment horizontal="justify" vertical="center" wrapText="1"/>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protection locked="0"/>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33"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59" xfId="0" applyFont="1" applyFill="1" applyBorder="1" applyAlignment="1" applyProtection="1">
      <alignment horizontal="justify"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30" fillId="0" borderId="12" xfId="0" applyFont="1" applyFill="1" applyBorder="1" applyAlignment="1" applyProtection="1">
      <alignment horizontal="center" vertical="center"/>
      <protection locked="0"/>
    </xf>
    <xf numFmtId="0" fontId="30" fillId="0" borderId="51"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0" fontId="30" fillId="0" borderId="14" xfId="0" applyFont="1" applyFill="1" applyBorder="1" applyAlignment="1" applyProtection="1">
      <alignment horizontal="justify" vertical="center" wrapText="1"/>
      <protection locked="0"/>
    </xf>
    <xf numFmtId="14" fontId="30" fillId="0" borderId="13"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2" fillId="0" borderId="39"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14" fontId="30" fillId="0" borderId="28" xfId="0" applyNumberFormat="1" applyFont="1" applyFill="1" applyBorder="1" applyAlignment="1" applyProtection="1">
      <alignment horizontal="center" vertical="center" wrapText="1"/>
      <protection locked="0"/>
    </xf>
    <xf numFmtId="14" fontId="30" fillId="0" borderId="14"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12" fillId="0" borderId="99" xfId="0" applyFont="1" applyFill="1" applyBorder="1" applyAlignment="1" applyProtection="1">
      <alignment horizontal="center" vertical="center" wrapText="1"/>
      <protection locked="0"/>
    </xf>
    <xf numFmtId="0" fontId="22" fillId="0" borderId="102" xfId="0" applyFont="1" applyFill="1" applyBorder="1" applyAlignment="1">
      <alignment horizontal="center" vertical="center" wrapText="1"/>
    </xf>
    <xf numFmtId="0" fontId="52" fillId="0" borderId="103" xfId="0" applyFont="1" applyFill="1" applyBorder="1"/>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7" fillId="16" borderId="21"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7" fillId="16" borderId="22"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9" xfId="2" applyFont="1" applyFill="1" applyBorder="1" applyAlignment="1" applyProtection="1">
      <alignment horizontal="center" vertical="center" wrapText="1"/>
      <protection locked="0"/>
    </xf>
    <xf numFmtId="0" fontId="2" fillId="0" borderId="4"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13"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2" fillId="4" borderId="12" xfId="0" applyFont="1" applyFill="1" applyBorder="1" applyAlignment="1" applyProtection="1">
      <alignment horizontal="center" vertical="center" wrapText="1"/>
      <protection locked="0"/>
    </xf>
    <xf numFmtId="0" fontId="7" fillId="0" borderId="28" xfId="2" applyFont="1" applyFill="1" applyBorder="1" applyAlignment="1" applyProtection="1">
      <alignment horizontal="center" vertical="center" textRotation="90" wrapText="1"/>
      <protection locked="0"/>
    </xf>
    <xf numFmtId="0" fontId="7" fillId="0" borderId="12"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0" borderId="33" xfId="2" applyFont="1" applyFill="1" applyBorder="1" applyAlignment="1" applyProtection="1">
      <alignment horizontal="center" vertical="center" wrapText="1"/>
      <protection hidden="1"/>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14" fontId="2" fillId="4" borderId="12" xfId="0" applyNumberFormat="1"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justify" vertical="center" wrapText="1"/>
      <protection locked="0"/>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6" xfId="7" applyFont="1" applyBorder="1" applyAlignment="1">
      <alignment horizontal="center" vertical="center" wrapText="1"/>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2" fillId="0" borderId="13" xfId="2"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167" fontId="30" fillId="0" borderId="29"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protection locked="0"/>
    </xf>
    <xf numFmtId="9" fontId="2" fillId="5" borderId="29"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30" fillId="0" borderId="29"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7" fillId="18" borderId="29" xfId="0" applyFont="1" applyFill="1" applyBorder="1" applyAlignment="1" applyProtection="1">
      <alignment horizontal="center" vertical="center" wrapText="1"/>
      <protection locked="0"/>
    </xf>
    <xf numFmtId="0" fontId="7" fillId="18" borderId="13"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9" fontId="2" fillId="5" borderId="29" xfId="0" applyNumberFormat="1" applyFont="1" applyFill="1" applyBorder="1" applyAlignment="1">
      <alignment horizontal="center" vertical="center" wrapText="1"/>
    </xf>
    <xf numFmtId="0" fontId="2" fillId="5" borderId="29"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39" fillId="0" borderId="29" xfId="0" applyFont="1" applyBorder="1" applyAlignment="1">
      <alignment horizontal="center" vertical="center" textRotation="90" wrapText="1"/>
    </xf>
    <xf numFmtId="0" fontId="39" fillId="0" borderId="13" xfId="0" applyFont="1" applyBorder="1" applyAlignment="1">
      <alignment horizontal="center" vertical="center" textRotation="90" wrapText="1"/>
    </xf>
    <xf numFmtId="0" fontId="30" fillId="0" borderId="3" xfId="0" applyFont="1" applyFill="1" applyBorder="1" applyAlignment="1" applyProtection="1">
      <alignment horizontal="center" vertical="center" wrapText="1"/>
      <protection locked="0"/>
    </xf>
    <xf numFmtId="9" fontId="2" fillId="5" borderId="29" xfId="1" applyFont="1" applyFill="1" applyBorder="1" applyAlignment="1" applyProtection="1">
      <alignment horizontal="center" vertical="center"/>
    </xf>
    <xf numFmtId="9" fontId="2" fillId="5" borderId="13" xfId="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30" fillId="0" borderId="29" xfId="2" applyFont="1" applyFill="1" applyBorder="1" applyAlignment="1" applyProtection="1">
      <alignment horizontal="center" vertical="center" wrapText="1"/>
      <protection locked="0"/>
    </xf>
    <xf numFmtId="0" fontId="30" fillId="0" borderId="13" xfId="2" applyFont="1" applyFill="1" applyBorder="1" applyAlignment="1" applyProtection="1">
      <alignment horizontal="center" vertical="center" wrapText="1"/>
      <protection locked="0"/>
    </xf>
    <xf numFmtId="0" fontId="30" fillId="0" borderId="3" xfId="2" applyFont="1" applyFill="1" applyBorder="1" applyAlignment="1" applyProtection="1">
      <alignment horizontal="center" vertical="center" wrapText="1"/>
      <protection locked="0"/>
    </xf>
    <xf numFmtId="9" fontId="2" fillId="5" borderId="37" xfId="1" applyFont="1" applyFill="1" applyBorder="1" applyAlignment="1" applyProtection="1">
      <alignment horizontal="center" vertical="center"/>
    </xf>
    <xf numFmtId="0" fontId="2" fillId="0" borderId="37" xfId="0" applyFont="1" applyBorder="1" applyAlignment="1" applyProtection="1">
      <alignment horizontal="center" vertical="center" wrapText="1"/>
    </xf>
    <xf numFmtId="167" fontId="30" fillId="0" borderId="37" xfId="0" applyNumberFormat="1" applyFont="1" applyFill="1" applyBorder="1" applyAlignment="1" applyProtection="1">
      <alignment horizontal="center" vertical="center"/>
      <protection locked="0"/>
    </xf>
    <xf numFmtId="0" fontId="39" fillId="3" borderId="29" xfId="0" applyFont="1" applyFill="1" applyBorder="1" applyAlignment="1">
      <alignment horizontal="center" vertical="center" textRotation="90" wrapText="1"/>
    </xf>
    <xf numFmtId="0" fontId="39" fillId="3" borderId="13" xfId="0" applyFont="1" applyFill="1" applyBorder="1" applyAlignment="1">
      <alignment horizontal="center" vertical="center" textRotation="90" wrapText="1"/>
    </xf>
    <xf numFmtId="0" fontId="30" fillId="0" borderId="29" xfId="0" applyFont="1" applyFill="1" applyBorder="1" applyAlignment="1" applyProtection="1">
      <alignment horizontal="left" vertical="center" wrapText="1"/>
      <protection locked="0"/>
    </xf>
    <xf numFmtId="0" fontId="30" fillId="0" borderId="37" xfId="0" applyFont="1" applyFill="1" applyBorder="1" applyAlignment="1" applyProtection="1">
      <alignment horizontal="center" vertical="center"/>
      <protection locked="0"/>
    </xf>
    <xf numFmtId="0" fontId="30" fillId="0" borderId="29" xfId="0" applyFont="1" applyFill="1" applyBorder="1" applyAlignment="1">
      <alignment horizontal="justify" vertical="center" wrapText="1"/>
    </xf>
    <xf numFmtId="0" fontId="2" fillId="5" borderId="3" xfId="0" applyFont="1" applyFill="1" applyBorder="1" applyAlignment="1" applyProtection="1">
      <alignment horizontal="center" vertical="center" wrapText="1"/>
    </xf>
    <xf numFmtId="0" fontId="2" fillId="0" borderId="75" xfId="2" applyFont="1" applyFill="1" applyBorder="1" applyAlignment="1" applyProtection="1">
      <alignment horizontal="center" vertical="center" wrapText="1"/>
      <protection locked="0"/>
    </xf>
    <xf numFmtId="0" fontId="2" fillId="0" borderId="46"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xf>
    <xf numFmtId="0" fontId="2" fillId="0" borderId="37" xfId="2" applyFont="1" applyFill="1" applyBorder="1" applyAlignment="1" applyProtection="1">
      <alignment horizontal="center" vertical="center" wrapText="1"/>
    </xf>
    <xf numFmtId="0" fontId="2" fillId="0" borderId="34" xfId="2" applyFont="1" applyFill="1" applyBorder="1" applyAlignment="1" applyProtection="1">
      <alignment horizontal="center" vertical="center" wrapText="1"/>
      <protection locked="0"/>
    </xf>
    <xf numFmtId="0" fontId="7" fillId="17" borderId="66" xfId="2" applyFont="1" applyFill="1" applyBorder="1" applyAlignment="1" applyProtection="1">
      <alignment horizontal="center" vertical="center" wrapText="1"/>
      <protection locked="0"/>
    </xf>
    <xf numFmtId="0" fontId="7" fillId="17" borderId="90" xfId="2"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2" fillId="0" borderId="38" xfId="2" applyFont="1" applyFill="1" applyBorder="1" applyAlignment="1" applyProtection="1">
      <alignment horizontal="center" vertical="center" wrapText="1"/>
      <protection locked="0"/>
    </xf>
    <xf numFmtId="0" fontId="7" fillId="17" borderId="67" xfId="2" applyFont="1" applyFill="1" applyBorder="1" applyAlignment="1" applyProtection="1">
      <alignment horizontal="center" vertical="center" wrapText="1"/>
      <protection locked="0"/>
    </xf>
    <xf numFmtId="0" fontId="30" fillId="0" borderId="37" xfId="2"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xf>
    <xf numFmtId="0" fontId="30" fillId="0" borderId="55" xfId="2"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2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34" xfId="0" applyFont="1" applyFill="1" applyBorder="1" applyAlignment="1" applyProtection="1">
      <alignment horizontal="justify" vertical="center" wrapText="1"/>
      <protection locked="0"/>
    </xf>
    <xf numFmtId="0" fontId="2" fillId="7" borderId="3" xfId="0" applyFont="1" applyFill="1" applyBorder="1" applyAlignment="1" applyProtection="1">
      <alignment horizontal="center" vertical="center" wrapText="1"/>
    </xf>
    <xf numFmtId="0" fontId="7" fillId="17" borderId="84" xfId="2" applyFont="1" applyFill="1" applyBorder="1" applyAlignment="1" applyProtection="1">
      <alignment horizontal="center" vertical="center" wrapText="1"/>
      <protection locked="0"/>
    </xf>
    <xf numFmtId="0" fontId="30" fillId="0" borderId="11" xfId="2" applyFont="1" applyFill="1" applyBorder="1" applyAlignment="1" applyProtection="1">
      <alignment horizontal="center" vertical="center" wrapText="1"/>
      <protection locked="0"/>
    </xf>
    <xf numFmtId="9" fontId="2" fillId="5" borderId="3" xfId="1" applyFont="1" applyFill="1" applyBorder="1" applyAlignment="1" applyProtection="1">
      <alignment horizontal="center" vertical="center"/>
    </xf>
    <xf numFmtId="167" fontId="30" fillId="0" borderId="3"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justify" vertical="center" wrapText="1"/>
      <protection locked="0"/>
    </xf>
    <xf numFmtId="0" fontId="30" fillId="0" borderId="34"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4" fontId="30" fillId="3" borderId="29"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justify" vertical="center" wrapText="1"/>
      <protection locked="0"/>
    </xf>
    <xf numFmtId="0" fontId="30" fillId="3" borderId="41"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protection locked="0"/>
    </xf>
    <xf numFmtId="0" fontId="30" fillId="3" borderId="34" xfId="0" applyFont="1" applyFill="1" applyBorder="1" applyAlignment="1" applyProtection="1">
      <alignment horizontal="justify" vertical="center" wrapText="1"/>
      <protection locked="0"/>
    </xf>
    <xf numFmtId="0" fontId="30" fillId="3" borderId="3" xfId="0" applyFont="1" applyFill="1" applyBorder="1" applyAlignment="1" applyProtection="1">
      <alignment horizontal="center" vertical="center" wrapText="1"/>
      <protection locked="0"/>
    </xf>
    <xf numFmtId="0" fontId="2" fillId="0" borderId="86" xfId="2" applyFont="1"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118" xfId="0" applyBorder="1" applyAlignment="1">
      <alignment horizontal="center" vertical="center" wrapText="1"/>
    </xf>
    <xf numFmtId="0" fontId="30" fillId="0" borderId="55" xfId="2" applyFont="1" applyFill="1" applyBorder="1" applyAlignment="1" applyProtection="1">
      <alignment horizontal="justify" vertical="center" wrapText="1"/>
      <protection locked="0"/>
    </xf>
    <xf numFmtId="0" fontId="30" fillId="0" borderId="7" xfId="2" applyFont="1" applyFill="1" applyBorder="1" applyAlignment="1" applyProtection="1">
      <alignment horizontal="justify" vertical="center" wrapText="1"/>
      <protection locked="0"/>
    </xf>
    <xf numFmtId="0" fontId="30" fillId="0" borderId="3" xfId="0" applyFont="1" applyFill="1" applyBorder="1" applyAlignment="1" applyProtection="1">
      <alignment horizontal="left" vertical="center" wrapText="1"/>
      <protection locked="0"/>
    </xf>
    <xf numFmtId="0" fontId="30" fillId="3" borderId="55" xfId="0" applyFont="1" applyFill="1" applyBorder="1" applyAlignment="1" applyProtection="1">
      <alignment horizontal="center" vertical="center" wrapText="1"/>
      <protection locked="0"/>
    </xf>
    <xf numFmtId="0" fontId="30" fillId="3" borderId="11" xfId="0" applyFont="1" applyFill="1" applyBorder="1" applyAlignment="1" applyProtection="1">
      <alignment horizontal="center" vertical="center" wrapText="1"/>
      <protection locked="0"/>
    </xf>
    <xf numFmtId="0" fontId="30" fillId="0" borderId="29" xfId="2" applyFont="1" applyFill="1" applyBorder="1" applyAlignment="1" applyProtection="1">
      <alignment horizontal="justify" vertical="center" wrapText="1"/>
      <protection locked="0"/>
    </xf>
    <xf numFmtId="0" fontId="30" fillId="0" borderId="3" xfId="2" applyFont="1" applyFill="1" applyBorder="1" applyAlignment="1" applyProtection="1">
      <alignment horizontal="justify" vertical="center" wrapText="1"/>
      <protection locked="0"/>
    </xf>
    <xf numFmtId="0" fontId="30" fillId="0" borderId="13" xfId="2" applyFont="1" applyFill="1" applyBorder="1" applyAlignment="1" applyProtection="1">
      <alignment horizontal="justify" vertical="center" wrapText="1"/>
      <protection locked="0"/>
    </xf>
    <xf numFmtId="14" fontId="30" fillId="0" borderId="29" xfId="0" applyNumberFormat="1" applyFont="1" applyFill="1" applyBorder="1" applyAlignment="1" applyProtection="1">
      <alignment horizontal="center" vertical="center" wrapText="1"/>
      <protection locked="0"/>
    </xf>
    <xf numFmtId="14" fontId="30" fillId="0" borderId="3" xfId="0" applyNumberFormat="1" applyFont="1" applyFill="1" applyBorder="1" applyAlignment="1" applyProtection="1">
      <alignment horizontal="center" vertical="center" wrapText="1"/>
      <protection locked="0"/>
    </xf>
    <xf numFmtId="0" fontId="30" fillId="0" borderId="11"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left" vertical="center" wrapText="1"/>
      <protection locked="0"/>
    </xf>
    <xf numFmtId="0" fontId="30" fillId="0" borderId="13" xfId="2" applyFont="1" applyFill="1" applyBorder="1" applyAlignment="1" applyProtection="1">
      <alignment horizontal="left" vertical="center" wrapText="1"/>
      <protection locked="0"/>
    </xf>
    <xf numFmtId="0" fontId="7" fillId="18" borderId="3" xfId="0" applyFont="1" applyFill="1" applyBorder="1" applyAlignment="1" applyProtection="1">
      <alignment horizontal="center" vertical="center" wrapText="1"/>
      <protection locked="0"/>
    </xf>
    <xf numFmtId="0" fontId="39" fillId="0" borderId="3" xfId="0" applyFont="1" applyBorder="1" applyAlignment="1">
      <alignment horizontal="center" vertical="center" textRotation="90" wrapText="1"/>
    </xf>
    <xf numFmtId="0" fontId="22" fillId="0" borderId="32" xfId="4" applyFont="1" applyFill="1" applyBorder="1" applyAlignment="1">
      <alignment horizontal="justify" vertical="center" wrapText="1"/>
    </xf>
    <xf numFmtId="0" fontId="22" fillId="0" borderId="41" xfId="4" applyFont="1" applyFill="1" applyBorder="1" applyAlignment="1">
      <alignment horizontal="justify" vertical="center" wrapText="1"/>
    </xf>
    <xf numFmtId="9" fontId="2" fillId="5" borderId="3" xfId="0" applyNumberFormat="1" applyFont="1" applyFill="1" applyBorder="1" applyAlignment="1">
      <alignment horizontal="center" vertical="center" wrapText="1"/>
    </xf>
    <xf numFmtId="0" fontId="8" fillId="0" borderId="75"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xf>
    <xf numFmtId="0" fontId="8" fillId="0" borderId="34" xfId="2" applyFont="1" applyFill="1" applyBorder="1" applyAlignment="1" applyProtection="1">
      <alignment horizontal="center" vertical="center" wrapText="1"/>
      <protection locked="0"/>
    </xf>
    <xf numFmtId="0" fontId="22" fillId="0" borderId="32" xfId="0" applyFont="1" applyFill="1" applyBorder="1" applyAlignment="1" applyProtection="1">
      <alignment horizontal="justify" vertical="center" wrapText="1"/>
      <protection locked="0"/>
    </xf>
    <xf numFmtId="0" fontId="22" fillId="0" borderId="34" xfId="0" applyFont="1" applyFill="1" applyBorder="1" applyAlignment="1" applyProtection="1">
      <alignment horizontal="justify" vertical="center" wrapText="1"/>
      <protection locked="0"/>
    </xf>
    <xf numFmtId="0" fontId="22" fillId="0" borderId="41" xfId="0" applyFont="1" applyFill="1" applyBorder="1" applyAlignment="1" applyProtection="1">
      <alignment horizontal="justify" vertical="center" wrapText="1"/>
      <protection locked="0"/>
    </xf>
    <xf numFmtId="0" fontId="45" fillId="18" borderId="3" xfId="0" applyFont="1" applyFill="1" applyBorder="1" applyAlignment="1" applyProtection="1">
      <alignment horizontal="center" vertical="center" wrapText="1"/>
      <protection locked="0"/>
    </xf>
    <xf numFmtId="0" fontId="45" fillId="18" borderId="13" xfId="0" applyFont="1" applyFill="1" applyBorder="1" applyAlignment="1" applyProtection="1">
      <alignment horizontal="center" vertical="center" wrapText="1"/>
      <protection locked="0"/>
    </xf>
    <xf numFmtId="0" fontId="22" fillId="0" borderId="3"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22" fillId="0" borderId="29" xfId="2" applyFont="1" applyFill="1" applyBorder="1" applyAlignment="1" applyProtection="1">
      <alignment horizontal="center" vertical="center" wrapText="1"/>
      <protection locked="0"/>
    </xf>
    <xf numFmtId="0" fontId="22" fillId="0" borderId="3"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9" fontId="8" fillId="5" borderId="29" xfId="1" applyFont="1" applyFill="1" applyBorder="1" applyAlignment="1" applyProtection="1">
      <alignment horizontal="center" vertical="center"/>
    </xf>
    <xf numFmtId="9" fontId="8" fillId="5" borderId="3" xfId="1" applyFont="1" applyFill="1" applyBorder="1" applyAlignment="1" applyProtection="1">
      <alignment horizontal="center" vertical="center"/>
    </xf>
    <xf numFmtId="9" fontId="8" fillId="5" borderId="13" xfId="1" applyFont="1" applyFill="1" applyBorder="1" applyAlignment="1" applyProtection="1">
      <alignment horizontal="center" vertical="center"/>
    </xf>
    <xf numFmtId="0" fontId="8" fillId="7" borderId="29" xfId="0"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9" fontId="8" fillId="7" borderId="29" xfId="0" applyNumberFormat="1" applyFont="1" applyFill="1" applyBorder="1" applyAlignment="1" applyProtection="1">
      <alignment horizontal="center" vertical="center" wrapText="1"/>
    </xf>
    <xf numFmtId="9" fontId="8" fillId="7" borderId="3" xfId="0" applyNumberFormat="1" applyFont="1" applyFill="1" applyBorder="1" applyAlignment="1" applyProtection="1">
      <alignment horizontal="center" vertical="center" wrapText="1"/>
    </xf>
    <xf numFmtId="9" fontId="8" fillId="7" borderId="13" xfId="0" applyNumberFormat="1"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22" fillId="0" borderId="3"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167" fontId="22" fillId="0" borderId="3" xfId="0" applyNumberFormat="1" applyFont="1" applyFill="1" applyBorder="1" applyAlignment="1" applyProtection="1">
      <alignment horizontal="center" vertical="center"/>
      <protection locked="0"/>
    </xf>
    <xf numFmtId="167" fontId="22" fillId="0" borderId="13" xfId="0" applyNumberFormat="1" applyFont="1" applyFill="1" applyBorder="1" applyAlignment="1" applyProtection="1">
      <alignment horizontal="center" vertical="center"/>
      <protection locked="0"/>
    </xf>
    <xf numFmtId="0" fontId="45" fillId="17" borderId="66" xfId="2" applyFont="1" applyFill="1" applyBorder="1" applyAlignment="1" applyProtection="1">
      <alignment horizontal="center" vertical="center" wrapText="1"/>
      <protection locked="0"/>
    </xf>
    <xf numFmtId="0" fontId="45" fillId="17" borderId="90" xfId="2" applyFont="1" applyFill="1" applyBorder="1" applyAlignment="1" applyProtection="1">
      <alignment horizontal="center" vertical="center" wrapText="1"/>
      <protection locked="0"/>
    </xf>
    <xf numFmtId="0" fontId="22" fillId="0" borderId="55"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45" fillId="17" borderId="84" xfId="2"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41" xfId="0" applyFont="1" applyFill="1" applyBorder="1" applyAlignment="1">
      <alignment horizontal="justify" vertical="center" wrapText="1"/>
    </xf>
    <xf numFmtId="167" fontId="30" fillId="0" borderId="3" xfId="0" applyNumberFormat="1" applyFont="1" applyFill="1" applyBorder="1" applyAlignment="1" applyProtection="1">
      <alignment horizontal="center" vertical="center"/>
      <protection locked="0"/>
    </xf>
    <xf numFmtId="167" fontId="22" fillId="0" borderId="29" xfId="0" applyNumberFormat="1" applyFont="1" applyFill="1" applyBorder="1" applyAlignment="1">
      <alignment horizontal="center" vertical="center" wrapText="1"/>
    </xf>
    <xf numFmtId="167" fontId="22" fillId="0" borderId="3" xfId="0" applyNumberFormat="1" applyFont="1" applyFill="1" applyBorder="1" applyAlignment="1">
      <alignment horizontal="center" vertical="center" wrapText="1"/>
    </xf>
    <xf numFmtId="167" fontId="22" fillId="0" borderId="13" xfId="0" applyNumberFormat="1" applyFont="1" applyFill="1" applyBorder="1" applyAlignment="1">
      <alignment horizontal="center" vertical="center" wrapText="1"/>
    </xf>
    <xf numFmtId="14" fontId="22" fillId="0" borderId="29"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14" fontId="22" fillId="0" borderId="13"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2" fillId="0" borderId="109" xfId="0" applyFont="1" applyFill="1" applyBorder="1" applyAlignment="1" applyProtection="1">
      <alignment horizontal="center" vertical="center" wrapText="1"/>
      <protection locked="0"/>
    </xf>
    <xf numFmtId="0" fontId="12" fillId="0" borderId="110" xfId="0" applyFont="1" applyFill="1" applyBorder="1" applyAlignment="1" applyProtection="1">
      <alignment horizontal="center" vertical="center" wrapText="1"/>
      <protection locked="0"/>
    </xf>
    <xf numFmtId="0" fontId="12" fillId="0" borderId="111" xfId="0" applyFont="1" applyFill="1" applyBorder="1" applyAlignment="1" applyProtection="1">
      <alignment horizontal="center" vertical="center" wrapText="1"/>
      <protection locked="0"/>
    </xf>
    <xf numFmtId="0" fontId="12" fillId="0" borderId="1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3" xfId="0" applyFont="1" applyFill="1" applyBorder="1" applyAlignment="1" applyProtection="1">
      <alignment horizontal="center" vertical="center" wrapText="1"/>
      <protection locked="0"/>
    </xf>
    <xf numFmtId="0" fontId="12" fillId="0" borderId="114" xfId="0" applyFont="1" applyFill="1" applyBorder="1" applyAlignment="1" applyProtection="1">
      <alignment horizontal="center" vertical="center" wrapText="1"/>
      <protection locked="0"/>
    </xf>
    <xf numFmtId="0" fontId="12" fillId="0" borderId="115" xfId="0" applyFont="1" applyFill="1" applyBorder="1" applyAlignment="1" applyProtection="1">
      <alignment horizontal="center" vertical="center" wrapText="1"/>
      <protection locked="0"/>
    </xf>
    <xf numFmtId="0" fontId="12" fillId="0" borderId="116" xfId="0" applyFont="1" applyFill="1" applyBorder="1" applyAlignment="1" applyProtection="1">
      <alignment horizontal="center" vertical="center" wrapText="1"/>
      <protection locked="0"/>
    </xf>
    <xf numFmtId="0" fontId="2" fillId="0" borderId="45"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108"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hidden="1"/>
    </xf>
    <xf numFmtId="0" fontId="2" fillId="0" borderId="13" xfId="2" applyFont="1" applyFill="1" applyBorder="1" applyAlignment="1" applyProtection="1">
      <alignment horizontal="center" vertical="center" wrapText="1"/>
      <protection hidden="1"/>
    </xf>
    <xf numFmtId="0" fontId="2" fillId="0" borderId="48"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xf>
    <xf numFmtId="0" fontId="2" fillId="0" borderId="3" xfId="2" applyFont="1" applyFill="1" applyBorder="1" applyAlignment="1" applyProtection="1">
      <alignment horizontal="center" vertical="center" wrapText="1"/>
      <protection hidden="1"/>
    </xf>
    <xf numFmtId="0" fontId="2" fillId="0" borderId="9" xfId="2" applyFont="1" applyFill="1" applyBorder="1" applyAlignment="1" applyProtection="1">
      <alignment horizontal="center" vertical="center" wrapText="1"/>
      <protection locked="0"/>
    </xf>
    <xf numFmtId="0" fontId="7" fillId="16" borderId="84"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22" fillId="0" borderId="117"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3" xfId="2" applyFont="1" applyFill="1" applyBorder="1" applyAlignment="1" applyProtection="1">
      <alignment horizontal="center" vertical="center" wrapText="1"/>
      <protection locked="0"/>
    </xf>
    <xf numFmtId="0" fontId="2" fillId="3" borderId="13" xfId="2"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29" xfId="2" applyFont="1" applyFill="1" applyBorder="1" applyAlignment="1" applyProtection="1">
      <alignment horizontal="left" vertical="center" wrapText="1"/>
      <protection locked="0"/>
    </xf>
    <xf numFmtId="0" fontId="2" fillId="0" borderId="3" xfId="2" applyFont="1" applyFill="1" applyBorder="1" applyAlignment="1" applyProtection="1">
      <alignment horizontal="left" vertical="center" wrapText="1"/>
      <protection locked="0"/>
    </xf>
    <xf numFmtId="0" fontId="2" fillId="0" borderId="29" xfId="2" applyFont="1" applyFill="1" applyBorder="1" applyAlignment="1" applyProtection="1">
      <alignment horizontal="justify" vertical="center" wrapText="1"/>
      <protection locked="0"/>
    </xf>
    <xf numFmtId="0" fontId="2" fillId="0" borderId="3" xfId="2" applyFont="1" applyFill="1" applyBorder="1" applyAlignment="1" applyProtection="1">
      <alignment horizontal="justify" vertical="center" wrapText="1"/>
      <protection locked="0"/>
    </xf>
    <xf numFmtId="0" fontId="8" fillId="0" borderId="29" xfId="7" applyFont="1" applyBorder="1" applyAlignment="1">
      <alignment horizontal="center" vertical="center" wrapText="1"/>
    </xf>
    <xf numFmtId="0" fontId="8" fillId="0" borderId="13" xfId="7" applyFont="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xf numFmtId="0" fontId="25" fillId="0" borderId="3" xfId="0" applyFont="1" applyFill="1" applyBorder="1" applyAlignment="1">
      <alignment horizontal="left" vertical="center" wrapText="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49">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66FF33"/>
      <color rgb="FFFF66FF"/>
      <color rgb="FF244062"/>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4762500</xdr:colOff>
      <xdr:row>0</xdr:row>
      <xdr:rowOff>63500</xdr:rowOff>
    </xdr:from>
    <xdr:to>
      <xdr:col>50</xdr:col>
      <xdr:colOff>190086</xdr:colOff>
      <xdr:row>4</xdr:row>
      <xdr:rowOff>301625</xdr:rowOff>
    </xdr:to>
    <xdr:pic>
      <xdr:nvPicPr>
        <xdr:cNvPr id="8" name="Imagen 7">
          <a:extLst>
            <a:ext uri="{FF2B5EF4-FFF2-40B4-BE49-F238E27FC236}">
              <a16:creationId xmlns:a16="http://schemas.microsoft.com/office/drawing/2014/main" id="{48902D7E-9E9E-4FAC-A264-A5D15A27E4F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480"/>
        <a:stretch/>
      </xdr:blipFill>
      <xdr:spPr>
        <a:xfrm>
          <a:off x="28209875" y="63500"/>
          <a:ext cx="5825711" cy="2349500"/>
        </a:xfrm>
        <a:prstGeom prst="rect">
          <a:avLst/>
        </a:prstGeom>
      </xdr:spPr>
    </xdr:pic>
    <xdr:clientData/>
  </xdr:twoCellAnchor>
  <xdr:twoCellAnchor editAs="oneCell">
    <xdr:from>
      <xdr:col>3</xdr:col>
      <xdr:colOff>650875</xdr:colOff>
      <xdr:row>0</xdr:row>
      <xdr:rowOff>79375</xdr:rowOff>
    </xdr:from>
    <xdr:to>
      <xdr:col>4</xdr:col>
      <xdr:colOff>1587500</xdr:colOff>
      <xdr:row>3</xdr:row>
      <xdr:rowOff>474700</xdr:rowOff>
    </xdr:to>
    <xdr:pic>
      <xdr:nvPicPr>
        <xdr:cNvPr id="2" name="Imagen 1">
          <a:extLst>
            <a:ext uri="{FF2B5EF4-FFF2-40B4-BE49-F238E27FC236}">
              <a16:creationId xmlns:a16="http://schemas.microsoft.com/office/drawing/2014/main" id="{CD0C63CD-20C9-4F9D-9C8C-6499D223D8EF}"/>
            </a:ext>
          </a:extLst>
        </xdr:cNvPr>
        <xdr:cNvPicPr>
          <a:picLocks noChangeAspect="1"/>
        </xdr:cNvPicPr>
      </xdr:nvPicPr>
      <xdr:blipFill>
        <a:blip xmlns:r="http://schemas.openxmlformats.org/officeDocument/2006/relationships" r:embed="rId2"/>
        <a:stretch>
          <a:fillRect/>
        </a:stretch>
      </xdr:blipFill>
      <xdr:spPr>
        <a:xfrm>
          <a:off x="3095625" y="79375"/>
          <a:ext cx="2016125" cy="1966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56</xdr:col>
      <xdr:colOff>27214</xdr:colOff>
      <xdr:row>0</xdr:row>
      <xdr:rowOff>0</xdr:rowOff>
    </xdr:from>
    <xdr:to>
      <xdr:col>59</xdr:col>
      <xdr:colOff>748392</xdr:colOff>
      <xdr:row>4</xdr:row>
      <xdr:rowOff>213179</xdr:rowOff>
    </xdr:to>
    <xdr:pic>
      <xdr:nvPicPr>
        <xdr:cNvPr id="8" name="Imagen 7">
          <a:extLst>
            <a:ext uri="{FF2B5EF4-FFF2-40B4-BE49-F238E27FC236}">
              <a16:creationId xmlns:a16="http://schemas.microsoft.com/office/drawing/2014/main" id="{C225FFF2-4976-4A2F-81FA-B1B4624E69E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372"/>
        <a:stretch/>
      </xdr:blipFill>
      <xdr:spPr>
        <a:xfrm>
          <a:off x="58256714" y="0"/>
          <a:ext cx="5420178" cy="2324554"/>
        </a:xfrm>
        <a:prstGeom prst="rect">
          <a:avLst/>
        </a:prstGeom>
      </xdr:spPr>
    </xdr:pic>
    <xdr:clientData/>
  </xdr:twoCellAnchor>
  <xdr:twoCellAnchor editAs="oneCell">
    <xdr:from>
      <xdr:col>3</xdr:col>
      <xdr:colOff>462643</xdr:colOff>
      <xdr:row>0</xdr:row>
      <xdr:rowOff>40821</xdr:rowOff>
    </xdr:from>
    <xdr:to>
      <xdr:col>4</xdr:col>
      <xdr:colOff>1428750</xdr:colOff>
      <xdr:row>3</xdr:row>
      <xdr:rowOff>453349</xdr:rowOff>
    </xdr:to>
    <xdr:pic>
      <xdr:nvPicPr>
        <xdr:cNvPr id="2" name="Imagen 1">
          <a:extLst>
            <a:ext uri="{FF2B5EF4-FFF2-40B4-BE49-F238E27FC236}">
              <a16:creationId xmlns:a16="http://schemas.microsoft.com/office/drawing/2014/main" id="{F5A1F6C6-FED9-434C-AB60-65162F540872}"/>
            </a:ext>
          </a:extLst>
        </xdr:cNvPr>
        <xdr:cNvPicPr>
          <a:picLocks noChangeAspect="1"/>
        </xdr:cNvPicPr>
      </xdr:nvPicPr>
      <xdr:blipFill>
        <a:blip xmlns:r="http://schemas.openxmlformats.org/officeDocument/2006/relationships" r:embed="rId2"/>
        <a:stretch>
          <a:fillRect/>
        </a:stretch>
      </xdr:blipFill>
      <xdr:spPr>
        <a:xfrm>
          <a:off x="2966357" y="40821"/>
          <a:ext cx="2054679" cy="20045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TRUJILLOG/Downloads/DIRAT%20BORRADOR%20INICIAL%20MAPA%20DE%20RIESGOS%202024%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EDUCACI&#211;N%20BORRADOR%20INICIAL%20MAPA%20DE%20RIESGOS%202024%20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SUBDA%20PROPUESTA%20MAPA%20DE%20RIESGOS%2020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766" t="s">
        <v>78</v>
      </c>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7"/>
      <c r="AV1" s="1767"/>
      <c r="AW1" s="1767"/>
      <c r="AX1" s="1767"/>
      <c r="AY1" s="1767"/>
      <c r="AZ1" s="1767"/>
      <c r="BA1" s="1767"/>
      <c r="BB1" s="1767"/>
      <c r="BC1" s="1767"/>
      <c r="BD1" s="1767"/>
      <c r="BE1" s="1767"/>
      <c r="BF1" s="1767"/>
      <c r="BG1" s="1767"/>
      <c r="BH1" s="1767"/>
      <c r="BI1" s="1767"/>
      <c r="BJ1" s="1767"/>
      <c r="BK1" s="1767"/>
      <c r="BL1" s="1768"/>
    </row>
    <row r="2" spans="1:69" ht="41.25" customHeight="1" thickTop="1" thickBot="1" x14ac:dyDescent="0.35">
      <c r="B2" s="1766" t="s">
        <v>79</v>
      </c>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767"/>
      <c r="AZ2" s="1767"/>
      <c r="BA2" s="1767"/>
      <c r="BB2" s="1767"/>
      <c r="BC2" s="1767"/>
      <c r="BD2" s="1767"/>
      <c r="BE2" s="1767"/>
      <c r="BF2" s="1767"/>
      <c r="BG2" s="1767"/>
      <c r="BH2" s="1767"/>
      <c r="BI2" s="1767"/>
      <c r="BJ2" s="1767"/>
      <c r="BK2" s="1767"/>
      <c r="BL2" s="1768"/>
    </row>
    <row r="3" spans="1:69" ht="65.25" customHeight="1" thickTop="1" thickBot="1" x14ac:dyDescent="0.35">
      <c r="B3" s="1766" t="s">
        <v>363</v>
      </c>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c r="BK3" s="1767"/>
      <c r="BL3" s="1768"/>
    </row>
    <row r="4" spans="1:69" ht="36.75" customHeight="1" thickTop="1" x14ac:dyDescent="0.3">
      <c r="B4" s="1769"/>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c r="AA4" s="1769"/>
      <c r="AB4" s="1769"/>
      <c r="AC4" s="1769"/>
      <c r="AD4" s="1769"/>
      <c r="AE4" s="1769"/>
      <c r="AF4" s="1769"/>
      <c r="AG4" s="1769"/>
      <c r="AH4" s="1769"/>
      <c r="AI4" s="1769"/>
      <c r="AJ4" s="1769"/>
      <c r="AK4" s="1769"/>
      <c r="AL4" s="1769"/>
      <c r="AM4" s="1769"/>
      <c r="AN4" s="1769"/>
      <c r="AO4" s="1769"/>
      <c r="AP4" s="1769"/>
      <c r="AQ4" s="1769"/>
      <c r="AR4" s="1769"/>
      <c r="AS4" s="1769"/>
      <c r="AT4" s="1769"/>
      <c r="AU4" s="1769"/>
      <c r="AV4" s="1769"/>
      <c r="AW4" s="1769"/>
      <c r="AX4" s="1769"/>
      <c r="AY4" s="1769"/>
      <c r="AZ4" s="1769"/>
      <c r="BA4" s="1769"/>
      <c r="BB4" s="1769"/>
      <c r="BC4" s="1769"/>
      <c r="BD4" s="1769"/>
      <c r="BE4" s="1769"/>
      <c r="BF4" s="1769"/>
      <c r="BG4" s="1769"/>
      <c r="BH4" s="1769"/>
      <c r="BI4" s="1769"/>
      <c r="BJ4" s="1769"/>
      <c r="BK4" s="1769"/>
      <c r="BL4" s="1769"/>
      <c r="BM4" s="39"/>
      <c r="BN4" s="39"/>
      <c r="BO4" s="39"/>
    </row>
    <row r="5" spans="1:69" ht="55.5" customHeight="1" x14ac:dyDescent="0.3">
      <c r="B5" s="1770"/>
      <c r="C5" s="1770"/>
      <c r="D5" s="1770"/>
      <c r="E5" s="1770"/>
      <c r="F5" s="1770"/>
      <c r="G5" s="1770"/>
      <c r="H5" s="1770"/>
      <c r="I5" s="1770"/>
      <c r="J5" s="1770"/>
      <c r="K5" s="1770"/>
      <c r="L5" s="1771"/>
      <c r="M5" s="1774" t="s">
        <v>0</v>
      </c>
      <c r="N5" s="1775"/>
      <c r="O5" s="1775"/>
      <c r="P5" s="1775"/>
      <c r="Q5" s="1775"/>
      <c r="R5" s="1775"/>
      <c r="S5" s="1775"/>
      <c r="T5" s="1775"/>
      <c r="U5" s="1775"/>
      <c r="V5" s="1775"/>
      <c r="W5" s="1775"/>
      <c r="X5" s="1775"/>
      <c r="Y5" s="1775"/>
      <c r="Z5" s="1775"/>
      <c r="AA5" s="1775"/>
      <c r="AB5" s="1775"/>
      <c r="AC5" s="1775"/>
      <c r="AD5" s="1775"/>
      <c r="AE5" s="1775"/>
      <c r="AF5" s="1775"/>
      <c r="AG5" s="1775"/>
      <c r="AH5" s="1775"/>
      <c r="AI5" s="1775"/>
      <c r="AJ5" s="1775"/>
      <c r="AK5" s="1775"/>
      <c r="AL5" s="1775"/>
      <c r="AM5" s="1776"/>
      <c r="AN5" s="1780" t="s">
        <v>1</v>
      </c>
      <c r="AO5" s="1781"/>
      <c r="AP5" s="1781"/>
      <c r="AQ5" s="1781"/>
      <c r="AR5" s="1781"/>
      <c r="AS5" s="1781"/>
      <c r="AT5" s="1781"/>
      <c r="AU5" s="1781"/>
      <c r="AV5" s="1781"/>
      <c r="AW5" s="1781"/>
      <c r="AX5" s="1781"/>
      <c r="AY5" s="1782"/>
      <c r="AZ5" s="1780" t="s">
        <v>2</v>
      </c>
      <c r="BA5" s="1781"/>
      <c r="BB5" s="1781"/>
      <c r="BC5" s="1781"/>
      <c r="BD5" s="1781"/>
      <c r="BE5" s="1782"/>
      <c r="BF5" s="1783" t="s">
        <v>3</v>
      </c>
      <c r="BG5" s="1784"/>
      <c r="BH5" s="1784"/>
      <c r="BI5" s="1784"/>
      <c r="BJ5" s="1784"/>
      <c r="BK5" s="1785"/>
      <c r="BL5" s="588" t="s">
        <v>87</v>
      </c>
      <c r="BM5" s="39"/>
      <c r="BN5" s="39"/>
      <c r="BO5" s="39"/>
      <c r="BP5" s="39"/>
      <c r="BQ5" s="39"/>
    </row>
    <row r="6" spans="1:69" ht="30.75" customHeight="1" x14ac:dyDescent="0.3">
      <c r="B6" s="1772"/>
      <c r="C6" s="1772"/>
      <c r="D6" s="1772"/>
      <c r="E6" s="1772"/>
      <c r="F6" s="1772"/>
      <c r="G6" s="1772"/>
      <c r="H6" s="1772"/>
      <c r="I6" s="1772"/>
      <c r="J6" s="1772"/>
      <c r="K6" s="1772"/>
      <c r="L6" s="1773"/>
      <c r="M6" s="1777"/>
      <c r="N6" s="1778"/>
      <c r="O6" s="1778"/>
      <c r="P6" s="1778"/>
      <c r="Q6" s="1778"/>
      <c r="R6" s="1778"/>
      <c r="S6" s="1778"/>
      <c r="T6" s="1778"/>
      <c r="U6" s="1778"/>
      <c r="V6" s="1778"/>
      <c r="W6" s="1778"/>
      <c r="X6" s="1778"/>
      <c r="Y6" s="1778"/>
      <c r="Z6" s="1778"/>
      <c r="AA6" s="1778"/>
      <c r="AB6" s="1778"/>
      <c r="AC6" s="1778"/>
      <c r="AD6" s="1778"/>
      <c r="AE6" s="1778"/>
      <c r="AF6" s="1778"/>
      <c r="AG6" s="1778"/>
      <c r="AH6" s="1778"/>
      <c r="AI6" s="1778"/>
      <c r="AJ6" s="1778"/>
      <c r="AK6" s="1778"/>
      <c r="AL6" s="1778"/>
      <c r="AM6" s="1779"/>
      <c r="AN6" s="1786" t="s">
        <v>85</v>
      </c>
      <c r="AO6" s="1788" t="s">
        <v>86</v>
      </c>
      <c r="AP6" s="1792" t="s">
        <v>89</v>
      </c>
      <c r="AQ6" s="1794" t="s">
        <v>4</v>
      </c>
      <c r="AR6" s="1796" t="s">
        <v>5</v>
      </c>
      <c r="AS6" s="1797"/>
      <c r="AT6" s="1797"/>
      <c r="AU6" s="1797"/>
      <c r="AV6" s="1797"/>
      <c r="AW6" s="1797"/>
      <c r="AX6" s="1797"/>
      <c r="AY6" s="1798"/>
      <c r="AZ6" s="1759" t="s">
        <v>6</v>
      </c>
      <c r="BA6" s="1759" t="s">
        <v>7</v>
      </c>
      <c r="BB6" s="1790" t="s">
        <v>8</v>
      </c>
      <c r="BC6" s="1790" t="s">
        <v>9</v>
      </c>
      <c r="BD6" s="1790" t="s">
        <v>10</v>
      </c>
      <c r="BE6" s="1786" t="s">
        <v>11</v>
      </c>
      <c r="BF6" s="1788" t="s">
        <v>3</v>
      </c>
      <c r="BG6" s="1788" t="s">
        <v>12</v>
      </c>
      <c r="BH6" s="1788" t="s">
        <v>13</v>
      </c>
      <c r="BI6" s="1788" t="s">
        <v>14</v>
      </c>
      <c r="BJ6" s="1788" t="s">
        <v>15</v>
      </c>
      <c r="BK6" s="1788" t="s">
        <v>16</v>
      </c>
      <c r="BL6" s="1788"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787"/>
      <c r="AO7" s="1789"/>
      <c r="AP7" s="1793"/>
      <c r="AQ7" s="1795"/>
      <c r="AR7" s="589" t="s">
        <v>44</v>
      </c>
      <c r="AS7" s="80" t="s">
        <v>45</v>
      </c>
      <c r="AT7" s="589" t="s">
        <v>46</v>
      </c>
      <c r="AU7" s="80" t="s">
        <v>45</v>
      </c>
      <c r="AV7" s="591" t="s">
        <v>45</v>
      </c>
      <c r="AW7" s="589" t="s">
        <v>47</v>
      </c>
      <c r="AX7" s="589" t="s">
        <v>48</v>
      </c>
      <c r="AY7" s="589" t="s">
        <v>49</v>
      </c>
      <c r="AZ7" s="1760"/>
      <c r="BA7" s="1760"/>
      <c r="BB7" s="1791"/>
      <c r="BC7" s="1791"/>
      <c r="BD7" s="1791"/>
      <c r="BE7" s="1787"/>
      <c r="BF7" s="1789"/>
      <c r="BG7" s="1789"/>
      <c r="BH7" s="1789"/>
      <c r="BI7" s="1789"/>
      <c r="BJ7" s="1789"/>
      <c r="BK7" s="1789"/>
      <c r="BL7" s="1789"/>
    </row>
    <row r="8" spans="1:69" ht="134.25" customHeight="1" thickBot="1" x14ac:dyDescent="0.35">
      <c r="A8" s="39"/>
      <c r="B8" s="1665" t="s">
        <v>191</v>
      </c>
      <c r="C8" s="1668" t="s">
        <v>215</v>
      </c>
      <c r="D8" s="1609" t="s">
        <v>221</v>
      </c>
      <c r="E8" s="1612" t="s">
        <v>74</v>
      </c>
      <c r="F8" s="1614" t="s">
        <v>231</v>
      </c>
      <c r="G8" s="1606" t="s">
        <v>1049</v>
      </c>
      <c r="H8" s="1592" t="s">
        <v>68</v>
      </c>
      <c r="I8" s="1756" t="s">
        <v>377</v>
      </c>
      <c r="J8" s="1756" t="s">
        <v>378</v>
      </c>
      <c r="K8" s="1602" t="s">
        <v>358</v>
      </c>
      <c r="L8" s="1592" t="s">
        <v>72</v>
      </c>
      <c r="M8" s="1604" t="s">
        <v>90</v>
      </c>
      <c r="N8" s="1590">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592" t="s">
        <v>361</v>
      </c>
      <c r="AJ8" s="641"/>
      <c r="AK8" s="1636" t="s">
        <v>123</v>
      </c>
      <c r="AL8" s="1596">
        <v>0.6</v>
      </c>
      <c r="AM8" s="1598"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600" t="s">
        <v>60</v>
      </c>
      <c r="BF8" s="1592" t="s">
        <v>380</v>
      </c>
      <c r="BG8" s="1592" t="s">
        <v>379</v>
      </c>
      <c r="BH8" s="1592" t="s">
        <v>381</v>
      </c>
      <c r="BI8" s="1761">
        <v>44564</v>
      </c>
      <c r="BJ8" s="1761">
        <v>44926</v>
      </c>
      <c r="BK8" s="99"/>
      <c r="BL8" s="1742" t="s">
        <v>382</v>
      </c>
    </row>
    <row r="9" spans="1:69" ht="135.75" customHeight="1" thickBot="1" x14ac:dyDescent="0.35">
      <c r="A9" s="39"/>
      <c r="B9" s="1666"/>
      <c r="C9" s="1669"/>
      <c r="D9" s="1610"/>
      <c r="E9" s="1656"/>
      <c r="F9" s="1657"/>
      <c r="G9" s="1607"/>
      <c r="H9" s="1635"/>
      <c r="I9" s="1757"/>
      <c r="J9" s="1757"/>
      <c r="K9" s="1643"/>
      <c r="L9" s="1635"/>
      <c r="M9" s="1644"/>
      <c r="N9" s="1634"/>
      <c r="O9" s="623"/>
      <c r="P9" s="623"/>
      <c r="Q9" s="623"/>
      <c r="R9" s="623"/>
      <c r="S9" s="623"/>
      <c r="T9" s="623"/>
      <c r="U9" s="623"/>
      <c r="V9" s="623"/>
      <c r="W9" s="623"/>
      <c r="X9" s="623"/>
      <c r="Y9" s="623"/>
      <c r="Z9" s="623"/>
      <c r="AA9" s="623"/>
      <c r="AB9" s="623"/>
      <c r="AC9" s="623"/>
      <c r="AD9" s="623"/>
      <c r="AE9" s="623"/>
      <c r="AF9" s="623"/>
      <c r="AG9" s="623"/>
      <c r="AH9" s="615"/>
      <c r="AI9" s="1635"/>
      <c r="AJ9" s="615"/>
      <c r="AK9" s="1636"/>
      <c r="AL9" s="1637"/>
      <c r="AM9" s="1638"/>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639"/>
      <c r="BF9" s="1635"/>
      <c r="BG9" s="1635"/>
      <c r="BH9" s="1635"/>
      <c r="BI9" s="1763"/>
      <c r="BJ9" s="1763"/>
      <c r="BK9" s="616"/>
      <c r="BL9" s="1745"/>
    </row>
    <row r="10" spans="1:69" ht="82.5" customHeight="1" thickBot="1" x14ac:dyDescent="0.35">
      <c r="B10" s="1667"/>
      <c r="C10" s="1670"/>
      <c r="D10" s="1611"/>
      <c r="E10" s="1613"/>
      <c r="F10" s="1615"/>
      <c r="G10" s="1608"/>
      <c r="H10" s="1593"/>
      <c r="I10" s="1758"/>
      <c r="J10" s="1758"/>
      <c r="K10" s="1603"/>
      <c r="L10" s="1593"/>
      <c r="M10" s="1605"/>
      <c r="N10" s="1591"/>
      <c r="O10" s="661"/>
      <c r="P10" s="661"/>
      <c r="Q10" s="661"/>
      <c r="R10" s="661"/>
      <c r="S10" s="661"/>
      <c r="T10" s="661"/>
      <c r="U10" s="661"/>
      <c r="V10" s="661"/>
      <c r="W10" s="661"/>
      <c r="X10" s="661"/>
      <c r="Y10" s="661"/>
      <c r="Z10" s="661"/>
      <c r="AA10" s="661"/>
      <c r="AB10" s="661"/>
      <c r="AC10" s="661"/>
      <c r="AD10" s="661"/>
      <c r="AE10" s="661"/>
      <c r="AF10" s="661"/>
      <c r="AG10" s="661"/>
      <c r="AH10" s="662"/>
      <c r="AI10" s="1593"/>
      <c r="AJ10" s="662"/>
      <c r="AK10" s="1595"/>
      <c r="AL10" s="1597"/>
      <c r="AM10" s="1599"/>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601"/>
      <c r="BF10" s="1593"/>
      <c r="BG10" s="1593"/>
      <c r="BH10" s="1593"/>
      <c r="BI10" s="1762"/>
      <c r="BJ10" s="1762"/>
      <c r="BK10" s="118"/>
      <c r="BL10" s="1743"/>
    </row>
    <row r="11" spans="1:69" ht="121.5" customHeight="1" thickBot="1" x14ac:dyDescent="0.35">
      <c r="B11" s="1665" t="s">
        <v>190</v>
      </c>
      <c r="C11" s="1668" t="s">
        <v>204</v>
      </c>
      <c r="D11" s="1609" t="s">
        <v>222</v>
      </c>
      <c r="E11" s="1612" t="s">
        <v>74</v>
      </c>
      <c r="F11" s="1614" t="s">
        <v>232</v>
      </c>
      <c r="G11" s="1616" t="s">
        <v>383</v>
      </c>
      <c r="H11" s="1592" t="s">
        <v>68</v>
      </c>
      <c r="I11" s="1592" t="s">
        <v>385</v>
      </c>
      <c r="J11" s="1592" t="s">
        <v>384</v>
      </c>
      <c r="K11" s="1602" t="s">
        <v>101</v>
      </c>
      <c r="L11" s="1592" t="s">
        <v>72</v>
      </c>
      <c r="M11" s="1604" t="s">
        <v>90</v>
      </c>
      <c r="N11" s="1590">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592" t="s">
        <v>359</v>
      </c>
      <c r="AJ11" s="641"/>
      <c r="AK11" s="1594" t="s">
        <v>1083</v>
      </c>
      <c r="AL11" s="1596">
        <v>0.2</v>
      </c>
      <c r="AM11" s="1598"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600" t="s">
        <v>114</v>
      </c>
      <c r="BF11" s="119" t="s">
        <v>388</v>
      </c>
      <c r="BG11" s="119" t="s">
        <v>388</v>
      </c>
      <c r="BH11" s="119" t="s">
        <v>388</v>
      </c>
      <c r="BI11" s="119" t="s">
        <v>388</v>
      </c>
      <c r="BJ11" s="119" t="s">
        <v>388</v>
      </c>
      <c r="BK11" s="667"/>
      <c r="BL11" s="1742" t="s">
        <v>389</v>
      </c>
    </row>
    <row r="12" spans="1:69" ht="118.5" customHeight="1" thickTop="1" thickBot="1" x14ac:dyDescent="0.35">
      <c r="B12" s="1666"/>
      <c r="C12" s="1669"/>
      <c r="D12" s="1610"/>
      <c r="E12" s="1653"/>
      <c r="F12" s="1615"/>
      <c r="G12" s="1617"/>
      <c r="H12" s="1593"/>
      <c r="I12" s="1593"/>
      <c r="J12" s="1593"/>
      <c r="K12" s="1603"/>
      <c r="L12" s="1593"/>
      <c r="M12" s="1605"/>
      <c r="N12" s="1591"/>
      <c r="O12" s="649"/>
      <c r="P12" s="649"/>
      <c r="Q12" s="649"/>
      <c r="R12" s="649"/>
      <c r="S12" s="649"/>
      <c r="T12" s="649"/>
      <c r="U12" s="649"/>
      <c r="V12" s="649"/>
      <c r="W12" s="649"/>
      <c r="X12" s="649"/>
      <c r="Y12" s="649"/>
      <c r="Z12" s="649"/>
      <c r="AA12" s="649"/>
      <c r="AB12" s="649"/>
      <c r="AC12" s="649"/>
      <c r="AD12" s="649"/>
      <c r="AE12" s="649"/>
      <c r="AF12" s="649"/>
      <c r="AG12" s="649"/>
      <c r="AH12" s="650"/>
      <c r="AI12" s="1593"/>
      <c r="AJ12" s="650"/>
      <c r="AK12" s="1595"/>
      <c r="AL12" s="1597"/>
      <c r="AM12" s="1599"/>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601"/>
      <c r="BF12" s="558" t="s">
        <v>388</v>
      </c>
      <c r="BG12" s="558" t="s">
        <v>388</v>
      </c>
      <c r="BH12" s="558" t="s">
        <v>388</v>
      </c>
      <c r="BI12" s="558" t="s">
        <v>388</v>
      </c>
      <c r="BJ12" s="558" t="s">
        <v>388</v>
      </c>
      <c r="BK12" s="657"/>
      <c r="BL12" s="1743"/>
    </row>
    <row r="13" spans="1:69" ht="135.75" customHeight="1" thickBot="1" x14ac:dyDescent="0.35">
      <c r="B13" s="1666"/>
      <c r="C13" s="1669"/>
      <c r="D13" s="1610"/>
      <c r="E13" s="1633" t="s">
        <v>74</v>
      </c>
      <c r="F13" s="1614" t="s">
        <v>234</v>
      </c>
      <c r="G13" s="1606" t="s">
        <v>391</v>
      </c>
      <c r="H13" s="1592" t="s">
        <v>68</v>
      </c>
      <c r="I13" s="1602" t="s">
        <v>392</v>
      </c>
      <c r="J13" s="1602" t="s">
        <v>393</v>
      </c>
      <c r="K13" s="1602" t="s">
        <v>101</v>
      </c>
      <c r="L13" s="1592" t="s">
        <v>72</v>
      </c>
      <c r="M13" s="1604" t="s">
        <v>90</v>
      </c>
      <c r="N13" s="1590">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592" t="s">
        <v>361</v>
      </c>
      <c r="AJ13" s="641"/>
      <c r="AK13" s="1594" t="s">
        <v>123</v>
      </c>
      <c r="AL13" s="1596">
        <v>0.6</v>
      </c>
      <c r="AM13" s="1598"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600" t="s">
        <v>60</v>
      </c>
      <c r="BF13" s="1592" t="s">
        <v>916</v>
      </c>
      <c r="BG13" s="1592" t="s">
        <v>396</v>
      </c>
      <c r="BH13" s="1592" t="s">
        <v>395</v>
      </c>
      <c r="BI13" s="1761">
        <v>44564</v>
      </c>
      <c r="BJ13" s="1761">
        <v>44926</v>
      </c>
      <c r="BK13" s="126"/>
      <c r="BL13" s="1742" t="s">
        <v>397</v>
      </c>
    </row>
    <row r="14" spans="1:69" ht="91.5" customHeight="1" thickTop="1" thickBot="1" x14ac:dyDescent="0.35">
      <c r="B14" s="1666"/>
      <c r="C14" s="1669"/>
      <c r="D14" s="1610"/>
      <c r="E14" s="1653"/>
      <c r="F14" s="1615"/>
      <c r="G14" s="1608"/>
      <c r="H14" s="1593"/>
      <c r="I14" s="1603"/>
      <c r="J14" s="1603"/>
      <c r="K14" s="1603"/>
      <c r="L14" s="1593"/>
      <c r="M14" s="1605"/>
      <c r="N14" s="1591"/>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593"/>
      <c r="AJ14" s="650"/>
      <c r="AK14" s="1595"/>
      <c r="AL14" s="1597"/>
      <c r="AM14" s="1599"/>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601"/>
      <c r="BF14" s="1593"/>
      <c r="BG14" s="1593"/>
      <c r="BH14" s="1593"/>
      <c r="BI14" s="1762"/>
      <c r="BJ14" s="1762"/>
      <c r="BK14" s="657"/>
      <c r="BL14" s="1743"/>
    </row>
    <row r="15" spans="1:69" ht="126" customHeight="1" thickBot="1" x14ac:dyDescent="0.35">
      <c r="B15" s="1666"/>
      <c r="C15" s="1669"/>
      <c r="D15" s="1610"/>
      <c r="E15" s="1633" t="s">
        <v>74</v>
      </c>
      <c r="F15" s="1614" t="s">
        <v>235</v>
      </c>
      <c r="G15" s="1616" t="s">
        <v>401</v>
      </c>
      <c r="H15" s="1592" t="s">
        <v>68</v>
      </c>
      <c r="I15" s="1602" t="s">
        <v>398</v>
      </c>
      <c r="J15" s="1602" t="s">
        <v>399</v>
      </c>
      <c r="K15" s="1602" t="s">
        <v>101</v>
      </c>
      <c r="L15" s="1592" t="s">
        <v>72</v>
      </c>
      <c r="M15" s="1604" t="s">
        <v>90</v>
      </c>
      <c r="N15" s="1590">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592" t="s">
        <v>359</v>
      </c>
      <c r="AJ15" s="641"/>
      <c r="AK15" s="1594" t="s">
        <v>1083</v>
      </c>
      <c r="AL15" s="1596">
        <v>0.2</v>
      </c>
      <c r="AM15" s="1598"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600" t="s">
        <v>114</v>
      </c>
      <c r="BF15" s="119" t="s">
        <v>388</v>
      </c>
      <c r="BG15" s="119" t="s">
        <v>388</v>
      </c>
      <c r="BH15" s="119" t="s">
        <v>388</v>
      </c>
      <c r="BI15" s="119" t="s">
        <v>388</v>
      </c>
      <c r="BJ15" s="119" t="s">
        <v>388</v>
      </c>
      <c r="BK15" s="667"/>
      <c r="BL15" s="1742" t="s">
        <v>397</v>
      </c>
    </row>
    <row r="16" spans="1:69" ht="133.5" customHeight="1" thickTop="1" thickBot="1" x14ac:dyDescent="0.35">
      <c r="B16" s="1667"/>
      <c r="C16" s="1670"/>
      <c r="D16" s="1611"/>
      <c r="E16" s="1613"/>
      <c r="F16" s="1615"/>
      <c r="G16" s="1617"/>
      <c r="H16" s="1593"/>
      <c r="I16" s="1603"/>
      <c r="J16" s="1603"/>
      <c r="K16" s="1603"/>
      <c r="L16" s="1593"/>
      <c r="M16" s="1605"/>
      <c r="N16" s="1591"/>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593"/>
      <c r="AJ16" s="650"/>
      <c r="AK16" s="1595"/>
      <c r="AL16" s="1597"/>
      <c r="AM16" s="1599"/>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601"/>
      <c r="BF16" s="558" t="s">
        <v>388</v>
      </c>
      <c r="BG16" s="558" t="s">
        <v>388</v>
      </c>
      <c r="BH16" s="558" t="s">
        <v>388</v>
      </c>
      <c r="BI16" s="558" t="s">
        <v>388</v>
      </c>
      <c r="BJ16" s="558" t="s">
        <v>388</v>
      </c>
      <c r="BK16" s="657"/>
      <c r="BL16" s="1743"/>
    </row>
    <row r="17" spans="2:64" ht="131.25" customHeight="1" thickBot="1" x14ac:dyDescent="0.35">
      <c r="B17" s="1665" t="s">
        <v>203</v>
      </c>
      <c r="C17" s="1668" t="s">
        <v>205</v>
      </c>
      <c r="D17" s="1609" t="s">
        <v>223</v>
      </c>
      <c r="E17" s="1612" t="s">
        <v>74</v>
      </c>
      <c r="F17" s="1614" t="s">
        <v>236</v>
      </c>
      <c r="G17" s="1752" t="s">
        <v>918</v>
      </c>
      <c r="H17" s="1754" t="s">
        <v>68</v>
      </c>
      <c r="I17" s="1746" t="s">
        <v>402</v>
      </c>
      <c r="J17" s="1746" t="s">
        <v>403</v>
      </c>
      <c r="K17" s="1748" t="s">
        <v>101</v>
      </c>
      <c r="L17" s="1750" t="s">
        <v>72</v>
      </c>
      <c r="M17" s="1604" t="s">
        <v>90</v>
      </c>
      <c r="N17" s="1590">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592" t="s">
        <v>360</v>
      </c>
      <c r="AJ17" s="641"/>
      <c r="AK17" s="1594" t="s">
        <v>117</v>
      </c>
      <c r="AL17" s="1596">
        <v>0.4</v>
      </c>
      <c r="AM17" s="1598"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600" t="s">
        <v>114</v>
      </c>
      <c r="BF17" s="119" t="s">
        <v>388</v>
      </c>
      <c r="BG17" s="119" t="s">
        <v>388</v>
      </c>
      <c r="BH17" s="119" t="s">
        <v>388</v>
      </c>
      <c r="BI17" s="119" t="s">
        <v>388</v>
      </c>
      <c r="BJ17" s="119" t="s">
        <v>388</v>
      </c>
      <c r="BK17" s="667"/>
      <c r="BL17" s="1742" t="s">
        <v>1210</v>
      </c>
    </row>
    <row r="18" spans="2:64" ht="121.5" customHeight="1" thickTop="1" thickBot="1" x14ac:dyDescent="0.35">
      <c r="B18" s="1666"/>
      <c r="C18" s="1669"/>
      <c r="D18" s="1610"/>
      <c r="E18" s="1653"/>
      <c r="F18" s="1615"/>
      <c r="G18" s="1753"/>
      <c r="H18" s="1755"/>
      <c r="I18" s="1747"/>
      <c r="J18" s="1747"/>
      <c r="K18" s="1749"/>
      <c r="L18" s="1751"/>
      <c r="M18" s="1605"/>
      <c r="N18" s="1591"/>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593"/>
      <c r="AJ18" s="650"/>
      <c r="AK18" s="1595"/>
      <c r="AL18" s="1597"/>
      <c r="AM18" s="1599"/>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601"/>
      <c r="BF18" s="558" t="s">
        <v>388</v>
      </c>
      <c r="BG18" s="558" t="s">
        <v>388</v>
      </c>
      <c r="BH18" s="558" t="s">
        <v>388</v>
      </c>
      <c r="BI18" s="558" t="s">
        <v>388</v>
      </c>
      <c r="BJ18" s="558" t="s">
        <v>388</v>
      </c>
      <c r="BK18" s="657"/>
      <c r="BL18" s="1743"/>
    </row>
    <row r="19" spans="2:64" ht="83.25" customHeight="1" thickBot="1" x14ac:dyDescent="0.35">
      <c r="B19" s="1666"/>
      <c r="C19" s="1669"/>
      <c r="D19" s="1610"/>
      <c r="E19" s="1633" t="s">
        <v>74</v>
      </c>
      <c r="F19" s="1614" t="s">
        <v>238</v>
      </c>
      <c r="G19" s="1616" t="s">
        <v>1050</v>
      </c>
      <c r="H19" s="1592" t="s">
        <v>68</v>
      </c>
      <c r="I19" s="1592" t="s">
        <v>406</v>
      </c>
      <c r="J19" s="1592" t="s">
        <v>407</v>
      </c>
      <c r="K19" s="1602" t="s">
        <v>101</v>
      </c>
      <c r="L19" s="1592" t="s">
        <v>72</v>
      </c>
      <c r="M19" s="1604" t="s">
        <v>90</v>
      </c>
      <c r="N19" s="1590">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592" t="s">
        <v>360</v>
      </c>
      <c r="AJ19" s="633"/>
      <c r="AK19" s="1594" t="s">
        <v>117</v>
      </c>
      <c r="AL19" s="1596">
        <v>0.4</v>
      </c>
      <c r="AM19" s="1598"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600" t="s">
        <v>114</v>
      </c>
      <c r="BF19" s="119" t="s">
        <v>388</v>
      </c>
      <c r="BG19" s="119" t="s">
        <v>388</v>
      </c>
      <c r="BH19" s="119" t="s">
        <v>388</v>
      </c>
      <c r="BI19" s="119" t="s">
        <v>388</v>
      </c>
      <c r="BJ19" s="119" t="s">
        <v>388</v>
      </c>
      <c r="BK19" s="639"/>
      <c r="BL19" s="1742" t="s">
        <v>1054</v>
      </c>
    </row>
    <row r="20" spans="2:64" ht="78.75" customHeight="1" thickTop="1" thickBot="1" x14ac:dyDescent="0.35">
      <c r="B20" s="1667"/>
      <c r="C20" s="1670"/>
      <c r="D20" s="1611"/>
      <c r="E20" s="1613"/>
      <c r="F20" s="1615"/>
      <c r="G20" s="1617"/>
      <c r="H20" s="1593"/>
      <c r="I20" s="1593"/>
      <c r="J20" s="1593"/>
      <c r="K20" s="1603"/>
      <c r="L20" s="1593"/>
      <c r="M20" s="1605"/>
      <c r="N20" s="1591"/>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593"/>
      <c r="AJ20" s="650"/>
      <c r="AK20" s="1595"/>
      <c r="AL20" s="1597"/>
      <c r="AM20" s="1599"/>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601"/>
      <c r="BF20" s="558" t="s">
        <v>388</v>
      </c>
      <c r="BG20" s="558" t="s">
        <v>388</v>
      </c>
      <c r="BH20" s="558" t="s">
        <v>388</v>
      </c>
      <c r="BI20" s="558" t="s">
        <v>388</v>
      </c>
      <c r="BJ20" s="558" t="s">
        <v>388</v>
      </c>
      <c r="BK20" s="657"/>
      <c r="BL20" s="1743"/>
    </row>
    <row r="21" spans="2:64" ht="89.25" customHeight="1" thickBot="1" x14ac:dyDescent="0.35">
      <c r="B21" s="1665" t="s">
        <v>192</v>
      </c>
      <c r="C21" s="1668" t="s">
        <v>214</v>
      </c>
      <c r="D21" s="1609" t="s">
        <v>224</v>
      </c>
      <c r="E21" s="1612" t="s">
        <v>74</v>
      </c>
      <c r="F21" s="1614" t="s">
        <v>239</v>
      </c>
      <c r="G21" s="1616" t="s">
        <v>423</v>
      </c>
      <c r="H21" s="1592" t="s">
        <v>68</v>
      </c>
      <c r="I21" s="1592" t="s">
        <v>408</v>
      </c>
      <c r="J21" s="1592" t="s">
        <v>413</v>
      </c>
      <c r="K21" s="1602" t="s">
        <v>355</v>
      </c>
      <c r="L21" s="1592" t="s">
        <v>72</v>
      </c>
      <c r="M21" s="1604" t="s">
        <v>90</v>
      </c>
      <c r="N21" s="1590">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592" t="s">
        <v>361</v>
      </c>
      <c r="AJ21" s="641"/>
      <c r="AK21" s="1594" t="s">
        <v>123</v>
      </c>
      <c r="AL21" s="1596">
        <v>0.6</v>
      </c>
      <c r="AM21" s="1598"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600" t="s">
        <v>60</v>
      </c>
      <c r="BF21" s="1592" t="s">
        <v>411</v>
      </c>
      <c r="BG21" s="1592" t="s">
        <v>412</v>
      </c>
      <c r="BH21" s="1659" t="s">
        <v>390</v>
      </c>
      <c r="BI21" s="1676">
        <v>44564</v>
      </c>
      <c r="BJ21" s="1676">
        <v>44926</v>
      </c>
      <c r="BK21" s="680"/>
      <c r="BL21" s="1742" t="s">
        <v>424</v>
      </c>
    </row>
    <row r="22" spans="2:64" ht="101.25" customHeight="1" thickTop="1" thickBot="1" x14ac:dyDescent="0.35">
      <c r="B22" s="1666"/>
      <c r="C22" s="1669"/>
      <c r="D22" s="1610"/>
      <c r="E22" s="1656"/>
      <c r="F22" s="1657"/>
      <c r="G22" s="1682"/>
      <c r="H22" s="1635"/>
      <c r="I22" s="1635"/>
      <c r="J22" s="1635"/>
      <c r="K22" s="1643"/>
      <c r="L22" s="1635"/>
      <c r="M22" s="1644"/>
      <c r="N22" s="1634"/>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635"/>
      <c r="AJ22" s="615"/>
      <c r="AK22" s="1636"/>
      <c r="AL22" s="1637"/>
      <c r="AM22" s="1638"/>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639"/>
      <c r="BF22" s="1635"/>
      <c r="BG22" s="1635"/>
      <c r="BH22" s="1664"/>
      <c r="BI22" s="1744"/>
      <c r="BJ22" s="1744"/>
      <c r="BK22" s="157"/>
      <c r="BL22" s="1745"/>
    </row>
    <row r="23" spans="2:64" ht="96" customHeight="1" thickTop="1" thickBot="1" x14ac:dyDescent="0.35">
      <c r="B23" s="1666"/>
      <c r="C23" s="1669"/>
      <c r="D23" s="1610"/>
      <c r="E23" s="1653"/>
      <c r="F23" s="1615"/>
      <c r="G23" s="1617"/>
      <c r="H23" s="1593"/>
      <c r="I23" s="1593"/>
      <c r="J23" s="1593"/>
      <c r="K23" s="1603"/>
      <c r="L23" s="1593"/>
      <c r="M23" s="1605"/>
      <c r="N23" s="1591"/>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593"/>
      <c r="AJ23" s="650"/>
      <c r="AK23" s="1595"/>
      <c r="AL23" s="1597"/>
      <c r="AM23" s="1599"/>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601"/>
      <c r="BF23" s="1593"/>
      <c r="BG23" s="1593"/>
      <c r="BH23" s="1660"/>
      <c r="BI23" s="1677"/>
      <c r="BJ23" s="1677"/>
      <c r="BK23" s="681"/>
      <c r="BL23" s="1743"/>
    </row>
    <row r="24" spans="2:64" ht="141" customHeight="1" thickBot="1" x14ac:dyDescent="0.35">
      <c r="B24" s="1666"/>
      <c r="C24" s="1669"/>
      <c r="D24" s="1610"/>
      <c r="E24" s="1633" t="s">
        <v>74</v>
      </c>
      <c r="F24" s="1614" t="s">
        <v>240</v>
      </c>
      <c r="G24" s="1616" t="s">
        <v>425</v>
      </c>
      <c r="H24" s="1592" t="s">
        <v>51</v>
      </c>
      <c r="I24" s="1592" t="s">
        <v>415</v>
      </c>
      <c r="J24" s="1592" t="s">
        <v>426</v>
      </c>
      <c r="K24" s="1602" t="s">
        <v>101</v>
      </c>
      <c r="L24" s="1592" t="s">
        <v>64</v>
      </c>
      <c r="M24" s="1604" t="s">
        <v>122</v>
      </c>
      <c r="N24" s="1590">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592" t="s">
        <v>361</v>
      </c>
      <c r="AJ24" s="641"/>
      <c r="AK24" s="1594" t="s">
        <v>123</v>
      </c>
      <c r="AL24" s="1596">
        <v>0.6</v>
      </c>
      <c r="AM24" s="1598"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600" t="s">
        <v>60</v>
      </c>
      <c r="BF24" s="1592" t="s">
        <v>416</v>
      </c>
      <c r="BG24" s="1592" t="s">
        <v>412</v>
      </c>
      <c r="BH24" s="1592" t="s">
        <v>390</v>
      </c>
      <c r="BI24" s="1671">
        <v>44564</v>
      </c>
      <c r="BJ24" s="1671">
        <v>44926</v>
      </c>
      <c r="BK24" s="141"/>
      <c r="BL24" s="1742" t="s">
        <v>428</v>
      </c>
    </row>
    <row r="25" spans="2:64" ht="144.75" customHeight="1" thickTop="1" thickBot="1" x14ac:dyDescent="0.35">
      <c r="B25" s="1666"/>
      <c r="C25" s="1669"/>
      <c r="D25" s="1610"/>
      <c r="E25" s="1653"/>
      <c r="F25" s="1615"/>
      <c r="G25" s="1617"/>
      <c r="H25" s="1593"/>
      <c r="I25" s="1593"/>
      <c r="J25" s="1593"/>
      <c r="K25" s="1603"/>
      <c r="L25" s="1593"/>
      <c r="M25" s="1605"/>
      <c r="N25" s="1591"/>
      <c r="O25" s="673"/>
      <c r="P25" s="673"/>
      <c r="Q25" s="673"/>
      <c r="R25" s="673"/>
      <c r="S25" s="673"/>
      <c r="T25" s="673"/>
      <c r="U25" s="673"/>
      <c r="V25" s="673"/>
      <c r="W25" s="673"/>
      <c r="X25" s="673"/>
      <c r="Y25" s="673"/>
      <c r="Z25" s="673"/>
      <c r="AA25" s="673"/>
      <c r="AB25" s="673"/>
      <c r="AC25" s="673"/>
      <c r="AD25" s="673"/>
      <c r="AE25" s="673"/>
      <c r="AF25" s="673"/>
      <c r="AG25" s="673"/>
      <c r="AH25" s="674"/>
      <c r="AI25" s="1593"/>
      <c r="AJ25" s="674"/>
      <c r="AK25" s="1595"/>
      <c r="AL25" s="1597"/>
      <c r="AM25" s="1599"/>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601"/>
      <c r="BF25" s="1593"/>
      <c r="BG25" s="1593"/>
      <c r="BH25" s="1593"/>
      <c r="BI25" s="1672"/>
      <c r="BJ25" s="1672"/>
      <c r="BK25" s="148"/>
      <c r="BL25" s="1743"/>
    </row>
    <row r="26" spans="2:64" ht="172.5" customHeight="1" thickBot="1" x14ac:dyDescent="0.35">
      <c r="B26" s="1666"/>
      <c r="C26" s="1669"/>
      <c r="D26" s="1610"/>
      <c r="E26" s="1633" t="s">
        <v>74</v>
      </c>
      <c r="F26" s="1614" t="s">
        <v>242</v>
      </c>
      <c r="G26" s="1616" t="s">
        <v>419</v>
      </c>
      <c r="H26" s="1592" t="s">
        <v>68</v>
      </c>
      <c r="I26" s="1592" t="s">
        <v>420</v>
      </c>
      <c r="J26" s="1592" t="s">
        <v>421</v>
      </c>
      <c r="K26" s="1602" t="s">
        <v>101</v>
      </c>
      <c r="L26" s="1592" t="s">
        <v>72</v>
      </c>
      <c r="M26" s="1604" t="s">
        <v>90</v>
      </c>
      <c r="N26" s="1590">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592" t="s">
        <v>359</v>
      </c>
      <c r="AJ26" s="641"/>
      <c r="AK26" s="1594" t="s">
        <v>1083</v>
      </c>
      <c r="AL26" s="1596">
        <v>0.2</v>
      </c>
      <c r="AM26" s="1598"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600" t="s">
        <v>114</v>
      </c>
      <c r="BF26" s="119" t="s">
        <v>388</v>
      </c>
      <c r="BG26" s="119" t="s">
        <v>388</v>
      </c>
      <c r="BH26" s="119" t="s">
        <v>388</v>
      </c>
      <c r="BI26" s="119" t="s">
        <v>388</v>
      </c>
      <c r="BJ26" s="119" t="s">
        <v>388</v>
      </c>
      <c r="BK26" s="667"/>
      <c r="BL26" s="1645" t="s">
        <v>436</v>
      </c>
    </row>
    <row r="27" spans="2:64" ht="209.25" customHeight="1" thickBot="1" x14ac:dyDescent="0.35">
      <c r="B27" s="1666"/>
      <c r="C27" s="1669"/>
      <c r="D27" s="1610"/>
      <c r="E27" s="1656"/>
      <c r="F27" s="1657"/>
      <c r="G27" s="1682"/>
      <c r="H27" s="1635"/>
      <c r="I27" s="1635"/>
      <c r="J27" s="1635"/>
      <c r="K27" s="1643"/>
      <c r="L27" s="1635"/>
      <c r="M27" s="1644"/>
      <c r="N27" s="1634"/>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635"/>
      <c r="AJ27" s="615"/>
      <c r="AK27" s="1636"/>
      <c r="AL27" s="1637"/>
      <c r="AM27" s="1638"/>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639"/>
      <c r="BF27" s="683" t="s">
        <v>388</v>
      </c>
      <c r="BG27" s="683" t="s">
        <v>388</v>
      </c>
      <c r="BH27" s="683" t="s">
        <v>388</v>
      </c>
      <c r="BI27" s="683" t="s">
        <v>388</v>
      </c>
      <c r="BJ27" s="683" t="s">
        <v>388</v>
      </c>
      <c r="BK27" s="616"/>
      <c r="BL27" s="1661"/>
    </row>
    <row r="28" spans="2:64" ht="221.25" customHeight="1" thickBot="1" x14ac:dyDescent="0.35">
      <c r="B28" s="1666"/>
      <c r="C28" s="1669"/>
      <c r="D28" s="1610"/>
      <c r="E28" s="1653"/>
      <c r="F28" s="1615"/>
      <c r="G28" s="1617"/>
      <c r="H28" s="1593"/>
      <c r="I28" s="1593"/>
      <c r="J28" s="1593"/>
      <c r="K28" s="1603"/>
      <c r="L28" s="1593"/>
      <c r="M28" s="1605"/>
      <c r="N28" s="1591"/>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593"/>
      <c r="AJ28" s="650"/>
      <c r="AK28" s="1595"/>
      <c r="AL28" s="1597"/>
      <c r="AM28" s="1599"/>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601"/>
      <c r="BF28" s="558" t="s">
        <v>388</v>
      </c>
      <c r="BG28" s="558" t="s">
        <v>388</v>
      </c>
      <c r="BH28" s="558" t="s">
        <v>388</v>
      </c>
      <c r="BI28" s="558" t="s">
        <v>388</v>
      </c>
      <c r="BJ28" s="558" t="s">
        <v>388</v>
      </c>
      <c r="BK28" s="657"/>
      <c r="BL28" s="1646"/>
    </row>
    <row r="29" spans="2:64" ht="154.5" customHeight="1" thickBot="1" x14ac:dyDescent="0.35">
      <c r="B29" s="1666"/>
      <c r="C29" s="1669"/>
      <c r="D29" s="1610"/>
      <c r="E29" s="1633" t="s">
        <v>74</v>
      </c>
      <c r="F29" s="1614" t="s">
        <v>328</v>
      </c>
      <c r="G29" s="1616" t="s">
        <v>437</v>
      </c>
      <c r="H29" s="1592" t="s">
        <v>68</v>
      </c>
      <c r="I29" s="1592" t="s">
        <v>438</v>
      </c>
      <c r="J29" s="1592" t="s">
        <v>439</v>
      </c>
      <c r="K29" s="1602" t="s">
        <v>101</v>
      </c>
      <c r="L29" s="1592" t="s">
        <v>72</v>
      </c>
      <c r="M29" s="1604" t="s">
        <v>90</v>
      </c>
      <c r="N29" s="1590">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592" t="s">
        <v>359</v>
      </c>
      <c r="AJ29" s="641"/>
      <c r="AK29" s="1594" t="s">
        <v>1083</v>
      </c>
      <c r="AL29" s="1596">
        <v>0.2</v>
      </c>
      <c r="AM29" s="1598"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600" t="s">
        <v>114</v>
      </c>
      <c r="BF29" s="119" t="s">
        <v>388</v>
      </c>
      <c r="BG29" s="119" t="s">
        <v>388</v>
      </c>
      <c r="BH29" s="119" t="s">
        <v>388</v>
      </c>
      <c r="BI29" s="119" t="s">
        <v>388</v>
      </c>
      <c r="BJ29" s="119" t="s">
        <v>388</v>
      </c>
      <c r="BK29" s="667"/>
      <c r="BL29" s="1645" t="s">
        <v>440</v>
      </c>
    </row>
    <row r="30" spans="2:64" ht="283.5" customHeight="1" thickBot="1" x14ac:dyDescent="0.35">
      <c r="B30" s="1667"/>
      <c r="C30" s="1670"/>
      <c r="D30" s="1611"/>
      <c r="E30" s="1613"/>
      <c r="F30" s="1615"/>
      <c r="G30" s="1617"/>
      <c r="H30" s="1593"/>
      <c r="I30" s="1593"/>
      <c r="J30" s="1593"/>
      <c r="K30" s="1603"/>
      <c r="L30" s="1593"/>
      <c r="M30" s="1605"/>
      <c r="N30" s="1591"/>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593"/>
      <c r="AJ30" s="650"/>
      <c r="AK30" s="1595"/>
      <c r="AL30" s="1597"/>
      <c r="AM30" s="1599"/>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601"/>
      <c r="BF30" s="558" t="s">
        <v>388</v>
      </c>
      <c r="BG30" s="558" t="s">
        <v>388</v>
      </c>
      <c r="BH30" s="558" t="s">
        <v>388</v>
      </c>
      <c r="BI30" s="558" t="s">
        <v>388</v>
      </c>
      <c r="BJ30" s="558" t="s">
        <v>388</v>
      </c>
      <c r="BK30" s="657"/>
      <c r="BL30" s="1646"/>
    </row>
    <row r="31" spans="2:64" ht="165" customHeight="1" thickBot="1" x14ac:dyDescent="0.35">
      <c r="B31" s="1665" t="s">
        <v>201</v>
      </c>
      <c r="C31" s="1668" t="s">
        <v>218</v>
      </c>
      <c r="D31" s="1609" t="s">
        <v>225</v>
      </c>
      <c r="E31" s="1612" t="s">
        <v>74</v>
      </c>
      <c r="F31" s="1614" t="s">
        <v>243</v>
      </c>
      <c r="G31" s="1616" t="s">
        <v>442</v>
      </c>
      <c r="H31" s="1592" t="s">
        <v>68</v>
      </c>
      <c r="I31" s="1592" t="s">
        <v>441</v>
      </c>
      <c r="J31" s="670" t="s">
        <v>443</v>
      </c>
      <c r="K31" s="1602" t="s">
        <v>101</v>
      </c>
      <c r="L31" s="1592" t="s">
        <v>70</v>
      </c>
      <c r="M31" s="1604" t="s">
        <v>129</v>
      </c>
      <c r="N31" s="1590">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592" t="s">
        <v>361</v>
      </c>
      <c r="AJ31" s="641"/>
      <c r="AK31" s="1594" t="s">
        <v>123</v>
      </c>
      <c r="AL31" s="1596">
        <v>0.6</v>
      </c>
      <c r="AM31" s="1598"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600" t="s">
        <v>60</v>
      </c>
      <c r="BF31" s="770" t="s">
        <v>462</v>
      </c>
      <c r="BG31" s="728" t="s">
        <v>463</v>
      </c>
      <c r="BH31" s="725" t="s">
        <v>430</v>
      </c>
      <c r="BI31" s="771">
        <v>44564</v>
      </c>
      <c r="BJ31" s="771">
        <v>44925</v>
      </c>
      <c r="BK31" s="639"/>
      <c r="BL31" s="1645" t="s">
        <v>447</v>
      </c>
    </row>
    <row r="32" spans="2:64" ht="141" customHeight="1" thickBot="1" x14ac:dyDescent="0.35">
      <c r="B32" s="1666"/>
      <c r="C32" s="1669"/>
      <c r="D32" s="1610"/>
      <c r="E32" s="1653"/>
      <c r="F32" s="1615"/>
      <c r="G32" s="1617"/>
      <c r="H32" s="1593"/>
      <c r="I32" s="1593"/>
      <c r="J32" s="648" t="s">
        <v>444</v>
      </c>
      <c r="K32" s="1603"/>
      <c r="L32" s="1593"/>
      <c r="M32" s="1605"/>
      <c r="N32" s="1591"/>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593"/>
      <c r="AJ32" s="650"/>
      <c r="AK32" s="1595"/>
      <c r="AL32" s="1597"/>
      <c r="AM32" s="1599"/>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601"/>
      <c r="BF32" s="194" t="s">
        <v>464</v>
      </c>
      <c r="BG32" s="728" t="s">
        <v>465</v>
      </c>
      <c r="BH32" s="569" t="s">
        <v>430</v>
      </c>
      <c r="BI32" s="197">
        <v>44564</v>
      </c>
      <c r="BJ32" s="197">
        <v>44925</v>
      </c>
      <c r="BK32" s="118"/>
      <c r="BL32" s="1646"/>
    </row>
    <row r="33" spans="2:64" ht="225.75" customHeight="1" thickBot="1" x14ac:dyDescent="0.35">
      <c r="B33" s="1666"/>
      <c r="C33" s="1669"/>
      <c r="D33" s="1610"/>
      <c r="E33" s="1633" t="s">
        <v>74</v>
      </c>
      <c r="F33" s="1614" t="s">
        <v>244</v>
      </c>
      <c r="G33" s="1616" t="s">
        <v>448</v>
      </c>
      <c r="H33" s="1592" t="s">
        <v>68</v>
      </c>
      <c r="I33" s="1592" t="s">
        <v>449</v>
      </c>
      <c r="J33" s="119" t="s">
        <v>450</v>
      </c>
      <c r="K33" s="1602" t="s">
        <v>101</v>
      </c>
      <c r="L33" s="1592" t="s">
        <v>70</v>
      </c>
      <c r="M33" s="1604" t="s">
        <v>129</v>
      </c>
      <c r="N33" s="1590">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592" t="s">
        <v>361</v>
      </c>
      <c r="AJ33" s="641"/>
      <c r="AK33" s="1594" t="s">
        <v>123</v>
      </c>
      <c r="AL33" s="1596">
        <v>0.6</v>
      </c>
      <c r="AM33" s="1598"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600" t="s">
        <v>60</v>
      </c>
      <c r="BF33" s="196" t="s">
        <v>466</v>
      </c>
      <c r="BG33" s="670" t="s">
        <v>469</v>
      </c>
      <c r="BH33" s="119" t="s">
        <v>381</v>
      </c>
      <c r="BI33" s="195">
        <v>44564</v>
      </c>
      <c r="BJ33" s="195">
        <v>44925</v>
      </c>
      <c r="BK33" s="667"/>
      <c r="BL33" s="1645" t="s">
        <v>454</v>
      </c>
    </row>
    <row r="34" spans="2:64" ht="93" customHeight="1" thickTop="1" x14ac:dyDescent="0.3">
      <c r="B34" s="1666"/>
      <c r="C34" s="1669"/>
      <c r="D34" s="1610"/>
      <c r="E34" s="1656"/>
      <c r="F34" s="1657"/>
      <c r="G34" s="1682"/>
      <c r="H34" s="1635"/>
      <c r="I34" s="1635"/>
      <c r="J34" s="170" t="s">
        <v>451</v>
      </c>
      <c r="K34" s="1643"/>
      <c r="L34" s="1635"/>
      <c r="M34" s="1644"/>
      <c r="N34" s="1634"/>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635"/>
      <c r="AJ34" s="615"/>
      <c r="AK34" s="1636"/>
      <c r="AL34" s="1637"/>
      <c r="AM34" s="1638"/>
      <c r="AN34" s="1649" t="s">
        <v>347</v>
      </c>
      <c r="AO34" s="1735" t="s">
        <v>554</v>
      </c>
      <c r="AP34" s="1628" t="s">
        <v>453</v>
      </c>
      <c r="AQ34" s="1737" t="s">
        <v>103</v>
      </c>
      <c r="AR34" s="1712" t="s">
        <v>61</v>
      </c>
      <c r="AS34" s="1731">
        <v>0.25</v>
      </c>
      <c r="AT34" s="1712" t="s">
        <v>56</v>
      </c>
      <c r="AU34" s="1731">
        <v>0.15</v>
      </c>
      <c r="AV34" s="1732">
        <v>0.4</v>
      </c>
      <c r="AW34" s="1712" t="s">
        <v>73</v>
      </c>
      <c r="AX34" s="1712" t="s">
        <v>65</v>
      </c>
      <c r="AY34" s="1712" t="s">
        <v>59</v>
      </c>
      <c r="AZ34" s="1733">
        <v>0.28799999999999998</v>
      </c>
      <c r="BA34" s="1738" t="s">
        <v>90</v>
      </c>
      <c r="BB34" s="1732">
        <v>0.6</v>
      </c>
      <c r="BC34" s="1738" t="s">
        <v>123</v>
      </c>
      <c r="BD34" s="1739" t="s">
        <v>126</v>
      </c>
      <c r="BE34" s="1639"/>
      <c r="BF34" s="1740" t="s">
        <v>467</v>
      </c>
      <c r="BG34" s="1684" t="s">
        <v>470</v>
      </c>
      <c r="BH34" s="1729" t="s">
        <v>468</v>
      </c>
      <c r="BI34" s="1730">
        <v>44564</v>
      </c>
      <c r="BJ34" s="1730">
        <v>44925</v>
      </c>
      <c r="BK34" s="616"/>
      <c r="BL34" s="1661"/>
    </row>
    <row r="35" spans="2:64" ht="159.75" customHeight="1" thickBot="1" x14ac:dyDescent="0.35">
      <c r="B35" s="1667"/>
      <c r="C35" s="1670"/>
      <c r="D35" s="1611"/>
      <c r="E35" s="1613"/>
      <c r="F35" s="1615"/>
      <c r="G35" s="1617"/>
      <c r="H35" s="1593"/>
      <c r="I35" s="1593"/>
      <c r="J35" s="171" t="s">
        <v>452</v>
      </c>
      <c r="K35" s="1603"/>
      <c r="L35" s="1593"/>
      <c r="M35" s="1605"/>
      <c r="N35" s="1591"/>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593"/>
      <c r="AJ35" s="650"/>
      <c r="AK35" s="1595"/>
      <c r="AL35" s="1597"/>
      <c r="AM35" s="1599"/>
      <c r="AN35" s="1650"/>
      <c r="AO35" s="1736"/>
      <c r="AP35" s="1629"/>
      <c r="AQ35" s="1631"/>
      <c r="AR35" s="1601"/>
      <c r="AS35" s="1597"/>
      <c r="AT35" s="1601"/>
      <c r="AU35" s="1597"/>
      <c r="AV35" s="1621"/>
      <c r="AW35" s="1601"/>
      <c r="AX35" s="1601"/>
      <c r="AY35" s="1601"/>
      <c r="AZ35" s="1734"/>
      <c r="BA35" s="1619"/>
      <c r="BB35" s="1621"/>
      <c r="BC35" s="1619"/>
      <c r="BD35" s="1623"/>
      <c r="BE35" s="1601"/>
      <c r="BF35" s="1741"/>
      <c r="BG35" s="1593"/>
      <c r="BH35" s="1660"/>
      <c r="BI35" s="1677"/>
      <c r="BJ35" s="1677"/>
      <c r="BK35" s="657"/>
      <c r="BL35" s="1646"/>
    </row>
    <row r="36" spans="2:64" ht="116.25" customHeight="1" thickBot="1" x14ac:dyDescent="0.35">
      <c r="B36" s="1665" t="s">
        <v>196</v>
      </c>
      <c r="C36" s="1668" t="s">
        <v>213</v>
      </c>
      <c r="D36" s="1609"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666"/>
      <c r="C37" s="1669"/>
      <c r="D37" s="1610"/>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666"/>
      <c r="C38" s="1669"/>
      <c r="D38" s="1610"/>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666"/>
      <c r="C39" s="1669"/>
      <c r="D39" s="1610"/>
      <c r="E39" s="1633" t="s">
        <v>74</v>
      </c>
      <c r="F39" s="1614" t="s">
        <v>250</v>
      </c>
      <c r="G39" s="1616" t="s">
        <v>1142</v>
      </c>
      <c r="H39" s="1592" t="s">
        <v>51</v>
      </c>
      <c r="I39" s="1592" t="s">
        <v>1141</v>
      </c>
      <c r="J39" s="670" t="s">
        <v>1143</v>
      </c>
      <c r="K39" s="682" t="s">
        <v>355</v>
      </c>
      <c r="L39" s="1592" t="s">
        <v>64</v>
      </c>
      <c r="M39" s="1604" t="s">
        <v>122</v>
      </c>
      <c r="N39" s="1590">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592" t="s">
        <v>359</v>
      </c>
      <c r="AJ39" s="641"/>
      <c r="AK39" s="1594" t="s">
        <v>1083</v>
      </c>
      <c r="AL39" s="1596">
        <v>0.2</v>
      </c>
      <c r="AM39" s="1598"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645" t="s">
        <v>1148</v>
      </c>
    </row>
    <row r="40" spans="2:64" ht="143.25" customHeight="1" thickBot="1" x14ac:dyDescent="0.35">
      <c r="B40" s="1667"/>
      <c r="C40" s="1670"/>
      <c r="D40" s="1611"/>
      <c r="E40" s="1613"/>
      <c r="F40" s="1615"/>
      <c r="G40" s="1617"/>
      <c r="H40" s="1593"/>
      <c r="I40" s="1593"/>
      <c r="J40" s="648" t="s">
        <v>1144</v>
      </c>
      <c r="K40" s="647" t="s">
        <v>356</v>
      </c>
      <c r="L40" s="1593"/>
      <c r="M40" s="1605"/>
      <c r="N40" s="1591"/>
      <c r="O40" s="673"/>
      <c r="P40" s="673"/>
      <c r="Q40" s="673"/>
      <c r="R40" s="673"/>
      <c r="S40" s="673"/>
      <c r="T40" s="673"/>
      <c r="U40" s="673"/>
      <c r="V40" s="673"/>
      <c r="W40" s="673"/>
      <c r="X40" s="673"/>
      <c r="Y40" s="673"/>
      <c r="Z40" s="673"/>
      <c r="AA40" s="673"/>
      <c r="AB40" s="673"/>
      <c r="AC40" s="673"/>
      <c r="AD40" s="673"/>
      <c r="AE40" s="673"/>
      <c r="AF40" s="673"/>
      <c r="AG40" s="673"/>
      <c r="AH40" s="674"/>
      <c r="AI40" s="1593"/>
      <c r="AJ40" s="674"/>
      <c r="AK40" s="1595"/>
      <c r="AL40" s="1597"/>
      <c r="AM40" s="1599"/>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646"/>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665" t="s">
        <v>193</v>
      </c>
      <c r="C42" s="1723" t="s">
        <v>206</v>
      </c>
      <c r="D42" s="1726" t="s">
        <v>227</v>
      </c>
      <c r="E42" s="1612" t="s">
        <v>74</v>
      </c>
      <c r="F42" s="1614" t="s">
        <v>255</v>
      </c>
      <c r="G42" s="1710" t="s">
        <v>515</v>
      </c>
      <c r="H42" s="1582" t="s">
        <v>68</v>
      </c>
      <c r="I42" s="1713" t="s">
        <v>510</v>
      </c>
      <c r="J42" s="1713" t="s">
        <v>511</v>
      </c>
      <c r="K42" s="1713" t="s">
        <v>355</v>
      </c>
      <c r="L42" s="1592" t="s">
        <v>64</v>
      </c>
      <c r="M42" s="1604" t="s">
        <v>122</v>
      </c>
      <c r="N42" s="1590">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592" t="s">
        <v>360</v>
      </c>
      <c r="AJ42" s="641"/>
      <c r="AK42" s="1594" t="s">
        <v>117</v>
      </c>
      <c r="AL42" s="1596">
        <v>0.4</v>
      </c>
      <c r="AM42" s="1598"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600" t="s">
        <v>60</v>
      </c>
      <c r="BF42" s="1640" t="s">
        <v>513</v>
      </c>
      <c r="BG42" s="1719" t="s">
        <v>514</v>
      </c>
      <c r="BH42" s="1719" t="s">
        <v>395</v>
      </c>
      <c r="BI42" s="1715">
        <v>44562</v>
      </c>
      <c r="BJ42" s="1717">
        <v>44926</v>
      </c>
      <c r="BK42" s="1719"/>
      <c r="BL42" s="1645" t="s">
        <v>926</v>
      </c>
    </row>
    <row r="43" spans="2:64" ht="269.25" customHeight="1" thickBot="1" x14ac:dyDescent="0.35">
      <c r="B43" s="1666"/>
      <c r="C43" s="1724"/>
      <c r="D43" s="1727"/>
      <c r="E43" s="1653"/>
      <c r="F43" s="1615"/>
      <c r="G43" s="1711"/>
      <c r="H43" s="1583"/>
      <c r="I43" s="1714"/>
      <c r="J43" s="1714"/>
      <c r="K43" s="1714"/>
      <c r="L43" s="1593"/>
      <c r="M43" s="1605"/>
      <c r="N43" s="1591"/>
      <c r="O43" s="673"/>
      <c r="P43" s="673"/>
      <c r="Q43" s="673"/>
      <c r="R43" s="673"/>
      <c r="S43" s="673"/>
      <c r="T43" s="673"/>
      <c r="U43" s="673"/>
      <c r="V43" s="673"/>
      <c r="W43" s="673"/>
      <c r="X43" s="673"/>
      <c r="Y43" s="673"/>
      <c r="Z43" s="673"/>
      <c r="AA43" s="673"/>
      <c r="AB43" s="673"/>
      <c r="AC43" s="673"/>
      <c r="AD43" s="673"/>
      <c r="AE43" s="673"/>
      <c r="AF43" s="673"/>
      <c r="AG43" s="673"/>
      <c r="AH43" s="674"/>
      <c r="AI43" s="1593"/>
      <c r="AJ43" s="674"/>
      <c r="AK43" s="1595"/>
      <c r="AL43" s="1597"/>
      <c r="AM43" s="1599"/>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601"/>
      <c r="BF43" s="1642"/>
      <c r="BG43" s="1720"/>
      <c r="BH43" s="1720"/>
      <c r="BI43" s="1716"/>
      <c r="BJ43" s="1718"/>
      <c r="BK43" s="1720"/>
      <c r="BL43" s="1646"/>
    </row>
    <row r="44" spans="2:64" ht="243.75" customHeight="1" thickBot="1" x14ac:dyDescent="0.35">
      <c r="B44" s="1666"/>
      <c r="C44" s="1724"/>
      <c r="D44" s="1727"/>
      <c r="E44" s="1633" t="s">
        <v>74</v>
      </c>
      <c r="F44" s="1614" t="s">
        <v>256</v>
      </c>
      <c r="G44" s="1710" t="s">
        <v>516</v>
      </c>
      <c r="H44" s="1592" t="s">
        <v>68</v>
      </c>
      <c r="I44" s="1582" t="s">
        <v>517</v>
      </c>
      <c r="J44" s="1713" t="s">
        <v>518</v>
      </c>
      <c r="K44" s="1602" t="s">
        <v>355</v>
      </c>
      <c r="L44" s="1592" t="s">
        <v>70</v>
      </c>
      <c r="M44" s="1604" t="s">
        <v>129</v>
      </c>
      <c r="N44" s="1590">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592" t="s">
        <v>362</v>
      </c>
      <c r="AJ44" s="641"/>
      <c r="AK44" s="1594" t="s">
        <v>130</v>
      </c>
      <c r="AL44" s="1596">
        <v>0.8</v>
      </c>
      <c r="AM44" s="1598"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600" t="s">
        <v>60</v>
      </c>
      <c r="BF44" s="1640" t="s">
        <v>513</v>
      </c>
      <c r="BG44" s="1719" t="s">
        <v>514</v>
      </c>
      <c r="BH44" s="1719" t="s">
        <v>395</v>
      </c>
      <c r="BI44" s="1715">
        <v>44564</v>
      </c>
      <c r="BJ44" s="1717">
        <v>44926</v>
      </c>
      <c r="BK44" s="1719"/>
      <c r="BL44" s="1721" t="s">
        <v>928</v>
      </c>
    </row>
    <row r="45" spans="2:64" ht="176.25" customHeight="1" thickTop="1" thickBot="1" x14ac:dyDescent="0.35">
      <c r="B45" s="1667"/>
      <c r="C45" s="1725"/>
      <c r="D45" s="1728"/>
      <c r="E45" s="1613"/>
      <c r="F45" s="1615"/>
      <c r="G45" s="1711"/>
      <c r="H45" s="1593"/>
      <c r="I45" s="1583"/>
      <c r="J45" s="1714"/>
      <c r="K45" s="1603"/>
      <c r="L45" s="1593"/>
      <c r="M45" s="1605"/>
      <c r="N45" s="1591"/>
      <c r="O45" s="673"/>
      <c r="P45" s="673"/>
      <c r="Q45" s="673"/>
      <c r="R45" s="673"/>
      <c r="S45" s="673"/>
      <c r="T45" s="673"/>
      <c r="U45" s="673"/>
      <c r="V45" s="673"/>
      <c r="W45" s="673"/>
      <c r="X45" s="673"/>
      <c r="Y45" s="673"/>
      <c r="Z45" s="673"/>
      <c r="AA45" s="673"/>
      <c r="AB45" s="673"/>
      <c r="AC45" s="673"/>
      <c r="AD45" s="673"/>
      <c r="AE45" s="673"/>
      <c r="AF45" s="673"/>
      <c r="AG45" s="673"/>
      <c r="AH45" s="674"/>
      <c r="AI45" s="1593"/>
      <c r="AJ45" s="674"/>
      <c r="AK45" s="1595"/>
      <c r="AL45" s="1597"/>
      <c r="AM45" s="1599"/>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601"/>
      <c r="BF45" s="1642"/>
      <c r="BG45" s="1720"/>
      <c r="BH45" s="1720"/>
      <c r="BI45" s="1716"/>
      <c r="BJ45" s="1718"/>
      <c r="BK45" s="1720"/>
      <c r="BL45" s="1722"/>
    </row>
    <row r="46" spans="2:64" ht="149.25" customHeight="1" thickBot="1" x14ac:dyDescent="0.35">
      <c r="B46" s="1665" t="s">
        <v>194</v>
      </c>
      <c r="C46" s="1668" t="s">
        <v>212</v>
      </c>
      <c r="D46" s="1609"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666"/>
      <c r="C47" s="1669"/>
      <c r="D47" s="1610"/>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666"/>
      <c r="C48" s="1669"/>
      <c r="D48" s="1610"/>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666"/>
      <c r="C49" s="1669"/>
      <c r="D49" s="1610"/>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666"/>
      <c r="C50" s="1669"/>
      <c r="D50" s="1610"/>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666"/>
      <c r="C51" s="1669"/>
      <c r="D51" s="1610"/>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666"/>
      <c r="C52" s="1669"/>
      <c r="D52" s="1610"/>
      <c r="E52" s="1633" t="s">
        <v>50</v>
      </c>
      <c r="F52" s="1614" t="s">
        <v>263</v>
      </c>
      <c r="G52" s="1616" t="s">
        <v>791</v>
      </c>
      <c r="H52" s="1592" t="s">
        <v>68</v>
      </c>
      <c r="I52" s="670" t="s">
        <v>968</v>
      </c>
      <c r="J52" s="670" t="s">
        <v>969</v>
      </c>
      <c r="K52" s="1602" t="s">
        <v>101</v>
      </c>
      <c r="L52" s="1592" t="s">
        <v>64</v>
      </c>
      <c r="M52" s="1604" t="s">
        <v>122</v>
      </c>
      <c r="N52" s="1590">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592" t="s">
        <v>361</v>
      </c>
      <c r="AJ52" s="693"/>
      <c r="AK52" s="1594" t="s">
        <v>123</v>
      </c>
      <c r="AL52" s="1596">
        <v>0.6</v>
      </c>
      <c r="AM52" s="1598"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600" t="s">
        <v>60</v>
      </c>
      <c r="BF52" s="670" t="s">
        <v>768</v>
      </c>
      <c r="BG52" s="670" t="s">
        <v>767</v>
      </c>
      <c r="BH52" s="119" t="s">
        <v>395</v>
      </c>
      <c r="BI52" s="195">
        <v>44562</v>
      </c>
      <c r="BJ52" s="119" t="s">
        <v>769</v>
      </c>
      <c r="BK52" s="680"/>
      <c r="BL52" s="581" t="s">
        <v>971</v>
      </c>
    </row>
    <row r="53" spans="2:64" ht="132" thickBot="1" x14ac:dyDescent="0.35">
      <c r="B53" s="1666"/>
      <c r="C53" s="1669"/>
      <c r="D53" s="1610"/>
      <c r="E53" s="1653"/>
      <c r="F53" s="1615"/>
      <c r="G53" s="1617"/>
      <c r="H53" s="1593"/>
      <c r="I53" s="556" t="s">
        <v>972</v>
      </c>
      <c r="J53" s="556" t="s">
        <v>790</v>
      </c>
      <c r="K53" s="1603"/>
      <c r="L53" s="1593"/>
      <c r="M53" s="1605"/>
      <c r="N53" s="1591"/>
      <c r="O53" s="673"/>
      <c r="P53" s="673"/>
      <c r="Q53" s="673"/>
      <c r="R53" s="673"/>
      <c r="S53" s="673"/>
      <c r="T53" s="673"/>
      <c r="U53" s="673"/>
      <c r="V53" s="673"/>
      <c r="W53" s="673"/>
      <c r="X53" s="673"/>
      <c r="Y53" s="673"/>
      <c r="Z53" s="673"/>
      <c r="AA53" s="673"/>
      <c r="AB53" s="673"/>
      <c r="AC53" s="673"/>
      <c r="AD53" s="673"/>
      <c r="AE53" s="673"/>
      <c r="AF53" s="673"/>
      <c r="AG53" s="673"/>
      <c r="AH53" s="674"/>
      <c r="AI53" s="1593"/>
      <c r="AJ53" s="674"/>
      <c r="AK53" s="1595"/>
      <c r="AL53" s="1597"/>
      <c r="AM53" s="1599"/>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601"/>
      <c r="BF53" s="648" t="s">
        <v>794</v>
      </c>
      <c r="BG53" s="648" t="s">
        <v>973</v>
      </c>
      <c r="BH53" s="313" t="s">
        <v>430</v>
      </c>
      <c r="BI53" s="314">
        <v>44562</v>
      </c>
      <c r="BJ53" s="314">
        <v>44895</v>
      </c>
      <c r="BK53" s="681"/>
      <c r="BL53" s="406" t="s">
        <v>974</v>
      </c>
    </row>
    <row r="54" spans="2:64" ht="116.25" thickBot="1" x14ac:dyDescent="0.35">
      <c r="B54" s="1666"/>
      <c r="C54" s="1669"/>
      <c r="D54" s="1610"/>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666"/>
      <c r="C55" s="1669"/>
      <c r="D55" s="1610"/>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666"/>
      <c r="C56" s="1669"/>
      <c r="D56" s="1610"/>
      <c r="E56" s="1612" t="s">
        <v>74</v>
      </c>
      <c r="F56" s="1614" t="s">
        <v>267</v>
      </c>
      <c r="G56" s="1592" t="s">
        <v>1257</v>
      </c>
      <c r="H56" s="1592" t="s">
        <v>51</v>
      </c>
      <c r="I56" s="1592" t="s">
        <v>1250</v>
      </c>
      <c r="J56" s="1592" t="s">
        <v>1251</v>
      </c>
      <c r="K56" s="1602" t="s">
        <v>355</v>
      </c>
      <c r="L56" s="1592" t="s">
        <v>167</v>
      </c>
      <c r="M56" s="1604" t="str">
        <f>IF(L56="Máximo 2 veces por año","Muy Baja", IF(L56="De 3 a 24 veces por año","Baja", IF(L56="De 24 a 500 veces por año","Media", IF(L56="De 500 veces al año y máximo 5000 veces por año","Alta",IF(L56="Más de 5000 veces por año","Muy Alta",";")))))</f>
        <v>Muy Baja</v>
      </c>
      <c r="N56" s="1590">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592" t="s">
        <v>359</v>
      </c>
      <c r="AJ56" s="836"/>
      <c r="AK56" s="1594" t="str">
        <f>IF(AI56="Afectación menor a 10 SMLMV","Leve",IF(AI56="Entre 10 y 50 SMLMV","Menor",IF(AI56="Entre 50 y 100 SMLMV","Moderado",IF(AI56="Entre 100 y 500 SMLMV","Mayor",IF(AI56="Mayor a 500 SMLMV","Catastrófico",";")))))</f>
        <v>Leve</v>
      </c>
      <c r="AL56" s="1596">
        <f>IF(AK56="Leve", 20%, IF(AK56="Menor",40%, IF(AK56="Moderado",60%, IF(AK56="Mayor",80%,IF(AK56="Catastrófico",100%,"")))))</f>
        <v>0.2</v>
      </c>
      <c r="AM56" s="1598"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600" t="s">
        <v>114</v>
      </c>
      <c r="BF56" s="683" t="s">
        <v>388</v>
      </c>
      <c r="BG56" s="683" t="s">
        <v>388</v>
      </c>
      <c r="BH56" s="683" t="s">
        <v>388</v>
      </c>
      <c r="BI56" s="683" t="s">
        <v>388</v>
      </c>
      <c r="BJ56" s="683" t="s">
        <v>388</v>
      </c>
      <c r="BK56" s="840"/>
      <c r="BL56" s="1764" t="s">
        <v>1253</v>
      </c>
    </row>
    <row r="57" spans="2:64" ht="87.75" thickBot="1" x14ac:dyDescent="0.35">
      <c r="B57" s="1667"/>
      <c r="C57" s="1670"/>
      <c r="D57" s="1611"/>
      <c r="E57" s="1613"/>
      <c r="F57" s="1615"/>
      <c r="G57" s="1688"/>
      <c r="H57" s="1593"/>
      <c r="I57" s="1593"/>
      <c r="J57" s="1593"/>
      <c r="K57" s="1603"/>
      <c r="L57" s="1635"/>
      <c r="M57" s="1605"/>
      <c r="N57" s="1591"/>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635"/>
      <c r="AJ57" s="827"/>
      <c r="AK57" s="1595"/>
      <c r="AL57" s="1597"/>
      <c r="AM57" s="1599"/>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639"/>
      <c r="BF57" s="683" t="s">
        <v>388</v>
      </c>
      <c r="BG57" s="683" t="s">
        <v>388</v>
      </c>
      <c r="BH57" s="683" t="s">
        <v>388</v>
      </c>
      <c r="BI57" s="683" t="s">
        <v>388</v>
      </c>
      <c r="BJ57" s="683" t="s">
        <v>388</v>
      </c>
      <c r="BK57" s="828"/>
      <c r="BL57" s="1765"/>
    </row>
    <row r="58" spans="2:64" ht="116.25" customHeight="1" thickBot="1" x14ac:dyDescent="0.35">
      <c r="B58" s="1665" t="s">
        <v>199</v>
      </c>
      <c r="C58" s="1668" t="s">
        <v>207</v>
      </c>
      <c r="D58" s="1609" t="s">
        <v>225</v>
      </c>
      <c r="E58" s="1612" t="s">
        <v>50</v>
      </c>
      <c r="F58" s="1614" t="s">
        <v>269</v>
      </c>
      <c r="G58" s="1616" t="s">
        <v>1200</v>
      </c>
      <c r="H58" s="1592" t="s">
        <v>68</v>
      </c>
      <c r="I58" s="1592" t="s">
        <v>1155</v>
      </c>
      <c r="J58" s="1592" t="s">
        <v>1201</v>
      </c>
      <c r="K58" s="1602" t="s">
        <v>101</v>
      </c>
      <c r="L58" s="1592" t="s">
        <v>64</v>
      </c>
      <c r="M58" s="1604" t="s">
        <v>122</v>
      </c>
      <c r="N58" s="1590">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592" t="s">
        <v>361</v>
      </c>
      <c r="AJ58" s="641"/>
      <c r="AK58" s="1594" t="s">
        <v>123</v>
      </c>
      <c r="AL58" s="1596">
        <v>0.6</v>
      </c>
      <c r="AM58" s="1598"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600" t="s">
        <v>60</v>
      </c>
      <c r="BF58" s="1592" t="s">
        <v>1162</v>
      </c>
      <c r="BG58" s="1592" t="s">
        <v>1163</v>
      </c>
      <c r="BH58" s="1659" t="s">
        <v>395</v>
      </c>
      <c r="BI58" s="1676">
        <v>44562</v>
      </c>
      <c r="BJ58" s="1676">
        <v>44926</v>
      </c>
      <c r="BK58" s="680"/>
      <c r="BL58" s="1645" t="s">
        <v>1164</v>
      </c>
    </row>
    <row r="59" spans="2:64" ht="129" thickBot="1" x14ac:dyDescent="0.35">
      <c r="B59" s="1666"/>
      <c r="C59" s="1669"/>
      <c r="D59" s="1610"/>
      <c r="E59" s="1653"/>
      <c r="F59" s="1615"/>
      <c r="G59" s="1617"/>
      <c r="H59" s="1593"/>
      <c r="I59" s="1593"/>
      <c r="J59" s="1593"/>
      <c r="K59" s="1603"/>
      <c r="L59" s="1593"/>
      <c r="M59" s="1605"/>
      <c r="N59" s="1591"/>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593"/>
      <c r="AJ59" s="662"/>
      <c r="AK59" s="1595"/>
      <c r="AL59" s="1597"/>
      <c r="AM59" s="1599"/>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601"/>
      <c r="BF59" s="1593"/>
      <c r="BG59" s="1593"/>
      <c r="BH59" s="1660"/>
      <c r="BI59" s="1677"/>
      <c r="BJ59" s="1677"/>
      <c r="BK59" s="738"/>
      <c r="BL59" s="1646"/>
    </row>
    <row r="60" spans="2:64" ht="102" customHeight="1" thickBot="1" x14ac:dyDescent="0.35">
      <c r="B60" s="1666"/>
      <c r="C60" s="1669"/>
      <c r="D60" s="1610"/>
      <c r="E60" s="1633" t="s">
        <v>50</v>
      </c>
      <c r="F60" s="1614" t="s">
        <v>270</v>
      </c>
      <c r="G60" s="1616" t="s">
        <v>1165</v>
      </c>
      <c r="H60" s="1592" t="s">
        <v>68</v>
      </c>
      <c r="I60" s="1592" t="s">
        <v>1166</v>
      </c>
      <c r="J60" s="1592" t="s">
        <v>1167</v>
      </c>
      <c r="K60" s="1602" t="s">
        <v>101</v>
      </c>
      <c r="L60" s="1592" t="s">
        <v>70</v>
      </c>
      <c r="M60" s="1604" t="s">
        <v>129</v>
      </c>
      <c r="N60" s="1590">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592" t="s">
        <v>360</v>
      </c>
      <c r="AJ60" s="641"/>
      <c r="AK60" s="1594" t="s">
        <v>117</v>
      </c>
      <c r="AL60" s="1596">
        <v>0.4</v>
      </c>
      <c r="AM60" s="1598"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600" t="s">
        <v>114</v>
      </c>
      <c r="BF60" s="1592" t="s">
        <v>388</v>
      </c>
      <c r="BG60" s="1592" t="s">
        <v>388</v>
      </c>
      <c r="BH60" s="1592" t="s">
        <v>388</v>
      </c>
      <c r="BI60" s="1592" t="s">
        <v>388</v>
      </c>
      <c r="BJ60" s="1592" t="s">
        <v>388</v>
      </c>
      <c r="BK60" s="667"/>
      <c r="BL60" s="1645" t="s">
        <v>1175</v>
      </c>
    </row>
    <row r="61" spans="2:64" ht="88.5" thickBot="1" x14ac:dyDescent="0.35">
      <c r="B61" s="1666"/>
      <c r="C61" s="1669"/>
      <c r="D61" s="1610"/>
      <c r="E61" s="1656"/>
      <c r="F61" s="1657"/>
      <c r="G61" s="1682"/>
      <c r="H61" s="1635"/>
      <c r="I61" s="1635"/>
      <c r="J61" s="1635"/>
      <c r="K61" s="1643"/>
      <c r="L61" s="1635"/>
      <c r="M61" s="1644"/>
      <c r="N61" s="1634"/>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635"/>
      <c r="AJ61" s="615"/>
      <c r="AK61" s="1636"/>
      <c r="AL61" s="1637"/>
      <c r="AM61" s="1638"/>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639"/>
      <c r="BF61" s="1635"/>
      <c r="BG61" s="1635"/>
      <c r="BH61" s="1635"/>
      <c r="BI61" s="1635"/>
      <c r="BJ61" s="1635"/>
      <c r="BK61" s="616"/>
      <c r="BL61" s="1661"/>
    </row>
    <row r="62" spans="2:64" ht="87.75" thickBot="1" x14ac:dyDescent="0.35">
      <c r="B62" s="1666"/>
      <c r="C62" s="1669"/>
      <c r="D62" s="1610"/>
      <c r="E62" s="1656"/>
      <c r="F62" s="1657"/>
      <c r="G62" s="1682"/>
      <c r="H62" s="1635"/>
      <c r="I62" s="1635"/>
      <c r="J62" s="1635"/>
      <c r="K62" s="1643"/>
      <c r="L62" s="1635"/>
      <c r="M62" s="1644"/>
      <c r="N62" s="1634"/>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635"/>
      <c r="AJ62" s="615"/>
      <c r="AK62" s="1636"/>
      <c r="AL62" s="1637"/>
      <c r="AM62" s="1638"/>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639"/>
      <c r="BF62" s="1635"/>
      <c r="BG62" s="1635"/>
      <c r="BH62" s="1635"/>
      <c r="BI62" s="1635"/>
      <c r="BJ62" s="1635"/>
      <c r="BK62" s="616"/>
      <c r="BL62" s="1661"/>
    </row>
    <row r="63" spans="2:64" ht="102" thickBot="1" x14ac:dyDescent="0.35">
      <c r="B63" s="1666"/>
      <c r="C63" s="1669"/>
      <c r="D63" s="1610"/>
      <c r="E63" s="1656"/>
      <c r="F63" s="1657"/>
      <c r="G63" s="1682"/>
      <c r="H63" s="1635"/>
      <c r="I63" s="1635"/>
      <c r="J63" s="1635"/>
      <c r="K63" s="1643"/>
      <c r="L63" s="1635"/>
      <c r="M63" s="1644"/>
      <c r="N63" s="1634"/>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35"/>
      <c r="AJ63" s="615"/>
      <c r="AK63" s="1636"/>
      <c r="AL63" s="1637"/>
      <c r="AM63" s="1638"/>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639"/>
      <c r="BF63" s="1635"/>
      <c r="BG63" s="1635"/>
      <c r="BH63" s="1635"/>
      <c r="BI63" s="1635"/>
      <c r="BJ63" s="1635"/>
      <c r="BK63" s="616"/>
      <c r="BL63" s="1661"/>
    </row>
    <row r="64" spans="2:64" ht="130.5" thickBot="1" x14ac:dyDescent="0.35">
      <c r="B64" s="1666"/>
      <c r="C64" s="1669"/>
      <c r="D64" s="1610"/>
      <c r="E64" s="1653"/>
      <c r="F64" s="1615"/>
      <c r="G64" s="1617"/>
      <c r="H64" s="1593"/>
      <c r="I64" s="1593"/>
      <c r="J64" s="1593"/>
      <c r="K64" s="1603"/>
      <c r="L64" s="1593"/>
      <c r="M64" s="1605"/>
      <c r="N64" s="1591"/>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593"/>
      <c r="AJ64" s="650"/>
      <c r="AK64" s="1595"/>
      <c r="AL64" s="1597"/>
      <c r="AM64" s="1599"/>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601"/>
      <c r="BF64" s="1593"/>
      <c r="BG64" s="1593"/>
      <c r="BH64" s="1593"/>
      <c r="BI64" s="1593"/>
      <c r="BJ64" s="1593"/>
      <c r="BK64" s="657"/>
      <c r="BL64" s="1646"/>
    </row>
    <row r="65" spans="2:64" ht="132.75" thickBot="1" x14ac:dyDescent="0.35">
      <c r="B65" s="1666"/>
      <c r="C65" s="1669"/>
      <c r="D65" s="1610"/>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666"/>
      <c r="C66" s="1669"/>
      <c r="D66" s="1610"/>
      <c r="E66" s="1633" t="s">
        <v>50</v>
      </c>
      <c r="F66" s="1614" t="s">
        <v>273</v>
      </c>
      <c r="G66" s="1616" t="s">
        <v>1183</v>
      </c>
      <c r="H66" s="1592" t="s">
        <v>68</v>
      </c>
      <c r="I66" s="1592" t="s">
        <v>1184</v>
      </c>
      <c r="J66" s="1592" t="s">
        <v>1185</v>
      </c>
      <c r="K66" s="1602" t="s">
        <v>101</v>
      </c>
      <c r="L66" s="1592" t="s">
        <v>64</v>
      </c>
      <c r="M66" s="1604" t="s">
        <v>122</v>
      </c>
      <c r="N66" s="1590">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592" t="s">
        <v>360</v>
      </c>
      <c r="AJ66" s="641"/>
      <c r="AK66" s="1594" t="s">
        <v>117</v>
      </c>
      <c r="AL66" s="1596">
        <v>0.4</v>
      </c>
      <c r="AM66" s="1598"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600" t="s">
        <v>60</v>
      </c>
      <c r="BF66" s="1592" t="s">
        <v>1189</v>
      </c>
      <c r="BG66" s="1592" t="s">
        <v>1188</v>
      </c>
      <c r="BH66" s="1659" t="s">
        <v>590</v>
      </c>
      <c r="BI66" s="1676">
        <v>44563</v>
      </c>
      <c r="BJ66" s="1676">
        <v>44926</v>
      </c>
      <c r="BK66" s="680"/>
      <c r="BL66" s="1645" t="s">
        <v>1190</v>
      </c>
    </row>
    <row r="67" spans="2:64" ht="118.5" thickBot="1" x14ac:dyDescent="0.35">
      <c r="B67" s="1667"/>
      <c r="C67" s="1670"/>
      <c r="D67" s="1611"/>
      <c r="E67" s="1613"/>
      <c r="F67" s="1615"/>
      <c r="G67" s="1617"/>
      <c r="H67" s="1593"/>
      <c r="I67" s="1593"/>
      <c r="J67" s="1593"/>
      <c r="K67" s="1603"/>
      <c r="L67" s="1593"/>
      <c r="M67" s="1605"/>
      <c r="N67" s="1591"/>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593"/>
      <c r="AJ67" s="650"/>
      <c r="AK67" s="1595"/>
      <c r="AL67" s="1597"/>
      <c r="AM67" s="1599"/>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601"/>
      <c r="BF67" s="1593"/>
      <c r="BG67" s="1593"/>
      <c r="BH67" s="1660"/>
      <c r="BI67" s="1677"/>
      <c r="BJ67" s="1677"/>
      <c r="BK67" s="681"/>
      <c r="BL67" s="1646"/>
    </row>
    <row r="68" spans="2:64" ht="258" customHeight="1" thickBot="1" x14ac:dyDescent="0.35">
      <c r="B68" s="1665" t="s">
        <v>197</v>
      </c>
      <c r="C68" s="1668" t="s">
        <v>216</v>
      </c>
      <c r="D68" s="1609"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666"/>
      <c r="C69" s="1669"/>
      <c r="D69" s="1610"/>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666"/>
      <c r="C70" s="1669"/>
      <c r="D70" s="1610"/>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666"/>
      <c r="C71" s="1669"/>
      <c r="D71" s="1610"/>
      <c r="E71" s="1633" t="s">
        <v>74</v>
      </c>
      <c r="F71" s="1614" t="s">
        <v>277</v>
      </c>
      <c r="G71" s="1606" t="s">
        <v>935</v>
      </c>
      <c r="H71" s="1592" t="s">
        <v>68</v>
      </c>
      <c r="I71" s="670" t="s">
        <v>622</v>
      </c>
      <c r="J71" s="1602" t="s">
        <v>626</v>
      </c>
      <c r="K71" s="1602" t="s">
        <v>101</v>
      </c>
      <c r="L71" s="1592" t="s">
        <v>64</v>
      </c>
      <c r="M71" s="1604" t="s">
        <v>122</v>
      </c>
      <c r="N71" s="1590">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592" t="s">
        <v>361</v>
      </c>
      <c r="AJ71" s="641"/>
      <c r="AK71" s="1594" t="s">
        <v>123</v>
      </c>
      <c r="AL71" s="1596">
        <v>0.6</v>
      </c>
      <c r="AM71" s="1598"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600" t="s">
        <v>60</v>
      </c>
      <c r="BF71" s="1592" t="s">
        <v>937</v>
      </c>
      <c r="BG71" s="1592" t="s">
        <v>627</v>
      </c>
      <c r="BH71" s="1592" t="s">
        <v>468</v>
      </c>
      <c r="BI71" s="1592" t="s">
        <v>635</v>
      </c>
      <c r="BJ71" s="1671">
        <v>44895</v>
      </c>
      <c r="BK71" s="1662"/>
      <c r="BL71" s="1674" t="s">
        <v>636</v>
      </c>
    </row>
    <row r="72" spans="2:64" ht="116.25" customHeight="1" thickBot="1" x14ac:dyDescent="0.35">
      <c r="B72" s="1666"/>
      <c r="C72" s="1669"/>
      <c r="D72" s="1610"/>
      <c r="E72" s="1656"/>
      <c r="F72" s="1657"/>
      <c r="G72" s="1607"/>
      <c r="H72" s="1635"/>
      <c r="I72" s="595" t="s">
        <v>623</v>
      </c>
      <c r="J72" s="1643"/>
      <c r="K72" s="1643"/>
      <c r="L72" s="1635"/>
      <c r="M72" s="1644"/>
      <c r="N72" s="1634"/>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635"/>
      <c r="AJ72" s="615"/>
      <c r="AK72" s="1636"/>
      <c r="AL72" s="1637"/>
      <c r="AM72" s="1638"/>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639"/>
      <c r="BF72" s="1635"/>
      <c r="BG72" s="1635"/>
      <c r="BH72" s="1635"/>
      <c r="BI72" s="1635"/>
      <c r="BJ72" s="1673"/>
      <c r="BK72" s="1693"/>
      <c r="BL72" s="1683"/>
    </row>
    <row r="73" spans="2:64" ht="244.5" thickBot="1" x14ac:dyDescent="0.35">
      <c r="B73" s="1666"/>
      <c r="C73" s="1669"/>
      <c r="D73" s="1610"/>
      <c r="E73" s="1656"/>
      <c r="F73" s="1657"/>
      <c r="G73" s="1607"/>
      <c r="H73" s="1635"/>
      <c r="I73" s="595" t="s">
        <v>624</v>
      </c>
      <c r="J73" s="1643"/>
      <c r="K73" s="1643"/>
      <c r="L73" s="1635"/>
      <c r="M73" s="1644"/>
      <c r="N73" s="1634"/>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635"/>
      <c r="AJ73" s="615"/>
      <c r="AK73" s="1636"/>
      <c r="AL73" s="1637"/>
      <c r="AM73" s="1638"/>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639"/>
      <c r="BF73" s="1635"/>
      <c r="BG73" s="1635"/>
      <c r="BH73" s="1635"/>
      <c r="BI73" s="1635"/>
      <c r="BJ73" s="1673"/>
      <c r="BK73" s="1693"/>
      <c r="BL73" s="1683"/>
    </row>
    <row r="74" spans="2:64" ht="174.75" customHeight="1" thickBot="1" x14ac:dyDescent="0.35">
      <c r="B74" s="1666"/>
      <c r="C74" s="1669"/>
      <c r="D74" s="1610"/>
      <c r="E74" s="1653"/>
      <c r="F74" s="1615"/>
      <c r="G74" s="1608"/>
      <c r="H74" s="1593"/>
      <c r="I74" s="648" t="s">
        <v>625</v>
      </c>
      <c r="J74" s="1603"/>
      <c r="K74" s="1603"/>
      <c r="L74" s="1593"/>
      <c r="M74" s="1605"/>
      <c r="N74" s="1591"/>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593"/>
      <c r="AJ74" s="650"/>
      <c r="AK74" s="1595"/>
      <c r="AL74" s="1597"/>
      <c r="AM74" s="1599"/>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601"/>
      <c r="BF74" s="1593"/>
      <c r="BG74" s="1593"/>
      <c r="BH74" s="1593"/>
      <c r="BI74" s="1593"/>
      <c r="BJ74" s="1672"/>
      <c r="BK74" s="1663"/>
      <c r="BL74" s="1675"/>
    </row>
    <row r="75" spans="2:64" ht="115.5" customHeight="1" x14ac:dyDescent="0.3">
      <c r="B75" s="1666"/>
      <c r="C75" s="1669"/>
      <c r="D75" s="1610"/>
      <c r="E75" s="1633" t="s">
        <v>74</v>
      </c>
      <c r="F75" s="1614" t="s">
        <v>278</v>
      </c>
      <c r="G75" s="1616" t="s">
        <v>938</v>
      </c>
      <c r="H75" s="1592" t="s">
        <v>68</v>
      </c>
      <c r="I75" s="1662" t="s">
        <v>637</v>
      </c>
      <c r="J75" s="1708" t="s">
        <v>638</v>
      </c>
      <c r="K75" s="1602" t="s">
        <v>358</v>
      </c>
      <c r="L75" s="1592" t="s">
        <v>72</v>
      </c>
      <c r="M75" s="1604" t="s">
        <v>90</v>
      </c>
      <c r="N75" s="1590">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592" t="s">
        <v>359</v>
      </c>
      <c r="AJ75" s="641"/>
      <c r="AK75" s="1594" t="s">
        <v>1083</v>
      </c>
      <c r="AL75" s="1596">
        <v>0.2</v>
      </c>
      <c r="AM75" s="1598" t="s">
        <v>90</v>
      </c>
      <c r="AN75" s="1649" t="s">
        <v>84</v>
      </c>
      <c r="AO75" s="1706" t="s">
        <v>939</v>
      </c>
      <c r="AP75" s="1628" t="s">
        <v>823</v>
      </c>
      <c r="AQ75" s="1630" t="s">
        <v>103</v>
      </c>
      <c r="AR75" s="1600" t="s">
        <v>61</v>
      </c>
      <c r="AS75" s="1596">
        <v>0.25</v>
      </c>
      <c r="AT75" s="1600" t="s">
        <v>56</v>
      </c>
      <c r="AU75" s="1596">
        <v>0.15</v>
      </c>
      <c r="AV75" s="1620">
        <v>0.4</v>
      </c>
      <c r="AW75" s="1600" t="s">
        <v>57</v>
      </c>
      <c r="AX75" s="1600" t="s">
        <v>58</v>
      </c>
      <c r="AY75" s="1600" t="s">
        <v>59</v>
      </c>
      <c r="AZ75" s="1620">
        <v>0.24</v>
      </c>
      <c r="BA75" s="1618" t="s">
        <v>90</v>
      </c>
      <c r="BB75" s="1620">
        <v>0.2</v>
      </c>
      <c r="BC75" s="1618" t="s">
        <v>1083</v>
      </c>
      <c r="BD75" s="1622" t="s">
        <v>90</v>
      </c>
      <c r="BE75" s="1600" t="s">
        <v>114</v>
      </c>
      <c r="BF75" s="1592" t="s">
        <v>940</v>
      </c>
      <c r="BG75" s="1592" t="s">
        <v>639</v>
      </c>
      <c r="BH75" s="555" t="s">
        <v>468</v>
      </c>
      <c r="BI75" s="1676">
        <v>44593</v>
      </c>
      <c r="BJ75" s="1676">
        <v>44895</v>
      </c>
      <c r="BK75" s="680"/>
      <c r="BL75" s="1674" t="s">
        <v>941</v>
      </c>
    </row>
    <row r="76" spans="2:64" ht="89.25" customHeight="1" thickBot="1" x14ac:dyDescent="0.35">
      <c r="B76" s="1666"/>
      <c r="C76" s="1669"/>
      <c r="D76" s="1610"/>
      <c r="E76" s="1653"/>
      <c r="F76" s="1615"/>
      <c r="G76" s="1617"/>
      <c r="H76" s="1593"/>
      <c r="I76" s="1663"/>
      <c r="J76" s="1709"/>
      <c r="K76" s="1603"/>
      <c r="L76" s="1593"/>
      <c r="M76" s="1605"/>
      <c r="N76" s="1591"/>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593"/>
      <c r="AJ76" s="650"/>
      <c r="AK76" s="1595"/>
      <c r="AL76" s="1597"/>
      <c r="AM76" s="1599"/>
      <c r="AN76" s="1650"/>
      <c r="AO76" s="1707"/>
      <c r="AP76" s="1629"/>
      <c r="AQ76" s="1631"/>
      <c r="AR76" s="1601"/>
      <c r="AS76" s="1597"/>
      <c r="AT76" s="1601"/>
      <c r="AU76" s="1597"/>
      <c r="AV76" s="1621"/>
      <c r="AW76" s="1601"/>
      <c r="AX76" s="1601"/>
      <c r="AY76" s="1601"/>
      <c r="AZ76" s="1621"/>
      <c r="BA76" s="1619"/>
      <c r="BB76" s="1621"/>
      <c r="BC76" s="1619"/>
      <c r="BD76" s="1623"/>
      <c r="BE76" s="1601"/>
      <c r="BF76" s="1593"/>
      <c r="BG76" s="1593"/>
      <c r="BH76" s="556" t="s">
        <v>390</v>
      </c>
      <c r="BI76" s="1677"/>
      <c r="BJ76" s="1677"/>
      <c r="BK76" s="681"/>
      <c r="BL76" s="1675"/>
    </row>
    <row r="77" spans="2:64" ht="122.25" customHeight="1" x14ac:dyDescent="0.3">
      <c r="B77" s="1666"/>
      <c r="C77" s="1669"/>
      <c r="D77" s="1610"/>
      <c r="E77" s="1633" t="s">
        <v>346</v>
      </c>
      <c r="F77" s="1614" t="s">
        <v>279</v>
      </c>
      <c r="G77" s="1697" t="s">
        <v>640</v>
      </c>
      <c r="H77" s="670" t="s">
        <v>157</v>
      </c>
      <c r="I77" s="670" t="s">
        <v>641</v>
      </c>
      <c r="J77" s="682" t="s">
        <v>642</v>
      </c>
      <c r="K77" s="1602" t="s">
        <v>355</v>
      </c>
      <c r="L77" s="1592" t="s">
        <v>70</v>
      </c>
      <c r="M77" s="1604" t="s">
        <v>129</v>
      </c>
      <c r="N77" s="1590">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592" t="s">
        <v>361</v>
      </c>
      <c r="AJ77" s="641"/>
      <c r="AK77" s="1594" t="s">
        <v>123</v>
      </c>
      <c r="AL77" s="1596">
        <v>0.6</v>
      </c>
      <c r="AM77" s="1598" t="s">
        <v>129</v>
      </c>
      <c r="AN77" s="1649" t="s">
        <v>84</v>
      </c>
      <c r="AO77" s="1703" t="s">
        <v>942</v>
      </c>
      <c r="AP77" s="1628" t="s">
        <v>687</v>
      </c>
      <c r="AQ77" s="1630" t="s">
        <v>103</v>
      </c>
      <c r="AR77" s="1600" t="s">
        <v>61</v>
      </c>
      <c r="AS77" s="1596">
        <v>0.25</v>
      </c>
      <c r="AT77" s="1600" t="s">
        <v>56</v>
      </c>
      <c r="AU77" s="1596">
        <v>0.15</v>
      </c>
      <c r="AV77" s="1620">
        <v>0.4</v>
      </c>
      <c r="AW77" s="1600" t="s">
        <v>57</v>
      </c>
      <c r="AX77" s="1600" t="s">
        <v>58</v>
      </c>
      <c r="AY77" s="1600" t="s">
        <v>59</v>
      </c>
      <c r="AZ77" s="1620">
        <v>0.48</v>
      </c>
      <c r="BA77" s="1618" t="s">
        <v>122</v>
      </c>
      <c r="BB77" s="1620">
        <v>0.6</v>
      </c>
      <c r="BC77" s="1618" t="s">
        <v>123</v>
      </c>
      <c r="BD77" s="1622" t="s">
        <v>126</v>
      </c>
      <c r="BE77" s="1600" t="s">
        <v>60</v>
      </c>
      <c r="BF77" s="1662" t="s">
        <v>645</v>
      </c>
      <c r="BG77" s="1662" t="s">
        <v>646</v>
      </c>
      <c r="BH77" s="1662" t="s">
        <v>647</v>
      </c>
      <c r="BI77" s="1676">
        <v>44562</v>
      </c>
      <c r="BJ77" s="1676">
        <v>44561</v>
      </c>
      <c r="BK77" s="680"/>
      <c r="BL77" s="1674" t="s">
        <v>648</v>
      </c>
    </row>
    <row r="78" spans="2:64" ht="87.75" customHeight="1" thickBot="1" x14ac:dyDescent="0.35">
      <c r="B78" s="1666"/>
      <c r="C78" s="1669"/>
      <c r="D78" s="1610"/>
      <c r="E78" s="1653"/>
      <c r="F78" s="1615"/>
      <c r="G78" s="1699"/>
      <c r="H78" s="648" t="s">
        <v>51</v>
      </c>
      <c r="I78" s="648" t="s">
        <v>643</v>
      </c>
      <c r="J78" s="580" t="s">
        <v>644</v>
      </c>
      <c r="K78" s="1603"/>
      <c r="L78" s="1593"/>
      <c r="M78" s="1605"/>
      <c r="N78" s="1591"/>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593"/>
      <c r="AJ78" s="650"/>
      <c r="AK78" s="1595"/>
      <c r="AL78" s="1597"/>
      <c r="AM78" s="1599"/>
      <c r="AN78" s="1650"/>
      <c r="AO78" s="1704"/>
      <c r="AP78" s="1629"/>
      <c r="AQ78" s="1631"/>
      <c r="AR78" s="1601"/>
      <c r="AS78" s="1597"/>
      <c r="AT78" s="1601"/>
      <c r="AU78" s="1597"/>
      <c r="AV78" s="1621"/>
      <c r="AW78" s="1601"/>
      <c r="AX78" s="1601"/>
      <c r="AY78" s="1601"/>
      <c r="AZ78" s="1621"/>
      <c r="BA78" s="1619"/>
      <c r="BB78" s="1621"/>
      <c r="BC78" s="1619"/>
      <c r="BD78" s="1623"/>
      <c r="BE78" s="1601"/>
      <c r="BF78" s="1663"/>
      <c r="BG78" s="1663"/>
      <c r="BH78" s="1663"/>
      <c r="BI78" s="1677"/>
      <c r="BJ78" s="1677"/>
      <c r="BK78" s="681"/>
      <c r="BL78" s="1675"/>
    </row>
    <row r="79" spans="2:64" ht="176.25" customHeight="1" thickBot="1" x14ac:dyDescent="0.35">
      <c r="B79" s="1666"/>
      <c r="C79" s="1669"/>
      <c r="D79" s="1610"/>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666"/>
      <c r="C80" s="1669"/>
      <c r="D80" s="1610"/>
      <c r="E80" s="1633" t="s">
        <v>346</v>
      </c>
      <c r="F80" s="1614" t="s">
        <v>281</v>
      </c>
      <c r="G80" s="1606" t="s">
        <v>943</v>
      </c>
      <c r="H80" s="1592" t="s">
        <v>68</v>
      </c>
      <c r="I80" s="311" t="s">
        <v>657</v>
      </c>
      <c r="J80" s="1602" t="s">
        <v>659</v>
      </c>
      <c r="K80" s="1602" t="s">
        <v>101</v>
      </c>
      <c r="L80" s="1592" t="s">
        <v>64</v>
      </c>
      <c r="M80" s="1604" t="s">
        <v>122</v>
      </c>
      <c r="N80" s="1590">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592" t="s">
        <v>361</v>
      </c>
      <c r="AJ80" s="641"/>
      <c r="AK80" s="1594" t="s">
        <v>123</v>
      </c>
      <c r="AL80" s="1596">
        <v>0.6</v>
      </c>
      <c r="AM80" s="1598"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600" t="s">
        <v>60</v>
      </c>
      <c r="BF80" s="670" t="s">
        <v>661</v>
      </c>
      <c r="BG80" s="670" t="s">
        <v>662</v>
      </c>
      <c r="BH80" s="119" t="s">
        <v>430</v>
      </c>
      <c r="BI80" s="195">
        <v>44652</v>
      </c>
      <c r="BJ80" s="195">
        <v>44895</v>
      </c>
      <c r="BK80" s="680"/>
      <c r="BL80" s="1674" t="s">
        <v>944</v>
      </c>
    </row>
    <row r="81" spans="2:64" ht="88.5" customHeight="1" thickBot="1" x14ac:dyDescent="0.35">
      <c r="B81" s="1666"/>
      <c r="C81" s="1669"/>
      <c r="D81" s="1610"/>
      <c r="E81" s="1653"/>
      <c r="F81" s="1615"/>
      <c r="G81" s="1608"/>
      <c r="H81" s="1593"/>
      <c r="I81" s="312" t="s">
        <v>658</v>
      </c>
      <c r="J81" s="1603"/>
      <c r="K81" s="1603"/>
      <c r="L81" s="1593"/>
      <c r="M81" s="1605"/>
      <c r="N81" s="1591"/>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593"/>
      <c r="AJ81" s="650"/>
      <c r="AK81" s="1595"/>
      <c r="AL81" s="1597"/>
      <c r="AM81" s="1599"/>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601"/>
      <c r="BF81" s="569" t="s">
        <v>946</v>
      </c>
      <c r="BG81" s="569" t="s">
        <v>663</v>
      </c>
      <c r="BH81" s="772" t="s">
        <v>468</v>
      </c>
      <c r="BI81" s="197">
        <v>44652</v>
      </c>
      <c r="BJ81" s="197">
        <v>44895</v>
      </c>
      <c r="BK81" s="738"/>
      <c r="BL81" s="1675"/>
    </row>
    <row r="82" spans="2:64" ht="159.75" customHeight="1" thickBot="1" x14ac:dyDescent="0.35">
      <c r="B82" s="1666"/>
      <c r="C82" s="1669"/>
      <c r="D82" s="1610"/>
      <c r="E82" s="1633" t="s">
        <v>74</v>
      </c>
      <c r="F82" s="1614" t="s">
        <v>282</v>
      </c>
      <c r="G82" s="1697" t="s">
        <v>681</v>
      </c>
      <c r="H82" s="1592" t="s">
        <v>68</v>
      </c>
      <c r="I82" s="1662" t="s">
        <v>682</v>
      </c>
      <c r="J82" s="1694" t="s">
        <v>683</v>
      </c>
      <c r="K82" s="1602" t="s">
        <v>101</v>
      </c>
      <c r="L82" s="1592" t="s">
        <v>167</v>
      </c>
      <c r="M82" s="1604" t="s">
        <v>112</v>
      </c>
      <c r="N82" s="1590">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592" t="s">
        <v>359</v>
      </c>
      <c r="AJ82" s="641"/>
      <c r="AK82" s="1594" t="s">
        <v>1083</v>
      </c>
      <c r="AL82" s="1596">
        <v>0.2</v>
      </c>
      <c r="AM82" s="1598"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600" t="s">
        <v>114</v>
      </c>
      <c r="BF82" s="119" t="s">
        <v>388</v>
      </c>
      <c r="BG82" s="119" t="s">
        <v>388</v>
      </c>
      <c r="BH82" s="119" t="s">
        <v>388</v>
      </c>
      <c r="BI82" s="119" t="s">
        <v>388</v>
      </c>
      <c r="BJ82" s="119" t="s">
        <v>388</v>
      </c>
      <c r="BK82" s="722"/>
      <c r="BL82" s="1645" t="s">
        <v>947</v>
      </c>
    </row>
    <row r="83" spans="2:64" ht="184.5" customHeight="1" thickBot="1" x14ac:dyDescent="0.35">
      <c r="B83" s="1666"/>
      <c r="C83" s="1669"/>
      <c r="D83" s="1610"/>
      <c r="E83" s="1656"/>
      <c r="F83" s="1657"/>
      <c r="G83" s="1698"/>
      <c r="H83" s="1688"/>
      <c r="I83" s="1690"/>
      <c r="J83" s="1705"/>
      <c r="K83" s="1643"/>
      <c r="L83" s="1635"/>
      <c r="M83" s="1644"/>
      <c r="N83" s="1634"/>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635"/>
      <c r="AJ83" s="650"/>
      <c r="AK83" s="1636"/>
      <c r="AL83" s="1637"/>
      <c r="AM83" s="1638"/>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639"/>
      <c r="BF83" s="469" t="s">
        <v>388</v>
      </c>
      <c r="BG83" s="469" t="s">
        <v>388</v>
      </c>
      <c r="BH83" s="469" t="s">
        <v>388</v>
      </c>
      <c r="BI83" s="469" t="s">
        <v>388</v>
      </c>
      <c r="BJ83" s="469" t="s">
        <v>388</v>
      </c>
      <c r="BK83" s="296"/>
      <c r="BL83" s="1661"/>
    </row>
    <row r="84" spans="2:64" ht="139.5" customHeight="1" thickBot="1" x14ac:dyDescent="0.35">
      <c r="B84" s="1666"/>
      <c r="C84" s="1669"/>
      <c r="D84" s="1610"/>
      <c r="E84" s="1613"/>
      <c r="F84" s="1615"/>
      <c r="G84" s="1699"/>
      <c r="H84" s="728" t="s">
        <v>51</v>
      </c>
      <c r="I84" s="571" t="s">
        <v>684</v>
      </c>
      <c r="J84" s="575" t="s">
        <v>949</v>
      </c>
      <c r="K84" s="1603"/>
      <c r="L84" s="1593"/>
      <c r="M84" s="1605"/>
      <c r="N84" s="1591"/>
      <c r="O84" s="661"/>
      <c r="P84" s="661"/>
      <c r="Q84" s="661"/>
      <c r="R84" s="661"/>
      <c r="S84" s="661"/>
      <c r="T84" s="661"/>
      <c r="U84" s="661"/>
      <c r="V84" s="661"/>
      <c r="W84" s="661"/>
      <c r="X84" s="661"/>
      <c r="Y84" s="661"/>
      <c r="Z84" s="661"/>
      <c r="AA84" s="661"/>
      <c r="AB84" s="661"/>
      <c r="AC84" s="661"/>
      <c r="AD84" s="661"/>
      <c r="AE84" s="661"/>
      <c r="AF84" s="661"/>
      <c r="AG84" s="661"/>
      <c r="AH84" s="662"/>
      <c r="AI84" s="1593"/>
      <c r="AJ84" s="662"/>
      <c r="AK84" s="1595"/>
      <c r="AL84" s="1597"/>
      <c r="AM84" s="1599"/>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601"/>
      <c r="BF84" s="313" t="s">
        <v>388</v>
      </c>
      <c r="BG84" s="313" t="s">
        <v>388</v>
      </c>
      <c r="BH84" s="313" t="s">
        <v>388</v>
      </c>
      <c r="BI84" s="313" t="s">
        <v>388</v>
      </c>
      <c r="BJ84" s="313" t="s">
        <v>388</v>
      </c>
      <c r="BK84" s="775"/>
      <c r="BL84" s="1646"/>
    </row>
    <row r="85" spans="2:64" ht="195" customHeight="1" thickBot="1" x14ac:dyDescent="0.35">
      <c r="B85" s="1666"/>
      <c r="C85" s="1669"/>
      <c r="D85" s="1610"/>
      <c r="E85" s="1612" t="s">
        <v>50</v>
      </c>
      <c r="F85" s="1614" t="s">
        <v>283</v>
      </c>
      <c r="G85" s="1697" t="s">
        <v>692</v>
      </c>
      <c r="H85" s="670" t="s">
        <v>51</v>
      </c>
      <c r="I85" s="378" t="s">
        <v>693</v>
      </c>
      <c r="J85" s="379" t="s">
        <v>694</v>
      </c>
      <c r="K85" s="1602" t="s">
        <v>101</v>
      </c>
      <c r="L85" s="1592" t="s">
        <v>72</v>
      </c>
      <c r="M85" s="1604" t="s">
        <v>90</v>
      </c>
      <c r="N85" s="1590">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592" t="s">
        <v>360</v>
      </c>
      <c r="AJ85" s="641"/>
      <c r="AK85" s="1594" t="s">
        <v>117</v>
      </c>
      <c r="AL85" s="1596">
        <v>0.4</v>
      </c>
      <c r="AM85" s="1598"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600" t="s">
        <v>114</v>
      </c>
      <c r="BF85" s="1592" t="s">
        <v>701</v>
      </c>
      <c r="BG85" s="1592" t="s">
        <v>702</v>
      </c>
      <c r="BH85" s="1592" t="s">
        <v>430</v>
      </c>
      <c r="BI85" s="1676">
        <v>44562</v>
      </c>
      <c r="BJ85" s="1676">
        <v>44895</v>
      </c>
      <c r="BK85" s="774"/>
      <c r="BL85" s="1674" t="s">
        <v>703</v>
      </c>
    </row>
    <row r="86" spans="2:64" ht="156.75" customHeight="1" thickBot="1" x14ac:dyDescent="0.35">
      <c r="B86" s="1666"/>
      <c r="C86" s="1669"/>
      <c r="D86" s="1610"/>
      <c r="E86" s="1613"/>
      <c r="F86" s="1615"/>
      <c r="G86" s="1699"/>
      <c r="H86" s="648" t="s">
        <v>68</v>
      </c>
      <c r="I86" s="380" t="s">
        <v>696</v>
      </c>
      <c r="J86" s="381" t="s">
        <v>695</v>
      </c>
      <c r="K86" s="1603"/>
      <c r="L86" s="1593"/>
      <c r="M86" s="1605"/>
      <c r="N86" s="1591"/>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593"/>
      <c r="AJ86" s="674"/>
      <c r="AK86" s="1595"/>
      <c r="AL86" s="1597"/>
      <c r="AM86" s="1599"/>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601"/>
      <c r="BF86" s="1593"/>
      <c r="BG86" s="1593"/>
      <c r="BH86" s="1593"/>
      <c r="BI86" s="1677"/>
      <c r="BJ86" s="1677"/>
      <c r="BK86" s="681"/>
      <c r="BL86" s="1675"/>
    </row>
    <row r="87" spans="2:64" ht="126.75" customHeight="1" thickBot="1" x14ac:dyDescent="0.35">
      <c r="B87" s="1666"/>
      <c r="C87" s="1669"/>
      <c r="D87" s="1610"/>
      <c r="E87" s="1612" t="s">
        <v>346</v>
      </c>
      <c r="F87" s="1614" t="s">
        <v>285</v>
      </c>
      <c r="G87" s="1697" t="s">
        <v>950</v>
      </c>
      <c r="H87" s="1592" t="s">
        <v>68</v>
      </c>
      <c r="I87" s="1700" t="s">
        <v>705</v>
      </c>
      <c r="J87" s="1694" t="s">
        <v>706</v>
      </c>
      <c r="K87" s="1602" t="s">
        <v>355</v>
      </c>
      <c r="L87" s="1592" t="s">
        <v>70</v>
      </c>
      <c r="M87" s="1604" t="s">
        <v>129</v>
      </c>
      <c r="N87" s="1590">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592" t="s">
        <v>362</v>
      </c>
      <c r="AJ87" s="641"/>
      <c r="AK87" s="1594" t="s">
        <v>130</v>
      </c>
      <c r="AL87" s="1596">
        <v>0.8</v>
      </c>
      <c r="AM87" s="1598"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600" t="s">
        <v>60</v>
      </c>
      <c r="BF87" s="1592" t="s">
        <v>712</v>
      </c>
      <c r="BG87" s="1592" t="s">
        <v>713</v>
      </c>
      <c r="BH87" s="1592" t="s">
        <v>590</v>
      </c>
      <c r="BI87" s="1671">
        <v>44562</v>
      </c>
      <c r="BJ87" s="1671">
        <v>44895</v>
      </c>
      <c r="BK87" s="1662"/>
      <c r="BL87" s="1645" t="s">
        <v>951</v>
      </c>
    </row>
    <row r="88" spans="2:64" ht="93.75" customHeight="1" thickTop="1" thickBot="1" x14ac:dyDescent="0.35">
      <c r="B88" s="1666"/>
      <c r="C88" s="1669"/>
      <c r="D88" s="1610"/>
      <c r="E88" s="1656"/>
      <c r="F88" s="1657"/>
      <c r="G88" s="1698"/>
      <c r="H88" s="1635"/>
      <c r="I88" s="1701"/>
      <c r="J88" s="1695"/>
      <c r="K88" s="1643"/>
      <c r="L88" s="1635"/>
      <c r="M88" s="1644"/>
      <c r="N88" s="1634"/>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635"/>
      <c r="AJ88" s="615"/>
      <c r="AK88" s="1636"/>
      <c r="AL88" s="1637"/>
      <c r="AM88" s="1638"/>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639"/>
      <c r="BF88" s="1688"/>
      <c r="BG88" s="1688"/>
      <c r="BH88" s="1688"/>
      <c r="BI88" s="1689"/>
      <c r="BJ88" s="1689"/>
      <c r="BK88" s="1690"/>
      <c r="BL88" s="1661"/>
    </row>
    <row r="89" spans="2:64" ht="125.25" customHeight="1" thickTop="1" thickBot="1" x14ac:dyDescent="0.35">
      <c r="B89" s="1666"/>
      <c r="C89" s="1669"/>
      <c r="D89" s="1610"/>
      <c r="E89" s="1656"/>
      <c r="F89" s="1657"/>
      <c r="G89" s="1698"/>
      <c r="H89" s="1635"/>
      <c r="I89" s="1701"/>
      <c r="J89" s="1695"/>
      <c r="K89" s="1643"/>
      <c r="L89" s="1635"/>
      <c r="M89" s="1644"/>
      <c r="N89" s="1634"/>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635"/>
      <c r="AJ89" s="615"/>
      <c r="AK89" s="1636"/>
      <c r="AL89" s="1637"/>
      <c r="AM89" s="1638"/>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639"/>
      <c r="BF89" s="1684" t="s">
        <v>714</v>
      </c>
      <c r="BG89" s="1684" t="s">
        <v>953</v>
      </c>
      <c r="BH89" s="1684" t="s">
        <v>395</v>
      </c>
      <c r="BI89" s="1691">
        <v>44562</v>
      </c>
      <c r="BJ89" s="1691">
        <v>44926</v>
      </c>
      <c r="BK89" s="1692"/>
      <c r="BL89" s="1661"/>
    </row>
    <row r="90" spans="2:64" ht="134.25" customHeight="1" thickTop="1" thickBot="1" x14ac:dyDescent="0.35">
      <c r="B90" s="1666"/>
      <c r="C90" s="1669"/>
      <c r="D90" s="1610"/>
      <c r="E90" s="1653"/>
      <c r="F90" s="1615"/>
      <c r="G90" s="1699"/>
      <c r="H90" s="1593"/>
      <c r="I90" s="1702"/>
      <c r="J90" s="1696"/>
      <c r="K90" s="1603"/>
      <c r="L90" s="1593"/>
      <c r="M90" s="1605"/>
      <c r="N90" s="1591"/>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593"/>
      <c r="AJ90" s="650"/>
      <c r="AK90" s="1595"/>
      <c r="AL90" s="1597"/>
      <c r="AM90" s="1599"/>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601"/>
      <c r="BF90" s="1593"/>
      <c r="BG90" s="1593"/>
      <c r="BH90" s="1593"/>
      <c r="BI90" s="1672"/>
      <c r="BJ90" s="1672"/>
      <c r="BK90" s="1663"/>
      <c r="BL90" s="1646"/>
    </row>
    <row r="91" spans="2:64" ht="123.75" customHeight="1" thickBot="1" x14ac:dyDescent="0.35">
      <c r="B91" s="1666"/>
      <c r="C91" s="1669"/>
      <c r="D91" s="1610"/>
      <c r="E91" s="1633" t="s">
        <v>346</v>
      </c>
      <c r="F91" s="1614" t="s">
        <v>286</v>
      </c>
      <c r="G91" s="1697" t="s">
        <v>955</v>
      </c>
      <c r="H91" s="1592" t="s">
        <v>165</v>
      </c>
      <c r="I91" s="1662" t="s">
        <v>715</v>
      </c>
      <c r="J91" s="1694" t="s">
        <v>716</v>
      </c>
      <c r="K91" s="1602" t="s">
        <v>355</v>
      </c>
      <c r="L91" s="1592" t="s">
        <v>64</v>
      </c>
      <c r="M91" s="1604" t="s">
        <v>122</v>
      </c>
      <c r="N91" s="1590">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592" t="s">
        <v>362</v>
      </c>
      <c r="AJ91" s="641"/>
      <c r="AK91" s="1594" t="s">
        <v>130</v>
      </c>
      <c r="AL91" s="1596">
        <v>0.8</v>
      </c>
      <c r="AM91" s="1598"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600" t="s">
        <v>60</v>
      </c>
      <c r="BF91" s="1592" t="s">
        <v>956</v>
      </c>
      <c r="BG91" s="1592" t="s">
        <v>957</v>
      </c>
      <c r="BH91" s="1592" t="s">
        <v>395</v>
      </c>
      <c r="BI91" s="1671">
        <v>44562</v>
      </c>
      <c r="BJ91" s="1671">
        <v>44926</v>
      </c>
      <c r="BK91" s="1662"/>
      <c r="BL91" s="1674" t="s">
        <v>958</v>
      </c>
    </row>
    <row r="92" spans="2:64" ht="105.75" customHeight="1" thickBot="1" x14ac:dyDescent="0.35">
      <c r="B92" s="1666"/>
      <c r="C92" s="1669"/>
      <c r="D92" s="1610"/>
      <c r="E92" s="1656"/>
      <c r="F92" s="1657"/>
      <c r="G92" s="1698"/>
      <c r="H92" s="1635"/>
      <c r="I92" s="1693"/>
      <c r="J92" s="1695"/>
      <c r="K92" s="1643"/>
      <c r="L92" s="1635"/>
      <c r="M92" s="1644"/>
      <c r="N92" s="1634"/>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635"/>
      <c r="AJ92" s="615"/>
      <c r="AK92" s="1636"/>
      <c r="AL92" s="1637"/>
      <c r="AM92" s="1638"/>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639"/>
      <c r="BF92" s="1688"/>
      <c r="BG92" s="1688"/>
      <c r="BH92" s="1688"/>
      <c r="BI92" s="1689"/>
      <c r="BJ92" s="1689"/>
      <c r="BK92" s="1690"/>
      <c r="BL92" s="1683"/>
    </row>
    <row r="93" spans="2:64" ht="96.75" customHeight="1" thickBot="1" x14ac:dyDescent="0.35">
      <c r="B93" s="1666"/>
      <c r="C93" s="1669"/>
      <c r="D93" s="1610"/>
      <c r="E93" s="1656"/>
      <c r="F93" s="1657"/>
      <c r="G93" s="1698"/>
      <c r="H93" s="1635"/>
      <c r="I93" s="1693"/>
      <c r="J93" s="1695"/>
      <c r="K93" s="1643"/>
      <c r="L93" s="1635"/>
      <c r="M93" s="1644"/>
      <c r="N93" s="1634"/>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635"/>
      <c r="AJ93" s="615"/>
      <c r="AK93" s="1636"/>
      <c r="AL93" s="1637"/>
      <c r="AM93" s="1638"/>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639"/>
      <c r="BF93" s="595" t="s">
        <v>959</v>
      </c>
      <c r="BG93" s="595" t="s">
        <v>960</v>
      </c>
      <c r="BH93" s="595" t="s">
        <v>395</v>
      </c>
      <c r="BI93" s="339">
        <v>44562</v>
      </c>
      <c r="BJ93" s="339">
        <v>44926</v>
      </c>
      <c r="BK93" s="362"/>
      <c r="BL93" s="1683"/>
    </row>
    <row r="94" spans="2:64" ht="98.25" customHeight="1" thickBot="1" x14ac:dyDescent="0.35">
      <c r="B94" s="1666"/>
      <c r="C94" s="1669"/>
      <c r="D94" s="1610"/>
      <c r="E94" s="1656"/>
      <c r="F94" s="1657"/>
      <c r="G94" s="1698"/>
      <c r="H94" s="1635"/>
      <c r="I94" s="1693"/>
      <c r="J94" s="1695"/>
      <c r="K94" s="1643"/>
      <c r="L94" s="1635"/>
      <c r="M94" s="1644"/>
      <c r="N94" s="1634"/>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635"/>
      <c r="AJ94" s="615"/>
      <c r="AK94" s="1636"/>
      <c r="AL94" s="1637"/>
      <c r="AM94" s="1638"/>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639"/>
      <c r="BF94" s="595" t="s">
        <v>725</v>
      </c>
      <c r="BG94" s="595" t="s">
        <v>960</v>
      </c>
      <c r="BH94" s="595" t="s">
        <v>395</v>
      </c>
      <c r="BI94" s="339">
        <v>44562</v>
      </c>
      <c r="BJ94" s="339">
        <v>44926</v>
      </c>
      <c r="BK94" s="362"/>
      <c r="BL94" s="1683"/>
    </row>
    <row r="95" spans="2:64" ht="90.75" customHeight="1" thickBot="1" x14ac:dyDescent="0.35">
      <c r="B95" s="1666"/>
      <c r="C95" s="1669"/>
      <c r="D95" s="1610"/>
      <c r="E95" s="1656"/>
      <c r="F95" s="1657"/>
      <c r="G95" s="1698"/>
      <c r="H95" s="1635"/>
      <c r="I95" s="1693"/>
      <c r="J95" s="1695"/>
      <c r="K95" s="1643"/>
      <c r="L95" s="1635"/>
      <c r="M95" s="1644"/>
      <c r="N95" s="1634"/>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635"/>
      <c r="AJ95" s="615"/>
      <c r="AK95" s="1636"/>
      <c r="AL95" s="1637"/>
      <c r="AM95" s="1638"/>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639"/>
      <c r="BF95" s="1684" t="s">
        <v>726</v>
      </c>
      <c r="BG95" s="1684" t="s">
        <v>960</v>
      </c>
      <c r="BH95" s="1684" t="s">
        <v>430</v>
      </c>
      <c r="BI95" s="1691">
        <v>44562</v>
      </c>
      <c r="BJ95" s="1691">
        <v>44926</v>
      </c>
      <c r="BK95" s="1692"/>
      <c r="BL95" s="1683"/>
    </row>
    <row r="96" spans="2:64" ht="115.5" customHeight="1" thickBot="1" x14ac:dyDescent="0.35">
      <c r="B96" s="1666"/>
      <c r="C96" s="1669"/>
      <c r="D96" s="1610"/>
      <c r="E96" s="1653"/>
      <c r="F96" s="1615"/>
      <c r="G96" s="1699"/>
      <c r="H96" s="1593"/>
      <c r="I96" s="1663"/>
      <c r="J96" s="1696"/>
      <c r="K96" s="1603"/>
      <c r="L96" s="1593"/>
      <c r="M96" s="1605"/>
      <c r="N96" s="1591"/>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593"/>
      <c r="AJ96" s="650"/>
      <c r="AK96" s="1595"/>
      <c r="AL96" s="1597"/>
      <c r="AM96" s="1599"/>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601"/>
      <c r="BF96" s="1593"/>
      <c r="BG96" s="1593"/>
      <c r="BH96" s="1593"/>
      <c r="BI96" s="1672"/>
      <c r="BJ96" s="1672"/>
      <c r="BK96" s="1663"/>
      <c r="BL96" s="1675"/>
    </row>
    <row r="97" spans="2:64" ht="101.25" customHeight="1" thickBot="1" x14ac:dyDescent="0.35">
      <c r="B97" s="1666"/>
      <c r="C97" s="1669"/>
      <c r="D97" s="1610"/>
      <c r="E97" s="1633" t="s">
        <v>50</v>
      </c>
      <c r="F97" s="1614" t="s">
        <v>287</v>
      </c>
      <c r="G97" s="1606" t="s">
        <v>961</v>
      </c>
      <c r="H97" s="1592" t="s">
        <v>68</v>
      </c>
      <c r="I97" s="1662" t="s">
        <v>727</v>
      </c>
      <c r="J97" s="1694" t="s">
        <v>962</v>
      </c>
      <c r="K97" s="1602" t="s">
        <v>355</v>
      </c>
      <c r="L97" s="1592" t="s">
        <v>64</v>
      </c>
      <c r="M97" s="1604" t="s">
        <v>122</v>
      </c>
      <c r="N97" s="1590">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592" t="s">
        <v>361</v>
      </c>
      <c r="AJ97" s="641"/>
      <c r="AK97" s="1594" t="s">
        <v>123</v>
      </c>
      <c r="AL97" s="1596">
        <v>0.6</v>
      </c>
      <c r="AM97" s="1598"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600" t="s">
        <v>60</v>
      </c>
      <c r="BF97" s="1592" t="s">
        <v>733</v>
      </c>
      <c r="BG97" s="1592" t="s">
        <v>728</v>
      </c>
      <c r="BH97" s="1592" t="s">
        <v>734</v>
      </c>
      <c r="BI97" s="1671">
        <v>44835</v>
      </c>
      <c r="BJ97" s="1671">
        <v>44925</v>
      </c>
      <c r="BK97" s="1662"/>
      <c r="BL97" s="1645" t="s">
        <v>736</v>
      </c>
    </row>
    <row r="98" spans="2:64" ht="123.75" customHeight="1" thickBot="1" x14ac:dyDescent="0.35">
      <c r="B98" s="1666"/>
      <c r="C98" s="1669"/>
      <c r="D98" s="1610"/>
      <c r="E98" s="1656"/>
      <c r="F98" s="1657"/>
      <c r="G98" s="1607"/>
      <c r="H98" s="1635"/>
      <c r="I98" s="1693"/>
      <c r="J98" s="1695"/>
      <c r="K98" s="1643"/>
      <c r="L98" s="1635"/>
      <c r="M98" s="1644"/>
      <c r="N98" s="1634"/>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635"/>
      <c r="AJ98" s="615"/>
      <c r="AK98" s="1636"/>
      <c r="AL98" s="1637"/>
      <c r="AM98" s="1638"/>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639"/>
      <c r="BF98" s="1688"/>
      <c r="BG98" s="1688"/>
      <c r="BH98" s="1688"/>
      <c r="BI98" s="1689"/>
      <c r="BJ98" s="1689"/>
      <c r="BK98" s="1690"/>
      <c r="BL98" s="1661"/>
    </row>
    <row r="99" spans="2:64" ht="103.5" customHeight="1" thickBot="1" x14ac:dyDescent="0.35">
      <c r="B99" s="1666"/>
      <c r="C99" s="1669"/>
      <c r="D99" s="1610"/>
      <c r="E99" s="1656"/>
      <c r="F99" s="1657"/>
      <c r="G99" s="1607"/>
      <c r="H99" s="1635"/>
      <c r="I99" s="1693"/>
      <c r="J99" s="1695"/>
      <c r="K99" s="1643"/>
      <c r="L99" s="1635"/>
      <c r="M99" s="1644"/>
      <c r="N99" s="1634"/>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635"/>
      <c r="AJ99" s="615"/>
      <c r="AK99" s="1636"/>
      <c r="AL99" s="1637"/>
      <c r="AM99" s="1638"/>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639"/>
      <c r="BF99" s="1684" t="s">
        <v>735</v>
      </c>
      <c r="BG99" s="1684" t="s">
        <v>728</v>
      </c>
      <c r="BH99" s="1684" t="s">
        <v>390</v>
      </c>
      <c r="BI99" s="1691">
        <v>44593</v>
      </c>
      <c r="BJ99" s="1691">
        <v>44926</v>
      </c>
      <c r="BK99" s="1692"/>
      <c r="BL99" s="1661"/>
    </row>
    <row r="100" spans="2:64" ht="111" thickBot="1" x14ac:dyDescent="0.35">
      <c r="B100" s="1666"/>
      <c r="C100" s="1669"/>
      <c r="D100" s="1610"/>
      <c r="E100" s="1653"/>
      <c r="F100" s="1615"/>
      <c r="G100" s="1608"/>
      <c r="H100" s="1593"/>
      <c r="I100" s="1663"/>
      <c r="J100" s="1696"/>
      <c r="K100" s="1603"/>
      <c r="L100" s="1593"/>
      <c r="M100" s="1605"/>
      <c r="N100" s="1591"/>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593"/>
      <c r="AJ100" s="650"/>
      <c r="AK100" s="1595"/>
      <c r="AL100" s="1597"/>
      <c r="AM100" s="1599"/>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601"/>
      <c r="BF100" s="1593"/>
      <c r="BG100" s="1593"/>
      <c r="BH100" s="1593"/>
      <c r="BI100" s="1672"/>
      <c r="BJ100" s="1672"/>
      <c r="BK100" s="1663"/>
      <c r="BL100" s="1646"/>
    </row>
    <row r="101" spans="2:64" ht="108" customHeight="1" thickBot="1" x14ac:dyDescent="0.35">
      <c r="B101" s="1666"/>
      <c r="C101" s="1669"/>
      <c r="D101" s="1610"/>
      <c r="E101" s="1633" t="s">
        <v>50</v>
      </c>
      <c r="F101" s="1614" t="s">
        <v>288</v>
      </c>
      <c r="G101" s="1616" t="s">
        <v>966</v>
      </c>
      <c r="H101" s="1592" t="s">
        <v>51</v>
      </c>
      <c r="I101" s="1592" t="s">
        <v>737</v>
      </c>
      <c r="J101" s="1592" t="s">
        <v>738</v>
      </c>
      <c r="K101" s="1602" t="s">
        <v>355</v>
      </c>
      <c r="L101" s="1592" t="s">
        <v>64</v>
      </c>
      <c r="M101" s="1685" t="s">
        <v>122</v>
      </c>
      <c r="N101" s="1590">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592" t="s">
        <v>359</v>
      </c>
      <c r="AJ101" s="641"/>
      <c r="AK101" s="1594" t="s">
        <v>1083</v>
      </c>
      <c r="AL101" s="1596">
        <v>0.2</v>
      </c>
      <c r="AM101" s="1598"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600" t="s">
        <v>114</v>
      </c>
      <c r="BF101" s="1592" t="s">
        <v>388</v>
      </c>
      <c r="BG101" s="1592" t="s">
        <v>388</v>
      </c>
      <c r="BH101" s="1592" t="s">
        <v>388</v>
      </c>
      <c r="BI101" s="1592" t="s">
        <v>388</v>
      </c>
      <c r="BJ101" s="1592" t="s">
        <v>388</v>
      </c>
      <c r="BK101" s="680"/>
      <c r="BL101" s="1674" t="s">
        <v>749</v>
      </c>
    </row>
    <row r="102" spans="2:64" ht="90" thickBot="1" x14ac:dyDescent="0.35">
      <c r="B102" s="1666"/>
      <c r="C102" s="1669"/>
      <c r="D102" s="1610"/>
      <c r="E102" s="1656"/>
      <c r="F102" s="1657"/>
      <c r="G102" s="1682"/>
      <c r="H102" s="1635"/>
      <c r="I102" s="1635"/>
      <c r="J102" s="1635"/>
      <c r="K102" s="1643"/>
      <c r="L102" s="1635"/>
      <c r="M102" s="1686"/>
      <c r="N102" s="1634"/>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635"/>
      <c r="AJ102" s="615"/>
      <c r="AK102" s="1636"/>
      <c r="AL102" s="1637"/>
      <c r="AM102" s="1638"/>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639"/>
      <c r="BF102" s="1635"/>
      <c r="BG102" s="1635"/>
      <c r="BH102" s="1635"/>
      <c r="BI102" s="1635"/>
      <c r="BJ102" s="1635"/>
      <c r="BK102" s="157"/>
      <c r="BL102" s="1683"/>
    </row>
    <row r="103" spans="2:64" ht="90" thickBot="1" x14ac:dyDescent="0.35">
      <c r="B103" s="1666"/>
      <c r="C103" s="1669"/>
      <c r="D103" s="1610"/>
      <c r="E103" s="1656"/>
      <c r="F103" s="1657"/>
      <c r="G103" s="1682"/>
      <c r="H103" s="1635"/>
      <c r="I103" s="1688"/>
      <c r="J103" s="1635"/>
      <c r="K103" s="1643"/>
      <c r="L103" s="1635"/>
      <c r="M103" s="1686"/>
      <c r="N103" s="1634"/>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635"/>
      <c r="AJ103" s="615"/>
      <c r="AK103" s="1636"/>
      <c r="AL103" s="1637"/>
      <c r="AM103" s="1638"/>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639"/>
      <c r="BF103" s="1635"/>
      <c r="BG103" s="1635"/>
      <c r="BH103" s="1635"/>
      <c r="BI103" s="1635"/>
      <c r="BJ103" s="1635"/>
      <c r="BK103" s="157"/>
      <c r="BL103" s="1683"/>
    </row>
    <row r="104" spans="2:64" ht="216" thickBot="1" x14ac:dyDescent="0.35">
      <c r="B104" s="1666"/>
      <c r="C104" s="1669"/>
      <c r="D104" s="1610"/>
      <c r="E104" s="1656"/>
      <c r="F104" s="1657"/>
      <c r="G104" s="1682"/>
      <c r="H104" s="1635"/>
      <c r="I104" s="1684" t="s">
        <v>739</v>
      </c>
      <c r="J104" s="1635"/>
      <c r="K104" s="1643"/>
      <c r="L104" s="1635"/>
      <c r="M104" s="1686"/>
      <c r="N104" s="1634"/>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635"/>
      <c r="AJ104" s="615"/>
      <c r="AK104" s="1636"/>
      <c r="AL104" s="1637"/>
      <c r="AM104" s="1638"/>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639"/>
      <c r="BF104" s="1635"/>
      <c r="BG104" s="1635"/>
      <c r="BH104" s="1635"/>
      <c r="BI104" s="1635"/>
      <c r="BJ104" s="1635"/>
      <c r="BK104" s="157"/>
      <c r="BL104" s="1683"/>
    </row>
    <row r="105" spans="2:64" ht="116.25" thickBot="1" x14ac:dyDescent="0.35">
      <c r="B105" s="1666"/>
      <c r="C105" s="1669"/>
      <c r="D105" s="1610"/>
      <c r="E105" s="1656"/>
      <c r="F105" s="1657"/>
      <c r="G105" s="1682"/>
      <c r="H105" s="1635"/>
      <c r="I105" s="1635"/>
      <c r="J105" s="1635"/>
      <c r="K105" s="1643"/>
      <c r="L105" s="1635"/>
      <c r="M105" s="1686"/>
      <c r="N105" s="1634"/>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635"/>
      <c r="AJ105" s="615"/>
      <c r="AK105" s="1636"/>
      <c r="AL105" s="1637"/>
      <c r="AM105" s="1638"/>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639"/>
      <c r="BF105" s="1635"/>
      <c r="BG105" s="1635"/>
      <c r="BH105" s="1635"/>
      <c r="BI105" s="1635"/>
      <c r="BJ105" s="1635"/>
      <c r="BK105" s="157"/>
      <c r="BL105" s="1683"/>
    </row>
    <row r="106" spans="2:64" ht="111" thickBot="1" x14ac:dyDescent="0.35">
      <c r="B106" s="1666"/>
      <c r="C106" s="1669"/>
      <c r="D106" s="1610"/>
      <c r="E106" s="1653"/>
      <c r="F106" s="1615"/>
      <c r="G106" s="1617"/>
      <c r="H106" s="1593"/>
      <c r="I106" s="1593"/>
      <c r="J106" s="1593"/>
      <c r="K106" s="1603"/>
      <c r="L106" s="1593"/>
      <c r="M106" s="1687"/>
      <c r="N106" s="1591"/>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593"/>
      <c r="AJ106" s="650"/>
      <c r="AK106" s="1595"/>
      <c r="AL106" s="1597"/>
      <c r="AM106" s="1599"/>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601"/>
      <c r="BF106" s="1593"/>
      <c r="BG106" s="1593"/>
      <c r="BH106" s="1593"/>
      <c r="BI106" s="1593"/>
      <c r="BJ106" s="1593"/>
      <c r="BK106" s="681"/>
      <c r="BL106" s="1675"/>
    </row>
    <row r="107" spans="2:64" ht="176.25" customHeight="1" thickBot="1" x14ac:dyDescent="0.35">
      <c r="B107" s="1667"/>
      <c r="C107" s="1670"/>
      <c r="D107" s="1611"/>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665" t="s">
        <v>195</v>
      </c>
      <c r="C108" s="1668" t="s">
        <v>208</v>
      </c>
      <c r="D108" s="1609"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666"/>
      <c r="C109" s="1669"/>
      <c r="D109" s="1610"/>
      <c r="E109" s="1633" t="s">
        <v>74</v>
      </c>
      <c r="F109" s="1614" t="s">
        <v>292</v>
      </c>
      <c r="G109" s="1616" t="s">
        <v>984</v>
      </c>
      <c r="H109" s="1592" t="s">
        <v>68</v>
      </c>
      <c r="I109" s="1592" t="s">
        <v>806</v>
      </c>
      <c r="J109" s="1592" t="s">
        <v>807</v>
      </c>
      <c r="K109" s="1602" t="s">
        <v>101</v>
      </c>
      <c r="L109" s="1592" t="s">
        <v>70</v>
      </c>
      <c r="M109" s="1604" t="s">
        <v>129</v>
      </c>
      <c r="N109" s="1590">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592" t="s">
        <v>361</v>
      </c>
      <c r="AJ109" s="641"/>
      <c r="AK109" s="1594" t="s">
        <v>123</v>
      </c>
      <c r="AL109" s="1596">
        <v>0.6</v>
      </c>
      <c r="AM109" s="1598"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600" t="s">
        <v>60</v>
      </c>
      <c r="BF109" s="670" t="s">
        <v>810</v>
      </c>
      <c r="BG109" s="119" t="s">
        <v>985</v>
      </c>
      <c r="BH109" s="119" t="s">
        <v>811</v>
      </c>
      <c r="BI109" s="195">
        <v>44592</v>
      </c>
      <c r="BJ109" s="119" t="s">
        <v>804</v>
      </c>
      <c r="BK109" s="667"/>
      <c r="BL109" s="1645" t="s">
        <v>814</v>
      </c>
    </row>
    <row r="110" spans="2:64" ht="102.75" thickTop="1" thickBot="1" x14ac:dyDescent="0.35">
      <c r="B110" s="1666"/>
      <c r="C110" s="1669"/>
      <c r="D110" s="1610"/>
      <c r="E110" s="1653"/>
      <c r="F110" s="1615"/>
      <c r="G110" s="1617"/>
      <c r="H110" s="1593"/>
      <c r="I110" s="1593"/>
      <c r="J110" s="1593"/>
      <c r="K110" s="1603"/>
      <c r="L110" s="1593"/>
      <c r="M110" s="1605"/>
      <c r="N110" s="1591"/>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593"/>
      <c r="AJ110" s="650"/>
      <c r="AK110" s="1595"/>
      <c r="AL110" s="1597"/>
      <c r="AM110" s="1599"/>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601"/>
      <c r="BF110" s="648" t="s">
        <v>812</v>
      </c>
      <c r="BG110" s="648" t="s">
        <v>808</v>
      </c>
      <c r="BH110" s="313" t="s">
        <v>813</v>
      </c>
      <c r="BI110" s="314">
        <v>44592</v>
      </c>
      <c r="BJ110" s="313" t="s">
        <v>804</v>
      </c>
      <c r="BK110" s="657"/>
      <c r="BL110" s="1646"/>
    </row>
    <row r="111" spans="2:64" ht="121.5" customHeight="1" thickBot="1" x14ac:dyDescent="0.35">
      <c r="B111" s="1666"/>
      <c r="C111" s="1669"/>
      <c r="D111" s="1610"/>
      <c r="E111" s="1633" t="s">
        <v>74</v>
      </c>
      <c r="F111" s="1614" t="s">
        <v>293</v>
      </c>
      <c r="G111" s="1616" t="s">
        <v>987</v>
      </c>
      <c r="H111" s="1592" t="s">
        <v>68</v>
      </c>
      <c r="I111" s="1592" t="s">
        <v>815</v>
      </c>
      <c r="J111" s="1592" t="s">
        <v>816</v>
      </c>
      <c r="K111" s="1602" t="s">
        <v>101</v>
      </c>
      <c r="L111" s="1592" t="s">
        <v>70</v>
      </c>
      <c r="M111" s="1604" t="s">
        <v>129</v>
      </c>
      <c r="N111" s="1590">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592" t="s">
        <v>361</v>
      </c>
      <c r="AJ111" s="641"/>
      <c r="AK111" s="1594" t="s">
        <v>123</v>
      </c>
      <c r="AL111" s="1596">
        <v>0.6</v>
      </c>
      <c r="AM111" s="1598"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600" t="s">
        <v>60</v>
      </c>
      <c r="BF111" s="1592" t="s">
        <v>988</v>
      </c>
      <c r="BG111" s="1592" t="s">
        <v>819</v>
      </c>
      <c r="BH111" s="1592" t="s">
        <v>813</v>
      </c>
      <c r="BI111" s="1676">
        <v>44592</v>
      </c>
      <c r="BJ111" s="1659" t="s">
        <v>803</v>
      </c>
      <c r="BK111" s="667"/>
      <c r="BL111" s="1645" t="s">
        <v>820</v>
      </c>
    </row>
    <row r="112" spans="2:64" ht="147" customHeight="1" thickTop="1" thickBot="1" x14ac:dyDescent="0.35">
      <c r="B112" s="1666"/>
      <c r="C112" s="1669"/>
      <c r="D112" s="1610"/>
      <c r="E112" s="1653"/>
      <c r="F112" s="1615"/>
      <c r="G112" s="1617"/>
      <c r="H112" s="1593"/>
      <c r="I112" s="1593"/>
      <c r="J112" s="1593"/>
      <c r="K112" s="1603"/>
      <c r="L112" s="1593"/>
      <c r="M112" s="1605"/>
      <c r="N112" s="1591"/>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593"/>
      <c r="AJ112" s="650"/>
      <c r="AK112" s="1595"/>
      <c r="AL112" s="1597"/>
      <c r="AM112" s="1599"/>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601"/>
      <c r="BF112" s="1593"/>
      <c r="BG112" s="1593"/>
      <c r="BH112" s="1593"/>
      <c r="BI112" s="1677"/>
      <c r="BJ112" s="1660"/>
      <c r="BK112" s="657"/>
      <c r="BL112" s="1646"/>
    </row>
    <row r="113" spans="2:64" ht="185.25" customHeight="1" thickBot="1" x14ac:dyDescent="0.35">
      <c r="B113" s="1666"/>
      <c r="C113" s="1669"/>
      <c r="D113" s="1610"/>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666"/>
      <c r="C114" s="1669"/>
      <c r="D114" s="1610"/>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666"/>
      <c r="C115" s="1669"/>
      <c r="D115" s="1610"/>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666"/>
      <c r="C116" s="1669"/>
      <c r="D116" s="1610"/>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666"/>
      <c r="C117" s="1669"/>
      <c r="D117" s="1610"/>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666"/>
      <c r="C118" s="1669"/>
      <c r="D118" s="1610"/>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666"/>
      <c r="C119" s="1669"/>
      <c r="D119" s="1610"/>
      <c r="E119" s="1633" t="s">
        <v>50</v>
      </c>
      <c r="F119" s="1614" t="s">
        <v>302</v>
      </c>
      <c r="G119" s="1616" t="s">
        <v>839</v>
      </c>
      <c r="H119" s="1592" t="s">
        <v>68</v>
      </c>
      <c r="I119" s="670" t="s">
        <v>836</v>
      </c>
      <c r="J119" s="1592" t="s">
        <v>837</v>
      </c>
      <c r="K119" s="1602" t="s">
        <v>355</v>
      </c>
      <c r="L119" s="1592" t="s">
        <v>70</v>
      </c>
      <c r="M119" s="1604" t="s">
        <v>129</v>
      </c>
      <c r="N119" s="1590">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592" t="s">
        <v>189</v>
      </c>
      <c r="AJ119" s="641"/>
      <c r="AK119" s="1594" t="s">
        <v>155</v>
      </c>
      <c r="AL119" s="1596">
        <v>1</v>
      </c>
      <c r="AM119" s="1598"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600" t="s">
        <v>60</v>
      </c>
      <c r="BF119" s="670" t="s">
        <v>844</v>
      </c>
      <c r="BG119" s="670" t="s">
        <v>845</v>
      </c>
      <c r="BH119" s="195" t="s">
        <v>390</v>
      </c>
      <c r="BI119" s="195">
        <v>44562</v>
      </c>
      <c r="BJ119" s="195">
        <v>44926</v>
      </c>
      <c r="BK119" s="680"/>
      <c r="BL119" s="1645" t="s">
        <v>848</v>
      </c>
    </row>
    <row r="120" spans="2:64" ht="196.5" customHeight="1" thickTop="1" thickBot="1" x14ac:dyDescent="0.35">
      <c r="B120" s="1666"/>
      <c r="C120" s="1669"/>
      <c r="D120" s="1610"/>
      <c r="E120" s="1656"/>
      <c r="F120" s="1657"/>
      <c r="G120" s="1682"/>
      <c r="H120" s="1635"/>
      <c r="I120" s="595" t="s">
        <v>838</v>
      </c>
      <c r="J120" s="1635"/>
      <c r="K120" s="1643"/>
      <c r="L120" s="1635"/>
      <c r="M120" s="1644"/>
      <c r="N120" s="1634"/>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635"/>
      <c r="AJ120" s="615"/>
      <c r="AK120" s="1636"/>
      <c r="AL120" s="1637"/>
      <c r="AM120" s="1638"/>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639"/>
      <c r="BF120" s="595" t="s">
        <v>846</v>
      </c>
      <c r="BG120" s="595" t="s">
        <v>845</v>
      </c>
      <c r="BH120" s="469" t="s">
        <v>590</v>
      </c>
      <c r="BI120" s="468">
        <v>44562</v>
      </c>
      <c r="BJ120" s="468">
        <v>44926</v>
      </c>
      <c r="BK120" s="157"/>
      <c r="BL120" s="1661"/>
    </row>
    <row r="121" spans="2:64" ht="146.25" customHeight="1" thickTop="1" thickBot="1" x14ac:dyDescent="0.35">
      <c r="B121" s="1666"/>
      <c r="C121" s="1669"/>
      <c r="D121" s="1610"/>
      <c r="E121" s="1653"/>
      <c r="F121" s="1615"/>
      <c r="G121" s="1617"/>
      <c r="H121" s="1593"/>
      <c r="I121" s="648" t="s">
        <v>1000</v>
      </c>
      <c r="J121" s="1593"/>
      <c r="K121" s="1603"/>
      <c r="L121" s="1593"/>
      <c r="M121" s="1605"/>
      <c r="N121" s="1591"/>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593"/>
      <c r="AJ121" s="650"/>
      <c r="AK121" s="1595"/>
      <c r="AL121" s="1597"/>
      <c r="AM121" s="1599"/>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601"/>
      <c r="BF121" s="648" t="s">
        <v>847</v>
      </c>
      <c r="BG121" s="648" t="s">
        <v>845</v>
      </c>
      <c r="BH121" s="313" t="s">
        <v>395</v>
      </c>
      <c r="BI121" s="314">
        <v>44562</v>
      </c>
      <c r="BJ121" s="314">
        <v>44926</v>
      </c>
      <c r="BK121" s="681"/>
      <c r="BL121" s="1646"/>
    </row>
    <row r="122" spans="2:64" ht="186" customHeight="1" thickBot="1" x14ac:dyDescent="0.35">
      <c r="B122" s="1666"/>
      <c r="C122" s="1669"/>
      <c r="D122" s="1610"/>
      <c r="E122" s="1633" t="s">
        <v>50</v>
      </c>
      <c r="F122" s="1614" t="s">
        <v>303</v>
      </c>
      <c r="G122" s="1616" t="s">
        <v>1001</v>
      </c>
      <c r="H122" s="1592" t="s">
        <v>68</v>
      </c>
      <c r="I122" s="1592" t="s">
        <v>1002</v>
      </c>
      <c r="J122" s="1592" t="s">
        <v>1003</v>
      </c>
      <c r="K122" s="1602" t="s">
        <v>101</v>
      </c>
      <c r="L122" s="1592" t="s">
        <v>72</v>
      </c>
      <c r="M122" s="1604" t="s">
        <v>90</v>
      </c>
      <c r="N122" s="1590">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680" t="s">
        <v>359</v>
      </c>
      <c r="AJ122" s="715"/>
      <c r="AK122" s="1594" t="s">
        <v>1083</v>
      </c>
      <c r="AL122" s="1596">
        <v>0.2</v>
      </c>
      <c r="AM122" s="1598"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600" t="s">
        <v>114</v>
      </c>
      <c r="BF122" s="1592" t="s">
        <v>1004</v>
      </c>
      <c r="BG122" s="1592" t="s">
        <v>849</v>
      </c>
      <c r="BH122" s="1659" t="s">
        <v>430</v>
      </c>
      <c r="BI122" s="1676">
        <v>44621</v>
      </c>
      <c r="BJ122" s="1676">
        <v>44926</v>
      </c>
      <c r="BK122" s="308"/>
      <c r="BL122" s="1678" t="s">
        <v>850</v>
      </c>
    </row>
    <row r="123" spans="2:64" ht="186" customHeight="1" thickBot="1" x14ac:dyDescent="0.35">
      <c r="B123" s="1666"/>
      <c r="C123" s="1669"/>
      <c r="D123" s="1610"/>
      <c r="E123" s="1653"/>
      <c r="F123" s="1615"/>
      <c r="G123" s="1617"/>
      <c r="H123" s="1593"/>
      <c r="I123" s="1593"/>
      <c r="J123" s="1593"/>
      <c r="K123" s="1603"/>
      <c r="L123" s="1593"/>
      <c r="M123" s="1605"/>
      <c r="N123" s="1591"/>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681"/>
      <c r="AJ123" s="715"/>
      <c r="AK123" s="1595"/>
      <c r="AL123" s="1597"/>
      <c r="AM123" s="1599"/>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601"/>
      <c r="BF123" s="1593"/>
      <c r="BG123" s="1593"/>
      <c r="BH123" s="1660"/>
      <c r="BI123" s="1677"/>
      <c r="BJ123" s="1677"/>
      <c r="BK123" s="536"/>
      <c r="BL123" s="1679"/>
    </row>
    <row r="124" spans="2:64" ht="227.25" customHeight="1" thickBot="1" x14ac:dyDescent="0.35">
      <c r="B124" s="1667"/>
      <c r="C124" s="1670"/>
      <c r="D124" s="1611"/>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665" t="s">
        <v>202</v>
      </c>
      <c r="C125" s="1668" t="s">
        <v>209</v>
      </c>
      <c r="D125" s="1609" t="s">
        <v>225</v>
      </c>
      <c r="E125" s="1612" t="s">
        <v>50</v>
      </c>
      <c r="F125" s="1614" t="s">
        <v>307</v>
      </c>
      <c r="G125" s="1616" t="s">
        <v>508</v>
      </c>
      <c r="H125" s="1592" t="s">
        <v>68</v>
      </c>
      <c r="I125" s="555" t="s">
        <v>506</v>
      </c>
      <c r="J125" s="1602" t="s">
        <v>507</v>
      </c>
      <c r="K125" s="1602" t="s">
        <v>101</v>
      </c>
      <c r="L125" s="1592" t="s">
        <v>64</v>
      </c>
      <c r="M125" s="1604" t="s">
        <v>122</v>
      </c>
      <c r="N125" s="1590">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592" t="s">
        <v>360</v>
      </c>
      <c r="AJ125" s="641"/>
      <c r="AK125" s="1594" t="s">
        <v>117</v>
      </c>
      <c r="AL125" s="1596">
        <v>0.4</v>
      </c>
      <c r="AM125" s="1598"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600" t="s">
        <v>60</v>
      </c>
      <c r="BF125" s="379" t="s">
        <v>874</v>
      </c>
      <c r="BG125" s="515" t="s">
        <v>605</v>
      </c>
      <c r="BH125" s="670" t="s">
        <v>430</v>
      </c>
      <c r="BI125" s="158">
        <v>44563</v>
      </c>
      <c r="BJ125" s="158">
        <v>44895</v>
      </c>
      <c r="BK125" s="379"/>
      <c r="BL125" s="1645" t="s">
        <v>1008</v>
      </c>
    </row>
    <row r="126" spans="2:64" ht="137.25" customHeight="1" thickTop="1" thickBot="1" x14ac:dyDescent="0.35">
      <c r="B126" s="1666"/>
      <c r="C126" s="1669"/>
      <c r="D126" s="1610"/>
      <c r="E126" s="1653"/>
      <c r="F126" s="1615"/>
      <c r="G126" s="1617"/>
      <c r="H126" s="1593"/>
      <c r="I126" s="516" t="s">
        <v>505</v>
      </c>
      <c r="J126" s="1603"/>
      <c r="K126" s="1603"/>
      <c r="L126" s="1593"/>
      <c r="M126" s="1605"/>
      <c r="N126" s="1591"/>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593"/>
      <c r="AJ126" s="662"/>
      <c r="AK126" s="1595"/>
      <c r="AL126" s="1597"/>
      <c r="AM126" s="1599"/>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601"/>
      <c r="BF126" s="376" t="s">
        <v>875</v>
      </c>
      <c r="BG126" s="569" t="s">
        <v>876</v>
      </c>
      <c r="BH126" s="569" t="s">
        <v>877</v>
      </c>
      <c r="BI126" s="570">
        <v>44563</v>
      </c>
      <c r="BJ126" s="570">
        <v>44895</v>
      </c>
      <c r="BK126" s="376"/>
      <c r="BL126" s="1646"/>
    </row>
    <row r="127" spans="2:64" ht="93.75" customHeight="1" thickBot="1" x14ac:dyDescent="0.35">
      <c r="B127" s="1666"/>
      <c r="C127" s="1669"/>
      <c r="D127" s="1610"/>
      <c r="E127" s="1633" t="s">
        <v>50</v>
      </c>
      <c r="F127" s="1614" t="s">
        <v>308</v>
      </c>
      <c r="G127" s="1606" t="s">
        <v>1010</v>
      </c>
      <c r="H127" s="1592" t="s">
        <v>68</v>
      </c>
      <c r="I127" s="1602" t="s">
        <v>878</v>
      </c>
      <c r="J127" s="1602" t="s">
        <v>879</v>
      </c>
      <c r="K127" s="1602" t="s">
        <v>101</v>
      </c>
      <c r="L127" s="1592" t="s">
        <v>64</v>
      </c>
      <c r="M127" s="1604" t="s">
        <v>122</v>
      </c>
      <c r="N127" s="1590">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592" t="s">
        <v>361</v>
      </c>
      <c r="AJ127" s="641"/>
      <c r="AK127" s="1594" t="s">
        <v>123</v>
      </c>
      <c r="AL127" s="1596">
        <v>0.6</v>
      </c>
      <c r="AM127" s="1598"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600" t="s">
        <v>60</v>
      </c>
      <c r="BF127" s="1662" t="s">
        <v>1011</v>
      </c>
      <c r="BG127" s="1592" t="s">
        <v>883</v>
      </c>
      <c r="BH127" s="1592" t="s">
        <v>884</v>
      </c>
      <c r="BI127" s="1671">
        <v>44563</v>
      </c>
      <c r="BJ127" s="1671">
        <v>44926</v>
      </c>
      <c r="BK127" s="379"/>
      <c r="BL127" s="1645" t="s">
        <v>1012</v>
      </c>
    </row>
    <row r="128" spans="2:64" ht="66.75" thickBot="1" x14ac:dyDescent="0.35">
      <c r="B128" s="1666"/>
      <c r="C128" s="1669"/>
      <c r="D128" s="1610"/>
      <c r="E128" s="1653"/>
      <c r="F128" s="1615"/>
      <c r="G128" s="1608"/>
      <c r="H128" s="1593"/>
      <c r="I128" s="1603"/>
      <c r="J128" s="1603"/>
      <c r="K128" s="1603"/>
      <c r="L128" s="1593"/>
      <c r="M128" s="1605"/>
      <c r="N128" s="1591"/>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593"/>
      <c r="AJ128" s="650"/>
      <c r="AK128" s="1595"/>
      <c r="AL128" s="1597"/>
      <c r="AM128" s="1599"/>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601"/>
      <c r="BF128" s="1663"/>
      <c r="BG128" s="1593"/>
      <c r="BH128" s="1593"/>
      <c r="BI128" s="1672"/>
      <c r="BJ128" s="1672"/>
      <c r="BK128" s="376"/>
      <c r="BL128" s="1646"/>
    </row>
    <row r="129" spans="2:64" ht="148.5" customHeight="1" thickBot="1" x14ac:dyDescent="0.35">
      <c r="B129" s="1666"/>
      <c r="C129" s="1669"/>
      <c r="D129" s="1610"/>
      <c r="E129" s="1633" t="s">
        <v>50</v>
      </c>
      <c r="F129" s="1614" t="s">
        <v>309</v>
      </c>
      <c r="G129" s="1606" t="s">
        <v>1013</v>
      </c>
      <c r="H129" s="1592" t="s">
        <v>68</v>
      </c>
      <c r="I129" s="1602" t="s">
        <v>885</v>
      </c>
      <c r="J129" s="1602" t="s">
        <v>886</v>
      </c>
      <c r="K129" s="1602" t="s">
        <v>101</v>
      </c>
      <c r="L129" s="1592" t="s">
        <v>64</v>
      </c>
      <c r="M129" s="1604" t="s">
        <v>122</v>
      </c>
      <c r="N129" s="1590">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592" t="s">
        <v>361</v>
      </c>
      <c r="AJ129" s="633"/>
      <c r="AK129" s="1594" t="s">
        <v>123</v>
      </c>
      <c r="AL129" s="1596">
        <v>0.6</v>
      </c>
      <c r="AM129" s="1598"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600" t="s">
        <v>118</v>
      </c>
      <c r="BF129" s="1662" t="s">
        <v>1014</v>
      </c>
      <c r="BG129" s="1662" t="s">
        <v>1015</v>
      </c>
      <c r="BH129" s="1592" t="s">
        <v>395</v>
      </c>
      <c r="BI129" s="1671">
        <v>44593</v>
      </c>
      <c r="BJ129" s="1671">
        <v>44895</v>
      </c>
      <c r="BK129" s="379"/>
      <c r="BL129" s="1674" t="s">
        <v>890</v>
      </c>
    </row>
    <row r="130" spans="2:64" ht="90.75" customHeight="1" thickBot="1" x14ac:dyDescent="0.35">
      <c r="B130" s="1666"/>
      <c r="C130" s="1669"/>
      <c r="D130" s="1610"/>
      <c r="E130" s="1653"/>
      <c r="F130" s="1615"/>
      <c r="G130" s="1608"/>
      <c r="H130" s="1593"/>
      <c r="I130" s="1603"/>
      <c r="J130" s="1603"/>
      <c r="K130" s="1603"/>
      <c r="L130" s="1593"/>
      <c r="M130" s="1605"/>
      <c r="N130" s="1591"/>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593"/>
      <c r="AJ130" s="662"/>
      <c r="AK130" s="1595"/>
      <c r="AL130" s="1597"/>
      <c r="AM130" s="1599"/>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601"/>
      <c r="BF130" s="1663"/>
      <c r="BG130" s="1663"/>
      <c r="BH130" s="1593"/>
      <c r="BI130" s="1672"/>
      <c r="BJ130" s="1672"/>
      <c r="BK130" s="376"/>
      <c r="BL130" s="1675"/>
    </row>
    <row r="131" spans="2:64" ht="168.75" customHeight="1" thickBot="1" x14ac:dyDescent="0.35">
      <c r="B131" s="1666"/>
      <c r="C131" s="1669"/>
      <c r="D131" s="1610"/>
      <c r="E131" s="1633" t="s">
        <v>50</v>
      </c>
      <c r="F131" s="1614" t="s">
        <v>311</v>
      </c>
      <c r="G131" s="1606" t="s">
        <v>1016</v>
      </c>
      <c r="H131" s="1592" t="s">
        <v>68</v>
      </c>
      <c r="I131" s="1592" t="s">
        <v>886</v>
      </c>
      <c r="J131" s="1592" t="s">
        <v>892</v>
      </c>
      <c r="K131" s="1602" t="s">
        <v>101</v>
      </c>
      <c r="L131" s="1592" t="s">
        <v>72</v>
      </c>
      <c r="M131" s="1604" t="s">
        <v>90</v>
      </c>
      <c r="N131" s="1590">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592" t="s">
        <v>361</v>
      </c>
      <c r="AJ131" s="641"/>
      <c r="AK131" s="1594" t="s">
        <v>123</v>
      </c>
      <c r="AL131" s="1596">
        <v>0.6</v>
      </c>
      <c r="AM131" s="1598"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600" t="s">
        <v>60</v>
      </c>
      <c r="BF131" s="1592" t="s">
        <v>898</v>
      </c>
      <c r="BG131" s="1592" t="s">
        <v>899</v>
      </c>
      <c r="BH131" s="1592" t="s">
        <v>430</v>
      </c>
      <c r="BI131" s="1671">
        <v>44593</v>
      </c>
      <c r="BJ131" s="1671">
        <v>44895</v>
      </c>
      <c r="BK131" s="379"/>
      <c r="BL131" s="1645" t="s">
        <v>1017</v>
      </c>
    </row>
    <row r="132" spans="2:64" ht="98.25" customHeight="1" thickBot="1" x14ac:dyDescent="0.35">
      <c r="B132" s="1666"/>
      <c r="C132" s="1669"/>
      <c r="D132" s="1610"/>
      <c r="E132" s="1656"/>
      <c r="F132" s="1657"/>
      <c r="G132" s="1607"/>
      <c r="H132" s="1635"/>
      <c r="I132" s="1635"/>
      <c r="J132" s="1635"/>
      <c r="K132" s="1643"/>
      <c r="L132" s="1635"/>
      <c r="M132" s="1644"/>
      <c r="N132" s="1634"/>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635"/>
      <c r="AJ132" s="615"/>
      <c r="AK132" s="1636"/>
      <c r="AL132" s="1637"/>
      <c r="AM132" s="1638"/>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639"/>
      <c r="BF132" s="1635"/>
      <c r="BG132" s="1635"/>
      <c r="BH132" s="1635"/>
      <c r="BI132" s="1673"/>
      <c r="BJ132" s="1673"/>
      <c r="BK132" s="338"/>
      <c r="BL132" s="1661"/>
    </row>
    <row r="133" spans="2:64" ht="75" customHeight="1" thickBot="1" x14ac:dyDescent="0.35">
      <c r="B133" s="1666"/>
      <c r="C133" s="1669"/>
      <c r="D133" s="1610"/>
      <c r="E133" s="1653"/>
      <c r="F133" s="1615"/>
      <c r="G133" s="1608"/>
      <c r="H133" s="1593"/>
      <c r="I133" s="1593"/>
      <c r="J133" s="1593"/>
      <c r="K133" s="1603"/>
      <c r="L133" s="1593"/>
      <c r="M133" s="1605"/>
      <c r="N133" s="1591"/>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593"/>
      <c r="AJ133" s="662"/>
      <c r="AK133" s="1595"/>
      <c r="AL133" s="1597"/>
      <c r="AM133" s="1599"/>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601"/>
      <c r="BF133" s="1593"/>
      <c r="BG133" s="1593"/>
      <c r="BH133" s="1593"/>
      <c r="BI133" s="1672"/>
      <c r="BJ133" s="1672"/>
      <c r="BK133" s="376"/>
      <c r="BL133" s="1646"/>
    </row>
    <row r="134" spans="2:64" ht="180" customHeight="1" thickBot="1" x14ac:dyDescent="0.35">
      <c r="B134" s="1666"/>
      <c r="C134" s="1669"/>
      <c r="D134" s="1610"/>
      <c r="E134" s="1633" t="s">
        <v>50</v>
      </c>
      <c r="F134" s="1614" t="s">
        <v>313</v>
      </c>
      <c r="G134" s="1606" t="s">
        <v>1019</v>
      </c>
      <c r="H134" s="1592" t="s">
        <v>68</v>
      </c>
      <c r="I134" s="1592" t="s">
        <v>903</v>
      </c>
      <c r="J134" s="1592" t="s">
        <v>904</v>
      </c>
      <c r="K134" s="1602" t="s">
        <v>101</v>
      </c>
      <c r="L134" s="1592" t="s">
        <v>167</v>
      </c>
      <c r="M134" s="1604" t="s">
        <v>112</v>
      </c>
      <c r="N134" s="1590">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592" t="s">
        <v>362</v>
      </c>
      <c r="AJ134" s="641"/>
      <c r="AK134" s="1594" t="s">
        <v>130</v>
      </c>
      <c r="AL134" s="1596">
        <v>0.8</v>
      </c>
      <c r="AM134" s="1598"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600" t="s">
        <v>118</v>
      </c>
      <c r="BF134" s="1662" t="s">
        <v>909</v>
      </c>
      <c r="BG134" s="1662" t="s">
        <v>906</v>
      </c>
      <c r="BH134" s="1592" t="s">
        <v>430</v>
      </c>
      <c r="BI134" s="1671">
        <v>44593</v>
      </c>
      <c r="BJ134" s="1671">
        <v>44895</v>
      </c>
      <c r="BK134" s="379"/>
      <c r="BL134" s="1645" t="s">
        <v>910</v>
      </c>
    </row>
    <row r="135" spans="2:64" ht="162.75" customHeight="1" thickBot="1" x14ac:dyDescent="0.35">
      <c r="B135" s="1666"/>
      <c r="C135" s="1669"/>
      <c r="D135" s="1610"/>
      <c r="E135" s="1653"/>
      <c r="F135" s="1615"/>
      <c r="G135" s="1608"/>
      <c r="H135" s="1593"/>
      <c r="I135" s="1593"/>
      <c r="J135" s="1593"/>
      <c r="K135" s="1603"/>
      <c r="L135" s="1593"/>
      <c r="M135" s="1605"/>
      <c r="N135" s="1591"/>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593"/>
      <c r="AJ135" s="674"/>
      <c r="AK135" s="1595"/>
      <c r="AL135" s="1597"/>
      <c r="AM135" s="1599"/>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601"/>
      <c r="BF135" s="1663"/>
      <c r="BG135" s="1663"/>
      <c r="BH135" s="1593"/>
      <c r="BI135" s="1672"/>
      <c r="BJ135" s="1672"/>
      <c r="BK135" s="381"/>
      <c r="BL135" s="1646"/>
    </row>
    <row r="136" spans="2:64" ht="83.25" customHeight="1" thickBot="1" x14ac:dyDescent="0.35">
      <c r="B136" s="1666"/>
      <c r="C136" s="1669"/>
      <c r="D136" s="1610"/>
      <c r="E136" s="1633" t="s">
        <v>50</v>
      </c>
      <c r="F136" s="1614" t="s">
        <v>331</v>
      </c>
      <c r="G136" s="1606" t="s">
        <v>1020</v>
      </c>
      <c r="H136" s="1592" t="s">
        <v>165</v>
      </c>
      <c r="I136" s="1602" t="s">
        <v>1021</v>
      </c>
      <c r="J136" s="1602" t="s">
        <v>1022</v>
      </c>
      <c r="K136" s="1602" t="s">
        <v>357</v>
      </c>
      <c r="L136" s="1592" t="s">
        <v>64</v>
      </c>
      <c r="M136" s="1604" t="s">
        <v>122</v>
      </c>
      <c r="N136" s="1590">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592" t="s">
        <v>362</v>
      </c>
      <c r="AJ136" s="641"/>
      <c r="AK136" s="1594" t="s">
        <v>130</v>
      </c>
      <c r="AL136" s="1596">
        <v>0.8</v>
      </c>
      <c r="AM136" s="1598"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600" t="s">
        <v>60</v>
      </c>
      <c r="BF136" s="379" t="s">
        <v>911</v>
      </c>
      <c r="BG136" s="670" t="s">
        <v>1025</v>
      </c>
      <c r="BH136" s="670" t="s">
        <v>430</v>
      </c>
      <c r="BI136" s="158">
        <v>44607</v>
      </c>
      <c r="BJ136" s="158">
        <v>44803</v>
      </c>
      <c r="BK136" s="379"/>
      <c r="BL136" s="1645" t="s">
        <v>913</v>
      </c>
    </row>
    <row r="137" spans="2:64" ht="64.5" customHeight="1" thickBot="1" x14ac:dyDescent="0.35">
      <c r="B137" s="1667"/>
      <c r="C137" s="1670"/>
      <c r="D137" s="1611"/>
      <c r="E137" s="1613"/>
      <c r="F137" s="1615"/>
      <c r="G137" s="1608"/>
      <c r="H137" s="1593"/>
      <c r="I137" s="1603"/>
      <c r="J137" s="1603"/>
      <c r="K137" s="1603"/>
      <c r="L137" s="1593"/>
      <c r="M137" s="1605"/>
      <c r="N137" s="1591"/>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593"/>
      <c r="AJ137" s="674"/>
      <c r="AK137" s="1595"/>
      <c r="AL137" s="1597"/>
      <c r="AM137" s="1599"/>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601"/>
      <c r="BF137" s="381" t="s">
        <v>1028</v>
      </c>
      <c r="BG137" s="648" t="s">
        <v>1025</v>
      </c>
      <c r="BH137" s="648" t="s">
        <v>912</v>
      </c>
      <c r="BI137" s="160">
        <v>44593</v>
      </c>
      <c r="BJ137" s="160">
        <v>44895</v>
      </c>
      <c r="BK137" s="381"/>
      <c r="BL137" s="1646"/>
    </row>
    <row r="138" spans="2:64" ht="156.75" customHeight="1" thickBot="1" x14ac:dyDescent="0.35">
      <c r="B138" s="1606" t="s">
        <v>162</v>
      </c>
      <c r="C138" s="1609" t="s">
        <v>219</v>
      </c>
      <c r="D138" s="1609"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607"/>
      <c r="C139" s="1610"/>
      <c r="D139" s="1610"/>
      <c r="E139" s="1633" t="s">
        <v>74</v>
      </c>
      <c r="F139" s="1614" t="s">
        <v>319</v>
      </c>
      <c r="G139" s="1606" t="s">
        <v>1032</v>
      </c>
      <c r="H139" s="1592" t="s">
        <v>68</v>
      </c>
      <c r="I139" s="1602" t="s">
        <v>536</v>
      </c>
      <c r="J139" s="1602" t="s">
        <v>1033</v>
      </c>
      <c r="K139" s="1602" t="s">
        <v>101</v>
      </c>
      <c r="L139" s="1592" t="s">
        <v>72</v>
      </c>
      <c r="M139" s="1604" t="s">
        <v>90</v>
      </c>
      <c r="N139" s="1590">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592" t="s">
        <v>360</v>
      </c>
      <c r="AJ139" s="641"/>
      <c r="AK139" s="1594" t="s">
        <v>117</v>
      </c>
      <c r="AL139" s="1596">
        <v>0.4</v>
      </c>
      <c r="AM139" s="1598"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600" t="s">
        <v>114</v>
      </c>
      <c r="BF139" s="1659" t="s">
        <v>388</v>
      </c>
      <c r="BG139" s="1659" t="s">
        <v>388</v>
      </c>
      <c r="BH139" s="1659" t="s">
        <v>388</v>
      </c>
      <c r="BI139" s="1659" t="s">
        <v>388</v>
      </c>
      <c r="BJ139" s="1659" t="s">
        <v>388</v>
      </c>
      <c r="BK139" s="1659" t="s">
        <v>388</v>
      </c>
      <c r="BL139" s="1645" t="s">
        <v>1034</v>
      </c>
    </row>
    <row r="140" spans="2:64" ht="158.25" customHeight="1" thickTop="1" thickBot="1" x14ac:dyDescent="0.35">
      <c r="B140" s="1607"/>
      <c r="C140" s="1610"/>
      <c r="D140" s="1610"/>
      <c r="E140" s="1656"/>
      <c r="F140" s="1657"/>
      <c r="G140" s="1607"/>
      <c r="H140" s="1635"/>
      <c r="I140" s="1643"/>
      <c r="J140" s="1643"/>
      <c r="K140" s="1643"/>
      <c r="L140" s="1635"/>
      <c r="M140" s="1644"/>
      <c r="N140" s="1634"/>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635"/>
      <c r="AJ140" s="615"/>
      <c r="AK140" s="1636"/>
      <c r="AL140" s="1637"/>
      <c r="AM140" s="1638"/>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639"/>
      <c r="BF140" s="1664"/>
      <c r="BG140" s="1664"/>
      <c r="BH140" s="1664"/>
      <c r="BI140" s="1664"/>
      <c r="BJ140" s="1664"/>
      <c r="BK140" s="1664"/>
      <c r="BL140" s="1661"/>
    </row>
    <row r="141" spans="2:64" ht="87.75" thickBot="1" x14ac:dyDescent="0.35">
      <c r="B141" s="1607"/>
      <c r="C141" s="1610"/>
      <c r="D141" s="1610"/>
      <c r="E141" s="1653"/>
      <c r="F141" s="1615"/>
      <c r="G141" s="1608"/>
      <c r="H141" s="1593"/>
      <c r="I141" s="1603"/>
      <c r="J141" s="1603"/>
      <c r="K141" s="1603"/>
      <c r="L141" s="1593"/>
      <c r="M141" s="1605"/>
      <c r="N141" s="1591"/>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593"/>
      <c r="AJ141" s="650"/>
      <c r="AK141" s="1595"/>
      <c r="AL141" s="1597"/>
      <c r="AM141" s="1599"/>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601"/>
      <c r="BF141" s="1660"/>
      <c r="BG141" s="1660"/>
      <c r="BH141" s="1660"/>
      <c r="BI141" s="1660"/>
      <c r="BJ141" s="1660"/>
      <c r="BK141" s="1660"/>
      <c r="BL141" s="1646"/>
    </row>
    <row r="142" spans="2:64" ht="141.75" thickBot="1" x14ac:dyDescent="0.35">
      <c r="B142" s="1607"/>
      <c r="C142" s="1610"/>
      <c r="D142" s="1610"/>
      <c r="E142" s="1633" t="s">
        <v>50</v>
      </c>
      <c r="F142" s="1614" t="s">
        <v>320</v>
      </c>
      <c r="G142" s="1616" t="s">
        <v>562</v>
      </c>
      <c r="H142" s="1592" t="s">
        <v>68</v>
      </c>
      <c r="I142" s="1592" t="s">
        <v>563</v>
      </c>
      <c r="J142" s="1662" t="s">
        <v>1036</v>
      </c>
      <c r="K142" s="1602" t="s">
        <v>101</v>
      </c>
      <c r="L142" s="1592" t="s">
        <v>72</v>
      </c>
      <c r="M142" s="1604" t="s">
        <v>90</v>
      </c>
      <c r="N142" s="1590">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592" t="s">
        <v>360</v>
      </c>
      <c r="AJ142" s="633"/>
      <c r="AK142" s="1594" t="s">
        <v>117</v>
      </c>
      <c r="AL142" s="1596">
        <v>0.4</v>
      </c>
      <c r="AM142" s="1598"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600" t="s">
        <v>114</v>
      </c>
      <c r="BF142" s="1659" t="s">
        <v>388</v>
      </c>
      <c r="BG142" s="1659" t="s">
        <v>388</v>
      </c>
      <c r="BH142" s="1659" t="s">
        <v>388</v>
      </c>
      <c r="BI142" s="1659" t="s">
        <v>388</v>
      </c>
      <c r="BJ142" s="1659" t="s">
        <v>388</v>
      </c>
      <c r="BK142" s="680"/>
      <c r="BL142" s="1645" t="s">
        <v>1038</v>
      </c>
    </row>
    <row r="143" spans="2:64" ht="117" thickTop="1" thickBot="1" x14ac:dyDescent="0.35">
      <c r="B143" s="1608"/>
      <c r="C143" s="1611"/>
      <c r="D143" s="1611"/>
      <c r="E143" s="1613"/>
      <c r="F143" s="1615"/>
      <c r="G143" s="1617"/>
      <c r="H143" s="1593"/>
      <c r="I143" s="1593"/>
      <c r="J143" s="1663"/>
      <c r="K143" s="1603"/>
      <c r="L143" s="1593"/>
      <c r="M143" s="1605"/>
      <c r="N143" s="1591"/>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593"/>
      <c r="AJ143" s="650"/>
      <c r="AK143" s="1595"/>
      <c r="AL143" s="1597"/>
      <c r="AM143" s="1599"/>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601"/>
      <c r="BF143" s="1660"/>
      <c r="BG143" s="1660"/>
      <c r="BH143" s="1660"/>
      <c r="BI143" s="1660"/>
      <c r="BJ143" s="1660"/>
      <c r="BK143" s="681"/>
      <c r="BL143" s="1646"/>
    </row>
    <row r="144" spans="2:64" ht="114.75" customHeight="1" x14ac:dyDescent="0.3">
      <c r="B144" s="1606" t="s">
        <v>71</v>
      </c>
      <c r="C144" s="1609" t="s">
        <v>220</v>
      </c>
      <c r="D144" s="1609" t="s">
        <v>221</v>
      </c>
      <c r="E144" s="1612" t="s">
        <v>50</v>
      </c>
      <c r="F144" s="1614" t="s">
        <v>321</v>
      </c>
      <c r="G144" s="1654" t="s">
        <v>567</v>
      </c>
      <c r="H144" s="1592" t="s">
        <v>68</v>
      </c>
      <c r="I144" s="1651" t="s">
        <v>568</v>
      </c>
      <c r="J144" s="1651" t="s">
        <v>569</v>
      </c>
      <c r="K144" s="1602" t="s">
        <v>355</v>
      </c>
      <c r="L144" s="1592" t="s">
        <v>167</v>
      </c>
      <c r="M144" s="1604" t="s">
        <v>112</v>
      </c>
      <c r="N144" s="1590">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592" t="s">
        <v>189</v>
      </c>
      <c r="AJ144" s="641"/>
      <c r="AK144" s="1594" t="s">
        <v>155</v>
      </c>
      <c r="AL144" s="1596">
        <v>1</v>
      </c>
      <c r="AM144" s="1598" t="s">
        <v>91</v>
      </c>
      <c r="AN144" s="1649" t="s">
        <v>84</v>
      </c>
      <c r="AO144" s="1647" t="s">
        <v>571</v>
      </c>
      <c r="AP144" s="1628" t="s">
        <v>570</v>
      </c>
      <c r="AQ144" s="1630" t="s">
        <v>105</v>
      </c>
      <c r="AR144" s="1600" t="s">
        <v>55</v>
      </c>
      <c r="AS144" s="1596">
        <v>0.1</v>
      </c>
      <c r="AT144" s="1600" t="s">
        <v>56</v>
      </c>
      <c r="AU144" s="1596">
        <v>0.15</v>
      </c>
      <c r="AV144" s="1620">
        <v>0.25</v>
      </c>
      <c r="AW144" s="1600" t="s">
        <v>57</v>
      </c>
      <c r="AX144" s="1600" t="s">
        <v>65</v>
      </c>
      <c r="AY144" s="1600" t="s">
        <v>59</v>
      </c>
      <c r="AZ144" s="1620">
        <v>0.2</v>
      </c>
      <c r="BA144" s="1618" t="s">
        <v>112</v>
      </c>
      <c r="BB144" s="1620">
        <v>0.75</v>
      </c>
      <c r="BC144" s="1618" t="s">
        <v>130</v>
      </c>
      <c r="BD144" s="1622" t="s">
        <v>129</v>
      </c>
      <c r="BE144" s="1600" t="s">
        <v>118</v>
      </c>
      <c r="BF144" s="728" t="s">
        <v>572</v>
      </c>
      <c r="BG144" s="725" t="s">
        <v>573</v>
      </c>
      <c r="BH144" s="725" t="s">
        <v>390</v>
      </c>
      <c r="BI144" s="735">
        <v>44562</v>
      </c>
      <c r="BJ144" s="735">
        <v>44925</v>
      </c>
      <c r="BK144" s="774"/>
      <c r="BL144" s="1645" t="s">
        <v>576</v>
      </c>
    </row>
    <row r="145" spans="2:64" ht="99.75" thickBot="1" x14ac:dyDescent="0.35">
      <c r="B145" s="1607"/>
      <c r="C145" s="1610"/>
      <c r="D145" s="1610"/>
      <c r="E145" s="1653"/>
      <c r="F145" s="1615"/>
      <c r="G145" s="1655"/>
      <c r="H145" s="1593"/>
      <c r="I145" s="1652"/>
      <c r="J145" s="1652"/>
      <c r="K145" s="1603"/>
      <c r="L145" s="1593"/>
      <c r="M145" s="1605"/>
      <c r="N145" s="1591"/>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593"/>
      <c r="AJ145" s="650"/>
      <c r="AK145" s="1595"/>
      <c r="AL145" s="1597"/>
      <c r="AM145" s="1599"/>
      <c r="AN145" s="1650"/>
      <c r="AO145" s="1648"/>
      <c r="AP145" s="1629"/>
      <c r="AQ145" s="1631"/>
      <c r="AR145" s="1601"/>
      <c r="AS145" s="1597"/>
      <c r="AT145" s="1601"/>
      <c r="AU145" s="1597"/>
      <c r="AV145" s="1621"/>
      <c r="AW145" s="1601"/>
      <c r="AX145" s="1601"/>
      <c r="AY145" s="1601"/>
      <c r="AZ145" s="1621"/>
      <c r="BA145" s="1619"/>
      <c r="BB145" s="1621"/>
      <c r="BC145" s="1619"/>
      <c r="BD145" s="1623"/>
      <c r="BE145" s="1601"/>
      <c r="BF145" s="648" t="s">
        <v>574</v>
      </c>
      <c r="BG145" s="648" t="s">
        <v>575</v>
      </c>
      <c r="BH145" s="648" t="s">
        <v>390</v>
      </c>
      <c r="BI145" s="160">
        <v>44562</v>
      </c>
      <c r="BJ145" s="160">
        <v>44925</v>
      </c>
      <c r="BK145" s="681"/>
      <c r="BL145" s="1646"/>
    </row>
    <row r="146" spans="2:64" ht="87.75" customHeight="1" thickBot="1" x14ac:dyDescent="0.35">
      <c r="B146" s="1607"/>
      <c r="C146" s="1610"/>
      <c r="D146" s="1610"/>
      <c r="E146" s="1633" t="s">
        <v>74</v>
      </c>
      <c r="F146" s="1614" t="s">
        <v>322</v>
      </c>
      <c r="G146" s="1654" t="s">
        <v>577</v>
      </c>
      <c r="H146" s="1592" t="s">
        <v>68</v>
      </c>
      <c r="I146" s="1640" t="s">
        <v>578</v>
      </c>
      <c r="J146" s="1640" t="s">
        <v>579</v>
      </c>
      <c r="K146" s="1602" t="s">
        <v>101</v>
      </c>
      <c r="L146" s="1592" t="s">
        <v>72</v>
      </c>
      <c r="M146" s="1604" t="s">
        <v>90</v>
      </c>
      <c r="N146" s="1590">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592" t="s">
        <v>361</v>
      </c>
      <c r="AJ146" s="633"/>
      <c r="AK146" s="1594" t="s">
        <v>123</v>
      </c>
      <c r="AL146" s="1596">
        <v>0.6</v>
      </c>
      <c r="AM146" s="1598"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600" t="s">
        <v>60</v>
      </c>
      <c r="BF146" s="273" t="s">
        <v>585</v>
      </c>
      <c r="BG146" s="640" t="s">
        <v>586</v>
      </c>
      <c r="BH146" s="640" t="s">
        <v>430</v>
      </c>
      <c r="BI146" s="585">
        <v>44562</v>
      </c>
      <c r="BJ146" s="585">
        <v>44925</v>
      </c>
      <c r="BK146" s="667"/>
      <c r="BL146" s="1624" t="s">
        <v>591</v>
      </c>
    </row>
    <row r="147" spans="2:64" ht="120.75" thickTop="1" thickBot="1" x14ac:dyDescent="0.35">
      <c r="B147" s="1607"/>
      <c r="C147" s="1610"/>
      <c r="D147" s="1610"/>
      <c r="E147" s="1656"/>
      <c r="F147" s="1657"/>
      <c r="G147" s="1658"/>
      <c r="H147" s="1635"/>
      <c r="I147" s="1641"/>
      <c r="J147" s="1641"/>
      <c r="K147" s="1643"/>
      <c r="L147" s="1635"/>
      <c r="M147" s="1644"/>
      <c r="N147" s="1634"/>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635"/>
      <c r="AJ147" s="615"/>
      <c r="AK147" s="1636"/>
      <c r="AL147" s="1637"/>
      <c r="AM147" s="1638"/>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639"/>
      <c r="BF147" s="340" t="s">
        <v>587</v>
      </c>
      <c r="BG147" s="275" t="s">
        <v>588</v>
      </c>
      <c r="BH147" s="623" t="s">
        <v>381</v>
      </c>
      <c r="BI147" s="274">
        <v>44562</v>
      </c>
      <c r="BJ147" s="274">
        <v>44925</v>
      </c>
      <c r="BK147" s="616"/>
      <c r="BL147" s="1632"/>
    </row>
    <row r="148" spans="2:64" ht="74.25" thickTop="1" thickBot="1" x14ac:dyDescent="0.35">
      <c r="B148" s="1607"/>
      <c r="C148" s="1610"/>
      <c r="D148" s="1610"/>
      <c r="E148" s="1653"/>
      <c r="F148" s="1615"/>
      <c r="G148" s="1655"/>
      <c r="H148" s="1593"/>
      <c r="I148" s="1642"/>
      <c r="J148" s="1642"/>
      <c r="K148" s="1603"/>
      <c r="L148" s="1593"/>
      <c r="M148" s="1605"/>
      <c r="N148" s="1591"/>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593"/>
      <c r="AJ148" s="662"/>
      <c r="AK148" s="1595"/>
      <c r="AL148" s="1597"/>
      <c r="AM148" s="1599"/>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601"/>
      <c r="BF148" s="276" t="s">
        <v>589</v>
      </c>
      <c r="BG148" s="649" t="s">
        <v>586</v>
      </c>
      <c r="BH148" s="649" t="s">
        <v>590</v>
      </c>
      <c r="BI148" s="234">
        <v>44562</v>
      </c>
      <c r="BJ148" s="234">
        <v>44925</v>
      </c>
      <c r="BK148" s="657"/>
      <c r="BL148" s="1625"/>
    </row>
    <row r="149" spans="2:64" ht="93.75" customHeight="1" x14ac:dyDescent="0.3">
      <c r="B149" s="1607"/>
      <c r="C149" s="1610"/>
      <c r="D149" s="1610"/>
      <c r="E149" s="1633" t="s">
        <v>346</v>
      </c>
      <c r="F149" s="1614" t="s">
        <v>329</v>
      </c>
      <c r="G149" s="1606" t="s">
        <v>672</v>
      </c>
      <c r="H149" s="1592" t="s">
        <v>68</v>
      </c>
      <c r="I149" s="1602" t="s">
        <v>1039</v>
      </c>
      <c r="J149" s="1602" t="s">
        <v>673</v>
      </c>
      <c r="K149" s="1602" t="s">
        <v>355</v>
      </c>
      <c r="L149" s="1592" t="s">
        <v>64</v>
      </c>
      <c r="M149" s="1604" t="s">
        <v>122</v>
      </c>
      <c r="N149" s="1590">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592" t="s">
        <v>362</v>
      </c>
      <c r="AJ149" s="641"/>
      <c r="AK149" s="1594" t="s">
        <v>130</v>
      </c>
      <c r="AL149" s="1596">
        <v>0.8</v>
      </c>
      <c r="AM149" s="1598" t="s">
        <v>129</v>
      </c>
      <c r="AN149" s="1649" t="s">
        <v>84</v>
      </c>
      <c r="AO149" s="1626" t="s">
        <v>674</v>
      </c>
      <c r="AP149" s="1628" t="s">
        <v>570</v>
      </c>
      <c r="AQ149" s="1630" t="s">
        <v>103</v>
      </c>
      <c r="AR149" s="1600" t="s">
        <v>62</v>
      </c>
      <c r="AS149" s="1596">
        <v>0.15</v>
      </c>
      <c r="AT149" s="1600" t="s">
        <v>56</v>
      </c>
      <c r="AU149" s="1596">
        <v>0.15</v>
      </c>
      <c r="AV149" s="1620">
        <v>0.3</v>
      </c>
      <c r="AW149" s="1600" t="s">
        <v>57</v>
      </c>
      <c r="AX149" s="1600" t="s">
        <v>65</v>
      </c>
      <c r="AY149" s="1600" t="s">
        <v>59</v>
      </c>
      <c r="AZ149" s="1620">
        <v>0.42</v>
      </c>
      <c r="BA149" s="1618" t="s">
        <v>122</v>
      </c>
      <c r="BB149" s="1620">
        <v>0.8</v>
      </c>
      <c r="BC149" s="1618" t="s">
        <v>130</v>
      </c>
      <c r="BD149" s="1622" t="s">
        <v>129</v>
      </c>
      <c r="BE149" s="1600" t="s">
        <v>60</v>
      </c>
      <c r="BF149" s="359" t="s">
        <v>670</v>
      </c>
      <c r="BG149" s="640" t="s">
        <v>671</v>
      </c>
      <c r="BH149" s="640" t="s">
        <v>381</v>
      </c>
      <c r="BI149" s="585">
        <v>44564</v>
      </c>
      <c r="BJ149" s="585">
        <v>44925</v>
      </c>
      <c r="BK149" s="667"/>
      <c r="BL149" s="1624" t="s">
        <v>1040</v>
      </c>
    </row>
    <row r="150" spans="2:64" ht="101.25" customHeight="1" thickBot="1" x14ac:dyDescent="0.35">
      <c r="B150" s="1608"/>
      <c r="C150" s="1611"/>
      <c r="D150" s="1611"/>
      <c r="E150" s="1613"/>
      <c r="F150" s="1615"/>
      <c r="G150" s="1608"/>
      <c r="H150" s="1593"/>
      <c r="I150" s="1603"/>
      <c r="J150" s="1603"/>
      <c r="K150" s="1603"/>
      <c r="L150" s="1593"/>
      <c r="M150" s="1605"/>
      <c r="N150" s="1591"/>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593"/>
      <c r="AJ150" s="650"/>
      <c r="AK150" s="1595"/>
      <c r="AL150" s="1597"/>
      <c r="AM150" s="1599"/>
      <c r="AN150" s="1650"/>
      <c r="AO150" s="1627"/>
      <c r="AP150" s="1629"/>
      <c r="AQ150" s="1631"/>
      <c r="AR150" s="1601"/>
      <c r="AS150" s="1597"/>
      <c r="AT150" s="1601"/>
      <c r="AU150" s="1597"/>
      <c r="AV150" s="1621"/>
      <c r="AW150" s="1601"/>
      <c r="AX150" s="1601"/>
      <c r="AY150" s="1601"/>
      <c r="AZ150" s="1621"/>
      <c r="BA150" s="1619"/>
      <c r="BB150" s="1621"/>
      <c r="BC150" s="1619"/>
      <c r="BD150" s="1623"/>
      <c r="BE150" s="1601"/>
      <c r="BF150" s="276" t="s">
        <v>675</v>
      </c>
      <c r="BG150" s="648" t="s">
        <v>676</v>
      </c>
      <c r="BH150" s="648" t="s">
        <v>381</v>
      </c>
      <c r="BI150" s="160">
        <v>44564</v>
      </c>
      <c r="BJ150" s="160">
        <v>44925</v>
      </c>
      <c r="BK150" s="657"/>
      <c r="BL150" s="1625"/>
    </row>
    <row r="151" spans="2:64" ht="149.25" customHeight="1" thickBot="1" x14ac:dyDescent="0.35">
      <c r="B151" s="1606" t="s">
        <v>200</v>
      </c>
      <c r="C151" s="1609" t="s">
        <v>210</v>
      </c>
      <c r="D151" s="1609" t="s">
        <v>221</v>
      </c>
      <c r="E151" s="1612" t="s">
        <v>74</v>
      </c>
      <c r="F151" s="1614" t="s">
        <v>325</v>
      </c>
      <c r="G151" s="1616" t="s">
        <v>1041</v>
      </c>
      <c r="H151" s="1592" t="s">
        <v>157</v>
      </c>
      <c r="I151" s="1592" t="s">
        <v>603</v>
      </c>
      <c r="J151" s="1592" t="s">
        <v>1042</v>
      </c>
      <c r="K151" s="1602" t="s">
        <v>356</v>
      </c>
      <c r="L151" s="1592" t="s">
        <v>52</v>
      </c>
      <c r="M151" s="1604" t="s">
        <v>135</v>
      </c>
      <c r="N151" s="1590">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592" t="s">
        <v>361</v>
      </c>
      <c r="AJ151" s="641"/>
      <c r="AK151" s="1594" t="s">
        <v>123</v>
      </c>
      <c r="AL151" s="1596">
        <v>0.6</v>
      </c>
      <c r="AM151" s="1598"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600" t="s">
        <v>60</v>
      </c>
      <c r="BF151" s="1582" t="s">
        <v>1207</v>
      </c>
      <c r="BG151" s="1582" t="s">
        <v>1208</v>
      </c>
      <c r="BH151" s="1584" t="s">
        <v>381</v>
      </c>
      <c r="BI151" s="1586">
        <v>44593</v>
      </c>
      <c r="BJ151" s="1586">
        <v>44926</v>
      </c>
      <c r="BK151" s="538"/>
      <c r="BL151" s="1588" t="s">
        <v>1098</v>
      </c>
    </row>
    <row r="152" spans="2:64" ht="132.75" thickBot="1" x14ac:dyDescent="0.35">
      <c r="B152" s="1607"/>
      <c r="C152" s="1610"/>
      <c r="D152" s="1610"/>
      <c r="E152" s="1613"/>
      <c r="F152" s="1615"/>
      <c r="G152" s="1617"/>
      <c r="H152" s="1593"/>
      <c r="I152" s="1593"/>
      <c r="J152" s="1593"/>
      <c r="K152" s="1603"/>
      <c r="L152" s="1593"/>
      <c r="M152" s="1605"/>
      <c r="N152" s="1591"/>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593"/>
      <c r="AJ152" s="662"/>
      <c r="AK152" s="1595"/>
      <c r="AL152" s="1597"/>
      <c r="AM152" s="1599"/>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601"/>
      <c r="BF152" s="1583"/>
      <c r="BG152" s="1583"/>
      <c r="BH152" s="1585"/>
      <c r="BI152" s="1587"/>
      <c r="BJ152" s="1587"/>
      <c r="BK152" s="539"/>
      <c r="BL152" s="1589"/>
    </row>
    <row r="153" spans="2:64" ht="116.25" customHeight="1" thickBot="1" x14ac:dyDescent="0.35">
      <c r="B153" s="1607"/>
      <c r="C153" s="1610"/>
      <c r="D153" s="1610"/>
      <c r="E153" s="1612" t="s">
        <v>74</v>
      </c>
      <c r="F153" s="1614" t="s">
        <v>326</v>
      </c>
      <c r="G153" s="1616" t="s">
        <v>1045</v>
      </c>
      <c r="H153" s="1592" t="s">
        <v>157</v>
      </c>
      <c r="I153" s="1592" t="s">
        <v>606</v>
      </c>
      <c r="J153" s="1592" t="s">
        <v>1046</v>
      </c>
      <c r="K153" s="1602" t="s">
        <v>356</v>
      </c>
      <c r="L153" s="1592" t="s">
        <v>52</v>
      </c>
      <c r="M153" s="1604" t="s">
        <v>135</v>
      </c>
      <c r="N153" s="1590">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592" t="s">
        <v>362</v>
      </c>
      <c r="AJ153" s="641"/>
      <c r="AK153" s="1594" t="s">
        <v>130</v>
      </c>
      <c r="AL153" s="1596">
        <v>0.8</v>
      </c>
      <c r="AM153" s="1598"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600" t="s">
        <v>60</v>
      </c>
      <c r="BF153" s="1582" t="s">
        <v>1207</v>
      </c>
      <c r="BG153" s="1582" t="s">
        <v>1208</v>
      </c>
      <c r="BH153" s="1584" t="s">
        <v>1096</v>
      </c>
      <c r="BI153" s="1586">
        <v>44593</v>
      </c>
      <c r="BJ153" s="1586">
        <v>44926</v>
      </c>
      <c r="BK153" s="538"/>
      <c r="BL153" s="1588" t="s">
        <v>1097</v>
      </c>
    </row>
    <row r="154" spans="2:64" ht="139.5" customHeight="1" thickTop="1" thickBot="1" x14ac:dyDescent="0.35">
      <c r="B154" s="1608"/>
      <c r="C154" s="1611"/>
      <c r="D154" s="1611"/>
      <c r="E154" s="1613"/>
      <c r="F154" s="1615"/>
      <c r="G154" s="1617"/>
      <c r="H154" s="1593"/>
      <c r="I154" s="1593"/>
      <c r="J154" s="1593"/>
      <c r="K154" s="1603"/>
      <c r="L154" s="1593"/>
      <c r="M154" s="1605"/>
      <c r="N154" s="1591"/>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593"/>
      <c r="AJ154" s="650"/>
      <c r="AK154" s="1595"/>
      <c r="AL154" s="1597"/>
      <c r="AM154" s="1599"/>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601"/>
      <c r="BF154" s="1583"/>
      <c r="BG154" s="1583"/>
      <c r="BH154" s="1585"/>
      <c r="BI154" s="1587"/>
      <c r="BJ154" s="1587"/>
      <c r="BK154" s="540"/>
      <c r="BL154" s="1589"/>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48" priority="332" operator="equal">
      <formula>"Extrema"</formula>
    </cfRule>
    <cfRule type="cellIs" dxfId="1347" priority="333" operator="equal">
      <formula>"Alta"</formula>
    </cfRule>
    <cfRule type="cellIs" dxfId="1346" priority="334" operator="equal">
      <formula>"Moderada"</formula>
    </cfRule>
    <cfRule type="cellIs" dxfId="1345"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44" priority="329" operator="equal">
      <formula>"Moderado"</formula>
    </cfRule>
    <cfRule type="cellIs" dxfId="1343" priority="330" operator="equal">
      <formula>"Catastrófico"</formula>
    </cfRule>
    <cfRule type="cellIs" dxfId="1342" priority="331" operator="equal">
      <formula>"Mayor"</formula>
    </cfRule>
  </conditionalFormatting>
  <conditionalFormatting sqref="M8 M11 M17 M19 M21 M24 M26 M29 M31 M33 M41:M42 M44 M69:M71 M75 M77 M79:M80 M82 M85 M87 M91 M97 M101 M111 M113:M118 M107:M109">
    <cfRule type="cellIs" dxfId="1341" priority="324" operator="equal">
      <formula>"Muy Alta"</formula>
    </cfRule>
    <cfRule type="cellIs" dxfId="1340" priority="325" operator="equal">
      <formula>"Alta"</formula>
    </cfRule>
    <cfRule type="cellIs" dxfId="1339" priority="326" operator="equal">
      <formula>"Media"</formula>
    </cfRule>
    <cfRule type="cellIs" dxfId="1338" priority="327" operator="equal">
      <formula>"Baja"</formula>
    </cfRule>
    <cfRule type="cellIs" dxfId="1337" priority="328" operator="equal">
      <formula>"Muy baja"</formula>
    </cfRule>
  </conditionalFormatting>
  <conditionalFormatting sqref="BD8:BD12 BD14 BD17 BD19:BD24 BD26:BD34">
    <cfRule type="cellIs" dxfId="1336" priority="320" operator="equal">
      <formula>"Extrema"</formula>
    </cfRule>
    <cfRule type="cellIs" dxfId="1335" priority="321" operator="equal">
      <formula>"Alta"</formula>
    </cfRule>
    <cfRule type="cellIs" dxfId="1334" priority="322" operator="equal">
      <formula>"Moderada"</formula>
    </cfRule>
    <cfRule type="cellIs" dxfId="1333" priority="323" operator="equal">
      <formula>"Baja"</formula>
    </cfRule>
  </conditionalFormatting>
  <conditionalFormatting sqref="AM13">
    <cfRule type="cellIs" dxfId="1332" priority="307" operator="equal">
      <formula>"Extrema"</formula>
    </cfRule>
    <cfRule type="cellIs" dxfId="1331" priority="308" operator="equal">
      <formula>"Alta"</formula>
    </cfRule>
    <cfRule type="cellIs" dxfId="1330" priority="309" operator="equal">
      <formula>"Moderada"</formula>
    </cfRule>
    <cfRule type="cellIs" dxfId="1329" priority="310" operator="equal">
      <formula>"Baja"</formula>
    </cfRule>
  </conditionalFormatting>
  <conditionalFormatting sqref="BD13">
    <cfRule type="cellIs" dxfId="1328" priority="303" operator="equal">
      <formula>"Extrema"</formula>
    </cfRule>
    <cfRule type="cellIs" dxfId="1327" priority="304" operator="equal">
      <formula>"Alta"</formula>
    </cfRule>
    <cfRule type="cellIs" dxfId="1326" priority="305" operator="equal">
      <formula>"Moderada"</formula>
    </cfRule>
    <cfRule type="cellIs" dxfId="1325" priority="306" operator="equal">
      <formula>"Baja"</formula>
    </cfRule>
  </conditionalFormatting>
  <conditionalFormatting sqref="M13">
    <cfRule type="cellIs" dxfId="1324" priority="298" operator="equal">
      <formula>"Muy Alta"</formula>
    </cfRule>
    <cfRule type="cellIs" dxfId="1323" priority="299" operator="equal">
      <formula>"Alta"</formula>
    </cfRule>
    <cfRule type="cellIs" dxfId="1322" priority="300" operator="equal">
      <formula>"Media"</formula>
    </cfRule>
    <cfRule type="cellIs" dxfId="1321" priority="301" operator="equal">
      <formula>"Baja"</formula>
    </cfRule>
    <cfRule type="cellIs" dxfId="1320" priority="302" operator="equal">
      <formula>"Muy baja"</formula>
    </cfRule>
  </conditionalFormatting>
  <conditionalFormatting sqref="AM15">
    <cfRule type="cellIs" dxfId="1319" priority="294" operator="equal">
      <formula>"Extrema"</formula>
    </cfRule>
    <cfRule type="cellIs" dxfId="1318" priority="295" operator="equal">
      <formula>"Alta"</formula>
    </cfRule>
    <cfRule type="cellIs" dxfId="1317" priority="296" operator="equal">
      <formula>"Moderada"</formula>
    </cfRule>
    <cfRule type="cellIs" dxfId="1316" priority="297" operator="equal">
      <formula>"Baja"</formula>
    </cfRule>
  </conditionalFormatting>
  <conditionalFormatting sqref="BD15">
    <cfRule type="cellIs" dxfId="1315" priority="290" operator="equal">
      <formula>"Extrema"</formula>
    </cfRule>
    <cfRule type="cellIs" dxfId="1314" priority="291" operator="equal">
      <formula>"Alta"</formula>
    </cfRule>
    <cfRule type="cellIs" dxfId="1313" priority="292" operator="equal">
      <formula>"Moderada"</formula>
    </cfRule>
    <cfRule type="cellIs" dxfId="1312" priority="293" operator="equal">
      <formula>"Baja"</formula>
    </cfRule>
  </conditionalFormatting>
  <conditionalFormatting sqref="M15">
    <cfRule type="cellIs" dxfId="1311" priority="285" operator="equal">
      <formula>"Muy Alta"</formula>
    </cfRule>
    <cfRule type="cellIs" dxfId="1310" priority="286" operator="equal">
      <formula>"Alta"</formula>
    </cfRule>
    <cfRule type="cellIs" dxfId="1309" priority="287" operator="equal">
      <formula>"Media"</formula>
    </cfRule>
    <cfRule type="cellIs" dxfId="1308" priority="288" operator="equal">
      <formula>"Baja"</formula>
    </cfRule>
    <cfRule type="cellIs" dxfId="1307" priority="289" operator="equal">
      <formula>"Muy baja"</formula>
    </cfRule>
  </conditionalFormatting>
  <conditionalFormatting sqref="BD16">
    <cfRule type="cellIs" dxfId="1306" priority="281" operator="equal">
      <formula>"Extrema"</formula>
    </cfRule>
    <cfRule type="cellIs" dxfId="1305" priority="282" operator="equal">
      <formula>"Alta"</formula>
    </cfRule>
    <cfRule type="cellIs" dxfId="1304" priority="283" operator="equal">
      <formula>"Moderada"</formula>
    </cfRule>
    <cfRule type="cellIs" dxfId="1303" priority="284" operator="equal">
      <formula>"Baja"</formula>
    </cfRule>
  </conditionalFormatting>
  <conditionalFormatting sqref="BD18">
    <cfRule type="cellIs" dxfId="1302" priority="277" operator="equal">
      <formula>"Extrema"</formula>
    </cfRule>
    <cfRule type="cellIs" dxfId="1301" priority="278" operator="equal">
      <formula>"Alta"</formula>
    </cfRule>
    <cfRule type="cellIs" dxfId="1300" priority="279" operator="equal">
      <formula>"Moderada"</formula>
    </cfRule>
    <cfRule type="cellIs" dxfId="1299"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298"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297" priority="275" operator="equal">
      <formula>"Menor"</formula>
    </cfRule>
  </conditionalFormatting>
  <conditionalFormatting sqref="BD25">
    <cfRule type="cellIs" dxfId="1296" priority="267" operator="equal">
      <formula>"Extrema"</formula>
    </cfRule>
    <cfRule type="cellIs" dxfId="1295" priority="268" operator="equal">
      <formula>"Alta"</formula>
    </cfRule>
    <cfRule type="cellIs" dxfId="1294" priority="269" operator="equal">
      <formula>"Moderada"</formula>
    </cfRule>
    <cfRule type="cellIs" dxfId="1293" priority="270" operator="equal">
      <formula>"Baja"</formula>
    </cfRule>
  </conditionalFormatting>
  <conditionalFormatting sqref="AN26:AN34 AN41:AN43">
    <cfRule type="cellIs" dxfId="1292" priority="263" operator="equal">
      <formula>"Extrema"</formula>
    </cfRule>
    <cfRule type="cellIs" dxfId="1291" priority="264" operator="equal">
      <formula>"Alta"</formula>
    </cfRule>
    <cfRule type="cellIs" dxfId="1290" priority="265" operator="equal">
      <formula>"Moderada"</formula>
    </cfRule>
    <cfRule type="cellIs" dxfId="1289" priority="266" operator="equal">
      <formula>"Baja"</formula>
    </cfRule>
  </conditionalFormatting>
  <conditionalFormatting sqref="AM125 AM138:AM139 AM142 AM144 AM146 AM149 AM153 AM151">
    <cfRule type="cellIs" dxfId="1288" priority="259" operator="equal">
      <formula>"Extrema"</formula>
    </cfRule>
    <cfRule type="cellIs" dxfId="1287" priority="260" operator="equal">
      <formula>"Alta"</formula>
    </cfRule>
    <cfRule type="cellIs" dxfId="1286" priority="261" operator="equal">
      <formula>"Moderada"</formula>
    </cfRule>
    <cfRule type="cellIs" dxfId="1285" priority="262" operator="equal">
      <formula>"Baja"</formula>
    </cfRule>
  </conditionalFormatting>
  <conditionalFormatting sqref="AK125 AK138:AK139 AK142 AK144 AK146 AK149 AK153 AK151">
    <cfRule type="cellIs" dxfId="1284" priority="256" operator="equal">
      <formula>"Moderado"</formula>
    </cfRule>
    <cfRule type="cellIs" dxfId="1283" priority="257" operator="equal">
      <formula>"Catastrófico"</formula>
    </cfRule>
    <cfRule type="cellIs" dxfId="1282" priority="258" operator="equal">
      <formula>"Mayor"</formula>
    </cfRule>
  </conditionalFormatting>
  <conditionalFormatting sqref="M125 M138:M139 M142 M144 M146 M149 M153 M151">
    <cfRule type="cellIs" dxfId="1281" priority="251" operator="equal">
      <formula>"Muy Alta"</formula>
    </cfRule>
    <cfRule type="cellIs" dxfId="1280" priority="252" operator="equal">
      <formula>"Alta"</formula>
    </cfRule>
    <cfRule type="cellIs" dxfId="1279" priority="253" operator="equal">
      <formula>"Media"</formula>
    </cfRule>
    <cfRule type="cellIs" dxfId="1278" priority="254" operator="equal">
      <formula>"Baja"</formula>
    </cfRule>
    <cfRule type="cellIs" dxfId="1277" priority="255" operator="equal">
      <formula>"Muy baja"</formula>
    </cfRule>
  </conditionalFormatting>
  <conditionalFormatting sqref="BD125:BD126 BD146:BD149 BD151:BD154 BD137:BD144">
    <cfRule type="cellIs" dxfId="1276" priority="247" operator="equal">
      <formula>"Extrema"</formula>
    </cfRule>
    <cfRule type="cellIs" dxfId="1275" priority="248" operator="equal">
      <formula>"Alta"</formula>
    </cfRule>
    <cfRule type="cellIs" dxfId="1274" priority="249" operator="equal">
      <formula>"Moderada"</formula>
    </cfRule>
    <cfRule type="cellIs" dxfId="1273" priority="250" operator="equal">
      <formula>"Baja"</formula>
    </cfRule>
  </conditionalFormatting>
  <conditionalFormatting sqref="AK125 AK138:AK139 AK142 AK144 AK146 AK149 AK153 AK151">
    <cfRule type="cellIs" dxfId="1272" priority="246" operator="equal">
      <formula>"Leve"</formula>
    </cfRule>
  </conditionalFormatting>
  <conditionalFormatting sqref="AK125 AK138:AK139 AK142 AK144 AK146 AK149 AK153 AK151">
    <cfRule type="cellIs" dxfId="1271" priority="245" operator="equal">
      <formula>"Menor"</formula>
    </cfRule>
  </conditionalFormatting>
  <conditionalFormatting sqref="AN125:AN126 AN146:AN149 AN151:AN154 AN138:AN144">
    <cfRule type="cellIs" dxfId="1270" priority="241" operator="equal">
      <formula>"Extrema"</formula>
    </cfRule>
    <cfRule type="cellIs" dxfId="1269" priority="242" operator="equal">
      <formula>"Alta"</formula>
    </cfRule>
    <cfRule type="cellIs" dxfId="1268" priority="243" operator="equal">
      <formula>"Moderada"</formula>
    </cfRule>
    <cfRule type="cellIs" dxfId="1267" priority="244" operator="equal">
      <formula>"Baja"</formula>
    </cfRule>
  </conditionalFormatting>
  <conditionalFormatting sqref="AM68">
    <cfRule type="cellIs" dxfId="1266" priority="237" operator="equal">
      <formula>"Extrema"</formula>
    </cfRule>
    <cfRule type="cellIs" dxfId="1265" priority="238" operator="equal">
      <formula>"Alta"</formula>
    </cfRule>
    <cfRule type="cellIs" dxfId="1264" priority="239" operator="equal">
      <formula>"Moderada"</formula>
    </cfRule>
    <cfRule type="cellIs" dxfId="1263" priority="240" operator="equal">
      <formula>"Baja"</formula>
    </cfRule>
  </conditionalFormatting>
  <conditionalFormatting sqref="AK68">
    <cfRule type="cellIs" dxfId="1262" priority="234" operator="equal">
      <formula>"Moderado"</formula>
    </cfRule>
    <cfRule type="cellIs" dxfId="1261" priority="235" operator="equal">
      <formula>"Catastrófico"</formula>
    </cfRule>
    <cfRule type="cellIs" dxfId="1260" priority="236" operator="equal">
      <formula>"Mayor"</formula>
    </cfRule>
  </conditionalFormatting>
  <conditionalFormatting sqref="M68">
    <cfRule type="cellIs" dxfId="1259" priority="229" operator="equal">
      <formula>"Muy Alta"</formula>
    </cfRule>
    <cfRule type="cellIs" dxfId="1258" priority="230" operator="equal">
      <formula>"Alta"</formula>
    </cfRule>
    <cfRule type="cellIs" dxfId="1257" priority="231" operator="equal">
      <formula>"Media"</formula>
    </cfRule>
    <cfRule type="cellIs" dxfId="1256" priority="232" operator="equal">
      <formula>"Baja"</formula>
    </cfRule>
    <cfRule type="cellIs" dxfId="1255" priority="233" operator="equal">
      <formula>"Muy baja"</formula>
    </cfRule>
  </conditionalFormatting>
  <conditionalFormatting sqref="AK68">
    <cfRule type="cellIs" dxfId="1254" priority="228" operator="equal">
      <formula>"Leve"</formula>
    </cfRule>
  </conditionalFormatting>
  <conditionalFormatting sqref="AK68">
    <cfRule type="cellIs" dxfId="1253" priority="227" operator="equal">
      <formula>"Menor"</formula>
    </cfRule>
  </conditionalFormatting>
  <conditionalFormatting sqref="AN80:AN81">
    <cfRule type="cellIs" dxfId="1252" priority="223" operator="equal">
      <formula>"Extrema"</formula>
    </cfRule>
    <cfRule type="cellIs" dxfId="1251" priority="224" operator="equal">
      <formula>"Alta"</formula>
    </cfRule>
    <cfRule type="cellIs" dxfId="1250" priority="225" operator="equal">
      <formula>"Moderada"</formula>
    </cfRule>
    <cfRule type="cellIs" dxfId="1249" priority="226" operator="equal">
      <formula>"Baja"</formula>
    </cfRule>
  </conditionalFormatting>
  <conditionalFormatting sqref="AN116">
    <cfRule type="cellIs" dxfId="1248" priority="219" operator="equal">
      <formula>"Extrema"</formula>
    </cfRule>
    <cfRule type="cellIs" dxfId="1247" priority="220" operator="equal">
      <formula>"Alta"</formula>
    </cfRule>
    <cfRule type="cellIs" dxfId="1246" priority="221" operator="equal">
      <formula>"Moderada"</formula>
    </cfRule>
    <cfRule type="cellIs" dxfId="1245" priority="222" operator="equal">
      <formula>"Baja"</formula>
    </cfRule>
  </conditionalFormatting>
  <conditionalFormatting sqref="AM119">
    <cfRule type="cellIs" dxfId="1244" priority="215" operator="equal">
      <formula>"Extrema"</formula>
    </cfRule>
    <cfRule type="cellIs" dxfId="1243" priority="216" operator="equal">
      <formula>"Alta"</formula>
    </cfRule>
    <cfRule type="cellIs" dxfId="1242" priority="217" operator="equal">
      <formula>"Moderada"</formula>
    </cfRule>
    <cfRule type="cellIs" dxfId="1241" priority="218" operator="equal">
      <formula>"Baja"</formula>
    </cfRule>
  </conditionalFormatting>
  <conditionalFormatting sqref="AK119">
    <cfRule type="cellIs" dxfId="1240" priority="212" operator="equal">
      <formula>"Moderado"</formula>
    </cfRule>
    <cfRule type="cellIs" dxfId="1239" priority="213" operator="equal">
      <formula>"Catastrófico"</formula>
    </cfRule>
    <cfRule type="cellIs" dxfId="1238" priority="214" operator="equal">
      <formula>"Mayor"</formula>
    </cfRule>
  </conditionalFormatting>
  <conditionalFormatting sqref="M119">
    <cfRule type="cellIs" dxfId="1237" priority="207" operator="equal">
      <formula>"Muy Alta"</formula>
    </cfRule>
    <cfRule type="cellIs" dxfId="1236" priority="208" operator="equal">
      <formula>"Alta"</formula>
    </cfRule>
    <cfRule type="cellIs" dxfId="1235" priority="209" operator="equal">
      <formula>"Media"</formula>
    </cfRule>
    <cfRule type="cellIs" dxfId="1234" priority="210" operator="equal">
      <formula>"Baja"</formula>
    </cfRule>
    <cfRule type="cellIs" dxfId="1233" priority="211" operator="equal">
      <formula>"Muy baja"</formula>
    </cfRule>
  </conditionalFormatting>
  <conditionalFormatting sqref="BD119">
    <cfRule type="cellIs" dxfId="1232" priority="203" operator="equal">
      <formula>"Extrema"</formula>
    </cfRule>
    <cfRule type="cellIs" dxfId="1231" priority="204" operator="equal">
      <formula>"Alta"</formula>
    </cfRule>
    <cfRule type="cellIs" dxfId="1230" priority="205" operator="equal">
      <formula>"Moderada"</formula>
    </cfRule>
    <cfRule type="cellIs" dxfId="1229" priority="206" operator="equal">
      <formula>"Baja"</formula>
    </cfRule>
  </conditionalFormatting>
  <conditionalFormatting sqref="AK119">
    <cfRule type="cellIs" dxfId="1228" priority="202" operator="equal">
      <formula>"Leve"</formula>
    </cfRule>
  </conditionalFormatting>
  <conditionalFormatting sqref="AK119">
    <cfRule type="cellIs" dxfId="1227" priority="201" operator="equal">
      <formula>"Menor"</formula>
    </cfRule>
  </conditionalFormatting>
  <conditionalFormatting sqref="AN119">
    <cfRule type="cellIs" dxfId="1226" priority="197" operator="equal">
      <formula>"Extrema"</formula>
    </cfRule>
    <cfRule type="cellIs" dxfId="1225" priority="198" operator="equal">
      <formula>"Alta"</formula>
    </cfRule>
    <cfRule type="cellIs" dxfId="1224" priority="199" operator="equal">
      <formula>"Moderada"</formula>
    </cfRule>
    <cfRule type="cellIs" dxfId="1223" priority="200" operator="equal">
      <formula>"Baja"</formula>
    </cfRule>
  </conditionalFormatting>
  <conditionalFormatting sqref="AM122">
    <cfRule type="cellIs" dxfId="1222" priority="193" operator="equal">
      <formula>"Extrema"</formula>
    </cfRule>
    <cfRule type="cellIs" dxfId="1221" priority="194" operator="equal">
      <formula>"Alta"</formula>
    </cfRule>
    <cfRule type="cellIs" dxfId="1220" priority="195" operator="equal">
      <formula>"Moderada"</formula>
    </cfRule>
    <cfRule type="cellIs" dxfId="1219" priority="196" operator="equal">
      <formula>"Baja"</formula>
    </cfRule>
  </conditionalFormatting>
  <conditionalFormatting sqref="AK122">
    <cfRule type="cellIs" dxfId="1218" priority="190" operator="equal">
      <formula>"Moderado"</formula>
    </cfRule>
    <cfRule type="cellIs" dxfId="1217" priority="191" operator="equal">
      <formula>"Catastrófico"</formula>
    </cfRule>
    <cfRule type="cellIs" dxfId="1216" priority="192" operator="equal">
      <formula>"Mayor"</formula>
    </cfRule>
  </conditionalFormatting>
  <conditionalFormatting sqref="M122">
    <cfRule type="cellIs" dxfId="1215" priority="185" operator="equal">
      <formula>"Muy Alta"</formula>
    </cfRule>
    <cfRule type="cellIs" dxfId="1214" priority="186" operator="equal">
      <formula>"Alta"</formula>
    </cfRule>
    <cfRule type="cellIs" dxfId="1213" priority="187" operator="equal">
      <formula>"Media"</formula>
    </cfRule>
    <cfRule type="cellIs" dxfId="1212" priority="188" operator="equal">
      <formula>"Baja"</formula>
    </cfRule>
    <cfRule type="cellIs" dxfId="1211" priority="189" operator="equal">
      <formula>"Muy baja"</formula>
    </cfRule>
  </conditionalFormatting>
  <conditionalFormatting sqref="BD120:BD122">
    <cfRule type="cellIs" dxfId="1210" priority="181" operator="equal">
      <formula>"Extrema"</formula>
    </cfRule>
    <cfRule type="cellIs" dxfId="1209" priority="182" operator="equal">
      <formula>"Alta"</formula>
    </cfRule>
    <cfRule type="cellIs" dxfId="1208" priority="183" operator="equal">
      <formula>"Moderada"</formula>
    </cfRule>
    <cfRule type="cellIs" dxfId="1207" priority="184" operator="equal">
      <formula>"Baja"</formula>
    </cfRule>
  </conditionalFormatting>
  <conditionalFormatting sqref="AK122">
    <cfRule type="cellIs" dxfId="1206" priority="180" operator="equal">
      <formula>"Leve"</formula>
    </cfRule>
  </conditionalFormatting>
  <conditionalFormatting sqref="AK122">
    <cfRule type="cellIs" dxfId="1205" priority="179" operator="equal">
      <formula>"Menor"</formula>
    </cfRule>
  </conditionalFormatting>
  <conditionalFormatting sqref="AN120:AN123">
    <cfRule type="cellIs" dxfId="1204" priority="175" operator="equal">
      <formula>"Extrema"</formula>
    </cfRule>
    <cfRule type="cellIs" dxfId="1203" priority="176" operator="equal">
      <formula>"Alta"</formula>
    </cfRule>
    <cfRule type="cellIs" dxfId="1202" priority="177" operator="equal">
      <formula>"Moderada"</formula>
    </cfRule>
    <cfRule type="cellIs" dxfId="1201" priority="178" operator="equal">
      <formula>"Baja"</formula>
    </cfRule>
  </conditionalFormatting>
  <conditionalFormatting sqref="AM124">
    <cfRule type="cellIs" dxfId="1200" priority="171" operator="equal">
      <formula>"Extrema"</formula>
    </cfRule>
    <cfRule type="cellIs" dxfId="1199" priority="172" operator="equal">
      <formula>"Alta"</formula>
    </cfRule>
    <cfRule type="cellIs" dxfId="1198" priority="173" operator="equal">
      <formula>"Moderada"</formula>
    </cfRule>
    <cfRule type="cellIs" dxfId="1197" priority="174" operator="equal">
      <formula>"Baja"</formula>
    </cfRule>
  </conditionalFormatting>
  <conditionalFormatting sqref="AK124">
    <cfRule type="cellIs" dxfId="1196" priority="168" operator="equal">
      <formula>"Moderado"</formula>
    </cfRule>
    <cfRule type="cellIs" dxfId="1195" priority="169" operator="equal">
      <formula>"Catastrófico"</formula>
    </cfRule>
    <cfRule type="cellIs" dxfId="1194" priority="170" operator="equal">
      <formula>"Mayor"</formula>
    </cfRule>
  </conditionalFormatting>
  <conditionalFormatting sqref="M124">
    <cfRule type="cellIs" dxfId="1193" priority="163" operator="equal">
      <formula>"Muy Alta"</formula>
    </cfRule>
    <cfRule type="cellIs" dxfId="1192" priority="164" operator="equal">
      <formula>"Alta"</formula>
    </cfRule>
    <cfRule type="cellIs" dxfId="1191" priority="165" operator="equal">
      <formula>"Media"</formula>
    </cfRule>
    <cfRule type="cellIs" dxfId="1190" priority="166" operator="equal">
      <formula>"Baja"</formula>
    </cfRule>
    <cfRule type="cellIs" dxfId="1189" priority="167" operator="equal">
      <formula>"Muy baja"</formula>
    </cfRule>
  </conditionalFormatting>
  <conditionalFormatting sqref="BD124">
    <cfRule type="cellIs" dxfId="1188" priority="159" operator="equal">
      <formula>"Extrema"</formula>
    </cfRule>
    <cfRule type="cellIs" dxfId="1187" priority="160" operator="equal">
      <formula>"Alta"</formula>
    </cfRule>
    <cfRule type="cellIs" dxfId="1186" priority="161" operator="equal">
      <formula>"Moderada"</formula>
    </cfRule>
    <cfRule type="cellIs" dxfId="1185" priority="162" operator="equal">
      <formula>"Baja"</formula>
    </cfRule>
  </conditionalFormatting>
  <conditionalFormatting sqref="AK124">
    <cfRule type="cellIs" dxfId="1184" priority="158" operator="equal">
      <formula>"Leve"</formula>
    </cfRule>
  </conditionalFormatting>
  <conditionalFormatting sqref="AK124">
    <cfRule type="cellIs" dxfId="1183" priority="157" operator="equal">
      <formula>"Menor"</formula>
    </cfRule>
  </conditionalFormatting>
  <conditionalFormatting sqref="AN124">
    <cfRule type="cellIs" dxfId="1182" priority="153" operator="equal">
      <formula>"Extrema"</formula>
    </cfRule>
    <cfRule type="cellIs" dxfId="1181" priority="154" operator="equal">
      <formula>"Alta"</formula>
    </cfRule>
    <cfRule type="cellIs" dxfId="1180" priority="155" operator="equal">
      <formula>"Moderada"</formula>
    </cfRule>
    <cfRule type="cellIs" dxfId="1179" priority="156" operator="equal">
      <formula>"Baja"</formula>
    </cfRule>
  </conditionalFormatting>
  <conditionalFormatting sqref="AM127 AM134">
    <cfRule type="cellIs" dxfId="1178" priority="149" operator="equal">
      <formula>"Extrema"</formula>
    </cfRule>
    <cfRule type="cellIs" dxfId="1177" priority="150" operator="equal">
      <formula>"Alta"</formula>
    </cfRule>
    <cfRule type="cellIs" dxfId="1176" priority="151" operator="equal">
      <formula>"Moderada"</formula>
    </cfRule>
    <cfRule type="cellIs" dxfId="1175" priority="152" operator="equal">
      <formula>"Baja"</formula>
    </cfRule>
  </conditionalFormatting>
  <conditionalFormatting sqref="AK127 AK134">
    <cfRule type="cellIs" dxfId="1174" priority="146" operator="equal">
      <formula>"Moderado"</formula>
    </cfRule>
    <cfRule type="cellIs" dxfId="1173" priority="147" operator="equal">
      <formula>"Catastrófico"</formula>
    </cfRule>
    <cfRule type="cellIs" dxfId="1172" priority="148" operator="equal">
      <formula>"Mayor"</formula>
    </cfRule>
  </conditionalFormatting>
  <conditionalFormatting sqref="M127 M134">
    <cfRule type="cellIs" dxfId="1171" priority="141" operator="equal">
      <formula>"Muy Alta"</formula>
    </cfRule>
    <cfRule type="cellIs" dxfId="1170" priority="142" operator="equal">
      <formula>"Alta"</formula>
    </cfRule>
    <cfRule type="cellIs" dxfId="1169" priority="143" operator="equal">
      <formula>"Media"</formula>
    </cfRule>
    <cfRule type="cellIs" dxfId="1168" priority="144" operator="equal">
      <formula>"Baja"</formula>
    </cfRule>
    <cfRule type="cellIs" dxfId="1167" priority="145" operator="equal">
      <formula>"Muy baja"</formula>
    </cfRule>
  </conditionalFormatting>
  <conditionalFormatting sqref="BD127 BD134">
    <cfRule type="cellIs" dxfId="1166" priority="137" operator="equal">
      <formula>"Extrema"</formula>
    </cfRule>
    <cfRule type="cellIs" dxfId="1165" priority="138" operator="equal">
      <formula>"Alta"</formula>
    </cfRule>
    <cfRule type="cellIs" dxfId="1164" priority="139" operator="equal">
      <formula>"Moderada"</formula>
    </cfRule>
    <cfRule type="cellIs" dxfId="1163" priority="140" operator="equal">
      <formula>"Baja"</formula>
    </cfRule>
  </conditionalFormatting>
  <conditionalFormatting sqref="AK127 AK134">
    <cfRule type="cellIs" dxfId="1162" priority="136" operator="equal">
      <formula>"Leve"</formula>
    </cfRule>
  </conditionalFormatting>
  <conditionalFormatting sqref="AK127 AK134">
    <cfRule type="cellIs" dxfId="1161" priority="135" operator="equal">
      <formula>"Menor"</formula>
    </cfRule>
  </conditionalFormatting>
  <conditionalFormatting sqref="AN127:AN128 AN134:AN135">
    <cfRule type="cellIs" dxfId="1160" priority="131" operator="equal">
      <formula>"Extrema"</formula>
    </cfRule>
    <cfRule type="cellIs" dxfId="1159" priority="132" operator="equal">
      <formula>"Alta"</formula>
    </cfRule>
    <cfRule type="cellIs" dxfId="1158" priority="133" operator="equal">
      <formula>"Moderada"</formula>
    </cfRule>
    <cfRule type="cellIs" dxfId="1157" priority="134" operator="equal">
      <formula>"Baja"</formula>
    </cfRule>
  </conditionalFormatting>
  <conditionalFormatting sqref="AM129 AM131">
    <cfRule type="cellIs" dxfId="1156" priority="123" operator="equal">
      <formula>"Extrema"</formula>
    </cfRule>
    <cfRule type="cellIs" dxfId="1155" priority="124" operator="equal">
      <formula>"Alta"</formula>
    </cfRule>
    <cfRule type="cellIs" dxfId="1154" priority="125" operator="equal">
      <formula>"Moderada"</formula>
    </cfRule>
    <cfRule type="cellIs" dxfId="1153" priority="126" operator="equal">
      <formula>"Baja"</formula>
    </cfRule>
  </conditionalFormatting>
  <conditionalFormatting sqref="AK129 AK131">
    <cfRule type="cellIs" dxfId="1152" priority="120" operator="equal">
      <formula>"Moderado"</formula>
    </cfRule>
    <cfRule type="cellIs" dxfId="1151" priority="121" operator="equal">
      <formula>"Catastrófico"</formula>
    </cfRule>
    <cfRule type="cellIs" dxfId="1150" priority="122" operator="equal">
      <formula>"Mayor"</formula>
    </cfRule>
  </conditionalFormatting>
  <conditionalFormatting sqref="M129 M131">
    <cfRule type="cellIs" dxfId="1149" priority="115" operator="equal">
      <formula>"Muy Alta"</formula>
    </cfRule>
    <cfRule type="cellIs" dxfId="1148" priority="116" operator="equal">
      <formula>"Alta"</formula>
    </cfRule>
    <cfRule type="cellIs" dxfId="1147" priority="117" operator="equal">
      <formula>"Media"</formula>
    </cfRule>
    <cfRule type="cellIs" dxfId="1146" priority="118" operator="equal">
      <formula>"Baja"</formula>
    </cfRule>
    <cfRule type="cellIs" dxfId="1145" priority="119" operator="equal">
      <formula>"Muy baja"</formula>
    </cfRule>
  </conditionalFormatting>
  <conditionalFormatting sqref="BD128 BD133">
    <cfRule type="cellIs" dxfId="1144" priority="127" operator="equal">
      <formula>"Extrema"</formula>
    </cfRule>
    <cfRule type="cellIs" dxfId="1143" priority="128" operator="equal">
      <formula>"Alta"</formula>
    </cfRule>
    <cfRule type="cellIs" dxfId="1142" priority="129" operator="equal">
      <formula>"Moderada"</formula>
    </cfRule>
    <cfRule type="cellIs" dxfId="1141" priority="130" operator="equal">
      <formula>"Baja"</formula>
    </cfRule>
  </conditionalFormatting>
  <conditionalFormatting sqref="AK129 AK131">
    <cfRule type="cellIs" dxfId="1140" priority="110" operator="equal">
      <formula>"Leve"</formula>
    </cfRule>
  </conditionalFormatting>
  <conditionalFormatting sqref="AK129 AK131">
    <cfRule type="cellIs" dxfId="1139" priority="109" operator="equal">
      <formula>"Menor"</formula>
    </cfRule>
  </conditionalFormatting>
  <conditionalFormatting sqref="AN129:AN133">
    <cfRule type="cellIs" dxfId="1138" priority="105" operator="equal">
      <formula>"Extrema"</formula>
    </cfRule>
    <cfRule type="cellIs" dxfId="1137" priority="106" operator="equal">
      <formula>"Alta"</formula>
    </cfRule>
    <cfRule type="cellIs" dxfId="1136" priority="107" operator="equal">
      <formula>"Moderada"</formula>
    </cfRule>
    <cfRule type="cellIs" dxfId="1135" priority="108" operator="equal">
      <formula>"Baja"</formula>
    </cfRule>
  </conditionalFormatting>
  <conditionalFormatting sqref="BD129:BD132">
    <cfRule type="cellIs" dxfId="1134" priority="111" operator="equal">
      <formula>"Extrema"</formula>
    </cfRule>
    <cfRule type="cellIs" dxfId="1133" priority="112" operator="equal">
      <formula>"Alta"</formula>
    </cfRule>
    <cfRule type="cellIs" dxfId="1132" priority="113" operator="equal">
      <formula>"Moderada"</formula>
    </cfRule>
    <cfRule type="cellIs" dxfId="1131" priority="114" operator="equal">
      <formula>"Baja"</formula>
    </cfRule>
  </conditionalFormatting>
  <conditionalFormatting sqref="AM136">
    <cfRule type="cellIs" dxfId="1130" priority="101" operator="equal">
      <formula>"Extrema"</formula>
    </cfRule>
    <cfRule type="cellIs" dxfId="1129" priority="102" operator="equal">
      <formula>"Alta"</formula>
    </cfRule>
    <cfRule type="cellIs" dxfId="1128" priority="103" operator="equal">
      <formula>"Moderada"</formula>
    </cfRule>
    <cfRule type="cellIs" dxfId="1127" priority="104" operator="equal">
      <formula>"Baja"</formula>
    </cfRule>
  </conditionalFormatting>
  <conditionalFormatting sqref="AK136">
    <cfRule type="cellIs" dxfId="1126" priority="98" operator="equal">
      <formula>"Moderado"</formula>
    </cfRule>
    <cfRule type="cellIs" dxfId="1125" priority="99" operator="equal">
      <formula>"Catastrófico"</formula>
    </cfRule>
    <cfRule type="cellIs" dxfId="1124" priority="100" operator="equal">
      <formula>"Mayor"</formula>
    </cfRule>
  </conditionalFormatting>
  <conditionalFormatting sqref="M136">
    <cfRule type="cellIs" dxfId="1123" priority="93" operator="equal">
      <formula>"Muy Alta"</formula>
    </cfRule>
    <cfRule type="cellIs" dxfId="1122" priority="94" operator="equal">
      <formula>"Alta"</formula>
    </cfRule>
    <cfRule type="cellIs" dxfId="1121" priority="95" operator="equal">
      <formula>"Media"</formula>
    </cfRule>
    <cfRule type="cellIs" dxfId="1120" priority="96" operator="equal">
      <formula>"Baja"</formula>
    </cfRule>
    <cfRule type="cellIs" dxfId="1119" priority="97" operator="equal">
      <formula>"Muy baja"</formula>
    </cfRule>
  </conditionalFormatting>
  <conditionalFormatting sqref="BD136">
    <cfRule type="cellIs" dxfId="1118" priority="89" operator="equal">
      <formula>"Extrema"</formula>
    </cfRule>
    <cfRule type="cellIs" dxfId="1117" priority="90" operator="equal">
      <formula>"Alta"</formula>
    </cfRule>
    <cfRule type="cellIs" dxfId="1116" priority="91" operator="equal">
      <formula>"Moderada"</formula>
    </cfRule>
    <cfRule type="cellIs" dxfId="1115" priority="92" operator="equal">
      <formula>"Baja"</formula>
    </cfRule>
  </conditionalFormatting>
  <conditionalFormatting sqref="AK136">
    <cfRule type="cellIs" dxfId="1114" priority="88" operator="equal">
      <formula>"Leve"</formula>
    </cfRule>
  </conditionalFormatting>
  <conditionalFormatting sqref="AK136">
    <cfRule type="cellIs" dxfId="1113" priority="87" operator="equal">
      <formula>"Menor"</formula>
    </cfRule>
  </conditionalFormatting>
  <conditionalFormatting sqref="AN136:AN137">
    <cfRule type="cellIs" dxfId="1112" priority="83" operator="equal">
      <formula>"Extrema"</formula>
    </cfRule>
    <cfRule type="cellIs" dxfId="1111" priority="84" operator="equal">
      <formula>"Alta"</formula>
    </cfRule>
    <cfRule type="cellIs" dxfId="1110" priority="85" operator="equal">
      <formula>"Moderada"</formula>
    </cfRule>
    <cfRule type="cellIs" dxfId="1109" priority="86" operator="equal">
      <formula>"Baja"</formula>
    </cfRule>
  </conditionalFormatting>
  <conditionalFormatting sqref="BD135">
    <cfRule type="cellIs" dxfId="1108" priority="79" operator="equal">
      <formula>"Extrema"</formula>
    </cfRule>
    <cfRule type="cellIs" dxfId="1107" priority="80" operator="equal">
      <formula>"Alta"</formula>
    </cfRule>
    <cfRule type="cellIs" dxfId="1106" priority="81" operator="equal">
      <formula>"Moderada"</formula>
    </cfRule>
    <cfRule type="cellIs" dxfId="1105" priority="82" operator="equal">
      <formula>"Baja"</formula>
    </cfRule>
  </conditionalFormatting>
  <conditionalFormatting sqref="BD116">
    <cfRule type="cellIs" dxfId="1104" priority="75" operator="equal">
      <formula>"Extrema"</formula>
    </cfRule>
    <cfRule type="cellIs" dxfId="1103" priority="76" operator="equal">
      <formula>"Alta"</formula>
    </cfRule>
    <cfRule type="cellIs" dxfId="1102" priority="77" operator="equal">
      <formula>"Moderada"</formula>
    </cfRule>
    <cfRule type="cellIs" dxfId="1101" priority="78" operator="equal">
      <formula>"Baja"</formula>
    </cfRule>
  </conditionalFormatting>
  <conditionalFormatting sqref="BD123">
    <cfRule type="cellIs" dxfId="1100" priority="71" operator="equal">
      <formula>"Extrema"</formula>
    </cfRule>
    <cfRule type="cellIs" dxfId="1099" priority="72" operator="equal">
      <formula>"Alta"</formula>
    </cfRule>
    <cfRule type="cellIs" dxfId="1098" priority="73" operator="equal">
      <formula>"Moderada"</formula>
    </cfRule>
    <cfRule type="cellIs" dxfId="1097" priority="74" operator="equal">
      <formula>"Baja"</formula>
    </cfRule>
  </conditionalFormatting>
  <conditionalFormatting sqref="AM36:AM39 BD36:BD40 AN36:AN40">
    <cfRule type="cellIs" dxfId="1096" priority="67" operator="equal">
      <formula>"Extrema"</formula>
    </cfRule>
    <cfRule type="cellIs" dxfId="1095" priority="68" operator="equal">
      <formula>"Alta"</formula>
    </cfRule>
    <cfRule type="cellIs" dxfId="1094" priority="69" operator="equal">
      <formula>"Moderada"</formula>
    </cfRule>
    <cfRule type="cellIs" dxfId="1093" priority="70" operator="equal">
      <formula>"Baja"</formula>
    </cfRule>
  </conditionalFormatting>
  <conditionalFormatting sqref="AK36:AK39">
    <cfRule type="cellIs" dxfId="1092" priority="64" operator="equal">
      <formula>"Moderado"</formula>
    </cfRule>
    <cfRule type="cellIs" dxfId="1091" priority="65" operator="equal">
      <formula>"Catastrófico"</formula>
    </cfRule>
    <cfRule type="cellIs" dxfId="1090" priority="66" operator="equal">
      <formula>"Mayor"</formula>
    </cfRule>
  </conditionalFormatting>
  <conditionalFormatting sqref="M36:M39">
    <cfRule type="cellIs" dxfId="1089" priority="59" operator="equal">
      <formula>"Muy Alta"</formula>
    </cfRule>
    <cfRule type="cellIs" dxfId="1088" priority="60" operator="equal">
      <formula>"Alta"</formula>
    </cfRule>
    <cfRule type="cellIs" dxfId="1087" priority="61" operator="equal">
      <formula>"Media"</formula>
    </cfRule>
    <cfRule type="cellIs" dxfId="1086" priority="62" operator="equal">
      <formula>"Baja"</formula>
    </cfRule>
    <cfRule type="cellIs" dxfId="1085" priority="63" operator="equal">
      <formula>"Muy baja"</formula>
    </cfRule>
  </conditionalFormatting>
  <conditionalFormatting sqref="AK36:AK39">
    <cfRule type="cellIs" dxfId="1084" priority="58" operator="equal">
      <formula>"Leve"</formula>
    </cfRule>
  </conditionalFormatting>
  <conditionalFormatting sqref="AK36:AK39">
    <cfRule type="cellIs" dxfId="1083" priority="57" operator="equal">
      <formula>"Menor"</formula>
    </cfRule>
  </conditionalFormatting>
  <conditionalFormatting sqref="AM46:AM52 AN46:AN54 AM54 BD46:BD54">
    <cfRule type="cellIs" dxfId="1082" priority="53" operator="equal">
      <formula>"Extrema"</formula>
    </cfRule>
    <cfRule type="cellIs" dxfId="1081" priority="54" operator="equal">
      <formula>"Alta"</formula>
    </cfRule>
    <cfRule type="cellIs" dxfId="1080" priority="55" operator="equal">
      <formula>"Moderada"</formula>
    </cfRule>
    <cfRule type="cellIs" dxfId="1079" priority="56" operator="equal">
      <formula>"Baja"</formula>
    </cfRule>
  </conditionalFormatting>
  <conditionalFormatting sqref="AK46:AK52 AK54">
    <cfRule type="cellIs" dxfId="1078" priority="50" operator="equal">
      <formula>"Moderado"</formula>
    </cfRule>
    <cfRule type="cellIs" dxfId="1077" priority="51" operator="equal">
      <formula>"Catastrófico"</formula>
    </cfRule>
    <cfRule type="cellIs" dxfId="1076" priority="52" operator="equal">
      <formula>"Mayor"</formula>
    </cfRule>
  </conditionalFormatting>
  <conditionalFormatting sqref="M46:M52 M54">
    <cfRule type="cellIs" dxfId="1075" priority="45" operator="equal">
      <formula>"Muy Alta"</formula>
    </cfRule>
    <cfRule type="cellIs" dxfId="1074" priority="46" operator="equal">
      <formula>"Alta"</formula>
    </cfRule>
    <cfRule type="cellIs" dxfId="1073" priority="47" operator="equal">
      <formula>"Media"</formula>
    </cfRule>
    <cfRule type="cellIs" dxfId="1072" priority="48" operator="equal">
      <formula>"Baja"</formula>
    </cfRule>
    <cfRule type="cellIs" dxfId="1071" priority="49" operator="equal">
      <formula>"Muy baja"</formula>
    </cfRule>
  </conditionalFormatting>
  <conditionalFormatting sqref="AK46:AK52 AK54">
    <cfRule type="cellIs" dxfId="1070" priority="44" operator="equal">
      <formula>"Leve"</formula>
    </cfRule>
  </conditionalFormatting>
  <conditionalFormatting sqref="AK46:AK52 AK54">
    <cfRule type="cellIs" dxfId="1069" priority="43" operator="equal">
      <formula>"Menor"</formula>
    </cfRule>
  </conditionalFormatting>
  <conditionalFormatting sqref="AM58 AM60 AM65:AM66 BD58:BD67 AN58:AN67">
    <cfRule type="cellIs" dxfId="1068" priority="39" operator="equal">
      <formula>"Extrema"</formula>
    </cfRule>
    <cfRule type="cellIs" dxfId="1067" priority="40" operator="equal">
      <formula>"Alta"</formula>
    </cfRule>
    <cfRule type="cellIs" dxfId="1066" priority="41" operator="equal">
      <formula>"Moderada"</formula>
    </cfRule>
    <cfRule type="cellIs" dxfId="1065" priority="42" operator="equal">
      <formula>"Baja"</formula>
    </cfRule>
  </conditionalFormatting>
  <conditionalFormatting sqref="AK58 AK60 AK65:AK66">
    <cfRule type="cellIs" dxfId="1064" priority="36" operator="equal">
      <formula>"Moderado"</formula>
    </cfRule>
    <cfRule type="cellIs" dxfId="1063" priority="37" operator="equal">
      <formula>"Catastrófico"</formula>
    </cfRule>
    <cfRule type="cellIs" dxfId="1062" priority="38" operator="equal">
      <formula>"Mayor"</formula>
    </cfRule>
  </conditionalFormatting>
  <conditionalFormatting sqref="M58 M60 M65:M66">
    <cfRule type="cellIs" dxfId="1061" priority="31" operator="equal">
      <formula>"Muy Alta"</formula>
    </cfRule>
    <cfRule type="cellIs" dxfId="1060" priority="32" operator="equal">
      <formula>"Alta"</formula>
    </cfRule>
    <cfRule type="cellIs" dxfId="1059" priority="33" operator="equal">
      <formula>"Media"</formula>
    </cfRule>
    <cfRule type="cellIs" dxfId="1058" priority="34" operator="equal">
      <formula>"Baja"</formula>
    </cfRule>
    <cfRule type="cellIs" dxfId="1057" priority="35" operator="equal">
      <formula>"Muy baja"</formula>
    </cfRule>
  </conditionalFormatting>
  <conditionalFormatting sqref="AK58 AK60 AK65:AK66">
    <cfRule type="cellIs" dxfId="1056" priority="30" operator="equal">
      <formula>"Leve"</formula>
    </cfRule>
  </conditionalFormatting>
  <conditionalFormatting sqref="AK58 AK60 AK65:AK66">
    <cfRule type="cellIs" dxfId="1055" priority="29" operator="equal">
      <formula>"Menor"</formula>
    </cfRule>
  </conditionalFormatting>
  <conditionalFormatting sqref="BD55 AM55:AN55">
    <cfRule type="cellIs" dxfId="1054" priority="25" operator="equal">
      <formula>"Extrema"</formula>
    </cfRule>
    <cfRule type="cellIs" dxfId="1053" priority="26" operator="equal">
      <formula>"Alta"</formula>
    </cfRule>
    <cfRule type="cellIs" dxfId="1052" priority="27" operator="equal">
      <formula>"Moderada"</formula>
    </cfRule>
    <cfRule type="cellIs" dxfId="1051" priority="28" operator="equal">
      <formula>"Baja"</formula>
    </cfRule>
  </conditionalFormatting>
  <conditionalFormatting sqref="AK55">
    <cfRule type="cellIs" dxfId="1050" priority="22" operator="equal">
      <formula>"Moderado"</formula>
    </cfRule>
    <cfRule type="cellIs" dxfId="1049" priority="23" operator="equal">
      <formula>"Catastrófico"</formula>
    </cfRule>
    <cfRule type="cellIs" dxfId="1048" priority="24" operator="equal">
      <formula>"Mayor"</formula>
    </cfRule>
  </conditionalFormatting>
  <conditionalFormatting sqref="M55">
    <cfRule type="cellIs" dxfId="1047" priority="17" operator="equal">
      <formula>"Muy Alta"</formula>
    </cfRule>
    <cfRule type="cellIs" dxfId="1046" priority="18" operator="equal">
      <formula>"Alta"</formula>
    </cfRule>
    <cfRule type="cellIs" dxfId="1045" priority="19" operator="equal">
      <formula>"Media"</formula>
    </cfRule>
    <cfRule type="cellIs" dxfId="1044" priority="20" operator="equal">
      <formula>"Baja"</formula>
    </cfRule>
    <cfRule type="cellIs" dxfId="1043" priority="21" operator="equal">
      <formula>"Muy baja"</formula>
    </cfRule>
  </conditionalFormatting>
  <conditionalFormatting sqref="AK55">
    <cfRule type="cellIs" dxfId="1042" priority="16" operator="equal">
      <formula>"Leve"</formula>
    </cfRule>
  </conditionalFormatting>
  <conditionalFormatting sqref="AK55">
    <cfRule type="cellIs" dxfId="1041" priority="15" operator="equal">
      <formula>"Menor"</formula>
    </cfRule>
  </conditionalFormatting>
  <conditionalFormatting sqref="AM56 BD56:BD57 AN56:AN57">
    <cfRule type="cellIs" dxfId="1040" priority="11" operator="equal">
      <formula>"Extrema"</formula>
    </cfRule>
    <cfRule type="cellIs" dxfId="1039" priority="12" operator="equal">
      <formula>"Alta"</formula>
    </cfRule>
    <cfRule type="cellIs" dxfId="1038" priority="13" operator="equal">
      <formula>"Moderada"</formula>
    </cfRule>
    <cfRule type="cellIs" dxfId="1037" priority="14" operator="equal">
      <formula>"Baja"</formula>
    </cfRule>
  </conditionalFormatting>
  <conditionalFormatting sqref="AK56">
    <cfRule type="cellIs" dxfId="1036" priority="8" operator="equal">
      <formula>"Moderado"</formula>
    </cfRule>
    <cfRule type="cellIs" dxfId="1035" priority="9" operator="equal">
      <formula>"Catastrófico"</formula>
    </cfRule>
    <cfRule type="cellIs" dxfId="1034" priority="10" operator="equal">
      <formula>"Mayor"</formula>
    </cfRule>
  </conditionalFormatting>
  <conditionalFormatting sqref="M56">
    <cfRule type="cellIs" dxfId="1033" priority="3" operator="equal">
      <formula>"Muy Alta"</formula>
    </cfRule>
    <cfRule type="cellIs" dxfId="1032" priority="4" operator="equal">
      <formula>"Alta"</formula>
    </cfRule>
    <cfRule type="cellIs" dxfId="1031" priority="5" operator="equal">
      <formula>"Media"</formula>
    </cfRule>
    <cfRule type="cellIs" dxfId="1030" priority="6" operator="equal">
      <formula>"Baja"</formula>
    </cfRule>
    <cfRule type="cellIs" dxfId="1029" priority="7" operator="equal">
      <formula>"Muy baja"</formula>
    </cfRule>
  </conditionalFormatting>
  <conditionalFormatting sqref="AK56">
    <cfRule type="cellIs" dxfId="1028" priority="2" operator="equal">
      <formula>"Leve"</formula>
    </cfRule>
  </conditionalFormatting>
  <conditionalFormatting sqref="AK56">
    <cfRule type="cellIs" dxfId="1027"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8" customWidth="1"/>
    <col min="59" max="60" width="20.42578125" style="928" customWidth="1"/>
    <col min="61" max="61" width="12.28515625" style="928" customWidth="1"/>
    <col min="62" max="62" width="13" style="928" customWidth="1"/>
    <col min="63" max="63" width="22.42578125" style="1016" hidden="1" customWidth="1"/>
    <col min="64" max="64" width="60" style="928" customWidth="1"/>
    <col min="65" max="16384" width="11.42578125" style="38"/>
  </cols>
  <sheetData>
    <row r="1" spans="1:101" ht="41.25" customHeight="1" thickTop="1" thickBot="1" x14ac:dyDescent="0.35">
      <c r="B1" s="1766" t="s">
        <v>78</v>
      </c>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7"/>
      <c r="AV1" s="1767"/>
      <c r="AW1" s="1767"/>
      <c r="AX1" s="1767"/>
      <c r="AY1" s="1767"/>
      <c r="AZ1" s="1767"/>
      <c r="BA1" s="1767"/>
      <c r="BB1" s="1767"/>
      <c r="BC1" s="1767"/>
      <c r="BD1" s="1767"/>
      <c r="BE1" s="1767"/>
      <c r="BF1" s="1767"/>
      <c r="BG1" s="1767"/>
      <c r="BH1" s="1767"/>
      <c r="BI1" s="1767"/>
      <c r="BJ1" s="1767"/>
      <c r="BK1" s="1767"/>
      <c r="BL1" s="1768"/>
    </row>
    <row r="2" spans="1:101" ht="41.25" customHeight="1" thickTop="1" thickBot="1" x14ac:dyDescent="0.35">
      <c r="B2" s="1766" t="s">
        <v>79</v>
      </c>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767"/>
      <c r="AZ2" s="1767"/>
      <c r="BA2" s="1767"/>
      <c r="BB2" s="1767"/>
      <c r="BC2" s="1767"/>
      <c r="BD2" s="1767"/>
      <c r="BE2" s="1767"/>
      <c r="BF2" s="1767"/>
      <c r="BG2" s="1767"/>
      <c r="BH2" s="1767"/>
      <c r="BI2" s="1767"/>
      <c r="BJ2" s="1767"/>
      <c r="BK2" s="1767"/>
      <c r="BL2" s="1768"/>
    </row>
    <row r="3" spans="1:101" s="614" customFormat="1" ht="41.25" customHeight="1" thickTop="1" thickBot="1" x14ac:dyDescent="0.35">
      <c r="B3" s="1766" t="s">
        <v>1258</v>
      </c>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c r="BK3" s="1767"/>
      <c r="BL3" s="1768"/>
      <c r="BM3" s="1766"/>
      <c r="BN3" s="1767"/>
      <c r="BO3" s="1767"/>
      <c r="BP3" s="1767"/>
      <c r="BQ3" s="1767"/>
      <c r="BR3" s="1767"/>
      <c r="BS3" s="1767"/>
      <c r="BT3" s="1767"/>
      <c r="BU3" s="1767"/>
      <c r="BV3" s="1767"/>
      <c r="BW3" s="1767"/>
      <c r="BX3" s="1767"/>
      <c r="BY3" s="1767"/>
      <c r="BZ3" s="1767"/>
      <c r="CA3" s="1767"/>
      <c r="CB3" s="1767"/>
      <c r="CC3" s="1767"/>
      <c r="CD3" s="1767"/>
      <c r="CE3" s="1767"/>
      <c r="CF3" s="1767"/>
      <c r="CG3" s="1767"/>
      <c r="CH3" s="1767"/>
      <c r="CI3" s="1767"/>
      <c r="CJ3" s="1767"/>
      <c r="CK3" s="1767"/>
      <c r="CL3" s="1767"/>
      <c r="CM3" s="1767"/>
      <c r="CN3" s="1767"/>
      <c r="CO3" s="1767"/>
      <c r="CP3" s="1767"/>
      <c r="CQ3" s="1767"/>
      <c r="CR3" s="1767"/>
      <c r="CS3" s="1767"/>
      <c r="CT3" s="1767"/>
      <c r="CU3" s="1767"/>
      <c r="CV3" s="1767"/>
      <c r="CW3" s="1767"/>
    </row>
    <row r="4" spans="1:101" ht="42.75" customHeight="1" thickTop="1" thickBot="1" x14ac:dyDescent="0.35">
      <c r="B4" s="1766" t="s">
        <v>1432</v>
      </c>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c r="AE4" s="1767"/>
      <c r="AF4" s="1767"/>
      <c r="AG4" s="1767"/>
      <c r="AH4" s="1767"/>
      <c r="AI4" s="1767"/>
      <c r="AJ4" s="1767"/>
      <c r="AK4" s="1767"/>
      <c r="AL4" s="1767"/>
      <c r="AM4" s="1767"/>
      <c r="AN4" s="1767"/>
      <c r="AO4" s="1767"/>
      <c r="AP4" s="1767"/>
      <c r="AQ4" s="1767"/>
      <c r="AR4" s="1767"/>
      <c r="AS4" s="1767"/>
      <c r="AT4" s="1767"/>
      <c r="AU4" s="1767"/>
      <c r="AV4" s="1767"/>
      <c r="AW4" s="1767"/>
      <c r="AX4" s="1767"/>
      <c r="AY4" s="1767"/>
      <c r="AZ4" s="1767"/>
      <c r="BA4" s="1767"/>
      <c r="BB4" s="1767"/>
      <c r="BC4" s="1767"/>
      <c r="BD4" s="1767"/>
      <c r="BE4" s="1767"/>
      <c r="BF4" s="1767"/>
      <c r="BG4" s="1767"/>
      <c r="BH4" s="1767"/>
      <c r="BI4" s="1767"/>
      <c r="BJ4" s="1767"/>
      <c r="BK4" s="1767"/>
      <c r="BL4" s="1768"/>
      <c r="BM4" s="1766"/>
      <c r="BN4" s="1767"/>
      <c r="BO4" s="1767"/>
      <c r="BP4" s="1767"/>
      <c r="BQ4" s="1767"/>
      <c r="BR4" s="1767"/>
      <c r="BS4" s="1767"/>
      <c r="BT4" s="1767"/>
      <c r="BU4" s="1767"/>
      <c r="BV4" s="1767"/>
      <c r="BW4" s="1767"/>
      <c r="BX4" s="1767"/>
      <c r="BY4" s="1767"/>
      <c r="BZ4" s="1767"/>
      <c r="CA4" s="1767"/>
      <c r="CB4" s="1767"/>
      <c r="CC4" s="1767"/>
      <c r="CD4" s="1767"/>
      <c r="CE4" s="1767"/>
      <c r="CF4" s="1767"/>
      <c r="CG4" s="1767"/>
      <c r="CH4" s="1767"/>
      <c r="CI4" s="1767"/>
      <c r="CJ4" s="1767"/>
      <c r="CK4" s="1767"/>
      <c r="CL4" s="1767"/>
      <c r="CM4" s="1767"/>
      <c r="CN4" s="1767"/>
      <c r="CO4" s="1767"/>
      <c r="CP4" s="1767"/>
      <c r="CQ4" s="1767"/>
      <c r="CR4" s="1767"/>
      <c r="CS4" s="1767"/>
      <c r="CT4" s="1767"/>
      <c r="CU4" s="1767"/>
      <c r="CV4" s="1767"/>
      <c r="CW4" s="1767"/>
    </row>
    <row r="5" spans="1:101" ht="36.75" customHeight="1" thickTop="1" x14ac:dyDescent="0.3">
      <c r="B5" s="1769"/>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769"/>
      <c r="BA5" s="1769"/>
      <c r="BB5" s="1769"/>
      <c r="BC5" s="1769"/>
      <c r="BD5" s="1769"/>
      <c r="BE5" s="1769"/>
      <c r="BF5" s="1769"/>
      <c r="BG5" s="1769"/>
      <c r="BH5" s="1769"/>
      <c r="BI5" s="1769"/>
      <c r="BJ5" s="1769"/>
      <c r="BK5" s="1769"/>
      <c r="BL5" s="1769"/>
      <c r="BM5" s="39"/>
      <c r="BN5" s="39"/>
      <c r="BO5" s="39"/>
    </row>
    <row r="6" spans="1:101" ht="55.5" customHeight="1" x14ac:dyDescent="0.3">
      <c r="B6" s="1770"/>
      <c r="C6" s="1770"/>
      <c r="D6" s="1770"/>
      <c r="E6" s="1770"/>
      <c r="F6" s="1770"/>
      <c r="G6" s="1770"/>
      <c r="H6" s="1770"/>
      <c r="I6" s="1770"/>
      <c r="J6" s="1770"/>
      <c r="K6" s="1770"/>
      <c r="L6" s="1771"/>
      <c r="M6" s="1774" t="s">
        <v>0</v>
      </c>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5"/>
      <c r="AL6" s="1775"/>
      <c r="AM6" s="1776"/>
      <c r="AN6" s="1774" t="s">
        <v>1</v>
      </c>
      <c r="AO6" s="1775"/>
      <c r="AP6" s="1775"/>
      <c r="AQ6" s="1775"/>
      <c r="AR6" s="1775"/>
      <c r="AS6" s="1775"/>
      <c r="AT6" s="1775"/>
      <c r="AU6" s="1775"/>
      <c r="AV6" s="1775"/>
      <c r="AW6" s="1775"/>
      <c r="AX6" s="1775"/>
      <c r="AY6" s="1776"/>
      <c r="AZ6" s="1886" t="s">
        <v>2</v>
      </c>
      <c r="BA6" s="1886"/>
      <c r="BB6" s="1886"/>
      <c r="BC6" s="1886"/>
      <c r="BD6" s="1886"/>
      <c r="BE6" s="1886"/>
      <c r="BF6" s="1887" t="s">
        <v>3</v>
      </c>
      <c r="BG6" s="1888"/>
      <c r="BH6" s="1888"/>
      <c r="BI6" s="1888"/>
      <c r="BJ6" s="1888"/>
      <c r="BK6" s="1889"/>
      <c r="BL6" s="1005" t="s">
        <v>87</v>
      </c>
      <c r="BM6" s="39"/>
      <c r="BN6" s="39"/>
      <c r="BO6" s="39"/>
      <c r="BP6" s="39"/>
      <c r="BQ6" s="39"/>
    </row>
    <row r="7" spans="1:101" ht="30.75" customHeight="1" x14ac:dyDescent="0.3">
      <c r="B7" s="1772"/>
      <c r="C7" s="1772"/>
      <c r="D7" s="1772"/>
      <c r="E7" s="1772"/>
      <c r="F7" s="1772"/>
      <c r="G7" s="1772"/>
      <c r="H7" s="1772"/>
      <c r="I7" s="1772"/>
      <c r="J7" s="1772"/>
      <c r="K7" s="1772"/>
      <c r="L7" s="1773"/>
      <c r="M7" s="1777"/>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9"/>
      <c r="AN7" s="1786" t="s">
        <v>85</v>
      </c>
      <c r="AO7" s="1880" t="s">
        <v>86</v>
      </c>
      <c r="AP7" s="1792" t="s">
        <v>89</v>
      </c>
      <c r="AQ7" s="1794" t="s">
        <v>4</v>
      </c>
      <c r="AR7" s="1796" t="s">
        <v>5</v>
      </c>
      <c r="AS7" s="1797"/>
      <c r="AT7" s="1797"/>
      <c r="AU7" s="1797"/>
      <c r="AV7" s="1797"/>
      <c r="AW7" s="1797"/>
      <c r="AX7" s="1797"/>
      <c r="AY7" s="1798"/>
      <c r="AZ7" s="1759" t="s">
        <v>1403</v>
      </c>
      <c r="BA7" s="1759" t="s">
        <v>7</v>
      </c>
      <c r="BB7" s="1882" t="s">
        <v>8</v>
      </c>
      <c r="BC7" s="1882" t="s">
        <v>9</v>
      </c>
      <c r="BD7" s="1882" t="s">
        <v>10</v>
      </c>
      <c r="BE7" s="1786" t="s">
        <v>11</v>
      </c>
      <c r="BF7" s="1880" t="s">
        <v>1400</v>
      </c>
      <c r="BG7" s="1880" t="s">
        <v>12</v>
      </c>
      <c r="BH7" s="1880" t="s">
        <v>13</v>
      </c>
      <c r="BI7" s="1880" t="s">
        <v>14</v>
      </c>
      <c r="BJ7" s="1880" t="s">
        <v>15</v>
      </c>
      <c r="BK7" s="1880" t="s">
        <v>16</v>
      </c>
      <c r="BL7" s="1880"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883"/>
      <c r="AO8" s="1881"/>
      <c r="AP8" s="1879"/>
      <c r="AQ8" s="1884"/>
      <c r="AR8" s="59" t="s">
        <v>44</v>
      </c>
      <c r="AS8" s="80" t="s">
        <v>1401</v>
      </c>
      <c r="AT8" s="59" t="s">
        <v>46</v>
      </c>
      <c r="AU8" s="80" t="s">
        <v>1402</v>
      </c>
      <c r="AV8" s="61" t="s">
        <v>1399</v>
      </c>
      <c r="AW8" s="59" t="s">
        <v>47</v>
      </c>
      <c r="AX8" s="59" t="s">
        <v>48</v>
      </c>
      <c r="AY8" s="59" t="s">
        <v>49</v>
      </c>
      <c r="AZ8" s="1885"/>
      <c r="BA8" s="1885"/>
      <c r="BB8" s="1882"/>
      <c r="BC8" s="1882"/>
      <c r="BD8" s="1882"/>
      <c r="BE8" s="1883"/>
      <c r="BF8" s="1881"/>
      <c r="BG8" s="1881"/>
      <c r="BH8" s="1881"/>
      <c r="BI8" s="1881"/>
      <c r="BJ8" s="1881"/>
      <c r="BK8" s="1881"/>
      <c r="BL8" s="1881"/>
    </row>
    <row r="9" spans="1:101" ht="134.25" customHeight="1" thickBot="1" x14ac:dyDescent="0.35">
      <c r="A9" s="39"/>
      <c r="B9" s="1665" t="s">
        <v>191</v>
      </c>
      <c r="C9" s="1723" t="str">
        <f>VLOOKUP(B9,'No Eliminar'!B$3:D$18,2,FALSE)</f>
        <v>Gestionar la comunicación interna y externa a través del buen uso de los recursos de información para fortalecer el trabajo institucional.</v>
      </c>
      <c r="D9" s="1726" t="str">
        <f>VLOOKUP(B9,'No Eliminar'!B$3:E$18,4,FALSE)</f>
        <v>Garantizar un adecuado flujo de información tanto interna  como externa</v>
      </c>
      <c r="E9" s="1612" t="s">
        <v>74</v>
      </c>
      <c r="F9" s="1614" t="s">
        <v>231</v>
      </c>
      <c r="G9" s="1832" t="s">
        <v>1049</v>
      </c>
      <c r="H9" s="1803" t="s">
        <v>68</v>
      </c>
      <c r="I9" s="1890" t="s">
        <v>377</v>
      </c>
      <c r="J9" s="1890" t="s">
        <v>378</v>
      </c>
      <c r="K9" s="1809" t="s">
        <v>358</v>
      </c>
      <c r="L9" s="1592" t="s">
        <v>72</v>
      </c>
      <c r="M9" s="1604" t="str">
        <f>IF(L9="Máximo 2 veces por año","Muy Baja", IF(L9="De 3 a 24 veces por año","Baja", IF(L9="De 24 a 500 veces por año","Media", IF(L9="De 500 veces al año y máximo 5000 veces por año","Alta",IF(L9="Más de 5000 veces por año","Muy Alta",";")))))</f>
        <v>Baja</v>
      </c>
      <c r="N9" s="1590">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592" t="s">
        <v>361</v>
      </c>
      <c r="AJ9" s="92"/>
      <c r="AK9" s="1636" t="str">
        <f t="shared" ref="AK9" si="0">IF(AI9="Afectación menor a 10 SMLMV","Leve",IF(AI9="Entre 10 y 50 SMLMV","Menor",IF(AI9="Entre 50 y 100 SMLMV","Moderado",IF(AI9="Entre 100 y 500 SMLMV","Mayor",IF(AI9="Mayor a 500 SMLMV","Catastrófico",";")))))</f>
        <v>Moderado</v>
      </c>
      <c r="AL9" s="1596">
        <f>IF(AK9="Leve", 20%, IF(AK9="Menor",40%, IF(AK9="Moderado",60%, IF(AK9="Mayor",80%,IF(AK9="Catastrófico",100%,"")))))</f>
        <v>0.6</v>
      </c>
      <c r="AM9" s="1598" t="str">
        <f>IF(AND(M9&lt;&gt;"",AK9&lt;&gt;""),VLOOKUP(M9&amp;AK9,'No Eliminar'!$P$3:$Q$27,2,FALSE),"")</f>
        <v>Moderada</v>
      </c>
      <c r="AN9" s="188" t="s">
        <v>84</v>
      </c>
      <c r="AO9" s="1239"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600" t="s">
        <v>60</v>
      </c>
      <c r="BF9" s="1812" t="s">
        <v>380</v>
      </c>
      <c r="BG9" s="1803" t="s">
        <v>379</v>
      </c>
      <c r="BH9" s="1803" t="s">
        <v>381</v>
      </c>
      <c r="BI9" s="1893">
        <v>44928</v>
      </c>
      <c r="BJ9" s="1897">
        <v>45289</v>
      </c>
      <c r="BK9" s="1267"/>
      <c r="BL9" s="1801" t="s">
        <v>382</v>
      </c>
    </row>
    <row r="10" spans="1:101" ht="156" customHeight="1" thickTop="1" thickBot="1" x14ac:dyDescent="0.35">
      <c r="A10" s="39"/>
      <c r="B10" s="1666"/>
      <c r="C10" s="1724"/>
      <c r="D10" s="1727"/>
      <c r="E10" s="1656"/>
      <c r="F10" s="1657"/>
      <c r="G10" s="1866"/>
      <c r="H10" s="1826"/>
      <c r="I10" s="1891"/>
      <c r="J10" s="1891"/>
      <c r="K10" s="1837"/>
      <c r="L10" s="1635"/>
      <c r="M10" s="1644"/>
      <c r="N10" s="1634"/>
      <c r="O10" s="67"/>
      <c r="P10" s="67"/>
      <c r="Q10" s="67"/>
      <c r="R10" s="67"/>
      <c r="S10" s="67"/>
      <c r="T10" s="67"/>
      <c r="U10" s="67"/>
      <c r="V10" s="67"/>
      <c r="W10" s="67"/>
      <c r="X10" s="67"/>
      <c r="Y10" s="67"/>
      <c r="Z10" s="67"/>
      <c r="AA10" s="67"/>
      <c r="AB10" s="67"/>
      <c r="AC10" s="67"/>
      <c r="AD10" s="67"/>
      <c r="AE10" s="67"/>
      <c r="AF10" s="67"/>
      <c r="AG10" s="67"/>
      <c r="AH10" s="42"/>
      <c r="AI10" s="1635"/>
      <c r="AJ10" s="42"/>
      <c r="AK10" s="1636"/>
      <c r="AL10" s="1637"/>
      <c r="AM10" s="1638"/>
      <c r="AN10" s="766" t="s">
        <v>347</v>
      </c>
      <c r="AO10" s="1240"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639"/>
      <c r="BF10" s="1873"/>
      <c r="BG10" s="1826"/>
      <c r="BH10" s="1826"/>
      <c r="BI10" s="1894"/>
      <c r="BJ10" s="1898"/>
      <c r="BK10" s="1013"/>
      <c r="BL10" s="1896"/>
    </row>
    <row r="11" spans="1:101" ht="104.25" customHeight="1" thickTop="1" thickBot="1" x14ac:dyDescent="0.35">
      <c r="B11" s="1667"/>
      <c r="C11" s="1725"/>
      <c r="D11" s="1728"/>
      <c r="E11" s="1613"/>
      <c r="F11" s="1615"/>
      <c r="G11" s="1833"/>
      <c r="H11" s="1804"/>
      <c r="I11" s="1892"/>
      <c r="J11" s="1892"/>
      <c r="K11" s="1810"/>
      <c r="L11" s="1593"/>
      <c r="M11" s="1605"/>
      <c r="N11" s="1591"/>
      <c r="O11" s="112"/>
      <c r="P11" s="112"/>
      <c r="Q11" s="112"/>
      <c r="R11" s="112"/>
      <c r="S11" s="112"/>
      <c r="T11" s="112"/>
      <c r="U11" s="112"/>
      <c r="V11" s="112"/>
      <c r="W11" s="112"/>
      <c r="X11" s="112"/>
      <c r="Y11" s="112"/>
      <c r="Z11" s="112"/>
      <c r="AA11" s="112"/>
      <c r="AB11" s="112"/>
      <c r="AC11" s="112"/>
      <c r="AD11" s="112"/>
      <c r="AE11" s="112"/>
      <c r="AF11" s="112"/>
      <c r="AG11" s="112"/>
      <c r="AH11" s="113"/>
      <c r="AI11" s="1593"/>
      <c r="AJ11" s="113"/>
      <c r="AK11" s="1595"/>
      <c r="AL11" s="1597"/>
      <c r="AM11" s="1599"/>
      <c r="AN11" s="767" t="s">
        <v>348</v>
      </c>
      <c r="AO11" s="1241"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601"/>
      <c r="BF11" s="1813"/>
      <c r="BG11" s="1804"/>
      <c r="BH11" s="1804"/>
      <c r="BI11" s="1895"/>
      <c r="BJ11" s="1899"/>
      <c r="BK11" s="1268"/>
      <c r="BL11" s="1802"/>
    </row>
    <row r="12" spans="1:101" ht="136.5" customHeight="1" thickBot="1" x14ac:dyDescent="0.35">
      <c r="B12" s="1665" t="s">
        <v>190</v>
      </c>
      <c r="C12" s="1723" t="str">
        <f>VLOOKUP(B12,'No Eliminar'!B$3:D$18,2,FALSE)</f>
        <v>Determinar el horizonte institucional mediante la formulación de la plataforma estratégica, lineamientos y metodologías, que permitan el logro de los propósitos organizacionales</v>
      </c>
      <c r="D12" s="1726" t="str">
        <f>VLOOKUP(B12,'No Eliminar'!B$3:E$18,4,FALSE)</f>
        <v>Diseñar la ruta estratégica con miras a fortalecer la confianza ciudadana y la legitimidad.
Conocer los avances en la consecución de resultados previstos en su marco estratégico.</v>
      </c>
      <c r="E12" s="1612" t="s">
        <v>74</v>
      </c>
      <c r="F12" s="1614" t="s">
        <v>232</v>
      </c>
      <c r="G12" s="1807" t="s">
        <v>383</v>
      </c>
      <c r="H12" s="1803" t="s">
        <v>68</v>
      </c>
      <c r="I12" s="1803" t="s">
        <v>385</v>
      </c>
      <c r="J12" s="1803" t="s">
        <v>384</v>
      </c>
      <c r="K12" s="1809" t="s">
        <v>101</v>
      </c>
      <c r="L12" s="1592" t="s">
        <v>72</v>
      </c>
      <c r="M12" s="1604" t="str">
        <f t="shared" ref="M12" si="3">IF(L12="Máximo 2 veces por año","Muy Baja", IF(L12="De 3 a 24 veces por año","Baja", IF(L12="De 24 a 500 veces por año","Media", IF(L12="De 500 veces al año y máximo 5000 veces por año","Alta",IF(L12="Más de 5000 veces por año","Muy Alta",";")))))</f>
        <v>Baja</v>
      </c>
      <c r="N12" s="1590">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592" t="s">
        <v>359</v>
      </c>
      <c r="AJ12" s="92"/>
      <c r="AK12" s="1594" t="str">
        <f>IF(AI12="Afectación menor a 10 SMLMV","Leve",IF(AI12="Entre 10 y 50 SMLMV","Menor",IF(AI12="Entre 50 y 100 SMLMV","Moderado",IF(AI12="Entre 100 y 500 SMLMV","Mayor",IF(AI12="Mayor a 500 SMLMV","Catastrófico",";")))))</f>
        <v>Leve</v>
      </c>
      <c r="AL12" s="1596">
        <f t="shared" ref="AL12:AL14" si="5">IF(AK12="Leve", 20%, IF(AK12="Menor",40%, IF(AK12="Moderado",60%, IF(AK12="Mayor",80%,IF(AK12="Catastrófico",100%,"")))))</f>
        <v>0.2</v>
      </c>
      <c r="AM12" s="1598" t="str">
        <f>IF(AND(M12&lt;&gt;"",AK12&lt;&gt;""),VLOOKUP(M12&amp;AK12,'No Eliminar'!$P$3:$Q$27,2,FALSE),"")</f>
        <v>Baja</v>
      </c>
      <c r="AN12" s="188" t="s">
        <v>84</v>
      </c>
      <c r="AO12" s="1239"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600" t="s">
        <v>114</v>
      </c>
      <c r="BF12" s="1216" t="s">
        <v>388</v>
      </c>
      <c r="BG12" s="1216" t="s">
        <v>388</v>
      </c>
      <c r="BH12" s="1216" t="s">
        <v>388</v>
      </c>
      <c r="BI12" s="1216" t="s">
        <v>388</v>
      </c>
      <c r="BJ12" s="1216" t="s">
        <v>388</v>
      </c>
      <c r="BK12" s="1010"/>
      <c r="BL12" s="1801" t="s">
        <v>389</v>
      </c>
    </row>
    <row r="13" spans="1:101" ht="153" customHeight="1" thickTop="1" thickBot="1" x14ac:dyDescent="0.35">
      <c r="B13" s="1666"/>
      <c r="C13" s="1724"/>
      <c r="D13" s="1727"/>
      <c r="E13" s="1653"/>
      <c r="F13" s="1615"/>
      <c r="G13" s="1808"/>
      <c r="H13" s="1804"/>
      <c r="I13" s="1804"/>
      <c r="J13" s="1804"/>
      <c r="K13" s="1810"/>
      <c r="L13" s="1593"/>
      <c r="M13" s="1605"/>
      <c r="N13" s="1591"/>
      <c r="O13" s="100"/>
      <c r="P13" s="100"/>
      <c r="Q13" s="100"/>
      <c r="R13" s="100"/>
      <c r="S13" s="100"/>
      <c r="T13" s="100"/>
      <c r="U13" s="100"/>
      <c r="V13" s="100"/>
      <c r="W13" s="100"/>
      <c r="X13" s="100"/>
      <c r="Y13" s="100"/>
      <c r="Z13" s="100"/>
      <c r="AA13" s="100"/>
      <c r="AB13" s="100"/>
      <c r="AC13" s="100"/>
      <c r="AD13" s="100"/>
      <c r="AE13" s="100"/>
      <c r="AF13" s="100"/>
      <c r="AG13" s="100"/>
      <c r="AH13" s="101"/>
      <c r="AI13" s="1593"/>
      <c r="AJ13" s="101"/>
      <c r="AK13" s="1595"/>
      <c r="AL13" s="1597"/>
      <c r="AM13" s="1599"/>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601"/>
      <c r="BF13" s="1269" t="s">
        <v>388</v>
      </c>
      <c r="BG13" s="1269" t="s">
        <v>388</v>
      </c>
      <c r="BH13" s="1269" t="s">
        <v>388</v>
      </c>
      <c r="BI13" s="1269" t="s">
        <v>388</v>
      </c>
      <c r="BJ13" s="1269" t="s">
        <v>388</v>
      </c>
      <c r="BK13" s="1011"/>
      <c r="BL13" s="1802"/>
    </row>
    <row r="14" spans="1:101" ht="172.5" customHeight="1" thickBot="1" x14ac:dyDescent="0.35">
      <c r="B14" s="1666"/>
      <c r="C14" s="1724"/>
      <c r="D14" s="1727"/>
      <c r="E14" s="1633" t="s">
        <v>74</v>
      </c>
      <c r="F14" s="1614" t="s">
        <v>234</v>
      </c>
      <c r="G14" s="1832" t="s">
        <v>391</v>
      </c>
      <c r="H14" s="1803" t="s">
        <v>68</v>
      </c>
      <c r="I14" s="1809" t="s">
        <v>392</v>
      </c>
      <c r="J14" s="1809" t="s">
        <v>393</v>
      </c>
      <c r="K14" s="1809" t="s">
        <v>101</v>
      </c>
      <c r="L14" s="1592" t="s">
        <v>72</v>
      </c>
      <c r="M14" s="1604" t="str">
        <f t="shared" ref="M14:M100" si="9">IF(L14="Máximo 2 veces por año","Muy Baja", IF(L14="De 3 a 24 veces por año","Baja", IF(L14="De 24 a 500 veces por año","Media", IF(L14="De 500 veces al año y máximo 5000 veces por año","Alta",IF(L14="Más de 5000 veces por año","Muy Alta",";")))))</f>
        <v>Baja</v>
      </c>
      <c r="N14" s="1590">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592" t="s">
        <v>361</v>
      </c>
      <c r="AJ14" s="92"/>
      <c r="AK14" s="1594" t="str">
        <f t="shared" ref="AK14:AK100" si="11">IF(AI14="Afectación menor a 10 SMLMV","Leve",IF(AI14="Entre 10 y 50 SMLMV","Menor",IF(AI14="Entre 50 y 100 SMLMV","Moderado",IF(AI14="Entre 100 y 500 SMLMV","Mayor",IF(AI14="Mayor a 500 SMLMV","Catastrófico",";")))))</f>
        <v>Moderado</v>
      </c>
      <c r="AL14" s="1596">
        <f t="shared" si="5"/>
        <v>0.6</v>
      </c>
      <c r="AM14" s="1598" t="str">
        <f>IF(AND(M14&lt;&gt;"",AK14&lt;&gt;""),VLOOKUP(M14&amp;AK14,'No Eliminar'!$P$3:$Q$27,2,FALSE),"")</f>
        <v>Moderada</v>
      </c>
      <c r="AN14" s="188" t="s">
        <v>84</v>
      </c>
      <c r="AO14" s="1242"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600" t="s">
        <v>60</v>
      </c>
      <c r="BF14" s="1812" t="s">
        <v>916</v>
      </c>
      <c r="BG14" s="1803" t="s">
        <v>396</v>
      </c>
      <c r="BH14" s="1803" t="s">
        <v>395</v>
      </c>
      <c r="BI14" s="1893">
        <v>44928</v>
      </c>
      <c r="BJ14" s="1893">
        <v>45289</v>
      </c>
      <c r="BK14" s="1180"/>
      <c r="BL14" s="1801" t="s">
        <v>1269</v>
      </c>
    </row>
    <row r="15" spans="1:101" s="614" customFormat="1" ht="96.75" customHeight="1" thickBot="1" x14ac:dyDescent="0.35">
      <c r="B15" s="1666"/>
      <c r="C15" s="1724"/>
      <c r="D15" s="1727"/>
      <c r="E15" s="1653"/>
      <c r="F15" s="1615"/>
      <c r="G15" s="1833"/>
      <c r="H15" s="1804"/>
      <c r="I15" s="1810"/>
      <c r="J15" s="1810"/>
      <c r="K15" s="1810"/>
      <c r="L15" s="1593"/>
      <c r="M15" s="1605"/>
      <c r="N15" s="1591"/>
      <c r="O15" s="819"/>
      <c r="P15" s="819"/>
      <c r="Q15" s="819"/>
      <c r="R15" s="819"/>
      <c r="S15" s="819"/>
      <c r="T15" s="819"/>
      <c r="U15" s="819"/>
      <c r="V15" s="819"/>
      <c r="W15" s="819"/>
      <c r="X15" s="819"/>
      <c r="Y15" s="819"/>
      <c r="Z15" s="819"/>
      <c r="AA15" s="819"/>
      <c r="AB15" s="819"/>
      <c r="AC15" s="819"/>
      <c r="AD15" s="819"/>
      <c r="AE15" s="819"/>
      <c r="AF15" s="819"/>
      <c r="AG15" s="819"/>
      <c r="AH15" s="715"/>
      <c r="AI15" s="1593"/>
      <c r="AJ15" s="715"/>
      <c r="AK15" s="1595"/>
      <c r="AL15" s="1597"/>
      <c r="AM15" s="1599"/>
      <c r="AN15" s="820" t="s">
        <v>347</v>
      </c>
      <c r="AO15" s="1243"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601"/>
      <c r="BF15" s="1813"/>
      <c r="BG15" s="1804"/>
      <c r="BH15" s="1804"/>
      <c r="BI15" s="1895"/>
      <c r="BJ15" s="1895"/>
      <c r="BK15" s="1199"/>
      <c r="BL15" s="1802"/>
    </row>
    <row r="16" spans="1:101" ht="168" customHeight="1" thickBot="1" x14ac:dyDescent="0.35">
      <c r="B16" s="1667"/>
      <c r="C16" s="1725"/>
      <c r="D16" s="1728"/>
      <c r="E16" s="1055" t="s">
        <v>74</v>
      </c>
      <c r="F16" s="817" t="s">
        <v>235</v>
      </c>
      <c r="G16" s="1073" t="s">
        <v>1270</v>
      </c>
      <c r="H16" s="1063" t="s">
        <v>68</v>
      </c>
      <c r="I16" s="1065" t="s">
        <v>398</v>
      </c>
      <c r="J16" s="1065" t="s">
        <v>399</v>
      </c>
      <c r="K16" s="1065" t="s">
        <v>101</v>
      </c>
      <c r="L16" s="811" t="s">
        <v>72</v>
      </c>
      <c r="M16" s="816" t="str">
        <f t="shared" si="9"/>
        <v>Baja</v>
      </c>
      <c r="N16" s="810">
        <f t="shared" si="10"/>
        <v>0.4</v>
      </c>
      <c r="O16" s="1057" t="s">
        <v>53</v>
      </c>
      <c r="P16" s="1057" t="s">
        <v>53</v>
      </c>
      <c r="Q16" s="1057" t="s">
        <v>53</v>
      </c>
      <c r="R16" s="1057" t="s">
        <v>53</v>
      </c>
      <c r="S16" s="1057" t="s">
        <v>53</v>
      </c>
      <c r="T16" s="1057" t="s">
        <v>53</v>
      </c>
      <c r="U16" s="1057" t="s">
        <v>53</v>
      </c>
      <c r="V16" s="1057" t="s">
        <v>54</v>
      </c>
      <c r="W16" s="1057" t="s">
        <v>54</v>
      </c>
      <c r="X16" s="1057" t="s">
        <v>53</v>
      </c>
      <c r="Y16" s="1057" t="s">
        <v>53</v>
      </c>
      <c r="Z16" s="1057" t="s">
        <v>53</v>
      </c>
      <c r="AA16" s="1057" t="s">
        <v>53</v>
      </c>
      <c r="AB16" s="1057" t="s">
        <v>53</v>
      </c>
      <c r="AC16" s="1057" t="s">
        <v>53</v>
      </c>
      <c r="AD16" s="1057" t="s">
        <v>54</v>
      </c>
      <c r="AE16" s="1057" t="s">
        <v>53</v>
      </c>
      <c r="AF16" s="1057" t="s">
        <v>53</v>
      </c>
      <c r="AG16" s="1057"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19" t="s">
        <v>84</v>
      </c>
      <c r="AO16" s="1242" t="s">
        <v>1273</v>
      </c>
      <c r="AP16" s="1150" t="s">
        <v>400</v>
      </c>
      <c r="AQ16" s="1151" t="str">
        <f t="shared" si="1"/>
        <v>Probabilidad</v>
      </c>
      <c r="AR16" s="1125" t="s">
        <v>61</v>
      </c>
      <c r="AS16" s="1124">
        <f t="shared" si="12"/>
        <v>0.25</v>
      </c>
      <c r="AT16" s="1125" t="s">
        <v>56</v>
      </c>
      <c r="AU16" s="1124">
        <f t="shared" si="6"/>
        <v>0.15</v>
      </c>
      <c r="AV16" s="1053">
        <f t="shared" si="8"/>
        <v>0.4</v>
      </c>
      <c r="AW16" s="1125" t="s">
        <v>57</v>
      </c>
      <c r="AX16" s="1125" t="s">
        <v>58</v>
      </c>
      <c r="AY16" s="1125" t="s">
        <v>59</v>
      </c>
      <c r="AZ16" s="1053">
        <f t="shared" ref="AZ16:AZ44" si="20">IFERROR(IF(AQ16="Probabilidad",(N16-(+N16*AV16)),IF(AQ16="Impacto",N16,"")),"")</f>
        <v>0.24</v>
      </c>
      <c r="BA16" s="1051" t="str">
        <f t="shared" si="7"/>
        <v>Baja</v>
      </c>
      <c r="BB16" s="1053">
        <f>IF(AQ16="Impacto",(AL16-(+AL16*AV16)),AL16)</f>
        <v>0.2</v>
      </c>
      <c r="BC16" s="1051" t="str">
        <f t="shared" si="2"/>
        <v>Leve</v>
      </c>
      <c r="BD16" s="1144" t="str">
        <f>IF(AND(BA16&lt;&gt;"",BC16&lt;&gt;""),VLOOKUP(BA16&amp;BC16,'No Eliminar'!$P$3:$Q$27,2,FALSE),"")</f>
        <v>Baja</v>
      </c>
      <c r="BE16" s="814" t="s">
        <v>114</v>
      </c>
      <c r="BF16" s="1270" t="s">
        <v>388</v>
      </c>
      <c r="BG16" s="1270" t="s">
        <v>388</v>
      </c>
      <c r="BH16" s="1270" t="s">
        <v>388</v>
      </c>
      <c r="BI16" s="1270" t="s">
        <v>388</v>
      </c>
      <c r="BJ16" s="1270" t="s">
        <v>388</v>
      </c>
      <c r="BK16" s="1271"/>
      <c r="BL16" s="1272" t="s">
        <v>1274</v>
      </c>
    </row>
    <row r="17" spans="2:64" ht="135.75" customHeight="1" thickBot="1" x14ac:dyDescent="0.35">
      <c r="B17" s="1665" t="s">
        <v>203</v>
      </c>
      <c r="C17" s="1723"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726" t="str">
        <f>VLOOKUP(B17,'No Eliminar'!B$3:E$18,4,FALSE)</f>
        <v>Promover el Mejoramiento Continuo del Instituto</v>
      </c>
      <c r="E17" s="1612" t="s">
        <v>74</v>
      </c>
      <c r="F17" s="1614" t="s">
        <v>236</v>
      </c>
      <c r="G17" s="1814" t="s">
        <v>1620</v>
      </c>
      <c r="H17" s="1820" t="s">
        <v>68</v>
      </c>
      <c r="I17" s="1818" t="s">
        <v>1263</v>
      </c>
      <c r="J17" s="1818" t="s">
        <v>1619</v>
      </c>
      <c r="K17" s="1818" t="s">
        <v>101</v>
      </c>
      <c r="L17" s="1816" t="s">
        <v>72</v>
      </c>
      <c r="M17" s="1604" t="str">
        <f t="shared" si="9"/>
        <v>Baja</v>
      </c>
      <c r="N17" s="1590">
        <f t="shared" si="10"/>
        <v>0.4</v>
      </c>
      <c r="O17" s="1090" t="s">
        <v>53</v>
      </c>
      <c r="P17" s="1090" t="s">
        <v>53</v>
      </c>
      <c r="Q17" s="1090" t="s">
        <v>53</v>
      </c>
      <c r="R17" s="1090" t="s">
        <v>53</v>
      </c>
      <c r="S17" s="1090" t="s">
        <v>53</v>
      </c>
      <c r="T17" s="1090" t="s">
        <v>53</v>
      </c>
      <c r="U17" s="1090" t="s">
        <v>53</v>
      </c>
      <c r="V17" s="1090" t="s">
        <v>54</v>
      </c>
      <c r="W17" s="1090" t="s">
        <v>54</v>
      </c>
      <c r="X17" s="1090" t="s">
        <v>53</v>
      </c>
      <c r="Y17" s="1090" t="s">
        <v>53</v>
      </c>
      <c r="Z17" s="1090" t="s">
        <v>53</v>
      </c>
      <c r="AA17" s="1090" t="s">
        <v>53</v>
      </c>
      <c r="AB17" s="1090" t="s">
        <v>53</v>
      </c>
      <c r="AC17" s="1090" t="s">
        <v>53</v>
      </c>
      <c r="AD17" s="1090" t="s">
        <v>54</v>
      </c>
      <c r="AE17" s="1090" t="s">
        <v>53</v>
      </c>
      <c r="AF17" s="1090" t="s">
        <v>53</v>
      </c>
      <c r="AG17" s="1090" t="s">
        <v>54</v>
      </c>
      <c r="AH17" s="1091"/>
      <c r="AI17" s="1592" t="s">
        <v>360</v>
      </c>
      <c r="AJ17" s="1091"/>
      <c r="AK17" s="1594" t="str">
        <f t="shared" si="11"/>
        <v>Menor</v>
      </c>
      <c r="AL17" s="1596">
        <f t="shared" si="19"/>
        <v>0.4</v>
      </c>
      <c r="AM17" s="1598" t="str">
        <f>IF(AND(M17&lt;&gt;"",AK17&lt;&gt;""),VLOOKUP(M17&amp;AK17,'No Eliminar'!$P$3:$Q$27,2,FALSE),"")</f>
        <v>Moderada</v>
      </c>
      <c r="AN17" s="1092" t="s">
        <v>84</v>
      </c>
      <c r="AO17" s="1244" t="s">
        <v>1621</v>
      </c>
      <c r="AP17" s="1126" t="s">
        <v>1622</v>
      </c>
      <c r="AQ17" s="1118" t="str">
        <f t="shared" si="1"/>
        <v>Probabilidad</v>
      </c>
      <c r="AR17" s="1094" t="s">
        <v>61</v>
      </c>
      <c r="AS17" s="1095">
        <f t="shared" si="12"/>
        <v>0.25</v>
      </c>
      <c r="AT17" s="1094" t="s">
        <v>56</v>
      </c>
      <c r="AU17" s="1095">
        <f t="shared" si="6"/>
        <v>0.15</v>
      </c>
      <c r="AV17" s="1096">
        <f t="shared" si="8"/>
        <v>0.4</v>
      </c>
      <c r="AW17" s="1094" t="s">
        <v>73</v>
      </c>
      <c r="AX17" s="1094" t="s">
        <v>58</v>
      </c>
      <c r="AY17" s="1094" t="s">
        <v>59</v>
      </c>
      <c r="AZ17" s="1096">
        <f>IFERROR(IF(AQ17="Probabilidad",(N17-(+N17*AV17)),IF(AQ17="Impacto",N17,"")),"")</f>
        <v>0.24</v>
      </c>
      <c r="BA17" s="1097" t="str">
        <f t="shared" si="7"/>
        <v>Baja</v>
      </c>
      <c r="BB17" s="1096">
        <f>IF(AQ17="Impacto",(AL17-(+AL17*AV17)),AL17)</f>
        <v>0.4</v>
      </c>
      <c r="BC17" s="1097" t="str">
        <f t="shared" si="2"/>
        <v>Menor</v>
      </c>
      <c r="BD17" s="1098" t="str">
        <f>IF(AND(BA17&lt;&gt;"",BC17&lt;&gt;""),VLOOKUP(BA17&amp;BC17,'No Eliminar'!$P$3:$Q$27,2,FALSE),"")</f>
        <v>Moderada</v>
      </c>
      <c r="BE17" s="1600" t="s">
        <v>114</v>
      </c>
      <c r="BF17" s="1799" t="s">
        <v>388</v>
      </c>
      <c r="BG17" s="1799" t="s">
        <v>388</v>
      </c>
      <c r="BH17" s="1799" t="s">
        <v>388</v>
      </c>
      <c r="BI17" s="1799" t="s">
        <v>388</v>
      </c>
      <c r="BJ17" s="1799" t="s">
        <v>388</v>
      </c>
      <c r="BK17" s="1010"/>
      <c r="BL17" s="1801" t="s">
        <v>1053</v>
      </c>
    </row>
    <row r="18" spans="2:64" s="1078" customFormat="1" ht="143.25" customHeight="1" thickTop="1" thickBot="1" x14ac:dyDescent="0.35">
      <c r="B18" s="1666"/>
      <c r="C18" s="1724"/>
      <c r="D18" s="1727"/>
      <c r="E18" s="1653"/>
      <c r="F18" s="1615"/>
      <c r="G18" s="1815"/>
      <c r="H18" s="1821"/>
      <c r="I18" s="1819"/>
      <c r="J18" s="1819"/>
      <c r="K18" s="1819"/>
      <c r="L18" s="1817"/>
      <c r="M18" s="1605"/>
      <c r="N18" s="1591"/>
      <c r="O18" s="1059"/>
      <c r="P18" s="1059"/>
      <c r="Q18" s="1059"/>
      <c r="R18" s="1059"/>
      <c r="S18" s="1059"/>
      <c r="T18" s="1059"/>
      <c r="U18" s="1059"/>
      <c r="V18" s="1059"/>
      <c r="W18" s="1059"/>
      <c r="X18" s="1059"/>
      <c r="Y18" s="1059"/>
      <c r="Z18" s="1059"/>
      <c r="AA18" s="1059"/>
      <c r="AB18" s="1059"/>
      <c r="AC18" s="1059"/>
      <c r="AD18" s="1059"/>
      <c r="AE18" s="1059"/>
      <c r="AF18" s="1059"/>
      <c r="AG18" s="1059"/>
      <c r="AH18" s="674"/>
      <c r="AI18" s="1593"/>
      <c r="AJ18" s="674"/>
      <c r="AK18" s="1595"/>
      <c r="AL18" s="1597"/>
      <c r="AM18" s="1599"/>
      <c r="AN18" s="1112" t="s">
        <v>347</v>
      </c>
      <c r="AO18" s="1245" t="s">
        <v>1623</v>
      </c>
      <c r="AP18" s="1126" t="s">
        <v>1624</v>
      </c>
      <c r="AQ18" s="1120" t="str">
        <f>IF(AR18="Preventivo","Probabilidad",IF(AR18="Detectivo","Probabilidad","Impacto"))</f>
        <v>Probabilidad</v>
      </c>
      <c r="AR18" s="1113" t="s">
        <v>61</v>
      </c>
      <c r="AS18" s="1114">
        <f>IF(AR18="Preventivo", 25%, IF(AR18="Detectivo",15%, IF(AR18="Correctivo",10%,IF(AR18="No se tienen controles para aplicar al impacto","No Aplica",""))))</f>
        <v>0.25</v>
      </c>
      <c r="AT18" s="1113" t="s">
        <v>56</v>
      </c>
      <c r="AU18" s="1114">
        <f>IF(AT18="Automático", 25%, IF(AT18="Manual",15%,IF(AT18="No Aplica", "No Aplica","")))</f>
        <v>0.15</v>
      </c>
      <c r="AV18" s="1115">
        <f>AS18+AU18</f>
        <v>0.4</v>
      </c>
      <c r="AW18" s="1121" t="s">
        <v>57</v>
      </c>
      <c r="AX18" s="1121" t="s">
        <v>58</v>
      </c>
      <c r="AY18" s="1121" t="s">
        <v>59</v>
      </c>
      <c r="AZ18" s="1122">
        <f>IFERROR(IF(AND(AQ17="Probabilidad",AQ18="Probabilidad"),(AZ17-(+AZ17*AV18)),IF(AQ18="Probabilidad",(N17-(+N17*AV18)),IF(AQ18="Impacto",AZ17,""))),"")</f>
        <v>0.14399999999999999</v>
      </c>
      <c r="BA18" s="1116" t="str">
        <f>IF(AZ18&lt;=20%, "Muy Baja", IF(AZ18&lt;=40%,"Baja", IF(AZ18&lt;=60%,"Media",IF(AZ18&lt;=80%,"Alta","Muy Alta"))))</f>
        <v>Muy Baja</v>
      </c>
      <c r="BB18" s="1115">
        <f>IFERROR(IF(AND(AQ17="Impacto",AQ18="Impacto"),(BB17-(+BB17*AV18)),IF(AND(AQ17="Impacto",AQ18="Probabilidad"),(BB17),IF(AND(AQ17="Probabilidad",AQ18="Impacto"),(BB17-(+BB17*AV18)),IF(AND(AQ17="Probabilidad",AQ18="Probabilidad"),(BB17))))),"")</f>
        <v>0.4</v>
      </c>
      <c r="BC18" s="1116" t="str">
        <f>IF(BB18&lt;=20%, "Leve", IF(BB18&lt;=40%,"Menor", IF(BB18&lt;=60%,"Moderado",IF(BB18&lt;=80%,"Mayor","Catastrófico"))))</f>
        <v>Menor</v>
      </c>
      <c r="BD18" s="1117" t="str">
        <f>IF(AND(BA18&lt;&gt;"",BC18&lt;&gt;""),VLOOKUP(BA18&amp;BC18,'No Eliminar'!$P$3:$Q$27,2,FALSE),"")</f>
        <v>Baja</v>
      </c>
      <c r="BE18" s="1601"/>
      <c r="BF18" s="1800"/>
      <c r="BG18" s="1800"/>
      <c r="BH18" s="1800"/>
      <c r="BI18" s="1800"/>
      <c r="BJ18" s="1800"/>
      <c r="BK18" s="1273"/>
      <c r="BL18" s="1802"/>
    </row>
    <row r="19" spans="2:64" ht="150.75" customHeight="1" thickBot="1" x14ac:dyDescent="0.35">
      <c r="B19" s="1666"/>
      <c r="C19" s="1724"/>
      <c r="D19" s="1727"/>
      <c r="E19" s="1055" t="s">
        <v>74</v>
      </c>
      <c r="F19" s="1146" t="s">
        <v>238</v>
      </c>
      <c r="G19" s="1213" t="s">
        <v>1625</v>
      </c>
      <c r="H19" s="1214" t="s">
        <v>68</v>
      </c>
      <c r="I19" s="1215" t="s">
        <v>1617</v>
      </c>
      <c r="J19" s="1215" t="s">
        <v>1618</v>
      </c>
      <c r="K19" s="1215" t="s">
        <v>101</v>
      </c>
      <c r="L19" s="1147" t="s">
        <v>72</v>
      </c>
      <c r="M19" s="1148" t="str">
        <f t="shared" si="9"/>
        <v>Baja</v>
      </c>
      <c r="N19" s="1149">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47" t="s">
        <v>360</v>
      </c>
      <c r="AJ19" s="84"/>
      <c r="AK19" s="1142" t="str">
        <f t="shared" si="11"/>
        <v>Menor</v>
      </c>
      <c r="AL19" s="1143">
        <f t="shared" si="19"/>
        <v>0.4</v>
      </c>
      <c r="AM19" s="1056" t="str">
        <f>IF(AND(M19&lt;&gt;"",AK19&lt;&gt;""),VLOOKUP(M19&amp;AK19,'No Eliminar'!$P$3:$Q$27,2,FALSE),"")</f>
        <v>Moderada</v>
      </c>
      <c r="AN19" s="1152" t="s">
        <v>84</v>
      </c>
      <c r="AO19" s="1244" t="s">
        <v>1627</v>
      </c>
      <c r="AP19" s="1126" t="s">
        <v>1626</v>
      </c>
      <c r="AQ19" s="481" t="str">
        <f t="shared" si="1"/>
        <v>Probabilidad</v>
      </c>
      <c r="AR19" s="347" t="s">
        <v>61</v>
      </c>
      <c r="AS19" s="86">
        <f t="shared" si="12"/>
        <v>0.25</v>
      </c>
      <c r="AT19" s="347" t="s">
        <v>56</v>
      </c>
      <c r="AU19" s="86">
        <f t="shared" si="6"/>
        <v>0.15</v>
      </c>
      <c r="AV19" s="89">
        <f t="shared" si="8"/>
        <v>0.4</v>
      </c>
      <c r="AW19" s="1127" t="s">
        <v>73</v>
      </c>
      <c r="AX19" s="1127" t="s">
        <v>58</v>
      </c>
      <c r="AY19" s="1127" t="s">
        <v>59</v>
      </c>
      <c r="AZ19" s="89">
        <f t="shared" si="20"/>
        <v>0.24</v>
      </c>
      <c r="BA19" s="90" t="str">
        <f t="shared" si="7"/>
        <v>Baja</v>
      </c>
      <c r="BB19" s="89">
        <f t="shared" si="13"/>
        <v>0.4</v>
      </c>
      <c r="BC19" s="90" t="str">
        <f t="shared" si="2"/>
        <v>Menor</v>
      </c>
      <c r="BD19" s="69" t="str">
        <f>IF(AND(BA19&lt;&gt;"",BC19&lt;&gt;""),VLOOKUP(BA19&amp;BC19,'No Eliminar'!$P$3:$Q$27,2,FALSE),"")</f>
        <v>Moderada</v>
      </c>
      <c r="BE19" s="1145" t="s">
        <v>114</v>
      </c>
      <c r="BF19" s="1180" t="s">
        <v>1628</v>
      </c>
      <c r="BG19" s="1180" t="s">
        <v>1615</v>
      </c>
      <c r="BH19" s="1269" t="s">
        <v>430</v>
      </c>
      <c r="BI19" s="1274">
        <v>44927</v>
      </c>
      <c r="BJ19" s="1274">
        <v>45078</v>
      </c>
      <c r="BK19" s="680"/>
      <c r="BL19" s="1062" t="s">
        <v>1629</v>
      </c>
    </row>
    <row r="20" spans="2:64" ht="89.25" customHeight="1" thickTop="1" thickBot="1" x14ac:dyDescent="0.35">
      <c r="B20" s="1665" t="s">
        <v>192</v>
      </c>
      <c r="C20" s="1823"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726" t="str">
        <f>VLOOKUP(B20,'No Eliminar'!B$3:E$18,4,FALSE)</f>
        <v>Garantizar el respeto, promoción, protección y defensa de los derechos humanos en el sistema penitenciario y carcelario
Ejecutar la planeación institucional en el marco de los valores del servicio público.</v>
      </c>
      <c r="E20" s="1612" t="s">
        <v>74</v>
      </c>
      <c r="F20" s="1614" t="s">
        <v>239</v>
      </c>
      <c r="G20" s="1827" t="s">
        <v>423</v>
      </c>
      <c r="H20" s="1803" t="s">
        <v>68</v>
      </c>
      <c r="I20" s="1803" t="s">
        <v>408</v>
      </c>
      <c r="J20" s="1803" t="s">
        <v>413</v>
      </c>
      <c r="K20" s="1809" t="s">
        <v>355</v>
      </c>
      <c r="L20" s="1592" t="s">
        <v>72</v>
      </c>
      <c r="M20" s="1604" t="str">
        <f t="shared" si="9"/>
        <v>Baja</v>
      </c>
      <c r="N20" s="1590">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592" t="s">
        <v>361</v>
      </c>
      <c r="AJ20" s="92"/>
      <c r="AK20" s="1594" t="str">
        <f t="shared" si="11"/>
        <v>Moderado</v>
      </c>
      <c r="AL20" s="1596">
        <f t="shared" si="19"/>
        <v>0.6</v>
      </c>
      <c r="AM20" s="1869" t="str">
        <f>IF(AND(M20&lt;&gt;"",AK20&lt;&gt;""),VLOOKUP(M20&amp;AK20,'No Eliminar'!$P$3:$Q$27,2,FALSE),"")</f>
        <v>Moderada</v>
      </c>
      <c r="AN20" s="188" t="s">
        <v>84</v>
      </c>
      <c r="AO20" s="1244"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600" t="s">
        <v>60</v>
      </c>
      <c r="BF20" s="1812" t="s">
        <v>411</v>
      </c>
      <c r="BG20" s="1803" t="s">
        <v>412</v>
      </c>
      <c r="BH20" s="1799" t="s">
        <v>390</v>
      </c>
      <c r="BI20" s="1834">
        <v>44928</v>
      </c>
      <c r="BJ20" s="1834">
        <v>45291</v>
      </c>
      <c r="BK20" s="1010"/>
      <c r="BL20" s="1874" t="s">
        <v>424</v>
      </c>
    </row>
    <row r="21" spans="2:64" ht="101.25" customHeight="1" thickTop="1" thickBot="1" x14ac:dyDescent="0.35">
      <c r="B21" s="1666"/>
      <c r="C21" s="1824"/>
      <c r="D21" s="1727"/>
      <c r="E21" s="1656"/>
      <c r="F21" s="1657"/>
      <c r="G21" s="1828"/>
      <c r="H21" s="1826"/>
      <c r="I21" s="1826"/>
      <c r="J21" s="1826"/>
      <c r="K21" s="1837"/>
      <c r="L21" s="1635"/>
      <c r="M21" s="1644"/>
      <c r="N21" s="1634"/>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635"/>
      <c r="AJ21" s="42"/>
      <c r="AK21" s="1636"/>
      <c r="AL21" s="1637"/>
      <c r="AM21" s="1878"/>
      <c r="AN21" s="188" t="s">
        <v>347</v>
      </c>
      <c r="AO21" s="1246"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639"/>
      <c r="BF21" s="1873"/>
      <c r="BG21" s="1826"/>
      <c r="BH21" s="1841"/>
      <c r="BI21" s="1877"/>
      <c r="BJ21" s="1877"/>
      <c r="BK21" s="1013"/>
      <c r="BL21" s="1875"/>
    </row>
    <row r="22" spans="2:64" ht="116.25" customHeight="1" thickTop="1" thickBot="1" x14ac:dyDescent="0.35">
      <c r="B22" s="1666"/>
      <c r="C22" s="1824"/>
      <c r="D22" s="1727"/>
      <c r="E22" s="1653"/>
      <c r="F22" s="1615"/>
      <c r="G22" s="1829"/>
      <c r="H22" s="1804"/>
      <c r="I22" s="1804"/>
      <c r="J22" s="1804"/>
      <c r="K22" s="1810"/>
      <c r="L22" s="1593"/>
      <c r="M22" s="1605"/>
      <c r="N22" s="1591"/>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593"/>
      <c r="AJ22" s="101"/>
      <c r="AK22" s="1595"/>
      <c r="AL22" s="1597"/>
      <c r="AM22" s="1870"/>
      <c r="AN22" s="686" t="s">
        <v>348</v>
      </c>
      <c r="AO22" s="1245"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601"/>
      <c r="BF22" s="1813"/>
      <c r="BG22" s="1804"/>
      <c r="BH22" s="1800"/>
      <c r="BI22" s="1835"/>
      <c r="BJ22" s="1835"/>
      <c r="BK22" s="1011"/>
      <c r="BL22" s="1876"/>
    </row>
    <row r="23" spans="2:64" ht="141" customHeight="1" thickBot="1" x14ac:dyDescent="0.35">
      <c r="B23" s="1666"/>
      <c r="C23" s="1824"/>
      <c r="D23" s="1727"/>
      <c r="E23" s="1633" t="s">
        <v>74</v>
      </c>
      <c r="F23" s="1614" t="s">
        <v>240</v>
      </c>
      <c r="G23" s="1827" t="s">
        <v>425</v>
      </c>
      <c r="H23" s="1803" t="s">
        <v>51</v>
      </c>
      <c r="I23" s="1803" t="s">
        <v>415</v>
      </c>
      <c r="J23" s="1803" t="s">
        <v>426</v>
      </c>
      <c r="K23" s="1809" t="s">
        <v>101</v>
      </c>
      <c r="L23" s="1592" t="s">
        <v>64</v>
      </c>
      <c r="M23" s="1604" t="str">
        <f t="shared" si="9"/>
        <v>Media</v>
      </c>
      <c r="N23" s="1590">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592" t="s">
        <v>361</v>
      </c>
      <c r="AJ23" s="92"/>
      <c r="AK23" s="1594" t="str">
        <f t="shared" si="11"/>
        <v>Moderado</v>
      </c>
      <c r="AL23" s="1596">
        <f t="shared" si="19"/>
        <v>0.6</v>
      </c>
      <c r="AM23" s="1869" t="str">
        <f>IF(AND(M23&lt;&gt;"",AK23&lt;&gt;""),VLOOKUP(M23&amp;AK23,'No Eliminar'!$P$3:$Q$27,2,FALSE),"")</f>
        <v>Moderada</v>
      </c>
      <c r="AN23" s="188" t="s">
        <v>84</v>
      </c>
      <c r="AO23" s="1244"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600" t="s">
        <v>60</v>
      </c>
      <c r="BF23" s="1812" t="s">
        <v>416</v>
      </c>
      <c r="BG23" s="1803" t="s">
        <v>412</v>
      </c>
      <c r="BH23" s="1803" t="s">
        <v>390</v>
      </c>
      <c r="BI23" s="1830">
        <v>44928</v>
      </c>
      <c r="BJ23" s="1830" t="s">
        <v>1362</v>
      </c>
      <c r="BK23" s="1010"/>
      <c r="BL23" s="1874" t="s">
        <v>428</v>
      </c>
    </row>
    <row r="24" spans="2:64" ht="144.75" customHeight="1" thickTop="1" thickBot="1" x14ac:dyDescent="0.35">
      <c r="B24" s="1666"/>
      <c r="C24" s="1824"/>
      <c r="D24" s="1727"/>
      <c r="E24" s="1653"/>
      <c r="F24" s="1615"/>
      <c r="G24" s="1829"/>
      <c r="H24" s="1804"/>
      <c r="I24" s="1804"/>
      <c r="J24" s="1804"/>
      <c r="K24" s="1810"/>
      <c r="L24" s="1593"/>
      <c r="M24" s="1605"/>
      <c r="N24" s="1591"/>
      <c r="O24" s="143"/>
      <c r="P24" s="143"/>
      <c r="Q24" s="143"/>
      <c r="R24" s="143"/>
      <c r="S24" s="143"/>
      <c r="T24" s="143"/>
      <c r="U24" s="143"/>
      <c r="V24" s="143"/>
      <c r="W24" s="143"/>
      <c r="X24" s="143"/>
      <c r="Y24" s="143"/>
      <c r="Z24" s="143"/>
      <c r="AA24" s="143"/>
      <c r="AB24" s="143"/>
      <c r="AC24" s="143"/>
      <c r="AD24" s="143"/>
      <c r="AE24" s="143"/>
      <c r="AF24" s="143"/>
      <c r="AG24" s="143"/>
      <c r="AH24" s="144"/>
      <c r="AI24" s="1593"/>
      <c r="AJ24" s="144"/>
      <c r="AK24" s="1595"/>
      <c r="AL24" s="1597"/>
      <c r="AM24" s="1870"/>
      <c r="AN24" s="687" t="s">
        <v>347</v>
      </c>
      <c r="AO24" s="1245"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601"/>
      <c r="BF24" s="1813"/>
      <c r="BG24" s="1804"/>
      <c r="BH24" s="1804"/>
      <c r="BI24" s="1831"/>
      <c r="BJ24" s="1831"/>
      <c r="BK24" s="1273"/>
      <c r="BL24" s="1876"/>
    </row>
    <row r="25" spans="2:64" ht="172.5" customHeight="1" thickBot="1" x14ac:dyDescent="0.35">
      <c r="B25" s="1666"/>
      <c r="C25" s="1824"/>
      <c r="D25" s="1727"/>
      <c r="E25" s="1633" t="s">
        <v>74</v>
      </c>
      <c r="F25" s="1614" t="s">
        <v>242</v>
      </c>
      <c r="G25" s="1827" t="s">
        <v>1537</v>
      </c>
      <c r="H25" s="1803" t="s">
        <v>68</v>
      </c>
      <c r="I25" s="1803" t="s">
        <v>1538</v>
      </c>
      <c r="J25" s="1803" t="s">
        <v>421</v>
      </c>
      <c r="K25" s="1809" t="s">
        <v>101</v>
      </c>
      <c r="L25" s="1592" t="s">
        <v>72</v>
      </c>
      <c r="M25" s="1604" t="str">
        <f t="shared" si="9"/>
        <v>Baja</v>
      </c>
      <c r="N25" s="1590">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592" t="s">
        <v>359</v>
      </c>
      <c r="AJ25" s="92"/>
      <c r="AK25" s="1594" t="str">
        <f t="shared" si="11"/>
        <v>Leve</v>
      </c>
      <c r="AL25" s="1596">
        <f t="shared" si="19"/>
        <v>0.2</v>
      </c>
      <c r="AM25" s="1869" t="str">
        <f>IF(AND(M25&lt;&gt;"",AK25&lt;&gt;""),VLOOKUP(M25&amp;AK25,'No Eliminar'!$P$3:$Q$27,2,FALSE),"")</f>
        <v>Baja</v>
      </c>
      <c r="AN25" s="686" t="s">
        <v>84</v>
      </c>
      <c r="AO25" s="1247" t="s">
        <v>1539</v>
      </c>
      <c r="AP25" s="1003"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600" t="s">
        <v>114</v>
      </c>
      <c r="BF25" s="1216" t="s">
        <v>388</v>
      </c>
      <c r="BG25" s="1216" t="s">
        <v>388</v>
      </c>
      <c r="BH25" s="1216" t="s">
        <v>388</v>
      </c>
      <c r="BI25" s="1216" t="s">
        <v>388</v>
      </c>
      <c r="BJ25" s="1216" t="s">
        <v>388</v>
      </c>
      <c r="BK25" s="1010"/>
      <c r="BL25" s="1805" t="s">
        <v>436</v>
      </c>
    </row>
    <row r="26" spans="2:64" ht="209.25" customHeight="1" thickBot="1" x14ac:dyDescent="0.35">
      <c r="B26" s="1666"/>
      <c r="C26" s="1824"/>
      <c r="D26" s="1727"/>
      <c r="E26" s="1656"/>
      <c r="F26" s="1657"/>
      <c r="G26" s="1828"/>
      <c r="H26" s="1826"/>
      <c r="I26" s="1826"/>
      <c r="J26" s="1826"/>
      <c r="K26" s="1837"/>
      <c r="L26" s="1635"/>
      <c r="M26" s="1644"/>
      <c r="N26" s="1634"/>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635"/>
      <c r="AJ26" s="42"/>
      <c r="AK26" s="1636"/>
      <c r="AL26" s="1637"/>
      <c r="AM26" s="1878"/>
      <c r="AN26" s="687" t="s">
        <v>347</v>
      </c>
      <c r="AO26" s="435" t="s">
        <v>1541</v>
      </c>
      <c r="AP26" s="1041"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639"/>
      <c r="BF26" s="1190" t="s">
        <v>388</v>
      </c>
      <c r="BG26" s="1190" t="s">
        <v>388</v>
      </c>
      <c r="BH26" s="1190" t="s">
        <v>388</v>
      </c>
      <c r="BI26" s="1190" t="s">
        <v>388</v>
      </c>
      <c r="BJ26" s="1190" t="s">
        <v>388</v>
      </c>
      <c r="BK26" s="1013"/>
      <c r="BL26" s="1838"/>
    </row>
    <row r="27" spans="2:64" ht="238.5" customHeight="1" thickBot="1" x14ac:dyDescent="0.35">
      <c r="B27" s="1666"/>
      <c r="C27" s="1824"/>
      <c r="D27" s="1727"/>
      <c r="E27" s="1653"/>
      <c r="F27" s="1615"/>
      <c r="G27" s="1829"/>
      <c r="H27" s="1804"/>
      <c r="I27" s="1804"/>
      <c r="J27" s="1804"/>
      <c r="K27" s="1810"/>
      <c r="L27" s="1593"/>
      <c r="M27" s="1605"/>
      <c r="N27" s="1591"/>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593"/>
      <c r="AJ27" s="101"/>
      <c r="AK27" s="1595"/>
      <c r="AL27" s="1597"/>
      <c r="AM27" s="1870"/>
      <c r="AN27" s="687" t="s">
        <v>348</v>
      </c>
      <c r="AO27" s="435" t="s">
        <v>1542</v>
      </c>
      <c r="AP27" s="1003"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601"/>
      <c r="BF27" s="1269" t="s">
        <v>388</v>
      </c>
      <c r="BG27" s="1269" t="s">
        <v>388</v>
      </c>
      <c r="BH27" s="1269" t="s">
        <v>388</v>
      </c>
      <c r="BI27" s="1269" t="s">
        <v>388</v>
      </c>
      <c r="BJ27" s="1269" t="s">
        <v>388</v>
      </c>
      <c r="BK27" s="1011"/>
      <c r="BL27" s="1806"/>
    </row>
    <row r="28" spans="2:64" ht="154.5" customHeight="1" thickBot="1" x14ac:dyDescent="0.35">
      <c r="B28" s="1666"/>
      <c r="C28" s="1824"/>
      <c r="D28" s="1727"/>
      <c r="E28" s="1633" t="s">
        <v>74</v>
      </c>
      <c r="F28" s="1614" t="s">
        <v>328</v>
      </c>
      <c r="G28" s="1871" t="s">
        <v>437</v>
      </c>
      <c r="H28" s="1820" t="s">
        <v>68</v>
      </c>
      <c r="I28" s="1803" t="s">
        <v>438</v>
      </c>
      <c r="J28" s="1803" t="s">
        <v>439</v>
      </c>
      <c r="K28" s="1809" t="s">
        <v>101</v>
      </c>
      <c r="L28" s="1592" t="s">
        <v>72</v>
      </c>
      <c r="M28" s="1604" t="str">
        <f t="shared" si="9"/>
        <v>Baja</v>
      </c>
      <c r="N28" s="1590">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592" t="s">
        <v>359</v>
      </c>
      <c r="AJ28" s="92"/>
      <c r="AK28" s="1594" t="str">
        <f t="shared" si="11"/>
        <v>Leve</v>
      </c>
      <c r="AL28" s="1596">
        <f t="shared" si="19"/>
        <v>0.2</v>
      </c>
      <c r="AM28" s="1869" t="str">
        <f>IF(AND(M28&lt;&gt;"",AK28&lt;&gt;""),VLOOKUP(M28&amp;AK28,'No Eliminar'!$P$3:$Q$27,2,FALSE),"")</f>
        <v>Baja</v>
      </c>
      <c r="AN28" s="686" t="s">
        <v>84</v>
      </c>
      <c r="AO28" s="755" t="s">
        <v>1543</v>
      </c>
      <c r="AP28" s="1003"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600" t="s">
        <v>114</v>
      </c>
      <c r="BF28" s="1216" t="s">
        <v>388</v>
      </c>
      <c r="BG28" s="1216" t="s">
        <v>388</v>
      </c>
      <c r="BH28" s="1216" t="s">
        <v>388</v>
      </c>
      <c r="BI28" s="1216" t="s">
        <v>388</v>
      </c>
      <c r="BJ28" s="1216" t="s">
        <v>388</v>
      </c>
      <c r="BK28" s="1010"/>
      <c r="BL28" s="1805" t="s">
        <v>440</v>
      </c>
    </row>
    <row r="29" spans="2:64" ht="283.5" customHeight="1" thickBot="1" x14ac:dyDescent="0.35">
      <c r="B29" s="1667"/>
      <c r="C29" s="1825"/>
      <c r="D29" s="1728"/>
      <c r="E29" s="1613"/>
      <c r="F29" s="1615"/>
      <c r="G29" s="1872"/>
      <c r="H29" s="1821"/>
      <c r="I29" s="1804"/>
      <c r="J29" s="1804"/>
      <c r="K29" s="1810"/>
      <c r="L29" s="1593"/>
      <c r="M29" s="1605"/>
      <c r="N29" s="1591"/>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593"/>
      <c r="AJ29" s="101"/>
      <c r="AK29" s="1595"/>
      <c r="AL29" s="1597"/>
      <c r="AM29" s="1870"/>
      <c r="AN29" s="687" t="s">
        <v>347</v>
      </c>
      <c r="AO29" s="1248" t="s">
        <v>1544</v>
      </c>
      <c r="AP29" s="1041"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601"/>
      <c r="BF29" s="1269" t="s">
        <v>388</v>
      </c>
      <c r="BG29" s="1269" t="s">
        <v>388</v>
      </c>
      <c r="BH29" s="1269" t="s">
        <v>388</v>
      </c>
      <c r="BI29" s="1269" t="s">
        <v>388</v>
      </c>
      <c r="BJ29" s="1269" t="s">
        <v>388</v>
      </c>
      <c r="BK29" s="1011"/>
      <c r="BL29" s="1806"/>
    </row>
    <row r="30" spans="2:64" ht="193.5" customHeight="1" thickBot="1" x14ac:dyDescent="0.35">
      <c r="B30" s="1665" t="s">
        <v>201</v>
      </c>
      <c r="C30" s="1723"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726" t="str">
        <f>VLOOKUP(B30,'No Eliminar'!B$3:E$18,4,FALSE)</f>
        <v>Ejecutar la planeación institucional en el marco de los valores del servicio público.</v>
      </c>
      <c r="E30" s="1612" t="s">
        <v>74</v>
      </c>
      <c r="F30" s="1614" t="s">
        <v>243</v>
      </c>
      <c r="G30" s="1807" t="s">
        <v>442</v>
      </c>
      <c r="H30" s="1803" t="s">
        <v>68</v>
      </c>
      <c r="I30" s="1803" t="s">
        <v>441</v>
      </c>
      <c r="J30" s="1180" t="s">
        <v>443</v>
      </c>
      <c r="K30" s="1809" t="s">
        <v>101</v>
      </c>
      <c r="L30" s="1592" t="s">
        <v>70</v>
      </c>
      <c r="M30" s="1604" t="str">
        <f t="shared" si="9"/>
        <v>Alta</v>
      </c>
      <c r="N30" s="1590">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592" t="s">
        <v>361</v>
      </c>
      <c r="AJ30" s="92"/>
      <c r="AK30" s="1594" t="str">
        <f t="shared" si="11"/>
        <v>Moderado</v>
      </c>
      <c r="AL30" s="1596">
        <f t="shared" si="19"/>
        <v>0.6</v>
      </c>
      <c r="AM30" s="1598"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600" t="s">
        <v>60</v>
      </c>
      <c r="BF30" s="1275" t="s">
        <v>462</v>
      </c>
      <c r="BG30" s="1199" t="s">
        <v>463</v>
      </c>
      <c r="BH30" s="1189" t="s">
        <v>430</v>
      </c>
      <c r="BI30" s="1276">
        <v>44928</v>
      </c>
      <c r="BJ30" s="1276">
        <v>45289</v>
      </c>
      <c r="BK30" s="1209"/>
      <c r="BL30" s="1805" t="s">
        <v>447</v>
      </c>
    </row>
    <row r="31" spans="2:64" ht="141" customHeight="1" thickBot="1" x14ac:dyDescent="0.35">
      <c r="B31" s="1666"/>
      <c r="C31" s="1724"/>
      <c r="D31" s="1727"/>
      <c r="E31" s="1653"/>
      <c r="F31" s="1615"/>
      <c r="G31" s="1808"/>
      <c r="H31" s="1804"/>
      <c r="I31" s="1804"/>
      <c r="J31" s="1182" t="s">
        <v>444</v>
      </c>
      <c r="K31" s="1810"/>
      <c r="L31" s="1593"/>
      <c r="M31" s="1605"/>
      <c r="N31" s="1591"/>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593"/>
      <c r="AJ31" s="101"/>
      <c r="AK31" s="1595"/>
      <c r="AL31" s="1597"/>
      <c r="AM31" s="1599"/>
      <c r="AN31" s="522" t="s">
        <v>347</v>
      </c>
      <c r="AO31" s="1249"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601"/>
      <c r="BF31" s="1277" t="s">
        <v>464</v>
      </c>
      <c r="BG31" s="1199" t="s">
        <v>465</v>
      </c>
      <c r="BH31" s="1205" t="s">
        <v>430</v>
      </c>
      <c r="BI31" s="1276">
        <v>44928</v>
      </c>
      <c r="BJ31" s="1276">
        <v>45289</v>
      </c>
      <c r="BK31" s="1268"/>
      <c r="BL31" s="1806"/>
    </row>
    <row r="32" spans="2:64" ht="225.75" customHeight="1" thickBot="1" x14ac:dyDescent="0.35">
      <c r="B32" s="1666"/>
      <c r="C32" s="1724"/>
      <c r="D32" s="1727"/>
      <c r="E32" s="1633" t="s">
        <v>74</v>
      </c>
      <c r="F32" s="1614" t="s">
        <v>244</v>
      </c>
      <c r="G32" s="1807" t="s">
        <v>448</v>
      </c>
      <c r="H32" s="1803" t="s">
        <v>68</v>
      </c>
      <c r="I32" s="1803" t="s">
        <v>449</v>
      </c>
      <c r="J32" s="1216" t="s">
        <v>450</v>
      </c>
      <c r="K32" s="1809" t="s">
        <v>101</v>
      </c>
      <c r="L32" s="1592" t="s">
        <v>70</v>
      </c>
      <c r="M32" s="1604" t="str">
        <f t="shared" si="9"/>
        <v>Alta</v>
      </c>
      <c r="N32" s="1590">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592" t="s">
        <v>361</v>
      </c>
      <c r="AJ32" s="92"/>
      <c r="AK32" s="1594" t="str">
        <f t="shared" si="11"/>
        <v>Moderado</v>
      </c>
      <c r="AL32" s="1596">
        <f t="shared" si="19"/>
        <v>0.6</v>
      </c>
      <c r="AM32" s="1598"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600" t="s">
        <v>60</v>
      </c>
      <c r="BF32" s="1278" t="s">
        <v>466</v>
      </c>
      <c r="BG32" s="1180" t="s">
        <v>469</v>
      </c>
      <c r="BH32" s="1216" t="s">
        <v>381</v>
      </c>
      <c r="BI32" s="1274">
        <v>44928</v>
      </c>
      <c r="BJ32" s="1274">
        <v>45289</v>
      </c>
      <c r="BK32" s="1010"/>
      <c r="BL32" s="1805" t="s">
        <v>454</v>
      </c>
    </row>
    <row r="33" spans="2:64" ht="93" customHeight="1" thickTop="1" x14ac:dyDescent="0.3">
      <c r="B33" s="1666"/>
      <c r="C33" s="1724"/>
      <c r="D33" s="1727"/>
      <c r="E33" s="1656"/>
      <c r="F33" s="1657"/>
      <c r="G33" s="1836"/>
      <c r="H33" s="1826"/>
      <c r="I33" s="1826"/>
      <c r="J33" s="1217" t="s">
        <v>451</v>
      </c>
      <c r="K33" s="1837"/>
      <c r="L33" s="1635"/>
      <c r="M33" s="1644"/>
      <c r="N33" s="1634"/>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635"/>
      <c r="AJ33" s="42"/>
      <c r="AK33" s="1636"/>
      <c r="AL33" s="1637"/>
      <c r="AM33" s="1638"/>
      <c r="AN33" s="1649" t="s">
        <v>347</v>
      </c>
      <c r="AO33" s="1900" t="s">
        <v>1465</v>
      </c>
      <c r="AP33" s="1628" t="s">
        <v>453</v>
      </c>
      <c r="AQ33" s="1737" t="str">
        <f t="shared" si="1"/>
        <v>Probabilidad</v>
      </c>
      <c r="AR33" s="1712" t="s">
        <v>61</v>
      </c>
      <c r="AS33" s="1731">
        <f t="shared" si="12"/>
        <v>0.25</v>
      </c>
      <c r="AT33" s="1712" t="s">
        <v>56</v>
      </c>
      <c r="AU33" s="1731">
        <f t="shared" si="6"/>
        <v>0.15</v>
      </c>
      <c r="AV33" s="1732">
        <f t="shared" si="8"/>
        <v>0.4</v>
      </c>
      <c r="AW33" s="1712" t="s">
        <v>73</v>
      </c>
      <c r="AX33" s="1712" t="s">
        <v>65</v>
      </c>
      <c r="AY33" s="1712" t="s">
        <v>59</v>
      </c>
      <c r="AZ33" s="1733">
        <f>IFERROR(IF(AND(AQ32="Probabilidad",AQ33="Probabilidad"),(AZ32-(+AZ32*AV33)),IF(AQ33="Probabilidad",(N32-(+N32*AV33)),IF(AQ33="Impacto",AZ32,""))),"")</f>
        <v>0.28799999999999998</v>
      </c>
      <c r="BA33" s="1738" t="str">
        <f t="shared" si="7"/>
        <v>Baja</v>
      </c>
      <c r="BB33" s="1732">
        <f>IFERROR(IF(AND(AQ32="Impacto",AQ33="Impacto"),(BB32-(+BB32*AV33)),IF(AND(AQ32="Impacto",AQ33="Probabilidad"),(BB32),IF(AND(AQ32="Probabilidad",AQ33="Impacto"),(BB32-(+BB32*AV33)),IF(AND(AQ32="Probabilidad",AQ33="Probabilidad"),(BB32))))),"")</f>
        <v>0.6</v>
      </c>
      <c r="BC33" s="1738" t="str">
        <f t="shared" si="2"/>
        <v>Moderado</v>
      </c>
      <c r="BD33" s="1739" t="str">
        <f>IF(AND(BA33&lt;&gt;"",BC33&lt;&gt;""),VLOOKUP(BA33&amp;BC33,'No Eliminar'!$P$3:$Q$27,2,FALSE),"")</f>
        <v>Moderada</v>
      </c>
      <c r="BE33" s="1639"/>
      <c r="BF33" s="1902" t="s">
        <v>467</v>
      </c>
      <c r="BG33" s="1822" t="s">
        <v>470</v>
      </c>
      <c r="BH33" s="1811" t="s">
        <v>468</v>
      </c>
      <c r="BI33" s="1834">
        <v>44928</v>
      </c>
      <c r="BJ33" s="1834">
        <v>45289</v>
      </c>
      <c r="BK33" s="1013"/>
      <c r="BL33" s="1838"/>
    </row>
    <row r="34" spans="2:64" ht="159.75" customHeight="1" thickBot="1" x14ac:dyDescent="0.35">
      <c r="B34" s="1667"/>
      <c r="C34" s="1725"/>
      <c r="D34" s="1728"/>
      <c r="E34" s="1613"/>
      <c r="F34" s="1615"/>
      <c r="G34" s="1808"/>
      <c r="H34" s="1804"/>
      <c r="I34" s="1804"/>
      <c r="J34" s="1218" t="s">
        <v>452</v>
      </c>
      <c r="K34" s="1810"/>
      <c r="L34" s="1593"/>
      <c r="M34" s="1605"/>
      <c r="N34" s="1591"/>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593"/>
      <c r="AJ34" s="101"/>
      <c r="AK34" s="1595"/>
      <c r="AL34" s="1597"/>
      <c r="AM34" s="1599"/>
      <c r="AN34" s="1650"/>
      <c r="AO34" s="1901"/>
      <c r="AP34" s="1629"/>
      <c r="AQ34" s="1631"/>
      <c r="AR34" s="1601"/>
      <c r="AS34" s="1597"/>
      <c r="AT34" s="1601"/>
      <c r="AU34" s="1597"/>
      <c r="AV34" s="1621"/>
      <c r="AW34" s="1601"/>
      <c r="AX34" s="1601"/>
      <c r="AY34" s="1601"/>
      <c r="AZ34" s="1734"/>
      <c r="BA34" s="1619"/>
      <c r="BB34" s="1621"/>
      <c r="BC34" s="1619"/>
      <c r="BD34" s="1623"/>
      <c r="BE34" s="1601"/>
      <c r="BF34" s="1903"/>
      <c r="BG34" s="1804"/>
      <c r="BH34" s="1800"/>
      <c r="BI34" s="1835"/>
      <c r="BJ34" s="1835"/>
      <c r="BK34" s="1011"/>
      <c r="BL34" s="1806"/>
    </row>
    <row r="35" spans="2:64" s="614" customFormat="1" ht="195.75" customHeight="1" thickBot="1" x14ac:dyDescent="0.35">
      <c r="B35" s="1665" t="s">
        <v>196</v>
      </c>
      <c r="C35" s="1723" t="str">
        <f>VLOOKUP(B35,'No Eliminar'!B$3:D$18,2,FALSE)</f>
        <v>Establecer directrices relacionadas con obtener los beneficios legales que se otorgan durante la ejecución de la pena privativa de la libertad o el cumplimiento de la medida de aseguramiento a la población reclusa.</v>
      </c>
      <c r="D35" s="1726" t="str">
        <f>VLOOKUP(B35,'No Eliminar'!B$3:E$18,4,FALSE)</f>
        <v>Ejecutar la planeación institucional en el marco de los valores del servicio público.</v>
      </c>
      <c r="E35" s="682" t="s">
        <v>74</v>
      </c>
      <c r="F35" s="551" t="s">
        <v>246</v>
      </c>
      <c r="G35" s="906" t="s">
        <v>1548</v>
      </c>
      <c r="H35" s="1184" t="s">
        <v>68</v>
      </c>
      <c r="I35" s="1184" t="s">
        <v>1103</v>
      </c>
      <c r="J35" s="1184"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2"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279"/>
      <c r="BL35" s="1008" t="s">
        <v>1125</v>
      </c>
    </row>
    <row r="36" spans="2:64" s="614" customFormat="1" ht="163.5" customHeight="1" thickBot="1" x14ac:dyDescent="0.35">
      <c r="B36" s="1666"/>
      <c r="C36" s="1724"/>
      <c r="D36" s="1727"/>
      <c r="E36" s="1633" t="s">
        <v>74</v>
      </c>
      <c r="F36" s="1614" t="s">
        <v>247</v>
      </c>
      <c r="G36" s="1807" t="s">
        <v>1602</v>
      </c>
      <c r="H36" s="1803" t="s">
        <v>68</v>
      </c>
      <c r="I36" s="1803" t="s">
        <v>1601</v>
      </c>
      <c r="J36" s="1803" t="s">
        <v>1603</v>
      </c>
      <c r="K36" s="1809" t="s">
        <v>101</v>
      </c>
      <c r="L36" s="1592" t="s">
        <v>64</v>
      </c>
      <c r="M36" s="1604" t="str">
        <f>IF(L36="Máximo 2 veces por año","Muy Baja", IF(L36="De 3 a 24 veces por año","Baja", IF(L36="De 24 a 500 veces por año","Media", IF(L36="De 500 veces al año y máximo 5000 veces por año","Alta",IF(L36="Más de 5000 veces por año","Muy Alta",";")))))</f>
        <v>Media</v>
      </c>
      <c r="N36" s="1590">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592" t="s">
        <v>359</v>
      </c>
      <c r="AJ36" s="693"/>
      <c r="AK36" s="1594" t="str">
        <f t="shared" si="28"/>
        <v>Leve</v>
      </c>
      <c r="AL36" s="1596">
        <f t="shared" si="29"/>
        <v>0.2</v>
      </c>
      <c r="AM36" s="1598" t="str">
        <f>IF(AND(M36&lt;&gt;"",AK36&lt;&gt;""),VLOOKUP(M36&amp;AK36,'No Eliminar'!$P$3:$Q$27,2,FALSE),"")</f>
        <v>Moderada</v>
      </c>
      <c r="AN36" s="844" t="s">
        <v>84</v>
      </c>
      <c r="AO36" s="1250" t="s">
        <v>1604</v>
      </c>
      <c r="AP36" s="1075" t="s">
        <v>1555</v>
      </c>
      <c r="AQ36" s="678" t="str">
        <f>IF(AR36="Preventivo","Probabilidad",IF(AR36="Detectivo","Probabilidad","Impacto"))</f>
        <v>Probabilidad</v>
      </c>
      <c r="AR36" s="1072" t="s">
        <v>61</v>
      </c>
      <c r="AS36" s="1070">
        <f>IF(AR36="Preventivo", 25%, IF(AR36="Detectivo",15%, IF(AR36="Correctivo",10%,IF(AR36="No se tienen controles para aplicar al impacto","No Aplica",""))))</f>
        <v>0.25</v>
      </c>
      <c r="AT36" s="1072" t="s">
        <v>56</v>
      </c>
      <c r="AU36" s="1070">
        <f>IF(AT36="Automático", 25%, IF(AT36="Manual",15%,IF(AT36="No Aplica", "No Aplica","")))</f>
        <v>0.15</v>
      </c>
      <c r="AV36" s="841">
        <f>AS36+AU36</f>
        <v>0.4</v>
      </c>
      <c r="AW36" s="1072" t="s">
        <v>73</v>
      </c>
      <c r="AX36" s="1072" t="s">
        <v>65</v>
      </c>
      <c r="AY36" s="1072"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71" t="str">
        <f>IF(AND(BA36&lt;&gt;"",BC36&lt;&gt;""),VLOOKUP(BA36&amp;BC36,'No Eliminar'!$P$3:$Q$27,2,FALSE),"")</f>
        <v>Baja</v>
      </c>
      <c r="BE36" s="1712" t="s">
        <v>114</v>
      </c>
      <c r="BF36" s="1803" t="s">
        <v>388</v>
      </c>
      <c r="BG36" s="1803" t="s">
        <v>388</v>
      </c>
      <c r="BH36" s="1803" t="s">
        <v>388</v>
      </c>
      <c r="BI36" s="1803" t="s">
        <v>388</v>
      </c>
      <c r="BJ36" s="1803" t="s">
        <v>388</v>
      </c>
      <c r="BK36" s="1803"/>
      <c r="BL36" s="1805" t="s">
        <v>1605</v>
      </c>
    </row>
    <row r="37" spans="2:64" s="614" customFormat="1" ht="204.75" customHeight="1" thickBot="1" x14ac:dyDescent="0.35">
      <c r="B37" s="1666"/>
      <c r="C37" s="1724"/>
      <c r="D37" s="1727"/>
      <c r="E37" s="1653"/>
      <c r="F37" s="1615"/>
      <c r="G37" s="1808"/>
      <c r="H37" s="1804"/>
      <c r="I37" s="1804"/>
      <c r="J37" s="1804"/>
      <c r="K37" s="1810"/>
      <c r="L37" s="1593"/>
      <c r="M37" s="1605"/>
      <c r="N37" s="1591"/>
      <c r="O37" s="1058"/>
      <c r="P37" s="1058"/>
      <c r="Q37" s="1058"/>
      <c r="R37" s="1058"/>
      <c r="S37" s="1058"/>
      <c r="T37" s="1058"/>
      <c r="U37" s="1058"/>
      <c r="V37" s="1058"/>
      <c r="W37" s="1058"/>
      <c r="X37" s="1058"/>
      <c r="Y37" s="1058"/>
      <c r="Z37" s="1058"/>
      <c r="AA37" s="1058"/>
      <c r="AB37" s="1058"/>
      <c r="AC37" s="1058"/>
      <c r="AD37" s="1058"/>
      <c r="AE37" s="1058"/>
      <c r="AF37" s="1058"/>
      <c r="AG37" s="1058"/>
      <c r="AH37" s="715"/>
      <c r="AI37" s="1593"/>
      <c r="AJ37" s="715"/>
      <c r="AK37" s="1595"/>
      <c r="AL37" s="1597"/>
      <c r="AM37" s="1599"/>
      <c r="AN37" s="844" t="s">
        <v>347</v>
      </c>
      <c r="AO37" s="1250" t="s">
        <v>1606</v>
      </c>
      <c r="AP37" s="871" t="s">
        <v>605</v>
      </c>
      <c r="AQ37" s="1001" t="str">
        <f>IF(AR37="Preventivo","Probabilidad",IF(AR37="Detectivo","Probabilidad","Impacto"))</f>
        <v>Probabilidad</v>
      </c>
      <c r="AR37" s="1047" t="s">
        <v>61</v>
      </c>
      <c r="AS37" s="1046">
        <f t="shared" ref="AS37" si="38">IF(AR37="Preventivo", 25%, IF(AR37="Detectivo",15%, IF(AR37="Correctivo",10%,IF(AR37="No se tienen controles para aplicar al impacto","No Aplica",""))))</f>
        <v>0.25</v>
      </c>
      <c r="AT37" s="1047" t="s">
        <v>56</v>
      </c>
      <c r="AU37" s="1046">
        <f t="shared" ref="AU37" si="39">IF(AT37="Automático", 25%, IF(AT37="Manual",15%,IF(AT37="No Aplica", "No Aplica","")))</f>
        <v>0.15</v>
      </c>
      <c r="AV37" s="1054">
        <f>AS37+AU37</f>
        <v>0.4</v>
      </c>
      <c r="AW37" s="1047" t="s">
        <v>57</v>
      </c>
      <c r="AX37" s="1047" t="s">
        <v>58</v>
      </c>
      <c r="AY37" s="1047" t="s">
        <v>59</v>
      </c>
      <c r="AZ37" s="843">
        <f>IFERROR(IF(AND(AQ36="Probabilidad",AQ37="Probabilidad"),(AZ36-(+AZ36*AV37)),IF(AQ37="Probabilidad",(N36-(+N36*AV37)),IF(AQ37="Impacto",AZ36,""))),"")</f>
        <v>0.216</v>
      </c>
      <c r="BA37" s="1052"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2" t="str">
        <f t="shared" ref="BC37" si="40">IF(BB37&lt;=20%, "Leve", IF(BB37&lt;=40%,"Menor", IF(BB37&lt;=60%,"Moderado",IF(BB37&lt;=80%,"Mayor","Catastrófico"))))</f>
        <v>Leve</v>
      </c>
      <c r="BD37" s="1071" t="str">
        <f>IF(AND(BA37&lt;&gt;"",BC37&lt;&gt;""),VLOOKUP(BA37&amp;BC37,'No Eliminar'!$P$3:$Q$27,2,FALSE),"")</f>
        <v>Baja</v>
      </c>
      <c r="BE37" s="1601"/>
      <c r="BF37" s="1804"/>
      <c r="BG37" s="1804"/>
      <c r="BH37" s="1804"/>
      <c r="BI37" s="1804"/>
      <c r="BJ37" s="1804"/>
      <c r="BK37" s="1804"/>
      <c r="BL37" s="1806"/>
    </row>
    <row r="38" spans="2:64" s="614" customFormat="1" ht="202.5" customHeight="1" thickBot="1" x14ac:dyDescent="0.35">
      <c r="B38" s="1666"/>
      <c r="C38" s="1724"/>
      <c r="D38" s="1727"/>
      <c r="E38" s="779" t="s">
        <v>74</v>
      </c>
      <c r="F38" s="551" t="s">
        <v>248</v>
      </c>
      <c r="G38" s="906" t="s">
        <v>1128</v>
      </c>
      <c r="H38" s="1184" t="s">
        <v>68</v>
      </c>
      <c r="I38" s="1184" t="s">
        <v>1129</v>
      </c>
      <c r="J38" s="1184"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250" t="s">
        <v>1608</v>
      </c>
      <c r="AP38" s="1075"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207" t="s">
        <v>1133</v>
      </c>
      <c r="BG38" s="1184" t="s">
        <v>387</v>
      </c>
      <c r="BH38" s="930" t="s">
        <v>430</v>
      </c>
      <c r="BI38" s="1188">
        <v>44958</v>
      </c>
      <c r="BJ38" s="1188">
        <v>45260</v>
      </c>
      <c r="BK38" s="1279"/>
      <c r="BL38" s="1008" t="s">
        <v>1609</v>
      </c>
    </row>
    <row r="39" spans="2:64" s="614" customFormat="1" ht="124.5" customHeight="1" thickBot="1" x14ac:dyDescent="0.35">
      <c r="B39" s="1666"/>
      <c r="C39" s="1724"/>
      <c r="D39" s="1727"/>
      <c r="E39" s="1633" t="s">
        <v>74</v>
      </c>
      <c r="F39" s="1614" t="s">
        <v>249</v>
      </c>
      <c r="G39" s="1807" t="s">
        <v>1551</v>
      </c>
      <c r="H39" s="1803" t="s">
        <v>68</v>
      </c>
      <c r="I39" s="1803" t="s">
        <v>1553</v>
      </c>
      <c r="J39" s="1803" t="s">
        <v>1552</v>
      </c>
      <c r="K39" s="1803" t="s">
        <v>101</v>
      </c>
      <c r="L39" s="1803" t="s">
        <v>167</v>
      </c>
      <c r="M39" s="1604" t="str">
        <f t="shared" si="26"/>
        <v>Muy Baja</v>
      </c>
      <c r="N39" s="1590">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592" t="s">
        <v>359</v>
      </c>
      <c r="AJ39" s="715"/>
      <c r="AK39" s="1594" t="str">
        <f t="shared" si="28"/>
        <v>Leve</v>
      </c>
      <c r="AL39" s="1596">
        <f t="shared" si="29"/>
        <v>0.2</v>
      </c>
      <c r="AM39" s="1598" t="str">
        <f>IF(AND(M39&lt;&gt;"",AK39&lt;&gt;""),VLOOKUP(M39&amp;AK39,'No Eliminar'!$P$3:$Q$27,2,FALSE),"")</f>
        <v>Baja</v>
      </c>
      <c r="AN39" s="687" t="s">
        <v>84</v>
      </c>
      <c r="AO39" s="1251"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600" t="s">
        <v>114</v>
      </c>
      <c r="BF39" s="1803" t="s">
        <v>388</v>
      </c>
      <c r="BG39" s="1803" t="s">
        <v>388</v>
      </c>
      <c r="BH39" s="1803" t="s">
        <v>388</v>
      </c>
      <c r="BI39" s="1803" t="s">
        <v>388</v>
      </c>
      <c r="BJ39" s="1803" t="s">
        <v>388</v>
      </c>
      <c r="BK39" s="1803"/>
      <c r="BL39" s="1812" t="s">
        <v>1140</v>
      </c>
    </row>
    <row r="40" spans="2:64" s="614" customFormat="1" ht="133.5" customHeight="1" thickBot="1" x14ac:dyDescent="0.35">
      <c r="B40" s="1666"/>
      <c r="C40" s="1724"/>
      <c r="D40" s="1727"/>
      <c r="E40" s="1653"/>
      <c r="F40" s="1615"/>
      <c r="G40" s="1808"/>
      <c r="H40" s="1804"/>
      <c r="I40" s="1804"/>
      <c r="J40" s="1804"/>
      <c r="K40" s="1804"/>
      <c r="L40" s="1804"/>
      <c r="M40" s="1605"/>
      <c r="N40" s="1591"/>
      <c r="O40" s="999"/>
      <c r="P40" s="999"/>
      <c r="Q40" s="999"/>
      <c r="R40" s="999"/>
      <c r="S40" s="999"/>
      <c r="T40" s="999"/>
      <c r="U40" s="999"/>
      <c r="V40" s="999"/>
      <c r="W40" s="999"/>
      <c r="X40" s="999"/>
      <c r="Y40" s="999"/>
      <c r="Z40" s="999"/>
      <c r="AA40" s="999"/>
      <c r="AB40" s="999"/>
      <c r="AC40" s="999"/>
      <c r="AD40" s="999"/>
      <c r="AE40" s="999"/>
      <c r="AF40" s="999"/>
      <c r="AG40" s="999"/>
      <c r="AH40" s="715"/>
      <c r="AI40" s="1593"/>
      <c r="AJ40" s="715"/>
      <c r="AK40" s="1595"/>
      <c r="AL40" s="1597"/>
      <c r="AM40" s="1599"/>
      <c r="AN40" s="1000" t="s">
        <v>347</v>
      </c>
      <c r="AO40" s="1251" t="s">
        <v>1556</v>
      </c>
      <c r="AP40" s="734" t="s">
        <v>1555</v>
      </c>
      <c r="AQ40" s="1001" t="str">
        <f t="shared" ref="AQ40" si="41">IF(AR40="Preventivo","Probabilidad",IF(AR40="Detectivo","Probabilidad","Impacto"))</f>
        <v>Probabilidad</v>
      </c>
      <c r="AR40" s="994" t="s">
        <v>61</v>
      </c>
      <c r="AS40" s="993">
        <f t="shared" ref="AS40" si="42">IF(AR40="Preventivo", 25%, IF(AR40="Detectivo",15%, IF(AR40="Correctivo",10%,IF(AR40="No se tienen controles para aplicar al impacto","No Aplica",""))))</f>
        <v>0.25</v>
      </c>
      <c r="AT40" s="994" t="s">
        <v>56</v>
      </c>
      <c r="AU40" s="993">
        <f t="shared" ref="AU40" si="43">IF(AT40="Automático", 25%, IF(AT40="Manual",15%,IF(AT40="No Aplica", "No Aplica","")))</f>
        <v>0.15</v>
      </c>
      <c r="AV40" s="996">
        <f>AS40+AU40</f>
        <v>0.4</v>
      </c>
      <c r="AW40" s="994" t="s">
        <v>57</v>
      </c>
      <c r="AX40" s="994" t="s">
        <v>58</v>
      </c>
      <c r="AY40" s="994" t="s">
        <v>59</v>
      </c>
      <c r="AZ40" s="843">
        <f>IFERROR(IF(AND(AQ39="Probabilidad",AQ40="Probabilidad"),(AZ39-(+AZ39*AV40)),IF(AQ40="Probabilidad",(N39-(+N39*AV40)),IF(AQ40="Impacto",AZ39,""))),"")</f>
        <v>7.1999999999999995E-2</v>
      </c>
      <c r="BA40" s="995"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5" t="str">
        <f t="shared" ref="BC40" si="44">IF(BB40&lt;=20%, "Leve", IF(BB40&lt;=40%,"Menor", IF(BB40&lt;=60%,"Moderado",IF(BB40&lt;=80%,"Mayor","Catastrófico"))))</f>
        <v>Leve</v>
      </c>
      <c r="BD40" s="998" t="str">
        <f>IF(AND(BA40&lt;&gt;"",BC40&lt;&gt;""),VLOOKUP(BA40&amp;BC40,'No Eliminar'!$P$3:$Q$27,2,FALSE),"")</f>
        <v>Baja</v>
      </c>
      <c r="BE40" s="1601"/>
      <c r="BF40" s="1804"/>
      <c r="BG40" s="1804"/>
      <c r="BH40" s="1804"/>
      <c r="BI40" s="1804"/>
      <c r="BJ40" s="1804"/>
      <c r="BK40" s="1804"/>
      <c r="BL40" s="1813"/>
    </row>
    <row r="41" spans="2:64" s="614" customFormat="1" ht="134.25" customHeight="1" thickBot="1" x14ac:dyDescent="0.35">
      <c r="B41" s="1666"/>
      <c r="C41" s="1724"/>
      <c r="D41" s="1727"/>
      <c r="E41" s="1633" t="s">
        <v>74</v>
      </c>
      <c r="F41" s="1614" t="s">
        <v>250</v>
      </c>
      <c r="G41" s="1807" t="s">
        <v>1142</v>
      </c>
      <c r="H41" s="1803" t="s">
        <v>51</v>
      </c>
      <c r="I41" s="1803" t="s">
        <v>1141</v>
      </c>
      <c r="J41" s="1180" t="s">
        <v>1143</v>
      </c>
      <c r="K41" s="1219" t="s">
        <v>355</v>
      </c>
      <c r="L41" s="1592" t="s">
        <v>64</v>
      </c>
      <c r="M41" s="1604" t="str">
        <f t="shared" si="26"/>
        <v>Media</v>
      </c>
      <c r="N41" s="1590">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592" t="s">
        <v>359</v>
      </c>
      <c r="AJ41" s="641"/>
      <c r="AK41" s="1594" t="str">
        <f t="shared" si="28"/>
        <v>Leve</v>
      </c>
      <c r="AL41" s="1596">
        <f>IF(AK41="Leve", 20%, IF(AK41="Menor",40%, IF(AK41="Moderado",60%, IF(AK41="Mayor",80%,IF(AK41="Catastrófico",100%,"")))))</f>
        <v>0.2</v>
      </c>
      <c r="AM41" s="1598" t="str">
        <f>IF(AND(M41&lt;&gt;"",AK41&lt;&gt;""),VLOOKUP(M41&amp;AK41,'No Eliminar'!$P$3:$Q$27,2,FALSE),"")</f>
        <v>Moderada</v>
      </c>
      <c r="AN41" s="686" t="s">
        <v>84</v>
      </c>
      <c r="AO41" s="1163"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600" t="s">
        <v>114</v>
      </c>
      <c r="BF41" s="1803" t="s">
        <v>388</v>
      </c>
      <c r="BG41" s="1803" t="s">
        <v>388</v>
      </c>
      <c r="BH41" s="1803" t="s">
        <v>388</v>
      </c>
      <c r="BI41" s="1803" t="s">
        <v>388</v>
      </c>
      <c r="BJ41" s="1803" t="s">
        <v>388</v>
      </c>
      <c r="BK41" s="1803"/>
      <c r="BL41" s="1812" t="s">
        <v>1148</v>
      </c>
    </row>
    <row r="42" spans="2:64" s="614" customFormat="1" ht="131.25" thickBot="1" x14ac:dyDescent="0.35">
      <c r="B42" s="1667"/>
      <c r="C42" s="1725"/>
      <c r="D42" s="1728"/>
      <c r="E42" s="1613"/>
      <c r="F42" s="1615"/>
      <c r="G42" s="1808"/>
      <c r="H42" s="1804"/>
      <c r="I42" s="1804"/>
      <c r="J42" s="1182" t="s">
        <v>1144</v>
      </c>
      <c r="K42" s="1066" t="s">
        <v>356</v>
      </c>
      <c r="L42" s="1593"/>
      <c r="M42" s="1605"/>
      <c r="N42" s="1591"/>
      <c r="O42" s="673"/>
      <c r="P42" s="673"/>
      <c r="Q42" s="673"/>
      <c r="R42" s="673"/>
      <c r="S42" s="673"/>
      <c r="T42" s="673"/>
      <c r="U42" s="673"/>
      <c r="V42" s="673"/>
      <c r="W42" s="673"/>
      <c r="X42" s="673"/>
      <c r="Y42" s="673"/>
      <c r="Z42" s="673"/>
      <c r="AA42" s="673"/>
      <c r="AB42" s="673"/>
      <c r="AC42" s="673"/>
      <c r="AD42" s="673"/>
      <c r="AE42" s="673"/>
      <c r="AF42" s="673"/>
      <c r="AG42" s="673"/>
      <c r="AH42" s="674"/>
      <c r="AI42" s="1593"/>
      <c r="AJ42" s="674"/>
      <c r="AK42" s="1595"/>
      <c r="AL42" s="1597"/>
      <c r="AM42" s="1599"/>
      <c r="AN42" s="686" t="s">
        <v>347</v>
      </c>
      <c r="AO42" s="1251"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601"/>
      <c r="BF42" s="1804" t="s">
        <v>388</v>
      </c>
      <c r="BG42" s="1804" t="s">
        <v>388</v>
      </c>
      <c r="BH42" s="1804" t="s">
        <v>388</v>
      </c>
      <c r="BI42" s="1804" t="s">
        <v>388</v>
      </c>
      <c r="BJ42" s="1804" t="s">
        <v>388</v>
      </c>
      <c r="BK42" s="1804"/>
      <c r="BL42" s="1813"/>
    </row>
    <row r="43" spans="2:64" ht="231.75" thickBot="1" x14ac:dyDescent="0.35">
      <c r="B43" s="399" t="s">
        <v>198</v>
      </c>
      <c r="C43" s="1210" t="str">
        <f>VLOOKUP(B43,'No Eliminar'!B$3:D$18,2,FALSE)</f>
        <v>Realizar la formación, capacitación, inducción, instrucción, entrenamiento y reentrenamiento a los actores del Sistema Nacional Penitenciario que así lo requiera y las investigaciones a este ámbito en forma eficiente.</v>
      </c>
      <c r="D43" s="1211"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184" t="s">
        <v>51</v>
      </c>
      <c r="I43" s="1184" t="s">
        <v>475</v>
      </c>
      <c r="J43" s="1184"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253" t="s">
        <v>478</v>
      </c>
      <c r="BG43" s="1184" t="s">
        <v>479</v>
      </c>
      <c r="BH43" s="1184" t="s">
        <v>480</v>
      </c>
      <c r="BI43" s="1208">
        <v>45078</v>
      </c>
      <c r="BJ43" s="1208">
        <v>45260</v>
      </c>
      <c r="BK43" s="1184"/>
      <c r="BL43" s="1008" t="s">
        <v>481</v>
      </c>
    </row>
    <row r="44" spans="2:64" ht="243" customHeight="1" thickBot="1" x14ac:dyDescent="0.35">
      <c r="B44" s="1665" t="s">
        <v>193</v>
      </c>
      <c r="C44" s="1723"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726"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612" t="s">
        <v>74</v>
      </c>
      <c r="F44" s="1614" t="s">
        <v>255</v>
      </c>
      <c r="G44" s="1832" t="s">
        <v>515</v>
      </c>
      <c r="H44" s="1803" t="s">
        <v>68</v>
      </c>
      <c r="I44" s="1809" t="s">
        <v>510</v>
      </c>
      <c r="J44" s="1809" t="s">
        <v>511</v>
      </c>
      <c r="K44" s="1809" t="s">
        <v>355</v>
      </c>
      <c r="L44" s="1592" t="s">
        <v>64</v>
      </c>
      <c r="M44" s="1604" t="str">
        <f t="shared" si="9"/>
        <v>Media</v>
      </c>
      <c r="N44" s="1590">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592" t="s">
        <v>360</v>
      </c>
      <c r="AJ44" s="92"/>
      <c r="AK44" s="1594" t="str">
        <f t="shared" si="11"/>
        <v>Menor</v>
      </c>
      <c r="AL44" s="1596">
        <f t="shared" si="19"/>
        <v>0.4</v>
      </c>
      <c r="AM44" s="1598"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600" t="s">
        <v>60</v>
      </c>
      <c r="BF44" s="1812" t="s">
        <v>513</v>
      </c>
      <c r="BG44" s="1803" t="s">
        <v>514</v>
      </c>
      <c r="BH44" s="1803" t="s">
        <v>395</v>
      </c>
      <c r="BI44" s="1830">
        <v>44928</v>
      </c>
      <c r="BJ44" s="1830">
        <v>45289</v>
      </c>
      <c r="BK44" s="1803"/>
      <c r="BL44" s="1805" t="s">
        <v>926</v>
      </c>
    </row>
    <row r="45" spans="2:64" ht="269.25" customHeight="1" thickBot="1" x14ac:dyDescent="0.35">
      <c r="B45" s="1666"/>
      <c r="C45" s="1724"/>
      <c r="D45" s="1727"/>
      <c r="E45" s="1653"/>
      <c r="F45" s="1615"/>
      <c r="G45" s="1833"/>
      <c r="H45" s="1804"/>
      <c r="I45" s="1810"/>
      <c r="J45" s="1810"/>
      <c r="K45" s="1810"/>
      <c r="L45" s="1593"/>
      <c r="M45" s="1605"/>
      <c r="N45" s="1591"/>
      <c r="O45" s="165"/>
      <c r="P45" s="165"/>
      <c r="Q45" s="165"/>
      <c r="R45" s="165"/>
      <c r="S45" s="165"/>
      <c r="T45" s="165"/>
      <c r="U45" s="165"/>
      <c r="V45" s="165"/>
      <c r="W45" s="165"/>
      <c r="X45" s="165"/>
      <c r="Y45" s="165"/>
      <c r="Z45" s="165"/>
      <c r="AA45" s="165"/>
      <c r="AB45" s="165"/>
      <c r="AC45" s="165"/>
      <c r="AD45" s="165"/>
      <c r="AE45" s="165"/>
      <c r="AF45" s="165"/>
      <c r="AG45" s="165"/>
      <c r="AH45" s="144"/>
      <c r="AI45" s="1593"/>
      <c r="AJ45" s="144"/>
      <c r="AK45" s="1595"/>
      <c r="AL45" s="1597"/>
      <c r="AM45" s="1599"/>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601"/>
      <c r="BF45" s="1813"/>
      <c r="BG45" s="1804"/>
      <c r="BH45" s="1804"/>
      <c r="BI45" s="1831"/>
      <c r="BJ45" s="1831"/>
      <c r="BK45" s="1804"/>
      <c r="BL45" s="1806"/>
    </row>
    <row r="46" spans="2:64" ht="243.75" customHeight="1" thickBot="1" x14ac:dyDescent="0.35">
      <c r="B46" s="1666"/>
      <c r="C46" s="1724"/>
      <c r="D46" s="1727"/>
      <c r="E46" s="1633" t="s">
        <v>74</v>
      </c>
      <c r="F46" s="1614" t="s">
        <v>256</v>
      </c>
      <c r="G46" s="1832" t="s">
        <v>516</v>
      </c>
      <c r="H46" s="1803" t="s">
        <v>68</v>
      </c>
      <c r="I46" s="1803" t="s">
        <v>517</v>
      </c>
      <c r="J46" s="1809" t="s">
        <v>518</v>
      </c>
      <c r="K46" s="1809" t="s">
        <v>355</v>
      </c>
      <c r="L46" s="1592" t="s">
        <v>70</v>
      </c>
      <c r="M46" s="1604" t="str">
        <f t="shared" si="9"/>
        <v>Alta</v>
      </c>
      <c r="N46" s="1590">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592" t="s">
        <v>362</v>
      </c>
      <c r="AJ46" s="92"/>
      <c r="AK46" s="1594" t="str">
        <f t="shared" si="11"/>
        <v>Mayor</v>
      </c>
      <c r="AL46" s="1596">
        <f t="shared" si="19"/>
        <v>0.8</v>
      </c>
      <c r="AM46" s="1598" t="str">
        <f>IF(AND(M46&lt;&gt;"",AK46&lt;&gt;""),VLOOKUP(M46&amp;AK46,'No Eliminar'!$P$3:$Q$27,2,FALSE),"")</f>
        <v>Alta</v>
      </c>
      <c r="AN46" s="685" t="s">
        <v>84</v>
      </c>
      <c r="AO46" s="1244"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600" t="s">
        <v>60</v>
      </c>
      <c r="BF46" s="1812" t="s">
        <v>513</v>
      </c>
      <c r="BG46" s="1803" t="s">
        <v>514</v>
      </c>
      <c r="BH46" s="1803" t="s">
        <v>395</v>
      </c>
      <c r="BI46" s="1830">
        <v>44928</v>
      </c>
      <c r="BJ46" s="1830">
        <v>45289</v>
      </c>
      <c r="BK46" s="1803"/>
      <c r="BL46" s="1805" t="s">
        <v>928</v>
      </c>
    </row>
    <row r="47" spans="2:64" ht="201" customHeight="1" thickTop="1" thickBot="1" x14ac:dyDescent="0.35">
      <c r="B47" s="1667"/>
      <c r="C47" s="1725"/>
      <c r="D47" s="1728"/>
      <c r="E47" s="1613"/>
      <c r="F47" s="1615"/>
      <c r="G47" s="1833"/>
      <c r="H47" s="1804"/>
      <c r="I47" s="1804"/>
      <c r="J47" s="1810"/>
      <c r="K47" s="1810"/>
      <c r="L47" s="1593"/>
      <c r="M47" s="1605"/>
      <c r="N47" s="1591"/>
      <c r="O47" s="165"/>
      <c r="P47" s="165"/>
      <c r="Q47" s="165"/>
      <c r="R47" s="165"/>
      <c r="S47" s="165"/>
      <c r="T47" s="165"/>
      <c r="U47" s="165"/>
      <c r="V47" s="165"/>
      <c r="W47" s="165"/>
      <c r="X47" s="165"/>
      <c r="Y47" s="165"/>
      <c r="Z47" s="165"/>
      <c r="AA47" s="165"/>
      <c r="AB47" s="165"/>
      <c r="AC47" s="165"/>
      <c r="AD47" s="165"/>
      <c r="AE47" s="165"/>
      <c r="AF47" s="165"/>
      <c r="AG47" s="165"/>
      <c r="AH47" s="144"/>
      <c r="AI47" s="1593"/>
      <c r="AJ47" s="144"/>
      <c r="AK47" s="1595"/>
      <c r="AL47" s="1597"/>
      <c r="AM47" s="1599"/>
      <c r="AN47" s="686" t="s">
        <v>347</v>
      </c>
      <c r="AO47" s="1245"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601"/>
      <c r="BF47" s="1813"/>
      <c r="BG47" s="1804"/>
      <c r="BH47" s="1804"/>
      <c r="BI47" s="1831"/>
      <c r="BJ47" s="1831"/>
      <c r="BK47" s="1804"/>
      <c r="BL47" s="1806"/>
    </row>
    <row r="48" spans="2:64" s="614" customFormat="1" ht="198.75" customHeight="1" thickBot="1" x14ac:dyDescent="0.35">
      <c r="B48" s="1665" t="s">
        <v>194</v>
      </c>
      <c r="C48" s="1723"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726"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199" t="s">
        <v>68</v>
      </c>
      <c r="I48" s="1199" t="s">
        <v>1534</v>
      </c>
      <c r="J48" s="1199" t="s">
        <v>1535</v>
      </c>
      <c r="K48" s="1067"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163"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207" t="s">
        <v>1284</v>
      </c>
      <c r="BG48" s="1184" t="s">
        <v>1064</v>
      </c>
      <c r="BH48" s="930" t="s">
        <v>590</v>
      </c>
      <c r="BI48" s="1208">
        <v>44928</v>
      </c>
      <c r="BJ48" s="1208">
        <v>45260</v>
      </c>
      <c r="BK48" s="1280"/>
      <c r="BL48" s="1008" t="s">
        <v>1119</v>
      </c>
    </row>
    <row r="49" spans="2:64" s="614" customFormat="1" ht="143.25" thickBot="1" x14ac:dyDescent="0.35">
      <c r="B49" s="1666"/>
      <c r="C49" s="1724"/>
      <c r="D49" s="1727"/>
      <c r="E49" s="598" t="s">
        <v>50</v>
      </c>
      <c r="F49" s="551" t="s">
        <v>258</v>
      </c>
      <c r="G49" s="906" t="s">
        <v>1061</v>
      </c>
      <c r="H49" s="1184" t="s">
        <v>68</v>
      </c>
      <c r="I49" s="1184" t="s">
        <v>1062</v>
      </c>
      <c r="J49" s="1184"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207" t="s">
        <v>1286</v>
      </c>
      <c r="BG49" s="1184" t="s">
        <v>1064</v>
      </c>
      <c r="BH49" s="1184" t="s">
        <v>590</v>
      </c>
      <c r="BI49" s="1185">
        <v>44927</v>
      </c>
      <c r="BJ49" s="1185">
        <v>45260</v>
      </c>
      <c r="BK49" s="1279"/>
      <c r="BL49" s="1008" t="s">
        <v>1065</v>
      </c>
    </row>
    <row r="50" spans="2:64" s="614" customFormat="1" ht="141" thickBot="1" x14ac:dyDescent="0.35">
      <c r="B50" s="1666"/>
      <c r="C50" s="1724"/>
      <c r="D50" s="1727"/>
      <c r="E50" s="598" t="s">
        <v>74</v>
      </c>
      <c r="F50" s="551" t="s">
        <v>259</v>
      </c>
      <c r="G50" s="907" t="s">
        <v>1120</v>
      </c>
      <c r="H50" s="1199" t="s">
        <v>68</v>
      </c>
      <c r="I50" s="1220" t="s">
        <v>766</v>
      </c>
      <c r="J50" s="1199" t="s">
        <v>1121</v>
      </c>
      <c r="K50" s="1067"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280"/>
      <c r="BL50" s="1008" t="s">
        <v>1124</v>
      </c>
    </row>
    <row r="51" spans="2:64" s="614" customFormat="1" ht="101.25" thickBot="1" x14ac:dyDescent="0.35">
      <c r="B51" s="1666"/>
      <c r="C51" s="1724"/>
      <c r="D51" s="1727"/>
      <c r="E51" s="530" t="s">
        <v>50</v>
      </c>
      <c r="F51" s="720" t="s">
        <v>260</v>
      </c>
      <c r="G51" s="906" t="s">
        <v>1068</v>
      </c>
      <c r="H51" s="1184" t="s">
        <v>157</v>
      </c>
      <c r="I51" s="1184" t="s">
        <v>1066</v>
      </c>
      <c r="J51" s="1184"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252"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207" t="s">
        <v>1289</v>
      </c>
      <c r="BG51" s="1184" t="s">
        <v>1064</v>
      </c>
      <c r="BH51" s="1184" t="s">
        <v>1290</v>
      </c>
      <c r="BI51" s="1208">
        <v>44928</v>
      </c>
      <c r="BJ51" s="1208">
        <v>45260</v>
      </c>
      <c r="BK51" s="1279"/>
      <c r="BL51" s="1008" t="s">
        <v>1070</v>
      </c>
    </row>
    <row r="52" spans="2:64" s="614" customFormat="1" ht="150" customHeight="1" thickBot="1" x14ac:dyDescent="0.35">
      <c r="B52" s="1666"/>
      <c r="C52" s="1724"/>
      <c r="D52" s="1727"/>
      <c r="E52" s="610" t="s">
        <v>50</v>
      </c>
      <c r="F52" s="720" t="s">
        <v>261</v>
      </c>
      <c r="G52" s="906" t="s">
        <v>1073</v>
      </c>
      <c r="H52" s="1184" t="s">
        <v>68</v>
      </c>
      <c r="I52" s="1184" t="s">
        <v>1071</v>
      </c>
      <c r="J52" s="1184"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8" t="s">
        <v>1075</v>
      </c>
    </row>
    <row r="53" spans="2:64" s="614" customFormat="1" ht="126.75" customHeight="1" thickBot="1" x14ac:dyDescent="0.35">
      <c r="B53" s="1666"/>
      <c r="C53" s="1724"/>
      <c r="D53" s="1727"/>
      <c r="E53" s="598" t="s">
        <v>50</v>
      </c>
      <c r="F53" s="552" t="s">
        <v>262</v>
      </c>
      <c r="G53" s="907" t="s">
        <v>1078</v>
      </c>
      <c r="H53" s="1199" t="s">
        <v>68</v>
      </c>
      <c r="I53" s="1064" t="s">
        <v>1076</v>
      </c>
      <c r="J53" s="1064" t="s">
        <v>1077</v>
      </c>
      <c r="K53" s="1066"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163"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203" t="s">
        <v>1198</v>
      </c>
      <c r="BG53" s="1064" t="s">
        <v>1064</v>
      </c>
      <c r="BH53" s="1064" t="s">
        <v>590</v>
      </c>
      <c r="BI53" s="1281">
        <v>44563</v>
      </c>
      <c r="BJ53" s="1281">
        <v>44895</v>
      </c>
      <c r="BK53" s="1273"/>
      <c r="BL53" s="1192" t="s">
        <v>1079</v>
      </c>
    </row>
    <row r="54" spans="2:64" s="614" customFormat="1" ht="232.5" customHeight="1" thickBot="1" x14ac:dyDescent="0.35">
      <c r="B54" s="1666"/>
      <c r="C54" s="1724"/>
      <c r="D54" s="1727"/>
      <c r="E54" s="1633" t="s">
        <v>50</v>
      </c>
      <c r="F54" s="1614" t="s">
        <v>263</v>
      </c>
      <c r="G54" s="1807" t="s">
        <v>791</v>
      </c>
      <c r="H54" s="1803" t="s">
        <v>68</v>
      </c>
      <c r="I54" s="1180" t="s">
        <v>968</v>
      </c>
      <c r="J54" s="1180" t="s">
        <v>969</v>
      </c>
      <c r="K54" s="1809" t="s">
        <v>101</v>
      </c>
      <c r="L54" s="1592" t="s">
        <v>64</v>
      </c>
      <c r="M54" s="1604" t="str">
        <f t="shared" si="50"/>
        <v>Media</v>
      </c>
      <c r="N54" s="1590">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592" t="s">
        <v>361</v>
      </c>
      <c r="AJ54" s="693"/>
      <c r="AK54" s="1594" t="str">
        <f t="shared" si="52"/>
        <v>Moderado</v>
      </c>
      <c r="AL54" s="1596">
        <f t="shared" si="53"/>
        <v>0.6</v>
      </c>
      <c r="AM54" s="1598" t="str">
        <f>IF(AND(M54&lt;&gt;"",AK54&lt;&gt;""),VLOOKUP(M54&amp;AK54,'No Eliminar'!$P$3:$Q$27,2,FALSE),"")</f>
        <v>Moderada</v>
      </c>
      <c r="AN54" s="686" t="s">
        <v>84</v>
      </c>
      <c r="AO54" s="1164"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600" t="s">
        <v>60</v>
      </c>
      <c r="BF54" s="1014" t="s">
        <v>768</v>
      </c>
      <c r="BG54" s="1180" t="s">
        <v>767</v>
      </c>
      <c r="BH54" s="1216" t="s">
        <v>381</v>
      </c>
      <c r="BI54" s="1274">
        <v>44958</v>
      </c>
      <c r="BJ54" s="1274">
        <v>45260</v>
      </c>
      <c r="BK54" s="1010"/>
      <c r="BL54" s="1282" t="s">
        <v>971</v>
      </c>
    </row>
    <row r="55" spans="2:64" s="614" customFormat="1" ht="100.5" thickBot="1" x14ac:dyDescent="0.35">
      <c r="B55" s="1666"/>
      <c r="C55" s="1724"/>
      <c r="D55" s="1727"/>
      <c r="E55" s="1653"/>
      <c r="F55" s="1615"/>
      <c r="G55" s="1808"/>
      <c r="H55" s="1804"/>
      <c r="I55" s="1064" t="s">
        <v>972</v>
      </c>
      <c r="J55" s="1064" t="s">
        <v>790</v>
      </c>
      <c r="K55" s="1810"/>
      <c r="L55" s="1593"/>
      <c r="M55" s="1605"/>
      <c r="N55" s="1591"/>
      <c r="O55" s="673"/>
      <c r="P55" s="673"/>
      <c r="Q55" s="673"/>
      <c r="R55" s="673"/>
      <c r="S55" s="673"/>
      <c r="T55" s="673"/>
      <c r="U55" s="673"/>
      <c r="V55" s="673"/>
      <c r="W55" s="673"/>
      <c r="X55" s="673"/>
      <c r="Y55" s="673"/>
      <c r="Z55" s="673"/>
      <c r="AA55" s="673"/>
      <c r="AB55" s="673"/>
      <c r="AC55" s="673"/>
      <c r="AD55" s="673"/>
      <c r="AE55" s="673"/>
      <c r="AF55" s="673"/>
      <c r="AG55" s="673"/>
      <c r="AH55" s="674"/>
      <c r="AI55" s="1593"/>
      <c r="AJ55" s="674"/>
      <c r="AK55" s="1595"/>
      <c r="AL55" s="1597"/>
      <c r="AM55" s="1599"/>
      <c r="AN55" s="686" t="s">
        <v>347</v>
      </c>
      <c r="AO55" s="1164"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601"/>
      <c r="BF55" s="1015" t="s">
        <v>1547</v>
      </c>
      <c r="BG55" s="1182" t="s">
        <v>973</v>
      </c>
      <c r="BH55" s="1216" t="s">
        <v>395</v>
      </c>
      <c r="BI55" s="1283">
        <v>44958</v>
      </c>
      <c r="BJ55" s="1283">
        <v>45260</v>
      </c>
      <c r="BK55" s="1011"/>
      <c r="BL55" s="1284" t="s">
        <v>974</v>
      </c>
    </row>
    <row r="56" spans="2:64" s="614" customFormat="1" ht="102.75" thickBot="1" x14ac:dyDescent="0.35">
      <c r="B56" s="1666"/>
      <c r="C56" s="1724"/>
      <c r="D56" s="1727"/>
      <c r="E56" s="1055" t="s">
        <v>50</v>
      </c>
      <c r="F56" s="563" t="s">
        <v>264</v>
      </c>
      <c r="G56" s="906" t="s">
        <v>796</v>
      </c>
      <c r="H56" s="1184" t="s">
        <v>51</v>
      </c>
      <c r="I56" s="1184" t="s">
        <v>795</v>
      </c>
      <c r="J56" s="1184"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164"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207" t="s">
        <v>976</v>
      </c>
      <c r="BG56" s="1184" t="s">
        <v>977</v>
      </c>
      <c r="BH56" s="1184" t="s">
        <v>395</v>
      </c>
      <c r="BI56" s="1188">
        <v>44958</v>
      </c>
      <c r="BJ56" s="1188">
        <v>45260</v>
      </c>
      <c r="BK56" s="1279"/>
      <c r="BL56" s="1008" t="s">
        <v>978</v>
      </c>
    </row>
    <row r="57" spans="2:64" s="614" customFormat="1" ht="145.5" thickBot="1" x14ac:dyDescent="0.35">
      <c r="B57" s="1666"/>
      <c r="C57" s="1724"/>
      <c r="D57" s="1727"/>
      <c r="E57" s="396" t="s">
        <v>50</v>
      </c>
      <c r="F57" s="720" t="s">
        <v>266</v>
      </c>
      <c r="G57" s="1074" t="s">
        <v>777</v>
      </c>
      <c r="H57" s="1064" t="s">
        <v>68</v>
      </c>
      <c r="I57" s="1064" t="s">
        <v>1294</v>
      </c>
      <c r="J57" s="1064" t="s">
        <v>1295</v>
      </c>
      <c r="K57" s="1066"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203" t="s">
        <v>1297</v>
      </c>
      <c r="BG57" s="1064" t="s">
        <v>780</v>
      </c>
      <c r="BH57" s="1184" t="s">
        <v>395</v>
      </c>
      <c r="BI57" s="1281">
        <v>44986</v>
      </c>
      <c r="BJ57" s="1281">
        <v>45260</v>
      </c>
      <c r="BK57" s="1273"/>
      <c r="BL57" s="1192" t="s">
        <v>979</v>
      </c>
    </row>
    <row r="58" spans="2:64" s="614" customFormat="1" ht="117" thickBot="1" x14ac:dyDescent="0.35">
      <c r="B58" s="1666"/>
      <c r="C58" s="1724"/>
      <c r="D58" s="1727"/>
      <c r="E58" s="1612" t="s">
        <v>74</v>
      </c>
      <c r="F58" s="1614" t="s">
        <v>267</v>
      </c>
      <c r="G58" s="1807" t="s">
        <v>1257</v>
      </c>
      <c r="H58" s="1803" t="s">
        <v>51</v>
      </c>
      <c r="I58" s="1803" t="s">
        <v>1250</v>
      </c>
      <c r="J58" s="1803" t="s">
        <v>1251</v>
      </c>
      <c r="K58" s="1809" t="s">
        <v>355</v>
      </c>
      <c r="L58" s="1592" t="s">
        <v>167</v>
      </c>
      <c r="M58" s="1604" t="str">
        <f>IF(L58="Máximo 2 veces por año","Muy Baja", IF(L58="De 3 a 24 veces por año","Baja", IF(L58="De 24 a 500 veces por año","Media", IF(L58="De 500 veces al año y máximo 5000 veces por año","Alta",IF(L58="Más de 5000 veces por año","Muy Alta",";")))))</f>
        <v>Muy Baja</v>
      </c>
      <c r="N58" s="1590">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592" t="s">
        <v>359</v>
      </c>
      <c r="AJ58" s="633"/>
      <c r="AK58" s="1594" t="str">
        <f>IF(AI58="Afectación menor a 10 SMLMV","Leve",IF(AI58="Entre 10 y 50 SMLMV","Menor",IF(AI58="Entre 50 y 100 SMLMV","Moderado",IF(AI58="Entre 100 y 500 SMLMV","Mayor",IF(AI58="Mayor a 500 SMLMV","Catastrófico",";")))))</f>
        <v>Leve</v>
      </c>
      <c r="AL58" s="1596">
        <f>IF(AK58="Leve", 20%, IF(AK58="Menor",40%, IF(AK58="Moderado",60%, IF(AK58="Mayor",80%,IF(AK58="Catastrófico",100%,"")))))</f>
        <v>0.2</v>
      </c>
      <c r="AM58" s="1598"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600" t="s">
        <v>114</v>
      </c>
      <c r="BF58" s="1190" t="s">
        <v>388</v>
      </c>
      <c r="BG58" s="1190" t="s">
        <v>388</v>
      </c>
      <c r="BH58" s="1190" t="s">
        <v>388</v>
      </c>
      <c r="BI58" s="1190" t="s">
        <v>388</v>
      </c>
      <c r="BJ58" s="1190" t="s">
        <v>388</v>
      </c>
      <c r="BK58" s="1209"/>
      <c r="BL58" s="1839" t="s">
        <v>1253</v>
      </c>
    </row>
    <row r="59" spans="2:64" s="614" customFormat="1" ht="128.25" customHeight="1" thickBot="1" x14ac:dyDescent="0.35">
      <c r="B59" s="1667"/>
      <c r="C59" s="1725"/>
      <c r="D59" s="1728"/>
      <c r="E59" s="1613"/>
      <c r="F59" s="1615"/>
      <c r="G59" s="1808"/>
      <c r="H59" s="1804"/>
      <c r="I59" s="1804"/>
      <c r="J59" s="1804"/>
      <c r="K59" s="1810"/>
      <c r="L59" s="1593"/>
      <c r="M59" s="1605"/>
      <c r="N59" s="1591"/>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593"/>
      <c r="AJ59" s="615"/>
      <c r="AK59" s="1595"/>
      <c r="AL59" s="1597"/>
      <c r="AM59" s="1599"/>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601"/>
      <c r="BF59" s="1190" t="s">
        <v>388</v>
      </c>
      <c r="BG59" s="1190" t="s">
        <v>388</v>
      </c>
      <c r="BH59" s="1190" t="s">
        <v>388</v>
      </c>
      <c r="BI59" s="1190" t="s">
        <v>388</v>
      </c>
      <c r="BJ59" s="1190" t="s">
        <v>388</v>
      </c>
      <c r="BK59" s="1013"/>
      <c r="BL59" s="1840"/>
    </row>
    <row r="60" spans="2:64" s="614" customFormat="1" ht="166.5" thickBot="1" x14ac:dyDescent="0.35">
      <c r="B60" s="1665" t="s">
        <v>199</v>
      </c>
      <c r="C60" s="1723" t="str">
        <f>VLOOKUP(B60,'No Eliminar'!B$3:D$18,2,FALSE)</f>
        <v>Ejercer la defensa de los intereses del Instituto, el control de la legalidad de sus actos administrativos y emitir conceptos jurídicos relacionados con el objeto y función de la entidad.</v>
      </c>
      <c r="D60" s="1726" t="str">
        <f>VLOOKUP(B60,'No Eliminar'!B$3:E$18,4,FALSE)</f>
        <v>Ejecutar la planeación institucional en el marco de los valores del servicio público.</v>
      </c>
      <c r="E60" s="1612" t="s">
        <v>50</v>
      </c>
      <c r="F60" s="1614" t="s">
        <v>269</v>
      </c>
      <c r="G60" s="1807" t="s">
        <v>1157</v>
      </c>
      <c r="H60" s="1803" t="s">
        <v>68</v>
      </c>
      <c r="I60" s="1803" t="s">
        <v>1155</v>
      </c>
      <c r="J60" s="1803" t="s">
        <v>1156</v>
      </c>
      <c r="K60" s="1809" t="s">
        <v>101</v>
      </c>
      <c r="L60" s="1592" t="s">
        <v>64</v>
      </c>
      <c r="M60" s="1604" t="str">
        <f t="shared" si="58"/>
        <v>Media</v>
      </c>
      <c r="N60" s="1590">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592" t="s">
        <v>361</v>
      </c>
      <c r="AJ60" s="641"/>
      <c r="AK60" s="1594" t="str">
        <f t="shared" si="60"/>
        <v>Moderado</v>
      </c>
      <c r="AL60" s="1596">
        <f t="shared" si="61"/>
        <v>0.6</v>
      </c>
      <c r="AM60" s="1598"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600" t="s">
        <v>60</v>
      </c>
      <c r="BF60" s="1812" t="s">
        <v>1162</v>
      </c>
      <c r="BG60" s="1803" t="s">
        <v>1163</v>
      </c>
      <c r="BH60" s="1799" t="s">
        <v>395</v>
      </c>
      <c r="BI60" s="1834">
        <v>44928</v>
      </c>
      <c r="BJ60" s="1834">
        <v>45289</v>
      </c>
      <c r="BK60" s="1010"/>
      <c r="BL60" s="1805" t="s">
        <v>1164</v>
      </c>
    </row>
    <row r="61" spans="2:64" s="614" customFormat="1" ht="146.25" thickBot="1" x14ac:dyDescent="0.35">
      <c r="B61" s="1666"/>
      <c r="C61" s="1724"/>
      <c r="D61" s="1727"/>
      <c r="E61" s="1653"/>
      <c r="F61" s="1615"/>
      <c r="G61" s="1808"/>
      <c r="H61" s="1804"/>
      <c r="I61" s="1804"/>
      <c r="J61" s="1804"/>
      <c r="K61" s="1810"/>
      <c r="L61" s="1593"/>
      <c r="M61" s="1605"/>
      <c r="N61" s="1591"/>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593"/>
      <c r="AJ61" s="662"/>
      <c r="AK61" s="1595"/>
      <c r="AL61" s="1597"/>
      <c r="AM61" s="1599"/>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601"/>
      <c r="BF61" s="1813"/>
      <c r="BG61" s="1804"/>
      <c r="BH61" s="1800"/>
      <c r="BI61" s="1835"/>
      <c r="BJ61" s="1835"/>
      <c r="BK61" s="1268"/>
      <c r="BL61" s="1806"/>
    </row>
    <row r="62" spans="2:64" s="614" customFormat="1" ht="129" thickBot="1" x14ac:dyDescent="0.35">
      <c r="B62" s="1666"/>
      <c r="C62" s="1724"/>
      <c r="D62" s="1727"/>
      <c r="E62" s="1633" t="s">
        <v>50</v>
      </c>
      <c r="F62" s="1614" t="s">
        <v>270</v>
      </c>
      <c r="G62" s="1807" t="s">
        <v>1165</v>
      </c>
      <c r="H62" s="1803" t="s">
        <v>68</v>
      </c>
      <c r="I62" s="1803" t="s">
        <v>1166</v>
      </c>
      <c r="J62" s="1803" t="s">
        <v>1167</v>
      </c>
      <c r="K62" s="1809" t="s">
        <v>101</v>
      </c>
      <c r="L62" s="1592" t="s">
        <v>70</v>
      </c>
      <c r="M62" s="1604" t="str">
        <f t="shared" ref="M62" si="77">IF(L62="Máximo 2 veces por año","Muy Baja", IF(L62="De 3 a 24 veces por año","Baja", IF(L62="De 24 a 500 veces por año","Media", IF(L62="De 500 veces al año y máximo 5000 veces por año","Alta",IF(L62="Más de 5000 veces por año","Muy Alta",";")))))</f>
        <v>Alta</v>
      </c>
      <c r="N62" s="1590">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592" t="s">
        <v>360</v>
      </c>
      <c r="AJ62" s="641"/>
      <c r="AK62" s="1594" t="str">
        <f t="shared" ref="AK62" si="79">IF(AI62="Afectación menor a 10 SMLMV","Leve",IF(AI62="Entre 10 y 50 SMLMV","Menor",IF(AI62="Entre 50 y 100 SMLMV","Moderado",IF(AI62="Entre 100 y 500 SMLMV","Mayor",IF(AI62="Mayor a 500 SMLMV","Catastrófico",";")))))</f>
        <v>Menor</v>
      </c>
      <c r="AL62" s="1596">
        <f t="shared" ref="AL62" si="80">IF(AK62="Leve", 20%, IF(AK62="Menor",40%, IF(AK62="Moderado",60%, IF(AK62="Mayor",80%,IF(AK62="Catastrófico",100%,"")))))</f>
        <v>0.4</v>
      </c>
      <c r="AM62" s="1598" t="str">
        <f>IF(AND(M62&lt;&gt;"",AK62&lt;&gt;""),VLOOKUP(M62&amp;AK62,'No Eliminar'!$P$3:$Q$27,2,FALSE),"")</f>
        <v>Moderada</v>
      </c>
      <c r="AN62" s="686" t="s">
        <v>84</v>
      </c>
      <c r="AO62" s="1244"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600" t="s">
        <v>114</v>
      </c>
      <c r="BF62" s="1803" t="s">
        <v>388</v>
      </c>
      <c r="BG62" s="1803" t="s">
        <v>388</v>
      </c>
      <c r="BH62" s="1803" t="s">
        <v>388</v>
      </c>
      <c r="BI62" s="1803" t="s">
        <v>388</v>
      </c>
      <c r="BJ62" s="1803" t="s">
        <v>388</v>
      </c>
      <c r="BK62" s="1010"/>
      <c r="BL62" s="1805" t="s">
        <v>1175</v>
      </c>
    </row>
    <row r="63" spans="2:64" s="614" customFormat="1" ht="103.5" thickBot="1" x14ac:dyDescent="0.35">
      <c r="B63" s="1666"/>
      <c r="C63" s="1724"/>
      <c r="D63" s="1727"/>
      <c r="E63" s="1656"/>
      <c r="F63" s="1657"/>
      <c r="G63" s="1836"/>
      <c r="H63" s="1826"/>
      <c r="I63" s="1826"/>
      <c r="J63" s="1826"/>
      <c r="K63" s="1837"/>
      <c r="L63" s="1635"/>
      <c r="M63" s="1644"/>
      <c r="N63" s="1634"/>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35"/>
      <c r="AJ63" s="615"/>
      <c r="AK63" s="1636"/>
      <c r="AL63" s="1637"/>
      <c r="AM63" s="1638"/>
      <c r="AN63" s="686" t="s">
        <v>347</v>
      </c>
      <c r="AO63" s="1246"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639"/>
      <c r="BF63" s="1826"/>
      <c r="BG63" s="1826"/>
      <c r="BH63" s="1826"/>
      <c r="BI63" s="1826"/>
      <c r="BJ63" s="1826"/>
      <c r="BK63" s="1013"/>
      <c r="BL63" s="1838"/>
    </row>
    <row r="64" spans="2:64" s="614" customFormat="1" ht="102.75" thickBot="1" x14ac:dyDescent="0.35">
      <c r="B64" s="1666"/>
      <c r="C64" s="1724"/>
      <c r="D64" s="1727"/>
      <c r="E64" s="1656"/>
      <c r="F64" s="1657"/>
      <c r="G64" s="1836"/>
      <c r="H64" s="1826"/>
      <c r="I64" s="1826"/>
      <c r="J64" s="1826"/>
      <c r="K64" s="1837"/>
      <c r="L64" s="1635"/>
      <c r="M64" s="1644"/>
      <c r="N64" s="1634"/>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635"/>
      <c r="AJ64" s="615"/>
      <c r="AK64" s="1636"/>
      <c r="AL64" s="1637"/>
      <c r="AM64" s="1638"/>
      <c r="AN64" s="686" t="s">
        <v>348</v>
      </c>
      <c r="AO64" s="1246"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639"/>
      <c r="BF64" s="1826"/>
      <c r="BG64" s="1826"/>
      <c r="BH64" s="1826"/>
      <c r="BI64" s="1826"/>
      <c r="BJ64" s="1826"/>
      <c r="BK64" s="1013"/>
      <c r="BL64" s="1838"/>
    </row>
    <row r="65" spans="2:64" s="614" customFormat="1" ht="117" thickBot="1" x14ac:dyDescent="0.35">
      <c r="B65" s="1666"/>
      <c r="C65" s="1724"/>
      <c r="D65" s="1727"/>
      <c r="E65" s="1656"/>
      <c r="F65" s="1657"/>
      <c r="G65" s="1836"/>
      <c r="H65" s="1826"/>
      <c r="I65" s="1826"/>
      <c r="J65" s="1826"/>
      <c r="K65" s="1837"/>
      <c r="L65" s="1635"/>
      <c r="M65" s="1644"/>
      <c r="N65" s="1634"/>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635"/>
      <c r="AJ65" s="615"/>
      <c r="AK65" s="1636"/>
      <c r="AL65" s="1637"/>
      <c r="AM65" s="1638"/>
      <c r="AN65" s="686" t="s">
        <v>349</v>
      </c>
      <c r="AO65" s="1246"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639"/>
      <c r="BF65" s="1826"/>
      <c r="BG65" s="1826"/>
      <c r="BH65" s="1826"/>
      <c r="BI65" s="1826"/>
      <c r="BJ65" s="1826"/>
      <c r="BK65" s="1013"/>
      <c r="BL65" s="1838"/>
    </row>
    <row r="66" spans="2:64" s="614" customFormat="1" ht="156.75" customHeight="1" thickBot="1" x14ac:dyDescent="0.35">
      <c r="B66" s="1666"/>
      <c r="C66" s="1724"/>
      <c r="D66" s="1727"/>
      <c r="E66" s="1653"/>
      <c r="F66" s="1615"/>
      <c r="G66" s="1808"/>
      <c r="H66" s="1804"/>
      <c r="I66" s="1804"/>
      <c r="J66" s="1804"/>
      <c r="K66" s="1810"/>
      <c r="L66" s="1593"/>
      <c r="M66" s="1605"/>
      <c r="N66" s="1591"/>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593"/>
      <c r="AJ66" s="650"/>
      <c r="AK66" s="1595"/>
      <c r="AL66" s="1597"/>
      <c r="AM66" s="1599"/>
      <c r="AN66" s="686" t="s">
        <v>350</v>
      </c>
      <c r="AO66" s="1245"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601"/>
      <c r="BF66" s="1804"/>
      <c r="BG66" s="1804"/>
      <c r="BH66" s="1804"/>
      <c r="BI66" s="1804"/>
      <c r="BJ66" s="1804"/>
      <c r="BK66" s="1011"/>
      <c r="BL66" s="1806"/>
    </row>
    <row r="67" spans="2:64" s="614" customFormat="1" ht="114.75" thickBot="1" x14ac:dyDescent="0.35">
      <c r="B67" s="1666"/>
      <c r="C67" s="1724"/>
      <c r="D67" s="1727"/>
      <c r="E67" s="779" t="s">
        <v>50</v>
      </c>
      <c r="F67" s="720" t="s">
        <v>272</v>
      </c>
      <c r="G67" s="906" t="s">
        <v>1176</v>
      </c>
      <c r="H67" s="1184" t="s">
        <v>68</v>
      </c>
      <c r="I67" s="1184" t="s">
        <v>1177</v>
      </c>
      <c r="J67" s="1184"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170" t="s">
        <v>1579</v>
      </c>
      <c r="AP67" s="1045"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207" t="s">
        <v>1580</v>
      </c>
      <c r="BG67" s="1184" t="s">
        <v>1584</v>
      </c>
      <c r="BH67" s="930" t="s">
        <v>381</v>
      </c>
      <c r="BI67" s="1188">
        <v>44928</v>
      </c>
      <c r="BJ67" s="1188">
        <v>45289</v>
      </c>
      <c r="BK67" s="1279"/>
      <c r="BL67" s="1008" t="s">
        <v>1182</v>
      </c>
    </row>
    <row r="68" spans="2:64" s="614" customFormat="1" ht="146.25" thickBot="1" x14ac:dyDescent="0.35">
      <c r="B68" s="1666"/>
      <c r="C68" s="1724"/>
      <c r="D68" s="1727"/>
      <c r="E68" s="1633" t="s">
        <v>50</v>
      </c>
      <c r="F68" s="1614" t="s">
        <v>273</v>
      </c>
      <c r="G68" s="1807" t="s">
        <v>1183</v>
      </c>
      <c r="H68" s="1803" t="s">
        <v>68</v>
      </c>
      <c r="I68" s="1803" t="s">
        <v>1184</v>
      </c>
      <c r="J68" s="1803" t="s">
        <v>1185</v>
      </c>
      <c r="K68" s="1809" t="s">
        <v>101</v>
      </c>
      <c r="L68" s="1592" t="s">
        <v>64</v>
      </c>
      <c r="M68" s="1604" t="str">
        <f t="shared" si="83"/>
        <v>Media</v>
      </c>
      <c r="N68" s="1590">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592" t="s">
        <v>360</v>
      </c>
      <c r="AJ68" s="641"/>
      <c r="AK68" s="1594" t="str">
        <f t="shared" si="85"/>
        <v>Menor</v>
      </c>
      <c r="AL68" s="1596">
        <f t="shared" si="86"/>
        <v>0.4</v>
      </c>
      <c r="AM68" s="1598" t="str">
        <f>IF(AND(M68&lt;&gt;"",AK68&lt;&gt;""),VLOOKUP(M68&amp;AK68,'No Eliminar'!$P$3:$Q$27,2,FALSE),"")</f>
        <v>Moderada</v>
      </c>
      <c r="AN68" s="686" t="s">
        <v>84</v>
      </c>
      <c r="AO68" s="749" t="s">
        <v>1582</v>
      </c>
      <c r="AP68" s="1045"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600" t="s">
        <v>60</v>
      </c>
      <c r="BF68" s="1812" t="s">
        <v>1586</v>
      </c>
      <c r="BG68" s="1803" t="s">
        <v>1585</v>
      </c>
      <c r="BH68" s="1799" t="s">
        <v>590</v>
      </c>
      <c r="BI68" s="1834">
        <v>44928</v>
      </c>
      <c r="BJ68" s="1834">
        <v>45289</v>
      </c>
      <c r="BK68" s="1010"/>
      <c r="BL68" s="1805" t="s">
        <v>1190</v>
      </c>
    </row>
    <row r="69" spans="2:64" s="614" customFormat="1" ht="156.75" customHeight="1" thickBot="1" x14ac:dyDescent="0.35">
      <c r="B69" s="1667"/>
      <c r="C69" s="1725"/>
      <c r="D69" s="1728"/>
      <c r="E69" s="1613"/>
      <c r="F69" s="1615"/>
      <c r="G69" s="1808"/>
      <c r="H69" s="1804"/>
      <c r="I69" s="1804"/>
      <c r="J69" s="1804"/>
      <c r="K69" s="1810"/>
      <c r="L69" s="1593"/>
      <c r="M69" s="1605"/>
      <c r="N69" s="1591"/>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593"/>
      <c r="AJ69" s="650"/>
      <c r="AK69" s="1595"/>
      <c r="AL69" s="1597"/>
      <c r="AM69" s="1599"/>
      <c r="AN69" s="686" t="s">
        <v>347</v>
      </c>
      <c r="AO69" s="749" t="s">
        <v>1581</v>
      </c>
      <c r="AP69" s="1045"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601"/>
      <c r="BF69" s="1813"/>
      <c r="BG69" s="1804"/>
      <c r="BH69" s="1800"/>
      <c r="BI69" s="1835"/>
      <c r="BJ69" s="1835"/>
      <c r="BK69" s="1011"/>
      <c r="BL69" s="1806"/>
    </row>
    <row r="70" spans="2:64" ht="258" customHeight="1" thickBot="1" x14ac:dyDescent="0.35">
      <c r="B70" s="1665" t="s">
        <v>197</v>
      </c>
      <c r="C70" s="1723"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726"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0" t="s">
        <v>74</v>
      </c>
      <c r="F70" s="720" t="s">
        <v>274</v>
      </c>
      <c r="G70" s="906" t="s">
        <v>929</v>
      </c>
      <c r="H70" s="1184" t="s">
        <v>68</v>
      </c>
      <c r="I70" s="1184"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279"/>
      <c r="BL70" s="1008" t="s">
        <v>930</v>
      </c>
    </row>
    <row r="71" spans="2:64" ht="198" customHeight="1" thickBot="1" x14ac:dyDescent="0.35">
      <c r="B71" s="1666"/>
      <c r="C71" s="1724"/>
      <c r="D71" s="1727"/>
      <c r="E71" s="598" t="s">
        <v>74</v>
      </c>
      <c r="F71" s="720" t="s">
        <v>275</v>
      </c>
      <c r="G71" s="906" t="s">
        <v>931</v>
      </c>
      <c r="H71" s="1184" t="s">
        <v>68</v>
      </c>
      <c r="I71" s="1184"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279"/>
      <c r="BL71" s="1008" t="s">
        <v>620</v>
      </c>
    </row>
    <row r="72" spans="2:64" ht="199.5" customHeight="1" thickBot="1" x14ac:dyDescent="0.35">
      <c r="B72" s="1666"/>
      <c r="C72" s="1724"/>
      <c r="D72" s="1727"/>
      <c r="E72" s="598" t="s">
        <v>346</v>
      </c>
      <c r="F72" s="720" t="s">
        <v>276</v>
      </c>
      <c r="G72" s="906" t="s">
        <v>932</v>
      </c>
      <c r="H72" s="1184" t="s">
        <v>68</v>
      </c>
      <c r="I72" s="1184"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279"/>
      <c r="BL72" s="1008" t="s">
        <v>621</v>
      </c>
    </row>
    <row r="73" spans="2:64" ht="133.5" customHeight="1" thickBot="1" x14ac:dyDescent="0.35">
      <c r="B73" s="1666"/>
      <c r="C73" s="1724"/>
      <c r="D73" s="1727"/>
      <c r="E73" s="1633" t="s">
        <v>74</v>
      </c>
      <c r="F73" s="1614" t="s">
        <v>277</v>
      </c>
      <c r="G73" s="1832" t="s">
        <v>935</v>
      </c>
      <c r="H73" s="1803" t="s">
        <v>68</v>
      </c>
      <c r="I73" s="1180" t="s">
        <v>1310</v>
      </c>
      <c r="J73" s="1809" t="s">
        <v>626</v>
      </c>
      <c r="K73" s="1809" t="s">
        <v>101</v>
      </c>
      <c r="L73" s="1592" t="s">
        <v>64</v>
      </c>
      <c r="M73" s="1604" t="str">
        <f t="shared" si="101"/>
        <v>Media</v>
      </c>
      <c r="N73" s="1590">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592" t="s">
        <v>361</v>
      </c>
      <c r="AJ73" s="92"/>
      <c r="AK73" s="1594" t="str">
        <f t="shared" si="103"/>
        <v>Moderado</v>
      </c>
      <c r="AL73" s="1596">
        <f t="shared" si="104"/>
        <v>0.6</v>
      </c>
      <c r="AM73" s="1598"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600" t="s">
        <v>60</v>
      </c>
      <c r="BF73" s="1812" t="s">
        <v>937</v>
      </c>
      <c r="BG73" s="1803" t="s">
        <v>1333</v>
      </c>
      <c r="BH73" s="1803" t="s">
        <v>468</v>
      </c>
      <c r="BI73" s="1904">
        <v>44985</v>
      </c>
      <c r="BJ73" s="1904">
        <v>45260</v>
      </c>
      <c r="BK73" s="1847"/>
      <c r="BL73" s="1842" t="s">
        <v>636</v>
      </c>
    </row>
    <row r="74" spans="2:64" ht="116.25" customHeight="1" thickBot="1" x14ac:dyDescent="0.35">
      <c r="B74" s="1666"/>
      <c r="C74" s="1724"/>
      <c r="D74" s="1727"/>
      <c r="E74" s="1656"/>
      <c r="F74" s="1657"/>
      <c r="G74" s="1866"/>
      <c r="H74" s="1826"/>
      <c r="I74" s="1196" t="s">
        <v>623</v>
      </c>
      <c r="J74" s="1837"/>
      <c r="K74" s="1837"/>
      <c r="L74" s="1635"/>
      <c r="M74" s="1644"/>
      <c r="N74" s="1634"/>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635"/>
      <c r="AJ74" s="42"/>
      <c r="AK74" s="1636"/>
      <c r="AL74" s="1637"/>
      <c r="AM74" s="1638"/>
      <c r="AN74" s="686" t="s">
        <v>347</v>
      </c>
      <c r="AO74" s="1243"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639"/>
      <c r="BF74" s="1873"/>
      <c r="BG74" s="1826"/>
      <c r="BH74" s="1826"/>
      <c r="BI74" s="1910"/>
      <c r="BJ74" s="1910"/>
      <c r="BK74" s="1864"/>
      <c r="BL74" s="1849"/>
    </row>
    <row r="75" spans="2:64" ht="202.5" customHeight="1" thickBot="1" x14ac:dyDescent="0.35">
      <c r="B75" s="1666"/>
      <c r="C75" s="1724"/>
      <c r="D75" s="1727"/>
      <c r="E75" s="1653"/>
      <c r="F75" s="1615"/>
      <c r="G75" s="1833"/>
      <c r="H75" s="1804"/>
      <c r="I75" s="1196" t="s">
        <v>625</v>
      </c>
      <c r="J75" s="1810"/>
      <c r="K75" s="1810"/>
      <c r="L75" s="1593"/>
      <c r="M75" s="1605"/>
      <c r="N75" s="1591"/>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593"/>
      <c r="AJ75" s="42"/>
      <c r="AK75" s="1595"/>
      <c r="AL75" s="1597"/>
      <c r="AM75" s="1599"/>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601"/>
      <c r="BF75" s="1813"/>
      <c r="BG75" s="1804"/>
      <c r="BH75" s="1804"/>
      <c r="BI75" s="1858"/>
      <c r="BJ75" s="1858"/>
      <c r="BK75" s="1865"/>
      <c r="BL75" s="1843"/>
    </row>
    <row r="76" spans="2:64" ht="189" customHeight="1" thickBot="1" x14ac:dyDescent="0.35">
      <c r="B76" s="1666"/>
      <c r="C76" s="1724"/>
      <c r="D76" s="1727"/>
      <c r="E76" s="1055" t="s">
        <v>74</v>
      </c>
      <c r="F76" s="851" t="s">
        <v>278</v>
      </c>
      <c r="G76" s="1073" t="s">
        <v>938</v>
      </c>
      <c r="H76" s="1063" t="s">
        <v>68</v>
      </c>
      <c r="I76" s="1068" t="s">
        <v>637</v>
      </c>
      <c r="J76" s="1221" t="s">
        <v>638</v>
      </c>
      <c r="K76" s="1065"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253"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21" t="s">
        <v>940</v>
      </c>
      <c r="BG76" s="1063" t="s">
        <v>639</v>
      </c>
      <c r="BH76" s="1063" t="s">
        <v>468</v>
      </c>
      <c r="BI76" s="1193">
        <v>44958</v>
      </c>
      <c r="BJ76" s="1193">
        <v>45260</v>
      </c>
      <c r="BK76" s="1010"/>
      <c r="BL76" s="1285" t="s">
        <v>941</v>
      </c>
    </row>
    <row r="77" spans="2:64" ht="122.25" customHeight="1" x14ac:dyDescent="0.3">
      <c r="B77" s="1666"/>
      <c r="C77" s="1724"/>
      <c r="D77" s="1727"/>
      <c r="E77" s="1633" t="s">
        <v>346</v>
      </c>
      <c r="F77" s="1614" t="s">
        <v>279</v>
      </c>
      <c r="G77" s="1860" t="s">
        <v>640</v>
      </c>
      <c r="H77" s="1180" t="s">
        <v>157</v>
      </c>
      <c r="I77" s="1180" t="s">
        <v>641</v>
      </c>
      <c r="J77" s="1219" t="s">
        <v>642</v>
      </c>
      <c r="K77" s="1809" t="s">
        <v>355</v>
      </c>
      <c r="L77" s="1592" t="s">
        <v>70</v>
      </c>
      <c r="M77" s="1604" t="str">
        <f t="shared" si="101"/>
        <v>Alta</v>
      </c>
      <c r="N77" s="1590">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592" t="s">
        <v>361</v>
      </c>
      <c r="AJ77" s="92"/>
      <c r="AK77" s="1594" t="str">
        <f t="shared" si="103"/>
        <v>Moderado</v>
      </c>
      <c r="AL77" s="1596">
        <f t="shared" si="104"/>
        <v>0.6</v>
      </c>
      <c r="AM77" s="1598" t="str">
        <f>IF(AND(M77&lt;&gt;"",AK77&lt;&gt;""),VLOOKUP(M77&amp;AK77,'No Eliminar'!$P$3:$Q$27,2,FALSE),"")</f>
        <v>Alta</v>
      </c>
      <c r="AN77" s="1649" t="s">
        <v>84</v>
      </c>
      <c r="AO77" s="1867" t="s">
        <v>1313</v>
      </c>
      <c r="AP77" s="1628" t="s">
        <v>687</v>
      </c>
      <c r="AQ77" s="1630" t="str">
        <f t="shared" si="105"/>
        <v>Probabilidad</v>
      </c>
      <c r="AR77" s="1600" t="s">
        <v>61</v>
      </c>
      <c r="AS77" s="1596">
        <f t="shared" si="106"/>
        <v>0.25</v>
      </c>
      <c r="AT77" s="1600" t="s">
        <v>56</v>
      </c>
      <c r="AU77" s="1596">
        <f t="shared" si="107"/>
        <v>0.15</v>
      </c>
      <c r="AV77" s="1620">
        <f t="shared" si="108"/>
        <v>0.4</v>
      </c>
      <c r="AW77" s="1600" t="s">
        <v>57</v>
      </c>
      <c r="AX77" s="1600" t="s">
        <v>58</v>
      </c>
      <c r="AY77" s="1600" t="s">
        <v>59</v>
      </c>
      <c r="AZ77" s="1620">
        <f t="shared" si="109"/>
        <v>0.48</v>
      </c>
      <c r="BA77" s="1618" t="str">
        <f t="shared" si="110"/>
        <v>Media</v>
      </c>
      <c r="BB77" s="1620">
        <f t="shared" si="111"/>
        <v>0.6</v>
      </c>
      <c r="BC77" s="1618" t="str">
        <f t="shared" si="112"/>
        <v>Moderado</v>
      </c>
      <c r="BD77" s="1622" t="str">
        <f>IF(AND(BA77&lt;&gt;"",BC77&lt;&gt;""),VLOOKUP(BA77&amp;BC77,'No Eliminar'!$P$3:$Q$27,2,FALSE),"")</f>
        <v>Moderada</v>
      </c>
      <c r="BE77" s="1600" t="s">
        <v>60</v>
      </c>
      <c r="BF77" s="1812" t="s">
        <v>645</v>
      </c>
      <c r="BG77" s="1803" t="s">
        <v>646</v>
      </c>
      <c r="BH77" s="1803" t="s">
        <v>395</v>
      </c>
      <c r="BI77" s="1834">
        <v>44928</v>
      </c>
      <c r="BJ77" s="1834">
        <v>45291</v>
      </c>
      <c r="BK77" s="1010"/>
      <c r="BL77" s="1842" t="s">
        <v>648</v>
      </c>
    </row>
    <row r="78" spans="2:64" ht="87.75" customHeight="1" thickBot="1" x14ac:dyDescent="0.35">
      <c r="B78" s="1666"/>
      <c r="C78" s="1724"/>
      <c r="D78" s="1727"/>
      <c r="E78" s="1653"/>
      <c r="F78" s="1615"/>
      <c r="G78" s="1862"/>
      <c r="H78" s="1182" t="s">
        <v>51</v>
      </c>
      <c r="I78" s="1182" t="s">
        <v>643</v>
      </c>
      <c r="J78" s="1222" t="s">
        <v>644</v>
      </c>
      <c r="K78" s="1810"/>
      <c r="L78" s="1593"/>
      <c r="M78" s="1605"/>
      <c r="N78" s="1591"/>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593"/>
      <c r="AJ78" s="101"/>
      <c r="AK78" s="1595"/>
      <c r="AL78" s="1597"/>
      <c r="AM78" s="1599"/>
      <c r="AN78" s="1650"/>
      <c r="AO78" s="1868"/>
      <c r="AP78" s="1629"/>
      <c r="AQ78" s="1631"/>
      <c r="AR78" s="1601"/>
      <c r="AS78" s="1597"/>
      <c r="AT78" s="1601"/>
      <c r="AU78" s="1597"/>
      <c r="AV78" s="1621"/>
      <c r="AW78" s="1601"/>
      <c r="AX78" s="1601"/>
      <c r="AY78" s="1601"/>
      <c r="AZ78" s="1621"/>
      <c r="BA78" s="1619"/>
      <c r="BB78" s="1621"/>
      <c r="BC78" s="1619"/>
      <c r="BD78" s="1623"/>
      <c r="BE78" s="1601"/>
      <c r="BF78" s="1813"/>
      <c r="BG78" s="1804"/>
      <c r="BH78" s="1804"/>
      <c r="BI78" s="1835"/>
      <c r="BJ78" s="1835"/>
      <c r="BK78" s="1011"/>
      <c r="BL78" s="1843"/>
    </row>
    <row r="79" spans="2:64" ht="176.25" customHeight="1" thickBot="1" x14ac:dyDescent="0.35">
      <c r="B79" s="1666"/>
      <c r="C79" s="1724"/>
      <c r="D79" s="1727"/>
      <c r="E79" s="598" t="s">
        <v>50</v>
      </c>
      <c r="F79" s="551" t="s">
        <v>280</v>
      </c>
      <c r="G79" s="1223" t="s">
        <v>649</v>
      </c>
      <c r="H79" s="1063" t="s">
        <v>51</v>
      </c>
      <c r="I79" s="1063" t="s">
        <v>650</v>
      </c>
      <c r="J79" s="1224" t="s">
        <v>651</v>
      </c>
      <c r="K79" s="1065"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254"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21" t="s">
        <v>654</v>
      </c>
      <c r="BG79" s="1063" t="s">
        <v>655</v>
      </c>
      <c r="BH79" s="1270" t="s">
        <v>590</v>
      </c>
      <c r="BI79" s="1286">
        <v>44928</v>
      </c>
      <c r="BJ79" s="1286">
        <v>45291</v>
      </c>
      <c r="BK79" s="1271"/>
      <c r="BL79" s="1287" t="s">
        <v>656</v>
      </c>
    </row>
    <row r="80" spans="2:64" ht="162" customHeight="1" thickBot="1" x14ac:dyDescent="0.35">
      <c r="B80" s="1666"/>
      <c r="C80" s="1724"/>
      <c r="D80" s="1727"/>
      <c r="E80" s="1633" t="s">
        <v>346</v>
      </c>
      <c r="F80" s="1614" t="s">
        <v>281</v>
      </c>
      <c r="G80" s="1832" t="s">
        <v>943</v>
      </c>
      <c r="H80" s="1803" t="s">
        <v>68</v>
      </c>
      <c r="I80" s="1225" t="s">
        <v>657</v>
      </c>
      <c r="J80" s="1809" t="s">
        <v>659</v>
      </c>
      <c r="K80" s="1809" t="s">
        <v>101</v>
      </c>
      <c r="L80" s="1592" t="s">
        <v>64</v>
      </c>
      <c r="M80" s="1604" t="str">
        <f t="shared" si="101"/>
        <v>Media</v>
      </c>
      <c r="N80" s="1590">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592" t="s">
        <v>361</v>
      </c>
      <c r="AJ80" s="92"/>
      <c r="AK80" s="1594" t="str">
        <f t="shared" si="103"/>
        <v>Moderado</v>
      </c>
      <c r="AL80" s="1596">
        <f t="shared" si="104"/>
        <v>0.6</v>
      </c>
      <c r="AM80" s="1598" t="str">
        <f>IF(AND(M80&lt;&gt;"",AK80&lt;&gt;""),VLOOKUP(M80&amp;AK80,'No Eliminar'!$P$3:$Q$27,2,FALSE),"")</f>
        <v>Moderada</v>
      </c>
      <c r="AN80" s="686" t="s">
        <v>84</v>
      </c>
      <c r="AO80" s="1255"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600" t="s">
        <v>60</v>
      </c>
      <c r="BF80" s="1014" t="s">
        <v>661</v>
      </c>
      <c r="BG80" s="1180" t="s">
        <v>662</v>
      </c>
      <c r="BH80" s="1216" t="s">
        <v>430</v>
      </c>
      <c r="BI80" s="1274">
        <v>45019</v>
      </c>
      <c r="BJ80" s="1274">
        <v>45260</v>
      </c>
      <c r="BK80" s="1010"/>
      <c r="BL80" s="1842" t="s">
        <v>944</v>
      </c>
    </row>
    <row r="81" spans="2:64" ht="88.5" customHeight="1" thickBot="1" x14ac:dyDescent="0.35">
      <c r="B81" s="1666"/>
      <c r="C81" s="1724"/>
      <c r="D81" s="1727"/>
      <c r="E81" s="1653"/>
      <c r="F81" s="1615"/>
      <c r="G81" s="1833"/>
      <c r="H81" s="1804"/>
      <c r="I81" s="1182" t="s">
        <v>658</v>
      </c>
      <c r="J81" s="1810"/>
      <c r="K81" s="1810"/>
      <c r="L81" s="1593"/>
      <c r="M81" s="1605"/>
      <c r="N81" s="1591"/>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593"/>
      <c r="AJ81" s="101"/>
      <c r="AK81" s="1595"/>
      <c r="AL81" s="1597"/>
      <c r="AM81" s="1599"/>
      <c r="AN81" s="686" t="s">
        <v>347</v>
      </c>
      <c r="AO81" s="1256"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601"/>
      <c r="BF81" s="1015" t="s">
        <v>946</v>
      </c>
      <c r="BG81" s="1182" t="s">
        <v>663</v>
      </c>
      <c r="BH81" s="1288" t="s">
        <v>468</v>
      </c>
      <c r="BI81" s="1283">
        <v>45019</v>
      </c>
      <c r="BJ81" s="1283">
        <v>45260</v>
      </c>
      <c r="BK81" s="1011"/>
      <c r="BL81" s="1843"/>
    </row>
    <row r="82" spans="2:64" ht="159.75" customHeight="1" thickBot="1" x14ac:dyDescent="0.35">
      <c r="B82" s="1666"/>
      <c r="C82" s="1724"/>
      <c r="D82" s="1727"/>
      <c r="E82" s="1633" t="s">
        <v>74</v>
      </c>
      <c r="F82" s="1614" t="s">
        <v>282</v>
      </c>
      <c r="G82" s="1860" t="s">
        <v>681</v>
      </c>
      <c r="H82" s="1803" t="s">
        <v>68</v>
      </c>
      <c r="I82" s="1847" t="s">
        <v>682</v>
      </c>
      <c r="J82" s="1850" t="s">
        <v>683</v>
      </c>
      <c r="K82" s="1809" t="s">
        <v>101</v>
      </c>
      <c r="L82" s="1592" t="s">
        <v>167</v>
      </c>
      <c r="M82" s="1604" t="str">
        <f t="shared" ref="M82" si="119">IF(L82="Máximo 2 veces por año","Muy Baja", IF(L82="De 3 a 24 veces por año","Baja", IF(L82="De 24 a 500 veces por año","Media", IF(L82="De 500 veces al año y máximo 5000 veces por año","Alta",IF(L82="Más de 5000 veces por año","Muy Alta",";")))))</f>
        <v>Muy Baja</v>
      </c>
      <c r="N82" s="1590">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592" t="s">
        <v>359</v>
      </c>
      <c r="AJ82" s="92"/>
      <c r="AK82" s="1594" t="str">
        <f t="shared" ref="AK82" si="121">IF(AI82="Afectación menor a 10 SMLMV","Leve",IF(AI82="Entre 10 y 50 SMLMV","Menor",IF(AI82="Entre 50 y 100 SMLMV","Moderado",IF(AI82="Entre 100 y 500 SMLMV","Mayor",IF(AI82="Mayor a 500 SMLMV","Catastrófico",";")))))</f>
        <v>Leve</v>
      </c>
      <c r="AL82" s="1596">
        <f t="shared" ref="AL82" si="122">IF(AK82="Leve", 20%, IF(AK82="Menor",40%, IF(AK82="Moderado",60%, IF(AK82="Mayor",80%,IF(AK82="Catastrófico",100%,"")))))</f>
        <v>0.2</v>
      </c>
      <c r="AM82" s="1598" t="str">
        <f>IF(AND(M82&lt;&gt;"",AK82&lt;&gt;""),VLOOKUP(M82&amp;AK82,'No Eliminar'!$P$3:$Q$27,2,FALSE),"")</f>
        <v>Baja</v>
      </c>
      <c r="AN82" s="686" t="s">
        <v>84</v>
      </c>
      <c r="AO82" s="1167"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600" t="s">
        <v>114</v>
      </c>
      <c r="BF82" s="1190" t="s">
        <v>388</v>
      </c>
      <c r="BG82" s="1190" t="s">
        <v>388</v>
      </c>
      <c r="BH82" s="1190" t="s">
        <v>388</v>
      </c>
      <c r="BI82" s="1190" t="s">
        <v>388</v>
      </c>
      <c r="BJ82" s="1190" t="s">
        <v>388</v>
      </c>
      <c r="BK82" s="1273"/>
      <c r="BL82" s="1805" t="s">
        <v>947</v>
      </c>
    </row>
    <row r="83" spans="2:64" ht="184.5" customHeight="1" thickBot="1" x14ac:dyDescent="0.35">
      <c r="B83" s="1666"/>
      <c r="C83" s="1724"/>
      <c r="D83" s="1727"/>
      <c r="E83" s="1656"/>
      <c r="F83" s="1657"/>
      <c r="G83" s="1861"/>
      <c r="H83" s="1845"/>
      <c r="I83" s="1848"/>
      <c r="J83" s="1863"/>
      <c r="K83" s="1837"/>
      <c r="L83" s="1635"/>
      <c r="M83" s="1644"/>
      <c r="N83" s="1634"/>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635"/>
      <c r="AJ83" s="101"/>
      <c r="AK83" s="1636"/>
      <c r="AL83" s="1637"/>
      <c r="AM83" s="1638"/>
      <c r="AN83" s="188" t="s">
        <v>347</v>
      </c>
      <c r="AO83" s="1167"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639"/>
      <c r="BF83" s="1201" t="s">
        <v>388</v>
      </c>
      <c r="BG83" s="1201" t="s">
        <v>388</v>
      </c>
      <c r="BH83" s="1201" t="s">
        <v>388</v>
      </c>
      <c r="BI83" s="1201" t="s">
        <v>388</v>
      </c>
      <c r="BJ83" s="1201" t="s">
        <v>388</v>
      </c>
      <c r="BK83" s="1289"/>
      <c r="BL83" s="1838"/>
    </row>
    <row r="84" spans="2:64" ht="139.5" customHeight="1" thickBot="1" x14ac:dyDescent="0.35">
      <c r="B84" s="1666"/>
      <c r="C84" s="1724"/>
      <c r="D84" s="1727"/>
      <c r="E84" s="1613"/>
      <c r="F84" s="1615"/>
      <c r="G84" s="1862"/>
      <c r="H84" s="1199" t="s">
        <v>51</v>
      </c>
      <c r="I84" s="1069" t="s">
        <v>684</v>
      </c>
      <c r="J84" s="1226" t="s">
        <v>949</v>
      </c>
      <c r="K84" s="1810"/>
      <c r="L84" s="1593"/>
      <c r="M84" s="1605"/>
      <c r="N84" s="1591"/>
      <c r="O84" s="357"/>
      <c r="P84" s="357"/>
      <c r="Q84" s="357"/>
      <c r="R84" s="357"/>
      <c r="S84" s="357"/>
      <c r="T84" s="357"/>
      <c r="U84" s="357"/>
      <c r="V84" s="357"/>
      <c r="W84" s="357"/>
      <c r="X84" s="357"/>
      <c r="Y84" s="357"/>
      <c r="Z84" s="357"/>
      <c r="AA84" s="357"/>
      <c r="AB84" s="357"/>
      <c r="AC84" s="357"/>
      <c r="AD84" s="357"/>
      <c r="AE84" s="357"/>
      <c r="AF84" s="357"/>
      <c r="AG84" s="357"/>
      <c r="AH84" s="113"/>
      <c r="AI84" s="1593"/>
      <c r="AJ84" s="113"/>
      <c r="AK84" s="1595"/>
      <c r="AL84" s="1597"/>
      <c r="AM84" s="1599"/>
      <c r="AN84" s="685" t="s">
        <v>348</v>
      </c>
      <c r="AO84" s="1176"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601"/>
      <c r="BF84" s="1288" t="s">
        <v>388</v>
      </c>
      <c r="BG84" s="1288" t="s">
        <v>388</v>
      </c>
      <c r="BH84" s="1288" t="s">
        <v>388</v>
      </c>
      <c r="BI84" s="1288" t="s">
        <v>388</v>
      </c>
      <c r="BJ84" s="1288" t="s">
        <v>388</v>
      </c>
      <c r="BK84" s="1290"/>
      <c r="BL84" s="1806"/>
    </row>
    <row r="85" spans="2:64" ht="195" customHeight="1" thickBot="1" x14ac:dyDescent="0.35">
      <c r="B85" s="1666"/>
      <c r="C85" s="1724"/>
      <c r="D85" s="1727"/>
      <c r="E85" s="1612" t="s">
        <v>50</v>
      </c>
      <c r="F85" s="1614" t="s">
        <v>283</v>
      </c>
      <c r="G85" s="1860" t="s">
        <v>692</v>
      </c>
      <c r="H85" s="1180" t="s">
        <v>51</v>
      </c>
      <c r="I85" s="1225" t="s">
        <v>693</v>
      </c>
      <c r="J85" s="1014" t="s">
        <v>694</v>
      </c>
      <c r="K85" s="1809" t="s">
        <v>101</v>
      </c>
      <c r="L85" s="1592" t="s">
        <v>72</v>
      </c>
      <c r="M85" s="1604" t="str">
        <f>IF(L85="Máximo 2 veces por año","Muy Baja", IF(L85="De 3 a 24 veces por año","Baja", IF(L85="De 24 a 500 veces por año","Media", IF(L85="De 500 veces al año y máximo 5000 veces por año","Alta",IF(L85="Más de 5000 veces por año","Muy Alta",";")))))</f>
        <v>Baja</v>
      </c>
      <c r="N85" s="1590">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592" t="s">
        <v>360</v>
      </c>
      <c r="AJ85" s="92"/>
      <c r="AK85" s="1594" t="str">
        <f t="shared" ref="AK85" si="124">IF(AI85="Afectación menor a 10 SMLMV","Leve",IF(AI85="Entre 10 y 50 SMLMV","Menor",IF(AI85="Entre 50 y 100 SMLMV","Moderado",IF(AI85="Entre 100 y 500 SMLMV","Mayor",IF(AI85="Mayor a 500 SMLMV","Catastrófico",";")))))</f>
        <v>Menor</v>
      </c>
      <c r="AL85" s="1596">
        <f t="shared" ref="AL85" si="125">IF(AK85="Leve", 20%, IF(AK85="Menor",40%, IF(AK85="Moderado",60%, IF(AK85="Mayor",80%,IF(AK85="Catastrófico",100%,"")))))</f>
        <v>0.4</v>
      </c>
      <c r="AM85" s="1598" t="str">
        <f>IF(AND(M85&lt;&gt;"",AK85&lt;&gt;""),VLOOKUP(M85&amp;AK85,'No Eliminar'!$P$3:$Q$27,2,FALSE),"")</f>
        <v>Moderada</v>
      </c>
      <c r="AN85" s="188" t="s">
        <v>84</v>
      </c>
      <c r="AO85" s="1251"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600" t="s">
        <v>114</v>
      </c>
      <c r="BF85" s="1812" t="s">
        <v>701</v>
      </c>
      <c r="BG85" s="1803" t="s">
        <v>702</v>
      </c>
      <c r="BH85" s="1803" t="s">
        <v>430</v>
      </c>
      <c r="BI85" s="1834">
        <v>44928</v>
      </c>
      <c r="BJ85" s="1834">
        <v>45260</v>
      </c>
      <c r="BK85" s="1209"/>
      <c r="BL85" s="1842" t="s">
        <v>703</v>
      </c>
    </row>
    <row r="86" spans="2:64" ht="156.75" customHeight="1" thickBot="1" x14ac:dyDescent="0.35">
      <c r="B86" s="1666"/>
      <c r="C86" s="1724"/>
      <c r="D86" s="1727"/>
      <c r="E86" s="1613"/>
      <c r="F86" s="1615"/>
      <c r="G86" s="1862"/>
      <c r="H86" s="1182" t="s">
        <v>68</v>
      </c>
      <c r="I86" s="1227" t="s">
        <v>696</v>
      </c>
      <c r="J86" s="1015" t="s">
        <v>695</v>
      </c>
      <c r="K86" s="1810"/>
      <c r="L86" s="1593"/>
      <c r="M86" s="1605"/>
      <c r="N86" s="1591"/>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593"/>
      <c r="AJ86" s="144"/>
      <c r="AK86" s="1595"/>
      <c r="AL86" s="1597"/>
      <c r="AM86" s="1599"/>
      <c r="AN86" s="686" t="s">
        <v>347</v>
      </c>
      <c r="AO86" s="1257"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601"/>
      <c r="BF86" s="1813"/>
      <c r="BG86" s="1804"/>
      <c r="BH86" s="1804"/>
      <c r="BI86" s="1835"/>
      <c r="BJ86" s="1835"/>
      <c r="BK86" s="1011"/>
      <c r="BL86" s="1843"/>
    </row>
    <row r="87" spans="2:64" ht="138.75" customHeight="1" thickBot="1" x14ac:dyDescent="0.35">
      <c r="B87" s="1666"/>
      <c r="C87" s="1724"/>
      <c r="D87" s="1727"/>
      <c r="E87" s="1612" t="s">
        <v>346</v>
      </c>
      <c r="F87" s="1614" t="s">
        <v>285</v>
      </c>
      <c r="G87" s="1860" t="s">
        <v>950</v>
      </c>
      <c r="H87" s="1803" t="s">
        <v>68</v>
      </c>
      <c r="I87" s="1853" t="s">
        <v>705</v>
      </c>
      <c r="J87" s="1850" t="s">
        <v>706</v>
      </c>
      <c r="K87" s="1809" t="s">
        <v>355</v>
      </c>
      <c r="L87" s="1592" t="s">
        <v>70</v>
      </c>
      <c r="M87" s="1604" t="str">
        <f t="shared" si="9"/>
        <v>Alta</v>
      </c>
      <c r="N87" s="1590">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592" t="s">
        <v>362</v>
      </c>
      <c r="AJ87" s="92"/>
      <c r="AK87" s="1594" t="str">
        <f t="shared" si="11"/>
        <v>Mayor</v>
      </c>
      <c r="AL87" s="1596">
        <f t="shared" si="19"/>
        <v>0.8</v>
      </c>
      <c r="AM87" s="1598"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600" t="s">
        <v>60</v>
      </c>
      <c r="BF87" s="1812" t="s">
        <v>712</v>
      </c>
      <c r="BG87" s="1803" t="s">
        <v>713</v>
      </c>
      <c r="BH87" s="1803" t="s">
        <v>590</v>
      </c>
      <c r="BI87" s="1830">
        <v>44928</v>
      </c>
      <c r="BJ87" s="1830">
        <v>45260</v>
      </c>
      <c r="BK87" s="1847"/>
      <c r="BL87" s="1805" t="s">
        <v>951</v>
      </c>
    </row>
    <row r="88" spans="2:64" ht="126" customHeight="1" thickTop="1" thickBot="1" x14ac:dyDescent="0.35">
      <c r="B88" s="1666"/>
      <c r="C88" s="1724"/>
      <c r="D88" s="1727"/>
      <c r="E88" s="1656"/>
      <c r="F88" s="1657"/>
      <c r="G88" s="1861"/>
      <c r="H88" s="1826"/>
      <c r="I88" s="1854"/>
      <c r="J88" s="1851"/>
      <c r="K88" s="1837"/>
      <c r="L88" s="1635"/>
      <c r="M88" s="1644"/>
      <c r="N88" s="1634"/>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635"/>
      <c r="AJ88" s="337"/>
      <c r="AK88" s="1636"/>
      <c r="AL88" s="1637"/>
      <c r="AM88" s="1638"/>
      <c r="AN88" s="188" t="s">
        <v>347</v>
      </c>
      <c r="AO88" s="1258"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639"/>
      <c r="BF88" s="1856"/>
      <c r="BG88" s="1845"/>
      <c r="BH88" s="1845"/>
      <c r="BI88" s="1846"/>
      <c r="BJ88" s="1846"/>
      <c r="BK88" s="1848"/>
      <c r="BL88" s="1838"/>
    </row>
    <row r="89" spans="2:64" ht="144" customHeight="1" thickTop="1" thickBot="1" x14ac:dyDescent="0.35">
      <c r="B89" s="1666"/>
      <c r="C89" s="1724"/>
      <c r="D89" s="1727"/>
      <c r="E89" s="1653"/>
      <c r="F89" s="1615"/>
      <c r="G89" s="1862"/>
      <c r="H89" s="1804"/>
      <c r="I89" s="1855"/>
      <c r="J89" s="1852"/>
      <c r="K89" s="1810"/>
      <c r="L89" s="1593"/>
      <c r="M89" s="1605"/>
      <c r="N89" s="1591"/>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593"/>
      <c r="AJ89" s="337"/>
      <c r="AK89" s="1595"/>
      <c r="AL89" s="1597"/>
      <c r="AM89" s="1599"/>
      <c r="AN89" s="188" t="s">
        <v>348</v>
      </c>
      <c r="AO89" s="1258"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601"/>
      <c r="BF89" s="1261" t="s">
        <v>714</v>
      </c>
      <c r="BG89" s="1205" t="s">
        <v>1326</v>
      </c>
      <c r="BH89" s="1205" t="s">
        <v>395</v>
      </c>
      <c r="BI89" s="1291">
        <v>44928</v>
      </c>
      <c r="BJ89" s="1291">
        <v>45291</v>
      </c>
      <c r="BK89" s="1069"/>
      <c r="BL89" s="1806"/>
    </row>
    <row r="90" spans="2:64" ht="123.75" customHeight="1" thickBot="1" x14ac:dyDescent="0.35">
      <c r="B90" s="1666"/>
      <c r="C90" s="1724"/>
      <c r="D90" s="1727"/>
      <c r="E90" s="1633" t="s">
        <v>346</v>
      </c>
      <c r="F90" s="1614" t="s">
        <v>286</v>
      </c>
      <c r="G90" s="1860" t="s">
        <v>955</v>
      </c>
      <c r="H90" s="1803" t="s">
        <v>165</v>
      </c>
      <c r="I90" s="1847" t="s">
        <v>715</v>
      </c>
      <c r="J90" s="1850" t="s">
        <v>716</v>
      </c>
      <c r="K90" s="1809" t="s">
        <v>355</v>
      </c>
      <c r="L90" s="1592" t="s">
        <v>64</v>
      </c>
      <c r="M90" s="1604" t="str">
        <f t="shared" si="9"/>
        <v>Media</v>
      </c>
      <c r="N90" s="1590">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592" t="s">
        <v>362</v>
      </c>
      <c r="AJ90" s="92"/>
      <c r="AK90" s="1594" t="str">
        <f t="shared" si="11"/>
        <v>Mayor</v>
      </c>
      <c r="AL90" s="1596">
        <f t="shared" si="19"/>
        <v>0.8</v>
      </c>
      <c r="AM90" s="1598" t="str">
        <f>IF(AND(M90&lt;&gt;"",AK90&lt;&gt;""),VLOOKUP(M90&amp;AK90,'No Eliminar'!$P$3:$Q$27,2,FALSE),"")</f>
        <v>Alta</v>
      </c>
      <c r="AN90" s="685" t="s">
        <v>84</v>
      </c>
      <c r="AO90" s="1259"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600" t="s">
        <v>60</v>
      </c>
      <c r="BF90" s="1812" t="s">
        <v>956</v>
      </c>
      <c r="BG90" s="1803" t="s">
        <v>1334</v>
      </c>
      <c r="BH90" s="1803" t="s">
        <v>395</v>
      </c>
      <c r="BI90" s="1859">
        <v>44928</v>
      </c>
      <c r="BJ90" s="1859">
        <v>45291</v>
      </c>
      <c r="BK90" s="1847"/>
      <c r="BL90" s="1842" t="s">
        <v>958</v>
      </c>
    </row>
    <row r="91" spans="2:64" ht="105.75" customHeight="1" thickBot="1" x14ac:dyDescent="0.35">
      <c r="B91" s="1666"/>
      <c r="C91" s="1724"/>
      <c r="D91" s="1727"/>
      <c r="E91" s="1656"/>
      <c r="F91" s="1657"/>
      <c r="G91" s="1861"/>
      <c r="H91" s="1826"/>
      <c r="I91" s="1864"/>
      <c r="J91" s="1851"/>
      <c r="K91" s="1837"/>
      <c r="L91" s="1635"/>
      <c r="M91" s="1644"/>
      <c r="N91" s="1634"/>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635"/>
      <c r="AJ91" s="337"/>
      <c r="AK91" s="1636"/>
      <c r="AL91" s="1637"/>
      <c r="AM91" s="1638"/>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639"/>
      <c r="BF91" s="1856"/>
      <c r="BG91" s="1845"/>
      <c r="BH91" s="1845"/>
      <c r="BI91" s="1846"/>
      <c r="BJ91" s="1846"/>
      <c r="BK91" s="1848"/>
      <c r="BL91" s="1849"/>
    </row>
    <row r="92" spans="2:64" ht="119.25" customHeight="1" thickBot="1" x14ac:dyDescent="0.35">
      <c r="B92" s="1666"/>
      <c r="C92" s="1724"/>
      <c r="D92" s="1727"/>
      <c r="E92" s="1656"/>
      <c r="F92" s="1657"/>
      <c r="G92" s="1861"/>
      <c r="H92" s="1826"/>
      <c r="I92" s="1864"/>
      <c r="J92" s="1851"/>
      <c r="K92" s="1837"/>
      <c r="L92" s="1635"/>
      <c r="M92" s="1644"/>
      <c r="N92" s="1634"/>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635"/>
      <c r="AJ92" s="337"/>
      <c r="AK92" s="1636"/>
      <c r="AL92" s="1637"/>
      <c r="AM92" s="1638"/>
      <c r="AN92" s="686" t="s">
        <v>348</v>
      </c>
      <c r="AO92" s="1260"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639"/>
      <c r="BF92" s="1195" t="s">
        <v>959</v>
      </c>
      <c r="BG92" s="1196" t="s">
        <v>1335</v>
      </c>
      <c r="BH92" s="1196" t="s">
        <v>395</v>
      </c>
      <c r="BI92" s="1197">
        <v>44928</v>
      </c>
      <c r="BJ92" s="1197">
        <v>45291</v>
      </c>
      <c r="BK92" s="1012"/>
      <c r="BL92" s="1849"/>
    </row>
    <row r="93" spans="2:64" ht="108" customHeight="1" thickBot="1" x14ac:dyDescent="0.35">
      <c r="B93" s="1666"/>
      <c r="C93" s="1724"/>
      <c r="D93" s="1727"/>
      <c r="E93" s="1656"/>
      <c r="F93" s="1657"/>
      <c r="G93" s="1861"/>
      <c r="H93" s="1826"/>
      <c r="I93" s="1864"/>
      <c r="J93" s="1851"/>
      <c r="K93" s="1837"/>
      <c r="L93" s="1635"/>
      <c r="M93" s="1644"/>
      <c r="N93" s="1634"/>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635"/>
      <c r="AJ93" s="337"/>
      <c r="AK93" s="1636"/>
      <c r="AL93" s="1637"/>
      <c r="AM93" s="1638"/>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639"/>
      <c r="BF93" s="1195" t="s">
        <v>725</v>
      </c>
      <c r="BG93" s="1196" t="s">
        <v>1335</v>
      </c>
      <c r="BH93" s="1196" t="s">
        <v>395</v>
      </c>
      <c r="BI93" s="1197">
        <v>44928</v>
      </c>
      <c r="BJ93" s="1197">
        <v>45289</v>
      </c>
      <c r="BK93" s="1012"/>
      <c r="BL93" s="1849"/>
    </row>
    <row r="94" spans="2:64" ht="117.75" customHeight="1" thickBot="1" x14ac:dyDescent="0.35">
      <c r="B94" s="1666"/>
      <c r="C94" s="1724"/>
      <c r="D94" s="1727"/>
      <c r="E94" s="1656"/>
      <c r="F94" s="1657"/>
      <c r="G94" s="1861"/>
      <c r="H94" s="1826"/>
      <c r="I94" s="1864"/>
      <c r="J94" s="1851"/>
      <c r="K94" s="1837"/>
      <c r="L94" s="1635"/>
      <c r="M94" s="1644"/>
      <c r="N94" s="1634"/>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635"/>
      <c r="AJ94" s="337"/>
      <c r="AK94" s="1636"/>
      <c r="AL94" s="1637"/>
      <c r="AM94" s="1638"/>
      <c r="AN94" s="687" t="s">
        <v>350</v>
      </c>
      <c r="AO94" s="1249"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639"/>
      <c r="BF94" s="1906" t="s">
        <v>726</v>
      </c>
      <c r="BG94" s="1822" t="s">
        <v>1335</v>
      </c>
      <c r="BH94" s="1822" t="s">
        <v>430</v>
      </c>
      <c r="BI94" s="1859">
        <v>44928</v>
      </c>
      <c r="BJ94" s="1859">
        <v>45289</v>
      </c>
      <c r="BK94" s="1907"/>
      <c r="BL94" s="1849"/>
    </row>
    <row r="95" spans="2:64" ht="115.5" customHeight="1" thickBot="1" x14ac:dyDescent="0.35">
      <c r="B95" s="1666"/>
      <c r="C95" s="1724"/>
      <c r="D95" s="1727"/>
      <c r="E95" s="1653"/>
      <c r="F95" s="1615"/>
      <c r="G95" s="1862"/>
      <c r="H95" s="1804"/>
      <c r="I95" s="1865"/>
      <c r="J95" s="1852"/>
      <c r="K95" s="1810"/>
      <c r="L95" s="1593"/>
      <c r="M95" s="1605"/>
      <c r="N95" s="1591"/>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593"/>
      <c r="AJ95" s="101"/>
      <c r="AK95" s="1595"/>
      <c r="AL95" s="1597"/>
      <c r="AM95" s="1599"/>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601"/>
      <c r="BF95" s="1813"/>
      <c r="BG95" s="1804"/>
      <c r="BH95" s="1804"/>
      <c r="BI95" s="1831"/>
      <c r="BJ95" s="1831"/>
      <c r="BK95" s="1865"/>
      <c r="BL95" s="1843"/>
    </row>
    <row r="96" spans="2:64" ht="117" customHeight="1" thickBot="1" x14ac:dyDescent="0.35">
      <c r="B96" s="1666"/>
      <c r="C96" s="1724"/>
      <c r="D96" s="1727"/>
      <c r="E96" s="1633" t="s">
        <v>50</v>
      </c>
      <c r="F96" s="1614" t="s">
        <v>287</v>
      </c>
      <c r="G96" s="1832" t="s">
        <v>961</v>
      </c>
      <c r="H96" s="1803" t="s">
        <v>68</v>
      </c>
      <c r="I96" s="1847" t="s">
        <v>727</v>
      </c>
      <c r="J96" s="1850" t="s">
        <v>962</v>
      </c>
      <c r="K96" s="1809" t="s">
        <v>355</v>
      </c>
      <c r="L96" s="1592" t="s">
        <v>64</v>
      </c>
      <c r="M96" s="1604" t="str">
        <f t="shared" si="9"/>
        <v>Media</v>
      </c>
      <c r="N96" s="1590">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592" t="s">
        <v>361</v>
      </c>
      <c r="AJ96" s="92"/>
      <c r="AK96" s="1594" t="str">
        <f t="shared" si="11"/>
        <v>Moderado</v>
      </c>
      <c r="AL96" s="1596">
        <f t="shared" si="19"/>
        <v>0.6</v>
      </c>
      <c r="AM96" s="1598" t="str">
        <f>IF(AND(M96&lt;&gt;"",AK96&lt;&gt;""),VLOOKUP(M96&amp;AK96,'No Eliminar'!$P$3:$Q$27,2,FALSE),"")</f>
        <v>Moderada</v>
      </c>
      <c r="AN96" s="685" t="s">
        <v>84</v>
      </c>
      <c r="AO96" s="1258"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600" t="s">
        <v>60</v>
      </c>
      <c r="BF96" s="1812" t="s">
        <v>733</v>
      </c>
      <c r="BG96" s="1803" t="s">
        <v>1336</v>
      </c>
      <c r="BH96" s="1803" t="s">
        <v>1342</v>
      </c>
      <c r="BI96" s="1904">
        <v>45201</v>
      </c>
      <c r="BJ96" s="1904">
        <v>45289</v>
      </c>
      <c r="BK96" s="1847"/>
      <c r="BL96" s="1805" t="s">
        <v>736</v>
      </c>
    </row>
    <row r="97" spans="2:64" ht="161.25" customHeight="1" thickTop="1" thickBot="1" x14ac:dyDescent="0.35">
      <c r="B97" s="1666"/>
      <c r="C97" s="1724"/>
      <c r="D97" s="1727"/>
      <c r="E97" s="1656"/>
      <c r="F97" s="1657"/>
      <c r="G97" s="1866"/>
      <c r="H97" s="1826"/>
      <c r="I97" s="1864"/>
      <c r="J97" s="1851"/>
      <c r="K97" s="1837"/>
      <c r="L97" s="1635"/>
      <c r="M97" s="1644"/>
      <c r="N97" s="1634"/>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635"/>
      <c r="AJ97" s="337"/>
      <c r="AK97" s="1636"/>
      <c r="AL97" s="1637"/>
      <c r="AM97" s="1638"/>
      <c r="AN97" s="686" t="s">
        <v>347</v>
      </c>
      <c r="AO97" s="1249"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639"/>
      <c r="BF97" s="1856"/>
      <c r="BG97" s="1845"/>
      <c r="BH97" s="1845"/>
      <c r="BI97" s="1905"/>
      <c r="BJ97" s="1905"/>
      <c r="BK97" s="1848"/>
      <c r="BL97" s="1838"/>
    </row>
    <row r="98" spans="2:64" ht="103.5" customHeight="1" thickBot="1" x14ac:dyDescent="0.35">
      <c r="B98" s="1666"/>
      <c r="C98" s="1724"/>
      <c r="D98" s="1727"/>
      <c r="E98" s="1656"/>
      <c r="F98" s="1657"/>
      <c r="G98" s="1866"/>
      <c r="H98" s="1826"/>
      <c r="I98" s="1864"/>
      <c r="J98" s="1851"/>
      <c r="K98" s="1837"/>
      <c r="L98" s="1635"/>
      <c r="M98" s="1644"/>
      <c r="N98" s="1634"/>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635"/>
      <c r="AJ98" s="337"/>
      <c r="AK98" s="1636"/>
      <c r="AL98" s="1637"/>
      <c r="AM98" s="1638"/>
      <c r="AN98" s="687" t="s">
        <v>348</v>
      </c>
      <c r="AO98" s="1243"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639"/>
      <c r="BF98" s="1906" t="s">
        <v>735</v>
      </c>
      <c r="BG98" s="1822" t="s">
        <v>1336</v>
      </c>
      <c r="BH98" s="1822" t="s">
        <v>390</v>
      </c>
      <c r="BI98" s="1857">
        <v>44958</v>
      </c>
      <c r="BJ98" s="1857">
        <v>45289</v>
      </c>
      <c r="BK98" s="1907"/>
      <c r="BL98" s="1838"/>
    </row>
    <row r="99" spans="2:64" ht="140.25" customHeight="1" thickBot="1" x14ac:dyDescent="0.35">
      <c r="B99" s="1666"/>
      <c r="C99" s="1724"/>
      <c r="D99" s="1727"/>
      <c r="E99" s="1653"/>
      <c r="F99" s="1615"/>
      <c r="G99" s="1833"/>
      <c r="H99" s="1804"/>
      <c r="I99" s="1865"/>
      <c r="J99" s="1852"/>
      <c r="K99" s="1810"/>
      <c r="L99" s="1593"/>
      <c r="M99" s="1605"/>
      <c r="N99" s="1591"/>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593"/>
      <c r="AJ99" s="101"/>
      <c r="AK99" s="1595"/>
      <c r="AL99" s="1597"/>
      <c r="AM99" s="1599"/>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601"/>
      <c r="BF99" s="1813"/>
      <c r="BG99" s="1804"/>
      <c r="BH99" s="1804"/>
      <c r="BI99" s="1858"/>
      <c r="BJ99" s="1858"/>
      <c r="BK99" s="1865"/>
      <c r="BL99" s="1806"/>
    </row>
    <row r="100" spans="2:64" ht="133.5" customHeight="1" thickBot="1" x14ac:dyDescent="0.35">
      <c r="B100" s="1666"/>
      <c r="C100" s="1724"/>
      <c r="D100" s="1727"/>
      <c r="E100" s="1633" t="s">
        <v>50</v>
      </c>
      <c r="F100" s="1614" t="s">
        <v>288</v>
      </c>
      <c r="G100" s="1807" t="s">
        <v>966</v>
      </c>
      <c r="H100" s="1803" t="s">
        <v>51</v>
      </c>
      <c r="I100" s="1803" t="s">
        <v>737</v>
      </c>
      <c r="J100" s="1803" t="s">
        <v>738</v>
      </c>
      <c r="K100" s="1809" t="s">
        <v>355</v>
      </c>
      <c r="L100" s="1592" t="s">
        <v>64</v>
      </c>
      <c r="M100" s="1685" t="str">
        <f t="shared" si="9"/>
        <v>Media</v>
      </c>
      <c r="N100" s="1590">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592" t="s">
        <v>359</v>
      </c>
      <c r="AJ100" s="92"/>
      <c r="AK100" s="1594" t="str">
        <f t="shared" si="11"/>
        <v>Leve</v>
      </c>
      <c r="AL100" s="1596">
        <f t="shared" si="19"/>
        <v>0.2</v>
      </c>
      <c r="AM100" s="1598" t="str">
        <f>IF(AND(M100&lt;&gt;"",AK100&lt;&gt;""),VLOOKUP(M100&amp;AK100,'No Eliminar'!$P$3:$Q$27,2,FALSE),"")</f>
        <v>Moderada</v>
      </c>
      <c r="AN100" s="686" t="s">
        <v>84</v>
      </c>
      <c r="AO100" s="1239"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600" t="s">
        <v>114</v>
      </c>
      <c r="BF100" s="1803" t="s">
        <v>388</v>
      </c>
      <c r="BG100" s="1803" t="s">
        <v>388</v>
      </c>
      <c r="BH100" s="1803" t="s">
        <v>388</v>
      </c>
      <c r="BI100" s="1803" t="s">
        <v>388</v>
      </c>
      <c r="BJ100" s="1803" t="s">
        <v>388</v>
      </c>
      <c r="BK100" s="1010"/>
      <c r="BL100" s="1842" t="s">
        <v>749</v>
      </c>
    </row>
    <row r="101" spans="2:64" ht="117.75" thickBot="1" x14ac:dyDescent="0.35">
      <c r="B101" s="1666"/>
      <c r="C101" s="1724"/>
      <c r="D101" s="1727"/>
      <c r="E101" s="1656"/>
      <c r="F101" s="1657"/>
      <c r="G101" s="1836"/>
      <c r="H101" s="1826"/>
      <c r="I101" s="1826"/>
      <c r="J101" s="1826"/>
      <c r="K101" s="1837"/>
      <c r="L101" s="1635"/>
      <c r="M101" s="1686"/>
      <c r="N101" s="1634"/>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635"/>
      <c r="AJ101" s="337"/>
      <c r="AK101" s="1636"/>
      <c r="AL101" s="1637"/>
      <c r="AM101" s="1638"/>
      <c r="AN101" s="686" t="s">
        <v>347</v>
      </c>
      <c r="AO101" s="1258"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639"/>
      <c r="BF101" s="1826"/>
      <c r="BG101" s="1826"/>
      <c r="BH101" s="1826"/>
      <c r="BI101" s="1826"/>
      <c r="BJ101" s="1826"/>
      <c r="BK101" s="1013"/>
      <c r="BL101" s="1849"/>
    </row>
    <row r="102" spans="2:64" ht="147.75" thickBot="1" x14ac:dyDescent="0.35">
      <c r="B102" s="1666"/>
      <c r="C102" s="1724"/>
      <c r="D102" s="1727"/>
      <c r="E102" s="1653"/>
      <c r="F102" s="1615"/>
      <c r="G102" s="1808"/>
      <c r="H102" s="1804"/>
      <c r="I102" s="1804"/>
      <c r="J102" s="1804"/>
      <c r="K102" s="1810"/>
      <c r="L102" s="1593"/>
      <c r="M102" s="1687"/>
      <c r="N102" s="1591"/>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593"/>
      <c r="AJ102" s="662"/>
      <c r="AK102" s="1595"/>
      <c r="AL102" s="1597"/>
      <c r="AM102" s="1599"/>
      <c r="AN102" s="883" t="s">
        <v>348</v>
      </c>
      <c r="AO102" s="1241"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601"/>
      <c r="BF102" s="1804"/>
      <c r="BG102" s="1804"/>
      <c r="BH102" s="1804"/>
      <c r="BI102" s="1804"/>
      <c r="BJ102" s="1804"/>
      <c r="BK102" s="1268"/>
      <c r="BL102" s="1843"/>
    </row>
    <row r="103" spans="2:64" s="614" customFormat="1" ht="160.5" customHeight="1" thickBot="1" x14ac:dyDescent="0.35">
      <c r="B103" s="1667"/>
      <c r="C103" s="1725"/>
      <c r="D103" s="1728"/>
      <c r="E103" s="530" t="s">
        <v>346</v>
      </c>
      <c r="F103" s="720" t="s">
        <v>290</v>
      </c>
      <c r="G103" s="914" t="s">
        <v>967</v>
      </c>
      <c r="H103" s="1184" t="s">
        <v>68</v>
      </c>
      <c r="I103" s="1228" t="s">
        <v>759</v>
      </c>
      <c r="J103" s="1229"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163"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207" t="s">
        <v>762</v>
      </c>
      <c r="BG103" s="1184" t="s">
        <v>1337</v>
      </c>
      <c r="BH103" s="1184" t="s">
        <v>430</v>
      </c>
      <c r="BI103" s="1208">
        <v>44928</v>
      </c>
      <c r="BJ103" s="1208">
        <v>45260</v>
      </c>
      <c r="BK103" s="1279"/>
      <c r="BL103" s="1008" t="s">
        <v>763</v>
      </c>
    </row>
    <row r="104" spans="2:64" ht="185.25" customHeight="1" thickBot="1" x14ac:dyDescent="0.35">
      <c r="B104" s="1665" t="s">
        <v>195</v>
      </c>
      <c r="C104" s="1723" t="str">
        <f>VLOOKUP(B104,'No Eliminar'!B$3:D$18,2,FALSE)</f>
        <v>Definir políticas, programas y lineamientos institucionales para la aplicación del tratamiento penitenciario a nivel operativo con fines de resocialización de los internos condenados.</v>
      </c>
      <c r="D104" s="1726"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184" t="s">
        <v>68</v>
      </c>
      <c r="I104" s="1230" t="s">
        <v>799</v>
      </c>
      <c r="J104" s="1230"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163" t="s">
        <v>1517</v>
      </c>
      <c r="AP104" s="1032"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207" t="s">
        <v>1434</v>
      </c>
      <c r="BG104" s="1184" t="s">
        <v>819</v>
      </c>
      <c r="BH104" s="1288" t="s">
        <v>802</v>
      </c>
      <c r="BI104" s="1188">
        <v>44958</v>
      </c>
      <c r="BJ104" s="1188">
        <v>45289</v>
      </c>
      <c r="BK104" s="1279"/>
      <c r="BL104" s="1008" t="s">
        <v>805</v>
      </c>
    </row>
    <row r="105" spans="2:64" ht="199.5" customHeight="1" thickBot="1" x14ac:dyDescent="0.35">
      <c r="B105" s="1666"/>
      <c r="C105" s="1724"/>
      <c r="D105" s="1727"/>
      <c r="E105" s="1055" t="s">
        <v>74</v>
      </c>
      <c r="F105" s="984" t="s">
        <v>292</v>
      </c>
      <c r="G105" s="1073" t="s">
        <v>984</v>
      </c>
      <c r="H105" s="1063" t="s">
        <v>68</v>
      </c>
      <c r="I105" s="1063" t="s">
        <v>806</v>
      </c>
      <c r="J105" s="1063" t="s">
        <v>807</v>
      </c>
      <c r="K105" s="1065"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2"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207" t="s">
        <v>1435</v>
      </c>
      <c r="BG105" s="1184" t="s">
        <v>819</v>
      </c>
      <c r="BH105" s="1180" t="s">
        <v>1436</v>
      </c>
      <c r="BI105" s="1274">
        <v>44958</v>
      </c>
      <c r="BJ105" s="1274">
        <v>45289</v>
      </c>
      <c r="BK105" s="1010"/>
      <c r="BL105" s="1287" t="s">
        <v>814</v>
      </c>
    </row>
    <row r="106" spans="2:64" s="336" customFormat="1" ht="260.25" customHeight="1" thickTop="1" thickBot="1" x14ac:dyDescent="0.35">
      <c r="B106" s="1666"/>
      <c r="C106" s="1724"/>
      <c r="D106" s="1727"/>
      <c r="E106" s="1055" t="s">
        <v>74</v>
      </c>
      <c r="F106" s="984" t="s">
        <v>293</v>
      </c>
      <c r="G106" s="1073" t="s">
        <v>987</v>
      </c>
      <c r="H106" s="1063" t="s">
        <v>68</v>
      </c>
      <c r="I106" s="1063" t="s">
        <v>815</v>
      </c>
      <c r="J106" s="1063" t="s">
        <v>816</v>
      </c>
      <c r="K106" s="1065"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2"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21" t="s">
        <v>1438</v>
      </c>
      <c r="BG106" s="1063" t="s">
        <v>819</v>
      </c>
      <c r="BH106" s="1063" t="s">
        <v>1437</v>
      </c>
      <c r="BI106" s="1193">
        <v>44928</v>
      </c>
      <c r="BJ106" s="1193">
        <v>44957</v>
      </c>
      <c r="BK106" s="1010"/>
      <c r="BL106" s="1287" t="s">
        <v>820</v>
      </c>
    </row>
    <row r="107" spans="2:64" ht="215.25" customHeight="1" thickTop="1" thickBot="1" x14ac:dyDescent="0.35">
      <c r="B107" s="1666"/>
      <c r="C107" s="1724"/>
      <c r="D107" s="1727"/>
      <c r="E107" s="779" t="s">
        <v>74</v>
      </c>
      <c r="F107" s="720" t="s">
        <v>294</v>
      </c>
      <c r="G107" s="906" t="s">
        <v>821</v>
      </c>
      <c r="H107" s="1184" t="s">
        <v>68</v>
      </c>
      <c r="I107" s="1184" t="s">
        <v>989</v>
      </c>
      <c r="J107" s="1184"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261" t="s">
        <v>1594</v>
      </c>
      <c r="AP107" s="1020"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279"/>
      <c r="BL107" s="1292" t="s">
        <v>822</v>
      </c>
    </row>
    <row r="108" spans="2:64" ht="184.5" customHeight="1" thickBot="1" x14ac:dyDescent="0.35">
      <c r="B108" s="1666"/>
      <c r="C108" s="1724"/>
      <c r="D108" s="1727"/>
      <c r="E108" s="779" t="s">
        <v>74</v>
      </c>
      <c r="F108" s="720" t="s">
        <v>295</v>
      </c>
      <c r="G108" s="915" t="s">
        <v>993</v>
      </c>
      <c r="H108" s="1184" t="s">
        <v>51</v>
      </c>
      <c r="I108" s="1229" t="s">
        <v>994</v>
      </c>
      <c r="J108" s="1229"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163" t="s">
        <v>1595</v>
      </c>
      <c r="AP108" s="1032"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279"/>
      <c r="BL108" s="1008" t="s">
        <v>996</v>
      </c>
    </row>
    <row r="109" spans="2:64" ht="207" customHeight="1" thickBot="1" x14ac:dyDescent="0.35">
      <c r="B109" s="1666"/>
      <c r="C109" s="1724"/>
      <c r="D109" s="1727"/>
      <c r="E109" s="779" t="s">
        <v>74</v>
      </c>
      <c r="F109" s="552" t="s">
        <v>297</v>
      </c>
      <c r="G109" s="916" t="s">
        <v>1512</v>
      </c>
      <c r="H109" s="1189" t="s">
        <v>51</v>
      </c>
      <c r="I109" s="1231" t="s">
        <v>1513</v>
      </c>
      <c r="J109" s="1231"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163" t="s">
        <v>1599</v>
      </c>
      <c r="AP109" s="1032"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279"/>
      <c r="BL109" s="1008" t="s">
        <v>1081</v>
      </c>
    </row>
    <row r="110" spans="2:64" ht="189.75" customHeight="1" thickBot="1" x14ac:dyDescent="0.35">
      <c r="B110" s="1666"/>
      <c r="C110" s="1724"/>
      <c r="D110" s="1727"/>
      <c r="E110" s="779" t="s">
        <v>74</v>
      </c>
      <c r="F110" s="720" t="s">
        <v>299</v>
      </c>
      <c r="G110" s="906" t="s">
        <v>1514</v>
      </c>
      <c r="H110" s="1184" t="s">
        <v>51</v>
      </c>
      <c r="I110" s="1229" t="s">
        <v>1515</v>
      </c>
      <c r="J110" s="1229"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163" t="s">
        <v>1600</v>
      </c>
      <c r="AP110" s="1032"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279"/>
      <c r="BL110" s="1008" t="s">
        <v>1519</v>
      </c>
    </row>
    <row r="111" spans="2:64" ht="200.25" customHeight="1" thickBot="1" x14ac:dyDescent="0.35">
      <c r="B111" s="1666"/>
      <c r="C111" s="1724"/>
      <c r="D111" s="1727"/>
      <c r="E111" s="779" t="s">
        <v>74</v>
      </c>
      <c r="F111" s="551" t="s">
        <v>300</v>
      </c>
      <c r="G111" s="907" t="s">
        <v>998</v>
      </c>
      <c r="H111" s="1199" t="s">
        <v>51</v>
      </c>
      <c r="I111" s="1232" t="s">
        <v>999</v>
      </c>
      <c r="J111" s="1232" t="s">
        <v>835</v>
      </c>
      <c r="K111" s="1067"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163" t="s">
        <v>1600</v>
      </c>
      <c r="AP111" s="1033"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279"/>
      <c r="BL111" s="1008" t="s">
        <v>1086</v>
      </c>
    </row>
    <row r="112" spans="2:64" s="336" customFormat="1" ht="254.25" customHeight="1" thickBot="1" x14ac:dyDescent="0.35">
      <c r="B112" s="1666"/>
      <c r="C112" s="1724"/>
      <c r="D112" s="1727"/>
      <c r="E112" s="1633" t="s">
        <v>50</v>
      </c>
      <c r="F112" s="1614" t="s">
        <v>302</v>
      </c>
      <c r="G112" s="1807" t="s">
        <v>839</v>
      </c>
      <c r="H112" s="1803" t="s">
        <v>68</v>
      </c>
      <c r="I112" s="1180" t="s">
        <v>836</v>
      </c>
      <c r="J112" s="1803" t="s">
        <v>837</v>
      </c>
      <c r="K112" s="1809" t="s">
        <v>355</v>
      </c>
      <c r="L112" s="1592" t="s">
        <v>70</v>
      </c>
      <c r="M112" s="1604" t="str">
        <f>IF(L112="Máximo 2 veces por año","Muy Baja", IF(L112="De 3 a 24 veces por año","Baja", IF(L112="De 24 a 500 veces por año","Media", IF(L112="De 500 veces al año y máximo 5000 veces por año","Alta",IF(L112="Más de 5000 veces por año","Muy Alta",";")))))</f>
        <v>Alta</v>
      </c>
      <c r="N112" s="1590">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592" t="s">
        <v>189</v>
      </c>
      <c r="AJ112" s="92"/>
      <c r="AK112" s="1594" t="str">
        <f>IF(AI112="Afectación menor a 10 SMLMV","Leve",IF(AI112="Entre 10 y 50 SMLMV","Menor",IF(AI112="Entre 50 y 100 SMLMV","Moderado",IF(AI112="Entre 100 y 500 SMLMV","Mayor",IF(AI112="Mayor a 500 SMLMV","Catastrófico",";")))))</f>
        <v>Catastrófico</v>
      </c>
      <c r="AL112" s="1596">
        <f t="shared" si="153"/>
        <v>1</v>
      </c>
      <c r="AM112" s="1598" t="str">
        <f>IF(AND(M112&lt;&gt;"",AK112&lt;&gt;""),VLOOKUP(M112&amp;AK112,'No Eliminar'!$P$3:$Q$27,2,FALSE),"")</f>
        <v>Extrema</v>
      </c>
      <c r="AN112" s="188" t="s">
        <v>84</v>
      </c>
      <c r="AO112" s="434" t="s">
        <v>1521</v>
      </c>
      <c r="AP112" s="1032"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600" t="s">
        <v>60</v>
      </c>
      <c r="BF112" s="1014" t="s">
        <v>1559</v>
      </c>
      <c r="BG112" s="1180" t="s">
        <v>845</v>
      </c>
      <c r="BH112" s="1293" t="s">
        <v>381</v>
      </c>
      <c r="BI112" s="1274">
        <v>44928</v>
      </c>
      <c r="BJ112" s="1274">
        <v>45289</v>
      </c>
      <c r="BK112" s="1010"/>
      <c r="BL112" s="1805" t="s">
        <v>1574</v>
      </c>
    </row>
    <row r="113" spans="2:71" s="336" customFormat="1" ht="196.5" customHeight="1" thickTop="1" thickBot="1" x14ac:dyDescent="0.35">
      <c r="B113" s="1666"/>
      <c r="C113" s="1724"/>
      <c r="D113" s="1727"/>
      <c r="E113" s="1656"/>
      <c r="F113" s="1657"/>
      <c r="G113" s="1836"/>
      <c r="H113" s="1826"/>
      <c r="I113" s="1196" t="s">
        <v>838</v>
      </c>
      <c r="J113" s="1826"/>
      <c r="K113" s="1837"/>
      <c r="L113" s="1635"/>
      <c r="M113" s="1644"/>
      <c r="N113" s="1634"/>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635"/>
      <c r="AJ113" s="337"/>
      <c r="AK113" s="1636"/>
      <c r="AL113" s="1637"/>
      <c r="AM113" s="1638"/>
      <c r="AN113" s="188" t="s">
        <v>347</v>
      </c>
      <c r="AO113" s="1258" t="s">
        <v>1557</v>
      </c>
      <c r="AP113" s="1032"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639"/>
      <c r="BF113" s="1195" t="s">
        <v>1560</v>
      </c>
      <c r="BG113" s="1196" t="s">
        <v>845</v>
      </c>
      <c r="BH113" s="1201" t="s">
        <v>590</v>
      </c>
      <c r="BI113" s="1202">
        <v>44928</v>
      </c>
      <c r="BJ113" s="1202">
        <v>45289</v>
      </c>
      <c r="BK113" s="1013"/>
      <c r="BL113" s="1838"/>
    </row>
    <row r="114" spans="2:71" s="336" customFormat="1" ht="146.25" customHeight="1" thickTop="1" thickBot="1" x14ac:dyDescent="0.35">
      <c r="B114" s="1666"/>
      <c r="C114" s="1724"/>
      <c r="D114" s="1727"/>
      <c r="E114" s="1653"/>
      <c r="F114" s="1615"/>
      <c r="G114" s="1808"/>
      <c r="H114" s="1804"/>
      <c r="I114" s="1182" t="s">
        <v>1000</v>
      </c>
      <c r="J114" s="1804"/>
      <c r="K114" s="1810"/>
      <c r="L114" s="1593"/>
      <c r="M114" s="1605"/>
      <c r="N114" s="1591"/>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593"/>
      <c r="AJ114" s="101"/>
      <c r="AK114" s="1595"/>
      <c r="AL114" s="1597"/>
      <c r="AM114" s="1599"/>
      <c r="AN114" s="686" t="s">
        <v>348</v>
      </c>
      <c r="AO114" s="435" t="s">
        <v>1558</v>
      </c>
      <c r="AP114" s="1032"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601"/>
      <c r="BF114" s="1015" t="s">
        <v>1561</v>
      </c>
      <c r="BG114" s="1182" t="s">
        <v>845</v>
      </c>
      <c r="BH114" s="1288" t="s">
        <v>1562</v>
      </c>
      <c r="BI114" s="1202">
        <v>44928</v>
      </c>
      <c r="BJ114" s="1202">
        <v>45289</v>
      </c>
      <c r="BK114" s="1011"/>
      <c r="BL114" s="1806"/>
    </row>
    <row r="115" spans="2:71" s="336" customFormat="1" ht="258.75" customHeight="1" thickBot="1" x14ac:dyDescent="0.35">
      <c r="B115" s="1666"/>
      <c r="C115" s="1724"/>
      <c r="D115" s="1727"/>
      <c r="E115" s="1633" t="s">
        <v>50</v>
      </c>
      <c r="F115" s="1614" t="s">
        <v>303</v>
      </c>
      <c r="G115" s="1807" t="s">
        <v>1001</v>
      </c>
      <c r="H115" s="1803" t="s">
        <v>68</v>
      </c>
      <c r="I115" s="1803" t="s">
        <v>1002</v>
      </c>
      <c r="J115" s="1803" t="s">
        <v>1003</v>
      </c>
      <c r="K115" s="1809" t="s">
        <v>101</v>
      </c>
      <c r="L115" s="1592" t="s">
        <v>72</v>
      </c>
      <c r="M115" s="1604" t="str">
        <f>IF(L115="Máximo 2 veces por año","Muy Baja", IF(L115="De 3 a 24 veces por año","Baja", IF(L115="De 24 a 500 veces por año","Media", IF(L115="De 500 veces al año y máximo 5000 veces por año","Alta",IF(L115="Más de 5000 veces por año","Muy Alta",";")))))</f>
        <v>Baja</v>
      </c>
      <c r="N115" s="1590">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592" t="s">
        <v>359</v>
      </c>
      <c r="AJ115" s="259"/>
      <c r="AK115" s="1594" t="str">
        <f>IF(AI115="Afectación menor a 10 SMLMV","Leve",IF(AI115="Entre 10 y 50 SMLMV","Menor",IF(AI115="Entre 50 y 100 SMLMV","Moderado",IF(AI115="Entre 100 y 500 SMLMV","Mayor",IF(AI115="Mayor a 500 SMLMV","Catastrófico",";")))))</f>
        <v>Leve</v>
      </c>
      <c r="AL115" s="1596">
        <f>IF(AK115="Leve", 20%, IF(AK115="Menor",40%, IF(AK115="Moderado",60%, IF(AK115="Mayor",80%,IF(AK115="Catastrófico",100%,"")))))</f>
        <v>0.2</v>
      </c>
      <c r="AM115" s="1598" t="str">
        <f>IF(AND(M115&lt;&gt;"",AK115&lt;&gt;""),VLOOKUP(M115&amp;AK115,'No Eliminar'!$P$3:$Q$27,2,FALSE),"")</f>
        <v>Baja</v>
      </c>
      <c r="AN115" s="685" t="s">
        <v>84</v>
      </c>
      <c r="AO115" s="1254" t="s">
        <v>1525</v>
      </c>
      <c r="AP115" s="1034"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600" t="s">
        <v>114</v>
      </c>
      <c r="BF115" s="1803" t="s">
        <v>388</v>
      </c>
      <c r="BG115" s="1803" t="s">
        <v>388</v>
      </c>
      <c r="BH115" s="1803" t="s">
        <v>388</v>
      </c>
      <c r="BI115" s="1803" t="s">
        <v>388</v>
      </c>
      <c r="BJ115" s="1803" t="s">
        <v>388</v>
      </c>
      <c r="BK115" s="1271"/>
      <c r="BL115" s="1908" t="s">
        <v>850</v>
      </c>
    </row>
    <row r="116" spans="2:71" s="336" customFormat="1" ht="186" customHeight="1" thickBot="1" x14ac:dyDescent="0.35">
      <c r="B116" s="1666"/>
      <c r="C116" s="1724"/>
      <c r="D116" s="1727"/>
      <c r="E116" s="1653"/>
      <c r="F116" s="1615"/>
      <c r="G116" s="1808"/>
      <c r="H116" s="1804"/>
      <c r="I116" s="1804"/>
      <c r="J116" s="1804"/>
      <c r="K116" s="1810"/>
      <c r="L116" s="1593"/>
      <c r="M116" s="1605"/>
      <c r="N116" s="1591"/>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593"/>
      <c r="AJ116" s="259"/>
      <c r="AK116" s="1595"/>
      <c r="AL116" s="1597"/>
      <c r="AM116" s="1599"/>
      <c r="AN116" s="686" t="s">
        <v>347</v>
      </c>
      <c r="AO116" s="1163" t="s">
        <v>1524</v>
      </c>
      <c r="AP116" s="1032"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601"/>
      <c r="BF116" s="1804"/>
      <c r="BG116" s="1804"/>
      <c r="BH116" s="1804"/>
      <c r="BI116" s="1804"/>
      <c r="BJ116" s="1804"/>
      <c r="BK116" s="1273"/>
      <c r="BL116" s="1909"/>
    </row>
    <row r="117" spans="2:71" s="336" customFormat="1" ht="227.25" customHeight="1" thickBot="1" x14ac:dyDescent="0.35">
      <c r="B117" s="1667"/>
      <c r="C117" s="1725"/>
      <c r="D117" s="1728"/>
      <c r="E117" s="580" t="s">
        <v>50</v>
      </c>
      <c r="F117" s="720" t="s">
        <v>305</v>
      </c>
      <c r="G117" s="906" t="s">
        <v>1005</v>
      </c>
      <c r="H117" s="1184" t="s">
        <v>68</v>
      </c>
      <c r="I117" s="1233" t="s">
        <v>1006</v>
      </c>
      <c r="J117" s="1233"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3"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207" t="s">
        <v>863</v>
      </c>
      <c r="BG117" s="1184" t="s">
        <v>854</v>
      </c>
      <c r="BH117" s="1184" t="s">
        <v>395</v>
      </c>
      <c r="BI117" s="1185">
        <v>44562</v>
      </c>
      <c r="BJ117" s="1185">
        <v>44926</v>
      </c>
      <c r="BK117" s="1279"/>
      <c r="BL117" s="1008" t="s">
        <v>1090</v>
      </c>
    </row>
    <row r="118" spans="2:71" ht="171" thickBot="1" x14ac:dyDescent="0.35">
      <c r="B118" s="1665" t="s">
        <v>202</v>
      </c>
      <c r="C118" s="1723" t="str">
        <f>VLOOKUP(B118,'No Eliminar'!B$3:D$18,2,FALSE)</f>
        <v>Asegurar la eficiente y oportuna adquisición, administración y suministro de bienes y servicios de acuerdo a las necesidades de los procesos del INPEC en atención a la normativa vigente.</v>
      </c>
      <c r="D118" s="1726" t="str">
        <f>VLOOKUP(B118,'No Eliminar'!B$3:E$18,4,FALSE)</f>
        <v>Ejecutar la planeación institucional en el marco de los valores del servicio público.</v>
      </c>
      <c r="E118" s="1612" t="s">
        <v>50</v>
      </c>
      <c r="F118" s="1614" t="s">
        <v>307</v>
      </c>
      <c r="G118" s="1807" t="s">
        <v>508</v>
      </c>
      <c r="H118" s="1803" t="s">
        <v>68</v>
      </c>
      <c r="I118" s="1063" t="s">
        <v>506</v>
      </c>
      <c r="J118" s="1809" t="s">
        <v>507</v>
      </c>
      <c r="K118" s="1809" t="s">
        <v>101</v>
      </c>
      <c r="L118" s="1592" t="s">
        <v>64</v>
      </c>
      <c r="M118" s="1604" t="str">
        <f t="shared" si="150"/>
        <v>Media</v>
      </c>
      <c r="N118" s="1590">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592" t="s">
        <v>360</v>
      </c>
      <c r="AJ118" s="92"/>
      <c r="AK118" s="1594" t="str">
        <f t="shared" si="152"/>
        <v>Menor</v>
      </c>
      <c r="AL118" s="1596">
        <f t="shared" si="153"/>
        <v>0.4</v>
      </c>
      <c r="AM118" s="1598" t="str">
        <f>IF(AND(M118&lt;&gt;"",AK118&lt;&gt;""),VLOOKUP(M118&amp;AK118,'No Eliminar'!$P$3:$Q$27,2,FALSE),"")</f>
        <v>Moderada</v>
      </c>
      <c r="AN118" s="188" t="s">
        <v>84</v>
      </c>
      <c r="AO118" s="434" t="s">
        <v>1479</v>
      </c>
      <c r="AP118" s="1003"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600" t="s">
        <v>60</v>
      </c>
      <c r="BF118" s="1014" t="s">
        <v>1483</v>
      </c>
      <c r="BG118" s="1180" t="s">
        <v>1482</v>
      </c>
      <c r="BH118" s="1180" t="s">
        <v>381</v>
      </c>
      <c r="BI118" s="1186">
        <v>44928</v>
      </c>
      <c r="BJ118" s="1186">
        <v>45260</v>
      </c>
      <c r="BK118" s="1014"/>
      <c r="BL118" s="1805" t="s">
        <v>1008</v>
      </c>
      <c r="BM118" s="614"/>
      <c r="BN118" s="614"/>
      <c r="BO118" s="614"/>
      <c r="BP118" s="614"/>
      <c r="BQ118" s="614"/>
      <c r="BR118" s="614"/>
      <c r="BS118" s="614"/>
    </row>
    <row r="119" spans="2:71" ht="137.25" customHeight="1" thickTop="1" thickBot="1" x14ac:dyDescent="0.35">
      <c r="B119" s="1666"/>
      <c r="C119" s="1724"/>
      <c r="D119" s="1727"/>
      <c r="E119" s="1653"/>
      <c r="F119" s="1615"/>
      <c r="G119" s="1808"/>
      <c r="H119" s="1804"/>
      <c r="I119" s="1234" t="s">
        <v>505</v>
      </c>
      <c r="J119" s="1810"/>
      <c r="K119" s="1810"/>
      <c r="L119" s="1593"/>
      <c r="M119" s="1605"/>
      <c r="N119" s="1591"/>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593"/>
      <c r="AJ119" s="113"/>
      <c r="AK119" s="1595"/>
      <c r="AL119" s="1597"/>
      <c r="AM119" s="1599"/>
      <c r="AN119" s="685" t="s">
        <v>347</v>
      </c>
      <c r="AO119" s="1249" t="s">
        <v>1481</v>
      </c>
      <c r="AP119" s="1004"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601"/>
      <c r="BF119" s="1261" t="s">
        <v>1484</v>
      </c>
      <c r="BG119" s="1205" t="s">
        <v>876</v>
      </c>
      <c r="BH119" s="1205" t="s">
        <v>1485</v>
      </c>
      <c r="BI119" s="1291">
        <v>44928</v>
      </c>
      <c r="BJ119" s="1291">
        <v>45260</v>
      </c>
      <c r="BK119" s="1261"/>
      <c r="BL119" s="1806"/>
      <c r="BM119" s="614"/>
      <c r="BN119" s="614"/>
      <c r="BO119" s="614"/>
      <c r="BP119" s="614"/>
      <c r="BQ119" s="614"/>
      <c r="BR119" s="614"/>
      <c r="BS119" s="614"/>
    </row>
    <row r="120" spans="2:71" s="336" customFormat="1" ht="184.5" customHeight="1" thickBot="1" x14ac:dyDescent="0.35">
      <c r="B120" s="1666"/>
      <c r="C120" s="1724"/>
      <c r="D120" s="1727"/>
      <c r="E120" s="1633" t="s">
        <v>50</v>
      </c>
      <c r="F120" s="1614" t="s">
        <v>308</v>
      </c>
      <c r="G120" s="1832" t="s">
        <v>1010</v>
      </c>
      <c r="H120" s="1803" t="s">
        <v>68</v>
      </c>
      <c r="I120" s="1809" t="s">
        <v>878</v>
      </c>
      <c r="J120" s="1809" t="s">
        <v>1468</v>
      </c>
      <c r="K120" s="1809" t="s">
        <v>101</v>
      </c>
      <c r="L120" s="1592" t="s">
        <v>64</v>
      </c>
      <c r="M120" s="1604" t="str">
        <f t="shared" ref="M120:M127" si="181">IF(L120="Máximo 2 veces por año","Muy Baja", IF(L120="De 3 a 24 veces por año","Baja", IF(L120="De 24 a 500 veces por año","Media", IF(L120="De 500 veces al año y máximo 5000 veces por año","Alta",IF(L120="Más de 5000 veces por año","Muy Alta",";")))))</f>
        <v>Media</v>
      </c>
      <c r="N120" s="1590">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592" t="s">
        <v>361</v>
      </c>
      <c r="AJ120" s="92"/>
      <c r="AK120" s="1594" t="str">
        <f t="shared" ref="AK120:AK127" si="183">IF(AI120="Afectación menor a 10 SMLMV","Leve",IF(AI120="Entre 10 y 50 SMLMV","Menor",IF(AI120="Entre 50 y 100 SMLMV","Moderado",IF(AI120="Entre 100 y 500 SMLMV","Mayor",IF(AI120="Mayor a 500 SMLMV","Catastrófico",";")))))</f>
        <v>Moderado</v>
      </c>
      <c r="AL120" s="1596">
        <f t="shared" ref="AL120:AL127" si="184">IF(AK120="Leve", 20%, IF(AK120="Menor",40%, IF(AK120="Moderado",60%, IF(AK120="Mayor",80%,IF(AK120="Catastrófico",100%,"")))))</f>
        <v>0.6</v>
      </c>
      <c r="AM120" s="1598" t="str">
        <f>IF(AND(M120&lt;&gt;"",AK120&lt;&gt;""),VLOOKUP(M120&amp;AK120,'No Eliminar'!$P$3:$Q$27,2,FALSE),"")</f>
        <v>Moderada</v>
      </c>
      <c r="AN120" s="686" t="s">
        <v>84</v>
      </c>
      <c r="AO120" s="1163" t="s">
        <v>1486</v>
      </c>
      <c r="AP120" s="1003"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600" t="s">
        <v>60</v>
      </c>
      <c r="BF120" s="1812" t="s">
        <v>1011</v>
      </c>
      <c r="BG120" s="1803" t="s">
        <v>883</v>
      </c>
      <c r="BH120" s="1803" t="s">
        <v>1488</v>
      </c>
      <c r="BI120" s="1830">
        <v>44928</v>
      </c>
      <c r="BJ120" s="1830">
        <v>45289</v>
      </c>
      <c r="BK120" s="1014"/>
      <c r="BL120" s="1805" t="s">
        <v>1012</v>
      </c>
    </row>
    <row r="121" spans="2:71" s="336" customFormat="1" ht="102.75" thickBot="1" x14ac:dyDescent="0.35">
      <c r="B121" s="1666"/>
      <c r="C121" s="1724"/>
      <c r="D121" s="1727"/>
      <c r="E121" s="1653"/>
      <c r="F121" s="1615"/>
      <c r="G121" s="1833"/>
      <c r="H121" s="1804"/>
      <c r="I121" s="1810"/>
      <c r="J121" s="1810"/>
      <c r="K121" s="1810"/>
      <c r="L121" s="1593"/>
      <c r="M121" s="1605"/>
      <c r="N121" s="1591"/>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593"/>
      <c r="AJ121" s="101"/>
      <c r="AK121" s="1595"/>
      <c r="AL121" s="1597"/>
      <c r="AM121" s="1599"/>
      <c r="AN121" s="685" t="s">
        <v>347</v>
      </c>
      <c r="AO121" s="1262" t="s">
        <v>1487</v>
      </c>
      <c r="AP121" s="1004"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601"/>
      <c r="BF121" s="1813"/>
      <c r="BG121" s="1804"/>
      <c r="BH121" s="1804"/>
      <c r="BI121" s="1831"/>
      <c r="BJ121" s="1831"/>
      <c r="BK121" s="1261"/>
      <c r="BL121" s="1806"/>
    </row>
    <row r="122" spans="2:71" s="336" customFormat="1" ht="186.75" customHeight="1" thickBot="1" x14ac:dyDescent="0.35">
      <c r="B122" s="1666"/>
      <c r="C122" s="1724"/>
      <c r="D122" s="1727"/>
      <c r="E122" s="1633" t="s">
        <v>50</v>
      </c>
      <c r="F122" s="1614" t="s">
        <v>309</v>
      </c>
      <c r="G122" s="1832" t="s">
        <v>1013</v>
      </c>
      <c r="H122" s="1803" t="s">
        <v>68</v>
      </c>
      <c r="I122" s="1809" t="s">
        <v>885</v>
      </c>
      <c r="J122" s="1809" t="s">
        <v>886</v>
      </c>
      <c r="K122" s="1809" t="s">
        <v>101</v>
      </c>
      <c r="L122" s="1592" t="s">
        <v>64</v>
      </c>
      <c r="M122" s="1604" t="str">
        <f t="shared" ref="M122:M124" si="197">IF(L122="Máximo 2 veces por año","Muy Baja", IF(L122="De 3 a 24 veces por año","Baja", IF(L122="De 24 a 500 veces por año","Media", IF(L122="De 500 veces al año y máximo 5000 veces por año","Alta",IF(L122="Más de 5000 veces por año","Muy Alta",";")))))</f>
        <v>Media</v>
      </c>
      <c r="N122" s="1590">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592" t="s">
        <v>361</v>
      </c>
      <c r="AJ122" s="84"/>
      <c r="AK122" s="1594" t="str">
        <f t="shared" ref="AK122:AK124" si="199">IF(AI122="Afectación menor a 10 SMLMV","Leve",IF(AI122="Entre 10 y 50 SMLMV","Menor",IF(AI122="Entre 50 y 100 SMLMV","Moderado",IF(AI122="Entre 100 y 500 SMLMV","Mayor",IF(AI122="Mayor a 500 SMLMV","Catastrófico",";")))))</f>
        <v>Moderado</v>
      </c>
      <c r="AL122" s="1596">
        <f t="shared" ref="AL122:AL124" si="200">IF(AK122="Leve", 20%, IF(AK122="Menor",40%, IF(AK122="Moderado",60%, IF(AK122="Mayor",80%,IF(AK122="Catastrófico",100%,"")))))</f>
        <v>0.6</v>
      </c>
      <c r="AM122" s="1598" t="str">
        <f>IF(AND(M122&lt;&gt;"",AK122&lt;&gt;""),VLOOKUP(M122&amp;AK122,'No Eliminar'!$P$3:$Q$27,2,FALSE),"")</f>
        <v>Moderada</v>
      </c>
      <c r="AN122" s="686" t="s">
        <v>84</v>
      </c>
      <c r="AO122" s="1166"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600" t="s">
        <v>118</v>
      </c>
      <c r="BF122" s="1812" t="s">
        <v>1014</v>
      </c>
      <c r="BG122" s="1803" t="s">
        <v>1015</v>
      </c>
      <c r="BH122" s="1803" t="s">
        <v>395</v>
      </c>
      <c r="BI122" s="1830">
        <v>44958</v>
      </c>
      <c r="BJ122" s="1830">
        <v>45260</v>
      </c>
      <c r="BK122" s="1014"/>
      <c r="BL122" s="1842" t="s">
        <v>890</v>
      </c>
    </row>
    <row r="123" spans="2:71" s="336" customFormat="1" ht="123.75" customHeight="1" thickBot="1" x14ac:dyDescent="0.35">
      <c r="B123" s="1666"/>
      <c r="C123" s="1724"/>
      <c r="D123" s="1727"/>
      <c r="E123" s="1653"/>
      <c r="F123" s="1615"/>
      <c r="G123" s="1833"/>
      <c r="H123" s="1804"/>
      <c r="I123" s="1810"/>
      <c r="J123" s="1810"/>
      <c r="K123" s="1810"/>
      <c r="L123" s="1593"/>
      <c r="M123" s="1605"/>
      <c r="N123" s="1591"/>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593"/>
      <c r="AJ123" s="113"/>
      <c r="AK123" s="1595"/>
      <c r="AL123" s="1597"/>
      <c r="AM123" s="1599"/>
      <c r="AN123" s="522" t="s">
        <v>347</v>
      </c>
      <c r="AO123" s="1262"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601"/>
      <c r="BF123" s="1813"/>
      <c r="BG123" s="1804"/>
      <c r="BH123" s="1804"/>
      <c r="BI123" s="1831"/>
      <c r="BJ123" s="1831"/>
      <c r="BK123" s="1261"/>
      <c r="BL123" s="1843"/>
    </row>
    <row r="124" spans="2:71" s="336" customFormat="1" ht="224.25" customHeight="1" thickBot="1" x14ac:dyDescent="0.35">
      <c r="B124" s="1666"/>
      <c r="C124" s="1724"/>
      <c r="D124" s="1727"/>
      <c r="E124" s="1633" t="s">
        <v>50</v>
      </c>
      <c r="F124" s="1614" t="s">
        <v>311</v>
      </c>
      <c r="G124" s="1832" t="s">
        <v>1016</v>
      </c>
      <c r="H124" s="1803" t="s">
        <v>68</v>
      </c>
      <c r="I124" s="1803" t="s">
        <v>886</v>
      </c>
      <c r="J124" s="1803" t="s">
        <v>892</v>
      </c>
      <c r="K124" s="1809" t="s">
        <v>101</v>
      </c>
      <c r="L124" s="1592" t="s">
        <v>72</v>
      </c>
      <c r="M124" s="1604" t="str">
        <f t="shared" si="197"/>
        <v>Baja</v>
      </c>
      <c r="N124" s="1590">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592" t="s">
        <v>361</v>
      </c>
      <c r="AJ124" s="92"/>
      <c r="AK124" s="1594" t="str">
        <f t="shared" si="199"/>
        <v>Moderado</v>
      </c>
      <c r="AL124" s="1596">
        <f t="shared" si="200"/>
        <v>0.6</v>
      </c>
      <c r="AM124" s="1598" t="str">
        <f>IF(AND(M124&lt;&gt;"",AK124&lt;&gt;""),VLOOKUP(M124&amp;AK124,'No Eliminar'!$P$3:$Q$27,2,FALSE),"")</f>
        <v>Moderada</v>
      </c>
      <c r="AN124" s="685" t="s">
        <v>84</v>
      </c>
      <c r="AO124" s="1263"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600" t="s">
        <v>60</v>
      </c>
      <c r="BF124" s="1812" t="s">
        <v>898</v>
      </c>
      <c r="BG124" s="1803" t="s">
        <v>899</v>
      </c>
      <c r="BH124" s="1803" t="s">
        <v>430</v>
      </c>
      <c r="BI124" s="1830">
        <v>44958</v>
      </c>
      <c r="BJ124" s="1830">
        <v>45260</v>
      </c>
      <c r="BK124" s="1014"/>
      <c r="BL124" s="1805" t="s">
        <v>1017</v>
      </c>
    </row>
    <row r="125" spans="2:71" s="336" customFormat="1" ht="98.25" customHeight="1" thickBot="1" x14ac:dyDescent="0.35">
      <c r="B125" s="1666"/>
      <c r="C125" s="1724"/>
      <c r="D125" s="1727"/>
      <c r="E125" s="1656"/>
      <c r="F125" s="1657"/>
      <c r="G125" s="1866"/>
      <c r="H125" s="1826"/>
      <c r="I125" s="1826"/>
      <c r="J125" s="1826"/>
      <c r="K125" s="1837"/>
      <c r="L125" s="1635"/>
      <c r="M125" s="1644"/>
      <c r="N125" s="1634"/>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635"/>
      <c r="AJ125" s="337"/>
      <c r="AK125" s="1636"/>
      <c r="AL125" s="1637"/>
      <c r="AM125" s="1638"/>
      <c r="AN125" s="686" t="s">
        <v>347</v>
      </c>
      <c r="AO125" s="1264"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639"/>
      <c r="BF125" s="1873"/>
      <c r="BG125" s="1826"/>
      <c r="BH125" s="1826"/>
      <c r="BI125" s="1844"/>
      <c r="BJ125" s="1844"/>
      <c r="BK125" s="1195"/>
      <c r="BL125" s="1838"/>
    </row>
    <row r="126" spans="2:71" s="336" customFormat="1" ht="96" customHeight="1" thickBot="1" x14ac:dyDescent="0.35">
      <c r="B126" s="1666"/>
      <c r="C126" s="1724"/>
      <c r="D126" s="1727"/>
      <c r="E126" s="1653"/>
      <c r="F126" s="1615"/>
      <c r="G126" s="1833"/>
      <c r="H126" s="1804"/>
      <c r="I126" s="1804"/>
      <c r="J126" s="1804"/>
      <c r="K126" s="1810"/>
      <c r="L126" s="1593"/>
      <c r="M126" s="1605"/>
      <c r="N126" s="1591"/>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593"/>
      <c r="AJ126" s="113"/>
      <c r="AK126" s="1595"/>
      <c r="AL126" s="1597"/>
      <c r="AM126" s="1599"/>
      <c r="AN126" s="522" t="s">
        <v>348</v>
      </c>
      <c r="AO126" s="1265"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601"/>
      <c r="BF126" s="1813"/>
      <c r="BG126" s="1804"/>
      <c r="BH126" s="1804"/>
      <c r="BI126" s="1831"/>
      <c r="BJ126" s="1831"/>
      <c r="BK126" s="1261"/>
      <c r="BL126" s="1806"/>
    </row>
    <row r="127" spans="2:71" s="336" customFormat="1" ht="246" customHeight="1" thickBot="1" x14ac:dyDescent="0.35">
      <c r="B127" s="1666"/>
      <c r="C127" s="1724"/>
      <c r="D127" s="1727"/>
      <c r="E127" s="1633" t="s">
        <v>50</v>
      </c>
      <c r="F127" s="1614" t="s">
        <v>313</v>
      </c>
      <c r="G127" s="1832" t="s">
        <v>1019</v>
      </c>
      <c r="H127" s="1803" t="s">
        <v>68</v>
      </c>
      <c r="I127" s="1803" t="s">
        <v>903</v>
      </c>
      <c r="J127" s="1803" t="s">
        <v>904</v>
      </c>
      <c r="K127" s="1809" t="s">
        <v>101</v>
      </c>
      <c r="L127" s="1592" t="s">
        <v>167</v>
      </c>
      <c r="M127" s="1604" t="str">
        <f t="shared" si="181"/>
        <v>Muy Baja</v>
      </c>
      <c r="N127" s="1590">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592" t="s">
        <v>362</v>
      </c>
      <c r="AJ127" s="92"/>
      <c r="AK127" s="1594" t="str">
        <f t="shared" si="183"/>
        <v>Mayor</v>
      </c>
      <c r="AL127" s="1596">
        <f t="shared" si="184"/>
        <v>0.8</v>
      </c>
      <c r="AM127" s="1598" t="str">
        <f>IF(AND(M127&lt;&gt;"",AK127&lt;&gt;""),VLOOKUP(M127&amp;AK127,'No Eliminar'!$P$3:$Q$27,2,FALSE),"")</f>
        <v>Alta</v>
      </c>
      <c r="AN127" s="686" t="s">
        <v>84</v>
      </c>
      <c r="AO127" s="1163"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600" t="s">
        <v>118</v>
      </c>
      <c r="BF127" s="1812" t="s">
        <v>909</v>
      </c>
      <c r="BG127" s="1803" t="s">
        <v>906</v>
      </c>
      <c r="BH127" s="1803" t="s">
        <v>430</v>
      </c>
      <c r="BI127" s="1830">
        <v>44958</v>
      </c>
      <c r="BJ127" s="1830">
        <v>45260</v>
      </c>
      <c r="BK127" s="1014"/>
      <c r="BL127" s="1805" t="s">
        <v>910</v>
      </c>
    </row>
    <row r="128" spans="2:71" s="336" customFormat="1" ht="218.25" customHeight="1" thickBot="1" x14ac:dyDescent="0.35">
      <c r="B128" s="1666"/>
      <c r="C128" s="1724"/>
      <c r="D128" s="1727"/>
      <c r="E128" s="1653"/>
      <c r="F128" s="1615"/>
      <c r="G128" s="1833"/>
      <c r="H128" s="1804"/>
      <c r="I128" s="1804"/>
      <c r="J128" s="1804"/>
      <c r="K128" s="1810"/>
      <c r="L128" s="1593"/>
      <c r="M128" s="1605"/>
      <c r="N128" s="1591"/>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593"/>
      <c r="AJ128" s="144"/>
      <c r="AK128" s="1595"/>
      <c r="AL128" s="1597"/>
      <c r="AM128" s="1599"/>
      <c r="AN128" s="686" t="s">
        <v>347</v>
      </c>
      <c r="AO128" s="1163"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601"/>
      <c r="BF128" s="1813"/>
      <c r="BG128" s="1804"/>
      <c r="BH128" s="1804"/>
      <c r="BI128" s="1831"/>
      <c r="BJ128" s="1831"/>
      <c r="BK128" s="1015"/>
      <c r="BL128" s="1806"/>
    </row>
    <row r="129" spans="2:64" s="336" customFormat="1" ht="88.5" thickBot="1" x14ac:dyDescent="0.35">
      <c r="B129" s="1666"/>
      <c r="C129" s="1724"/>
      <c r="D129" s="1727"/>
      <c r="E129" s="1633" t="s">
        <v>50</v>
      </c>
      <c r="F129" s="1614" t="s">
        <v>331</v>
      </c>
      <c r="G129" s="1832" t="s">
        <v>1020</v>
      </c>
      <c r="H129" s="1803" t="s">
        <v>165</v>
      </c>
      <c r="I129" s="1809" t="s">
        <v>1021</v>
      </c>
      <c r="J129" s="1809" t="s">
        <v>1022</v>
      </c>
      <c r="K129" s="1809" t="s">
        <v>357</v>
      </c>
      <c r="L129" s="1592" t="s">
        <v>64</v>
      </c>
      <c r="M129" s="1604" t="str">
        <f t="shared" ref="M129" si="209">IF(L129="Máximo 2 veces por año","Muy Baja", IF(L129="De 3 a 24 veces por año","Baja", IF(L129="De 24 a 500 veces por año","Media", IF(L129="De 500 veces al año y máximo 5000 veces por año","Alta",IF(L129="Más de 5000 veces por año","Muy Alta",";")))))</f>
        <v>Media</v>
      </c>
      <c r="N129" s="1590">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592" t="s">
        <v>362</v>
      </c>
      <c r="AJ129" s="92"/>
      <c r="AK129" s="1594" t="str">
        <f t="shared" ref="AK129" si="211">IF(AI129="Afectación menor a 10 SMLMV","Leve",IF(AI129="Entre 10 y 50 SMLMV","Menor",IF(AI129="Entre 50 y 100 SMLMV","Moderado",IF(AI129="Entre 100 y 500 SMLMV","Mayor",IF(AI129="Mayor a 500 SMLMV","Catastrófico",";")))))</f>
        <v>Mayor</v>
      </c>
      <c r="AL129" s="1596">
        <f t="shared" ref="AL129" si="212">IF(AK129="Leve", 20%, IF(AK129="Menor",40%, IF(AK129="Moderado",60%, IF(AK129="Mayor",80%,IF(AK129="Catastrófico",100%,"")))))</f>
        <v>0.8</v>
      </c>
      <c r="AM129" s="1598" t="str">
        <f>IF(AND(M129&lt;&gt;"",AK129&lt;&gt;""),VLOOKUP(M129&amp;AK129,'No Eliminar'!$P$3:$Q$27,2,FALSE),"")</f>
        <v>Alta</v>
      </c>
      <c r="AN129" s="686" t="s">
        <v>84</v>
      </c>
      <c r="AO129" s="1163"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600" t="s">
        <v>60</v>
      </c>
      <c r="BF129" s="1014" t="s">
        <v>911</v>
      </c>
      <c r="BG129" s="1180" t="s">
        <v>1025</v>
      </c>
      <c r="BH129" s="1180" t="s">
        <v>430</v>
      </c>
      <c r="BI129" s="1186">
        <v>44958</v>
      </c>
      <c r="BJ129" s="1186">
        <v>45169</v>
      </c>
      <c r="BK129" s="1014"/>
      <c r="BL129" s="1805" t="s">
        <v>913</v>
      </c>
    </row>
    <row r="130" spans="2:64" ht="86.25" customHeight="1" thickBot="1" x14ac:dyDescent="0.35">
      <c r="B130" s="1667"/>
      <c r="C130" s="1725"/>
      <c r="D130" s="1728"/>
      <c r="E130" s="1613"/>
      <c r="F130" s="1615"/>
      <c r="G130" s="1833"/>
      <c r="H130" s="1804"/>
      <c r="I130" s="1810"/>
      <c r="J130" s="1810"/>
      <c r="K130" s="1810"/>
      <c r="L130" s="1593"/>
      <c r="M130" s="1605"/>
      <c r="N130" s="1591"/>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593"/>
      <c r="AJ130" s="144"/>
      <c r="AK130" s="1595"/>
      <c r="AL130" s="1597"/>
      <c r="AM130" s="1599"/>
      <c r="AN130" s="686" t="s">
        <v>347</v>
      </c>
      <c r="AO130" s="1257"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601"/>
      <c r="BF130" s="1015" t="s">
        <v>1028</v>
      </c>
      <c r="BG130" s="1182" t="s">
        <v>1025</v>
      </c>
      <c r="BH130" s="1182" t="s">
        <v>912</v>
      </c>
      <c r="BI130" s="1206">
        <v>44958</v>
      </c>
      <c r="BJ130" s="1206">
        <v>45260</v>
      </c>
      <c r="BK130" s="1015"/>
      <c r="BL130" s="1806"/>
    </row>
    <row r="131" spans="2:64" ht="156.75" thickBot="1" x14ac:dyDescent="0.35">
      <c r="B131" s="1606" t="s">
        <v>162</v>
      </c>
      <c r="C131" s="1726" t="str">
        <f>VLOOKUP(B131,'No Eliminar'!B$3:D$18,2,FALSE)</f>
        <v>Ejercer el adecuado control de los recursos financieros asignados al Instituto en cumplimiento a los principios contables y de hacienda pública.</v>
      </c>
      <c r="D131" s="1726" t="str">
        <f>VLOOKUP(B131,'No Eliminar'!B$3:E$18,4,FALSE)</f>
        <v>Ejecutar la planeación institucional en el marco de los valores del servicio público.</v>
      </c>
      <c r="E131" s="597" t="s">
        <v>50</v>
      </c>
      <c r="F131" s="720" t="s">
        <v>317</v>
      </c>
      <c r="G131" s="915" t="s">
        <v>524</v>
      </c>
      <c r="H131" s="1184" t="s">
        <v>68</v>
      </c>
      <c r="I131" s="1229" t="s">
        <v>525</v>
      </c>
      <c r="J131" s="1229"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21" t="s">
        <v>765</v>
      </c>
      <c r="BG131" s="1063" t="s">
        <v>764</v>
      </c>
      <c r="BH131" s="1063" t="s">
        <v>590</v>
      </c>
      <c r="BI131" s="1294">
        <v>44928</v>
      </c>
      <c r="BJ131" s="1294">
        <v>45289</v>
      </c>
      <c r="BK131" s="1271"/>
      <c r="BL131" s="1295" t="s">
        <v>1031</v>
      </c>
    </row>
    <row r="132" spans="2:64" ht="108.75" customHeight="1" thickBot="1" x14ac:dyDescent="0.35">
      <c r="B132" s="1607"/>
      <c r="C132" s="1727"/>
      <c r="D132" s="1727"/>
      <c r="E132" s="1633" t="s">
        <v>74</v>
      </c>
      <c r="F132" s="1614" t="s">
        <v>319</v>
      </c>
      <c r="G132" s="1832" t="s">
        <v>1032</v>
      </c>
      <c r="H132" s="1803" t="s">
        <v>68</v>
      </c>
      <c r="I132" s="1809" t="s">
        <v>536</v>
      </c>
      <c r="J132" s="1809" t="s">
        <v>1033</v>
      </c>
      <c r="K132" s="1809" t="s">
        <v>101</v>
      </c>
      <c r="L132" s="1592" t="s">
        <v>72</v>
      </c>
      <c r="M132" s="1604" t="str">
        <f t="shared" si="221"/>
        <v>Baja</v>
      </c>
      <c r="N132" s="1590">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592" t="s">
        <v>360</v>
      </c>
      <c r="AJ132" s="92"/>
      <c r="AK132" s="1594" t="str">
        <f t="shared" si="223"/>
        <v>Menor</v>
      </c>
      <c r="AL132" s="1596">
        <f t="shared" si="224"/>
        <v>0.4</v>
      </c>
      <c r="AM132" s="1598"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600" t="s">
        <v>114</v>
      </c>
      <c r="BF132" s="1799" t="s">
        <v>388</v>
      </c>
      <c r="BG132" s="1799" t="s">
        <v>388</v>
      </c>
      <c r="BH132" s="1799" t="s">
        <v>388</v>
      </c>
      <c r="BI132" s="1799" t="s">
        <v>388</v>
      </c>
      <c r="BJ132" s="1799" t="s">
        <v>388</v>
      </c>
      <c r="BK132" s="1799" t="s">
        <v>388</v>
      </c>
      <c r="BL132" s="1805" t="s">
        <v>1034</v>
      </c>
    </row>
    <row r="133" spans="2:64" ht="96.75" customHeight="1" thickTop="1" thickBot="1" x14ac:dyDescent="0.35">
      <c r="B133" s="1607"/>
      <c r="C133" s="1727"/>
      <c r="D133" s="1727"/>
      <c r="E133" s="1656"/>
      <c r="F133" s="1657"/>
      <c r="G133" s="1866"/>
      <c r="H133" s="1826"/>
      <c r="I133" s="1837"/>
      <c r="J133" s="1837"/>
      <c r="K133" s="1837"/>
      <c r="L133" s="1635"/>
      <c r="M133" s="1644"/>
      <c r="N133" s="1634"/>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635"/>
      <c r="AJ133" s="337"/>
      <c r="AK133" s="1636"/>
      <c r="AL133" s="1637"/>
      <c r="AM133" s="1638"/>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639"/>
      <c r="BF133" s="1841"/>
      <c r="BG133" s="1841"/>
      <c r="BH133" s="1841"/>
      <c r="BI133" s="1841"/>
      <c r="BJ133" s="1841"/>
      <c r="BK133" s="1841"/>
      <c r="BL133" s="1838"/>
    </row>
    <row r="134" spans="2:64" ht="104.25" thickBot="1" x14ac:dyDescent="0.35">
      <c r="B134" s="1607"/>
      <c r="C134" s="1727"/>
      <c r="D134" s="1727"/>
      <c r="E134" s="1653"/>
      <c r="F134" s="1615"/>
      <c r="G134" s="1833"/>
      <c r="H134" s="1804"/>
      <c r="I134" s="1810"/>
      <c r="J134" s="1810"/>
      <c r="K134" s="1810"/>
      <c r="L134" s="1593"/>
      <c r="M134" s="1605"/>
      <c r="N134" s="1591"/>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593"/>
      <c r="AJ134" s="101"/>
      <c r="AK134" s="1595"/>
      <c r="AL134" s="1597"/>
      <c r="AM134" s="1599"/>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601"/>
      <c r="BF134" s="1800"/>
      <c r="BG134" s="1800"/>
      <c r="BH134" s="1800"/>
      <c r="BI134" s="1800"/>
      <c r="BJ134" s="1800"/>
      <c r="BK134" s="1800"/>
      <c r="BL134" s="1806"/>
    </row>
    <row r="135" spans="2:64" ht="167.25" customHeight="1" thickBot="1" x14ac:dyDescent="0.35">
      <c r="B135" s="1607"/>
      <c r="C135" s="1727"/>
      <c r="D135" s="1727"/>
      <c r="E135" s="1633" t="s">
        <v>50</v>
      </c>
      <c r="F135" s="1614" t="s">
        <v>320</v>
      </c>
      <c r="G135" s="1807" t="s">
        <v>562</v>
      </c>
      <c r="H135" s="1803" t="s">
        <v>68</v>
      </c>
      <c r="I135" s="1803" t="s">
        <v>563</v>
      </c>
      <c r="J135" s="1847" t="s">
        <v>1036</v>
      </c>
      <c r="K135" s="1809" t="s">
        <v>101</v>
      </c>
      <c r="L135" s="1592" t="s">
        <v>72</v>
      </c>
      <c r="M135" s="1604" t="str">
        <f t="shared" ref="M135" si="227">IF(L135="Máximo 2 veces por año","Muy Baja", IF(L135="De 3 a 24 veces por año","Baja", IF(L135="De 24 a 500 veces por año","Media", IF(L135="De 500 veces al año y máximo 5000 veces por año","Alta",IF(L135="Más de 5000 veces por año","Muy Alta",";")))))</f>
        <v>Baja</v>
      </c>
      <c r="N135" s="1590">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592" t="s">
        <v>360</v>
      </c>
      <c r="AJ135" s="84"/>
      <c r="AK135" s="1594" t="str">
        <f t="shared" ref="AK135" si="229">IF(AI135="Afectación menor a 10 SMLMV","Leve",IF(AI135="Entre 10 y 50 SMLMV","Menor",IF(AI135="Entre 50 y 100 SMLMV","Moderado",IF(AI135="Entre 100 y 500 SMLMV","Mayor",IF(AI135="Mayor a 500 SMLMV","Catastrófico",";")))))</f>
        <v>Menor</v>
      </c>
      <c r="AL135" s="1596">
        <f t="shared" ref="AL135" si="230">IF(AK135="Leve", 20%, IF(AK135="Menor",40%, IF(AK135="Moderado",60%, IF(AK135="Mayor",80%,IF(AK135="Catastrófico",100%,"")))))</f>
        <v>0.4</v>
      </c>
      <c r="AM135" s="1598"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600" t="s">
        <v>114</v>
      </c>
      <c r="BF135" s="1799" t="s">
        <v>388</v>
      </c>
      <c r="BG135" s="1799" t="s">
        <v>388</v>
      </c>
      <c r="BH135" s="1799" t="s">
        <v>388</v>
      </c>
      <c r="BI135" s="1799" t="s">
        <v>388</v>
      </c>
      <c r="BJ135" s="1799" t="s">
        <v>388</v>
      </c>
      <c r="BK135" s="1010"/>
      <c r="BL135" s="1805" t="s">
        <v>1038</v>
      </c>
    </row>
    <row r="136" spans="2:64" ht="150.75" customHeight="1" thickTop="1" thickBot="1" x14ac:dyDescent="0.35">
      <c r="B136" s="1608"/>
      <c r="C136" s="1728"/>
      <c r="D136" s="1728"/>
      <c r="E136" s="1613"/>
      <c r="F136" s="1615"/>
      <c r="G136" s="1808"/>
      <c r="H136" s="1804"/>
      <c r="I136" s="1804"/>
      <c r="J136" s="1865"/>
      <c r="K136" s="1810"/>
      <c r="L136" s="1593"/>
      <c r="M136" s="1605"/>
      <c r="N136" s="1591"/>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593"/>
      <c r="AJ136" s="101"/>
      <c r="AK136" s="1595"/>
      <c r="AL136" s="1597"/>
      <c r="AM136" s="1599"/>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601"/>
      <c r="BF136" s="1800"/>
      <c r="BG136" s="1800"/>
      <c r="BH136" s="1800"/>
      <c r="BI136" s="1800"/>
      <c r="BJ136" s="1800"/>
      <c r="BK136" s="1011"/>
      <c r="BL136" s="1806"/>
    </row>
    <row r="137" spans="2:64" ht="114.75" customHeight="1" x14ac:dyDescent="0.3">
      <c r="B137" s="1606" t="s">
        <v>71</v>
      </c>
      <c r="C137" s="1726" t="str">
        <f>VLOOKUP(B137,'No Eliminar'!B$3:D$18,2,FALSE)</f>
        <v>Administrar la documentación del Instituto durante todo su ciclo vital de acuerdo a la legislación vigente con el fin de conservar la memoria institucional y proporcionar de manera oportuna la información a usuarios.</v>
      </c>
      <c r="D137" s="1726" t="str">
        <f>VLOOKUP(B137,'No Eliminar'!B$3:E$18,4,FALSE)</f>
        <v>Garantizar un adecuado flujo de información tanto interna  como externa</v>
      </c>
      <c r="E137" s="1612" t="s">
        <v>50</v>
      </c>
      <c r="F137" s="1614" t="s">
        <v>321</v>
      </c>
      <c r="G137" s="1832" t="s">
        <v>567</v>
      </c>
      <c r="H137" s="1803" t="s">
        <v>68</v>
      </c>
      <c r="I137" s="1809" t="s">
        <v>568</v>
      </c>
      <c r="J137" s="1809" t="s">
        <v>569</v>
      </c>
      <c r="K137" s="1809" t="s">
        <v>355</v>
      </c>
      <c r="L137" s="1592" t="s">
        <v>167</v>
      </c>
      <c r="M137" s="1604" t="str">
        <f t="shared" ref="M137" si="232">IF(L137="Máximo 2 veces por año","Muy Baja", IF(L137="De 3 a 24 veces por año","Baja", IF(L137="De 24 a 500 veces por año","Media", IF(L137="De 500 veces al año y máximo 5000 veces por año","Alta",IF(L137="Más de 5000 veces por año","Muy Alta",";")))))</f>
        <v>Muy Baja</v>
      </c>
      <c r="N137" s="1590">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592" t="s">
        <v>189</v>
      </c>
      <c r="AJ137" s="92"/>
      <c r="AK137" s="1594" t="str">
        <f t="shared" ref="AK137" si="234">IF(AI137="Afectación menor a 10 SMLMV","Leve",IF(AI137="Entre 10 y 50 SMLMV","Menor",IF(AI137="Entre 50 y 100 SMLMV","Moderado",IF(AI137="Entre 100 y 500 SMLMV","Mayor",IF(AI137="Mayor a 500 SMLMV","Catastrófico",";")))))</f>
        <v>Catastrófico</v>
      </c>
      <c r="AL137" s="1596">
        <f t="shared" ref="AL137" si="235">IF(AK137="Leve", 20%, IF(AK137="Menor",40%, IF(AK137="Moderado",60%, IF(AK137="Mayor",80%,IF(AK137="Catastrófico",100%,"")))))</f>
        <v>1</v>
      </c>
      <c r="AM137" s="1598" t="str">
        <f>IF(AND(M137&lt;&gt;"",AK137&lt;&gt;""),VLOOKUP(M137&amp;AK137,'No Eliminar'!$P$3:$Q$27,2,FALSE),"")</f>
        <v>Extrema</v>
      </c>
      <c r="AN137" s="1649" t="s">
        <v>84</v>
      </c>
      <c r="AO137" s="1867" t="s">
        <v>1596</v>
      </c>
      <c r="AP137" s="1628" t="s">
        <v>570</v>
      </c>
      <c r="AQ137" s="1630" t="str">
        <f t="shared" si="132"/>
        <v>Impacto</v>
      </c>
      <c r="AR137" s="1600" t="s">
        <v>55</v>
      </c>
      <c r="AS137" s="1596">
        <f t="shared" si="133"/>
        <v>0.1</v>
      </c>
      <c r="AT137" s="1600" t="s">
        <v>56</v>
      </c>
      <c r="AU137" s="1596">
        <f t="shared" si="134"/>
        <v>0.15</v>
      </c>
      <c r="AV137" s="1620">
        <f t="shared" si="231"/>
        <v>0.25</v>
      </c>
      <c r="AW137" s="1600" t="s">
        <v>57</v>
      </c>
      <c r="AX137" s="1600" t="s">
        <v>65</v>
      </c>
      <c r="AY137" s="1600" t="s">
        <v>59</v>
      </c>
      <c r="AZ137" s="1620">
        <f>IFERROR(IF(AQ137="Probabilidad",(N137-(+N137*AV137)),IF(AQ137="Impacto",N137,"")),"")</f>
        <v>0.2</v>
      </c>
      <c r="BA137" s="1618" t="str">
        <f t="shared" si="136"/>
        <v>Muy Baja</v>
      </c>
      <c r="BB137" s="1620">
        <f>IF(AQ137="Impacto",(AL137-(+AL137*AV137)),AL137)</f>
        <v>0.75</v>
      </c>
      <c r="BC137" s="1618" t="str">
        <f t="shared" si="137"/>
        <v>Mayor</v>
      </c>
      <c r="BD137" s="1622" t="str">
        <f>IF(AND(BA137&lt;&gt;"",BC137&lt;&gt;""),VLOOKUP(BA137&amp;BC137,'No Eliminar'!$P$3:$Q$27,2,FALSE),"")</f>
        <v>Alta</v>
      </c>
      <c r="BE137" s="1600" t="s">
        <v>118</v>
      </c>
      <c r="BF137" s="1198" t="s">
        <v>572</v>
      </c>
      <c r="BG137" s="1189" t="s">
        <v>573</v>
      </c>
      <c r="BH137" s="1189" t="s">
        <v>430</v>
      </c>
      <c r="BI137" s="1191">
        <v>44927</v>
      </c>
      <c r="BJ137" s="1191">
        <v>45290</v>
      </c>
      <c r="BK137" s="1209"/>
      <c r="BL137" s="1805" t="s">
        <v>576</v>
      </c>
    </row>
    <row r="138" spans="2:64" ht="100.5" thickBot="1" x14ac:dyDescent="0.35">
      <c r="B138" s="1607"/>
      <c r="C138" s="1727"/>
      <c r="D138" s="1727"/>
      <c r="E138" s="1653"/>
      <c r="F138" s="1615"/>
      <c r="G138" s="1833"/>
      <c r="H138" s="1804"/>
      <c r="I138" s="1810"/>
      <c r="J138" s="1810"/>
      <c r="K138" s="1810"/>
      <c r="L138" s="1593"/>
      <c r="M138" s="1605"/>
      <c r="N138" s="1591"/>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593"/>
      <c r="AJ138" s="101"/>
      <c r="AK138" s="1595"/>
      <c r="AL138" s="1597"/>
      <c r="AM138" s="1599"/>
      <c r="AN138" s="1650"/>
      <c r="AO138" s="1868"/>
      <c r="AP138" s="1629"/>
      <c r="AQ138" s="1631"/>
      <c r="AR138" s="1601"/>
      <c r="AS138" s="1597"/>
      <c r="AT138" s="1601"/>
      <c r="AU138" s="1597"/>
      <c r="AV138" s="1621"/>
      <c r="AW138" s="1601"/>
      <c r="AX138" s="1601"/>
      <c r="AY138" s="1601"/>
      <c r="AZ138" s="1621"/>
      <c r="BA138" s="1619"/>
      <c r="BB138" s="1621"/>
      <c r="BC138" s="1619"/>
      <c r="BD138" s="1623"/>
      <c r="BE138" s="1601"/>
      <c r="BF138" s="1015" t="s">
        <v>574</v>
      </c>
      <c r="BG138" s="1182" t="s">
        <v>575</v>
      </c>
      <c r="BH138" s="1182" t="s">
        <v>430</v>
      </c>
      <c r="BI138" s="1206">
        <v>44927</v>
      </c>
      <c r="BJ138" s="1206">
        <v>45290</v>
      </c>
      <c r="BK138" s="1011"/>
      <c r="BL138" s="1806"/>
    </row>
    <row r="139" spans="2:64" ht="120" thickBot="1" x14ac:dyDescent="0.35">
      <c r="B139" s="1607"/>
      <c r="C139" s="1727"/>
      <c r="D139" s="1727"/>
      <c r="E139" s="1633" t="s">
        <v>74</v>
      </c>
      <c r="F139" s="1614" t="s">
        <v>322</v>
      </c>
      <c r="G139" s="1832" t="s">
        <v>577</v>
      </c>
      <c r="H139" s="1803" t="s">
        <v>68</v>
      </c>
      <c r="I139" s="1803" t="s">
        <v>578</v>
      </c>
      <c r="J139" s="1803" t="s">
        <v>579</v>
      </c>
      <c r="K139" s="1809" t="s">
        <v>101</v>
      </c>
      <c r="L139" s="1592" t="s">
        <v>72</v>
      </c>
      <c r="M139" s="1604" t="str">
        <f t="shared" ref="M139" si="236">IF(L139="Máximo 2 veces por año","Muy Baja", IF(L139="De 3 a 24 veces por año","Baja", IF(L139="De 24 a 500 veces por año","Media", IF(L139="De 500 veces al año y máximo 5000 veces por año","Alta",IF(L139="Más de 5000 veces por año","Muy Alta",";")))))</f>
        <v>Baja</v>
      </c>
      <c r="N139" s="1590">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592" t="s">
        <v>361</v>
      </c>
      <c r="AJ139" s="84"/>
      <c r="AK139" s="1594" t="str">
        <f>IF(AI139="Afectación menor a 10 SMLMV","Leve",IF(AI139="Entre 10 y 50 SMLMV","Menor",IF(AI139="Entre 50 y 100 SMLMV","Moderado",IF(AI139="Entre 100 y 500 SMLMV","Mayor",IF(AI139="Mayor a 500 SMLMV","Catastrófico",";")))))</f>
        <v>Moderado</v>
      </c>
      <c r="AL139" s="1596">
        <f t="shared" ref="AL139" si="238">IF(AK139="Leve", 20%, IF(AK139="Menor",40%, IF(AK139="Moderado",60%, IF(AK139="Mayor",80%,IF(AK139="Catastrófico",100%,"")))))</f>
        <v>0.6</v>
      </c>
      <c r="AM139" s="1598" t="str">
        <f>IF(AND(M139&lt;&gt;"",AK139&lt;&gt;""),VLOOKUP(M139&amp;AK139,'No Eliminar'!$P$3:$Q$27,2,FALSE),"")</f>
        <v>Moderada</v>
      </c>
      <c r="AN139" s="188" t="s">
        <v>84</v>
      </c>
      <c r="AO139" s="1244"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600" t="s">
        <v>60</v>
      </c>
      <c r="BF139" s="1296" t="s">
        <v>585</v>
      </c>
      <c r="BG139" s="1180" t="s">
        <v>586</v>
      </c>
      <c r="BH139" s="1180" t="s">
        <v>381</v>
      </c>
      <c r="BI139" s="1186">
        <v>45047</v>
      </c>
      <c r="BJ139" s="1186">
        <v>45168</v>
      </c>
      <c r="BK139" s="1010"/>
      <c r="BL139" s="1805" t="s">
        <v>591</v>
      </c>
    </row>
    <row r="140" spans="2:64" ht="102.75" thickTop="1" thickBot="1" x14ac:dyDescent="0.35">
      <c r="B140" s="1607"/>
      <c r="C140" s="1727"/>
      <c r="D140" s="1727"/>
      <c r="E140" s="1656"/>
      <c r="F140" s="1657"/>
      <c r="G140" s="1866"/>
      <c r="H140" s="1826"/>
      <c r="I140" s="1826"/>
      <c r="J140" s="1826"/>
      <c r="K140" s="1837"/>
      <c r="L140" s="1635"/>
      <c r="M140" s="1644"/>
      <c r="N140" s="1634"/>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635"/>
      <c r="AJ140" s="337"/>
      <c r="AK140" s="1636"/>
      <c r="AL140" s="1637"/>
      <c r="AM140" s="1638"/>
      <c r="AN140" s="188" t="s">
        <v>347</v>
      </c>
      <c r="AO140" s="1258"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639"/>
      <c r="BF140" s="1297" t="s">
        <v>587</v>
      </c>
      <c r="BG140" s="1298" t="s">
        <v>588</v>
      </c>
      <c r="BH140" s="1196" t="s">
        <v>430</v>
      </c>
      <c r="BI140" s="1197">
        <v>44927</v>
      </c>
      <c r="BJ140" s="1197">
        <v>45289</v>
      </c>
      <c r="BK140" s="1013"/>
      <c r="BL140" s="1838"/>
    </row>
    <row r="141" spans="2:64" ht="89.25" thickTop="1" thickBot="1" x14ac:dyDescent="0.35">
      <c r="B141" s="1607"/>
      <c r="C141" s="1727"/>
      <c r="D141" s="1727"/>
      <c r="E141" s="1653"/>
      <c r="F141" s="1615"/>
      <c r="G141" s="1833"/>
      <c r="H141" s="1804"/>
      <c r="I141" s="1804"/>
      <c r="J141" s="1804"/>
      <c r="K141" s="1810"/>
      <c r="L141" s="1593"/>
      <c r="M141" s="1605"/>
      <c r="N141" s="1591"/>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593"/>
      <c r="AJ141" s="113"/>
      <c r="AK141" s="1595"/>
      <c r="AL141" s="1597"/>
      <c r="AM141" s="1599"/>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601"/>
      <c r="BF141" s="1299" t="s">
        <v>589</v>
      </c>
      <c r="BG141" s="1182" t="s">
        <v>586</v>
      </c>
      <c r="BH141" s="1182" t="s">
        <v>590</v>
      </c>
      <c r="BI141" s="1206">
        <v>44928</v>
      </c>
      <c r="BJ141" s="1206">
        <v>45289</v>
      </c>
      <c r="BK141" s="1011"/>
      <c r="BL141" s="1806"/>
    </row>
    <row r="142" spans="2:64" ht="93.75" customHeight="1" x14ac:dyDescent="0.3">
      <c r="B142" s="1607"/>
      <c r="C142" s="1727"/>
      <c r="D142" s="1727"/>
      <c r="E142" s="1633" t="s">
        <v>346</v>
      </c>
      <c r="F142" s="1614" t="s">
        <v>329</v>
      </c>
      <c r="G142" s="1832" t="s">
        <v>672</v>
      </c>
      <c r="H142" s="1803" t="s">
        <v>68</v>
      </c>
      <c r="I142" s="1809" t="s">
        <v>1039</v>
      </c>
      <c r="J142" s="1809" t="s">
        <v>673</v>
      </c>
      <c r="K142" s="1809" t="s">
        <v>355</v>
      </c>
      <c r="L142" s="1592" t="s">
        <v>64</v>
      </c>
      <c r="M142" s="1604" t="str">
        <f t="shared" ref="M142:M144" si="246">IF(L142="Máximo 2 veces por año","Muy Baja", IF(L142="De 3 a 24 veces por año","Baja", IF(L142="De 24 a 500 veces por año","Media", IF(L142="De 500 veces al año y máximo 5000 veces por año","Alta",IF(L142="Más de 5000 veces por año","Muy Alta",";")))))</f>
        <v>Media</v>
      </c>
      <c r="N142" s="1590">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592" t="s">
        <v>362</v>
      </c>
      <c r="AJ142" s="92"/>
      <c r="AK142" s="1594" t="str">
        <f t="shared" ref="AK142:AK144" si="248">IF(AI142="Afectación menor a 10 SMLMV","Leve",IF(AI142="Entre 10 y 50 SMLMV","Menor",IF(AI142="Entre 50 y 100 SMLMV","Moderado",IF(AI142="Entre 100 y 500 SMLMV","Mayor",IF(AI142="Mayor a 500 SMLMV","Catastrófico",";")))))</f>
        <v>Mayor</v>
      </c>
      <c r="AL142" s="1596">
        <f t="shared" ref="AL142:AL144" si="249">IF(AK142="Leve", 20%, IF(AK142="Menor",40%, IF(AK142="Moderado",60%, IF(AK142="Mayor",80%,IF(AK142="Catastrófico",100%,"")))))</f>
        <v>0.8</v>
      </c>
      <c r="AM142" s="1598" t="str">
        <f>IF(AND(M142&lt;&gt;"",AK142&lt;&gt;""),VLOOKUP(M142&amp;AK142,'No Eliminar'!$P$3:$Q$27,2,FALSE),"")</f>
        <v>Alta</v>
      </c>
      <c r="AN142" s="1649" t="s">
        <v>84</v>
      </c>
      <c r="AO142" s="1626" t="s">
        <v>1366</v>
      </c>
      <c r="AP142" s="1628" t="s">
        <v>570</v>
      </c>
      <c r="AQ142" s="1630" t="str">
        <f t="shared" si="239"/>
        <v>Probabilidad</v>
      </c>
      <c r="AR142" s="1600" t="s">
        <v>62</v>
      </c>
      <c r="AS142" s="1596">
        <f t="shared" si="240"/>
        <v>0.15</v>
      </c>
      <c r="AT142" s="1600" t="s">
        <v>56</v>
      </c>
      <c r="AU142" s="1596">
        <f t="shared" si="241"/>
        <v>0.15</v>
      </c>
      <c r="AV142" s="1620">
        <f t="shared" si="242"/>
        <v>0.3</v>
      </c>
      <c r="AW142" s="1600" t="s">
        <v>57</v>
      </c>
      <c r="AX142" s="1600" t="s">
        <v>65</v>
      </c>
      <c r="AY142" s="1600" t="s">
        <v>59</v>
      </c>
      <c r="AZ142" s="1620">
        <f t="shared" ref="AZ142" si="250">IFERROR(IF(AQ142="Probabilidad",(N142-(+N142*AV142)),IF(AQ142="Impacto",N142,"")),"")</f>
        <v>0.42</v>
      </c>
      <c r="BA142" s="1618" t="str">
        <f t="shared" si="244"/>
        <v>Media</v>
      </c>
      <c r="BB142" s="1620">
        <f t="shared" ref="BB142" si="251">IF(AQ142="Impacto",(AL142-(+AL142*AV142)),AL142)</f>
        <v>0.8</v>
      </c>
      <c r="BC142" s="1618" t="str">
        <f t="shared" si="245"/>
        <v>Mayor</v>
      </c>
      <c r="BD142" s="1622" t="str">
        <f>IF(AND(BA142&lt;&gt;"",BC142&lt;&gt;""),VLOOKUP(BA142&amp;BC142,'No Eliminar'!$P$3:$Q$27,2,FALSE),"")</f>
        <v>Alta</v>
      </c>
      <c r="BE142" s="1600" t="s">
        <v>60</v>
      </c>
      <c r="BF142" s="1300" t="s">
        <v>670</v>
      </c>
      <c r="BG142" s="1180" t="s">
        <v>671</v>
      </c>
      <c r="BH142" s="1180" t="s">
        <v>381</v>
      </c>
      <c r="BI142" s="1186">
        <v>44928</v>
      </c>
      <c r="BJ142" s="1186">
        <v>45289</v>
      </c>
      <c r="BK142" s="1010"/>
      <c r="BL142" s="1805" t="s">
        <v>1040</v>
      </c>
    </row>
    <row r="143" spans="2:64" ht="101.25" customHeight="1" thickBot="1" x14ac:dyDescent="0.35">
      <c r="B143" s="1608"/>
      <c r="C143" s="1728"/>
      <c r="D143" s="1728"/>
      <c r="E143" s="1613"/>
      <c r="F143" s="1615"/>
      <c r="G143" s="1833"/>
      <c r="H143" s="1804"/>
      <c r="I143" s="1810"/>
      <c r="J143" s="1810"/>
      <c r="K143" s="1810"/>
      <c r="L143" s="1593"/>
      <c r="M143" s="1605"/>
      <c r="N143" s="1591"/>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593"/>
      <c r="AJ143" s="101"/>
      <c r="AK143" s="1595"/>
      <c r="AL143" s="1597"/>
      <c r="AM143" s="1599"/>
      <c r="AN143" s="1650"/>
      <c r="AO143" s="1627"/>
      <c r="AP143" s="1629"/>
      <c r="AQ143" s="1631"/>
      <c r="AR143" s="1601"/>
      <c r="AS143" s="1597"/>
      <c r="AT143" s="1601"/>
      <c r="AU143" s="1597"/>
      <c r="AV143" s="1621"/>
      <c r="AW143" s="1601"/>
      <c r="AX143" s="1601"/>
      <c r="AY143" s="1601"/>
      <c r="AZ143" s="1621"/>
      <c r="BA143" s="1619"/>
      <c r="BB143" s="1621"/>
      <c r="BC143" s="1619"/>
      <c r="BD143" s="1623"/>
      <c r="BE143" s="1601"/>
      <c r="BF143" s="1299" t="s">
        <v>675</v>
      </c>
      <c r="BG143" s="1182" t="s">
        <v>676</v>
      </c>
      <c r="BH143" s="1182" t="s">
        <v>381</v>
      </c>
      <c r="BI143" s="1206">
        <v>44928</v>
      </c>
      <c r="BJ143" s="1206">
        <v>45289</v>
      </c>
      <c r="BK143" s="1011"/>
      <c r="BL143" s="1806"/>
    </row>
    <row r="144" spans="2:64" ht="181.5" customHeight="1" thickBot="1" x14ac:dyDescent="0.35">
      <c r="B144" s="1606" t="s">
        <v>200</v>
      </c>
      <c r="C144" s="1726"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726" t="str">
        <f>VLOOKUP(B144,'No Eliminar'!B$3:E$18,4,FALSE)</f>
        <v>Garantizar un adecuado flujo de información tanto interna  como externa</v>
      </c>
      <c r="E144" s="1612" t="s">
        <v>74</v>
      </c>
      <c r="F144" s="1614" t="s">
        <v>325</v>
      </c>
      <c r="G144" s="1807" t="s">
        <v>1041</v>
      </c>
      <c r="H144" s="1803" t="s">
        <v>157</v>
      </c>
      <c r="I144" s="1803" t="s">
        <v>603</v>
      </c>
      <c r="J144" s="1803" t="s">
        <v>1042</v>
      </c>
      <c r="K144" s="1809" t="s">
        <v>356</v>
      </c>
      <c r="L144" s="1592" t="s">
        <v>52</v>
      </c>
      <c r="M144" s="1604" t="str">
        <f t="shared" si="246"/>
        <v>Muy Alta</v>
      </c>
      <c r="N144" s="1590">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592" t="s">
        <v>361</v>
      </c>
      <c r="AJ144" s="92"/>
      <c r="AK144" s="1594" t="str">
        <f t="shared" si="248"/>
        <v>Moderado</v>
      </c>
      <c r="AL144" s="1596">
        <f t="shared" si="249"/>
        <v>0.6</v>
      </c>
      <c r="AM144" s="1598" t="str">
        <f>IF(AND(M144&lt;&gt;"",AK144&lt;&gt;""),VLOOKUP(M144&amp;AK144,'No Eliminar'!$P$3:$Q$27,2,FALSE),"")</f>
        <v>Alta</v>
      </c>
      <c r="AN144" s="188" t="s">
        <v>84</v>
      </c>
      <c r="AO144" s="1163"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600" t="s">
        <v>60</v>
      </c>
      <c r="BF144" s="1812" t="s">
        <v>1094</v>
      </c>
      <c r="BG144" s="1803" t="s">
        <v>1095</v>
      </c>
      <c r="BH144" s="1799" t="s">
        <v>381</v>
      </c>
      <c r="BI144" s="1834">
        <v>44958</v>
      </c>
      <c r="BJ144" s="1834">
        <v>45289</v>
      </c>
      <c r="BK144" s="1010"/>
      <c r="BL144" s="1805" t="s">
        <v>1098</v>
      </c>
    </row>
    <row r="145" spans="2:64" ht="177.75" customHeight="1" thickBot="1" x14ac:dyDescent="0.35">
      <c r="B145" s="1607"/>
      <c r="C145" s="1727"/>
      <c r="D145" s="1727"/>
      <c r="E145" s="1613"/>
      <c r="F145" s="1615"/>
      <c r="G145" s="1808"/>
      <c r="H145" s="1804"/>
      <c r="I145" s="1804"/>
      <c r="J145" s="1804"/>
      <c r="K145" s="1810"/>
      <c r="L145" s="1593"/>
      <c r="M145" s="1605"/>
      <c r="N145" s="1591"/>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593"/>
      <c r="AJ145" s="113"/>
      <c r="AK145" s="1595"/>
      <c r="AL145" s="1597"/>
      <c r="AM145" s="1599"/>
      <c r="AN145" s="685" t="s">
        <v>347</v>
      </c>
      <c r="AO145" s="1163"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601"/>
      <c r="BF145" s="1813"/>
      <c r="BG145" s="1804"/>
      <c r="BH145" s="1800"/>
      <c r="BI145" s="1835"/>
      <c r="BJ145" s="1835"/>
      <c r="BK145" s="1011"/>
      <c r="BL145" s="1806"/>
    </row>
    <row r="146" spans="2:64" ht="187.5" thickBot="1" x14ac:dyDescent="0.35">
      <c r="B146" s="1607"/>
      <c r="C146" s="1727"/>
      <c r="D146" s="1727"/>
      <c r="E146" s="1612" t="s">
        <v>74</v>
      </c>
      <c r="F146" s="1614" t="s">
        <v>326</v>
      </c>
      <c r="G146" s="1807" t="s">
        <v>1045</v>
      </c>
      <c r="H146" s="1803" t="s">
        <v>157</v>
      </c>
      <c r="I146" s="1803" t="s">
        <v>606</v>
      </c>
      <c r="J146" s="1803" t="s">
        <v>1046</v>
      </c>
      <c r="K146" s="1809" t="s">
        <v>356</v>
      </c>
      <c r="L146" s="1592" t="s">
        <v>52</v>
      </c>
      <c r="M146" s="1604" t="str">
        <f t="shared" ref="M146" si="252">IF(L146="Máximo 2 veces por año","Muy Baja", IF(L146="De 3 a 24 veces por año","Baja", IF(L146="De 24 a 500 veces por año","Media", IF(L146="De 500 veces al año y máximo 5000 veces por año","Alta",IF(L146="Más de 5000 veces por año","Muy Alta",";")))))</f>
        <v>Muy Alta</v>
      </c>
      <c r="N146" s="1590">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592" t="s">
        <v>362</v>
      </c>
      <c r="AJ146" s="92"/>
      <c r="AK146" s="1594" t="str">
        <f t="shared" ref="AK146" si="254">IF(AI146="Afectación menor a 10 SMLMV","Leve",IF(AI146="Entre 10 y 50 SMLMV","Menor",IF(AI146="Entre 50 y 100 SMLMV","Moderado",IF(AI146="Entre 100 y 500 SMLMV","Mayor",IF(AI146="Mayor a 500 SMLMV","Catastrófico",";")))))</f>
        <v>Mayor</v>
      </c>
      <c r="AL146" s="1596">
        <f t="shared" ref="AL146" si="255">IF(AK146="Leve", 20%, IF(AK146="Menor",40%, IF(AK146="Moderado",60%, IF(AK146="Mayor",80%,IF(AK146="Catastrófico",100%,"")))))</f>
        <v>0.8</v>
      </c>
      <c r="AM146" s="1598"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600" t="s">
        <v>60</v>
      </c>
      <c r="BF146" s="1812" t="s">
        <v>1094</v>
      </c>
      <c r="BG146" s="1803" t="s">
        <v>1095</v>
      </c>
      <c r="BH146" s="1799" t="s">
        <v>430</v>
      </c>
      <c r="BI146" s="1834">
        <v>44958</v>
      </c>
      <c r="BJ146" s="1834">
        <v>45289</v>
      </c>
      <c r="BK146" s="1010"/>
      <c r="BL146" s="1805" t="s">
        <v>1097</v>
      </c>
    </row>
    <row r="147" spans="2:64" ht="139.5" customHeight="1" thickTop="1" thickBot="1" x14ac:dyDescent="0.35">
      <c r="B147" s="1608"/>
      <c r="C147" s="1728"/>
      <c r="D147" s="1728"/>
      <c r="E147" s="1613"/>
      <c r="F147" s="1615"/>
      <c r="G147" s="1808"/>
      <c r="H147" s="1804"/>
      <c r="I147" s="1804"/>
      <c r="J147" s="1804"/>
      <c r="K147" s="1810"/>
      <c r="L147" s="1593"/>
      <c r="M147" s="1605"/>
      <c r="N147" s="1591"/>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593"/>
      <c r="AJ147" s="101"/>
      <c r="AK147" s="1595"/>
      <c r="AL147" s="1597"/>
      <c r="AM147" s="1599"/>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601"/>
      <c r="BF147" s="1813"/>
      <c r="BG147" s="1804"/>
      <c r="BH147" s="1800"/>
      <c r="BI147" s="1835"/>
      <c r="BJ147" s="1835"/>
      <c r="BK147" s="1301"/>
      <c r="BL147" s="1806"/>
    </row>
    <row r="148" spans="2:64" ht="49.5" thickBot="1" x14ac:dyDescent="0.35">
      <c r="B148" s="431"/>
      <c r="C148" s="1212" t="e">
        <f>VLOOKUP(B148,'No Eliminar'!B$3:D$18,2,FALSE)</f>
        <v>#N/A</v>
      </c>
      <c r="D148" s="1212" t="e">
        <f>VLOOKUP(B148,'No Eliminar'!B$3:E$18,4,FALSE)</f>
        <v>#N/A</v>
      </c>
      <c r="E148" s="431"/>
      <c r="F148" s="718"/>
      <c r="G148" s="1235"/>
      <c r="H148" s="1189"/>
      <c r="I148" s="1177"/>
      <c r="J148" s="1177"/>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266"/>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302"/>
      <c r="BG148" s="1177"/>
      <c r="BH148" s="1177"/>
      <c r="BI148" s="1177"/>
      <c r="BJ148" s="1177"/>
      <c r="BK148" s="1209"/>
      <c r="BL148" s="1177"/>
    </row>
    <row r="149" spans="2:64" ht="50.25" thickTop="1" thickBot="1" x14ac:dyDescent="0.35">
      <c r="B149" s="779"/>
      <c r="C149" s="1212" t="e">
        <f>VLOOKUP(B149,'No Eliminar'!B$3:D$18,2,FALSE)</f>
        <v>#N/A</v>
      </c>
      <c r="D149" s="1212" t="e">
        <f>VLOOKUP(B149,'No Eliminar'!B$3:E$18,4,FALSE)</f>
        <v>#N/A</v>
      </c>
      <c r="E149" s="779"/>
      <c r="F149" s="668"/>
      <c r="G149" s="1196"/>
      <c r="H149" s="1196"/>
      <c r="I149" s="1236"/>
      <c r="J149" s="1236"/>
      <c r="K149" s="1237"/>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266"/>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303"/>
      <c r="BG149" s="1236"/>
      <c r="BH149" s="1236"/>
      <c r="BI149" s="1236"/>
      <c r="BJ149" s="1236"/>
      <c r="BK149" s="1013"/>
      <c r="BL149" s="1236"/>
    </row>
    <row r="150" spans="2:64" ht="50.25" thickTop="1" thickBot="1" x14ac:dyDescent="0.35">
      <c r="B150" s="779"/>
      <c r="C150" s="1212" t="e">
        <f>VLOOKUP(B150,'No Eliminar'!B$3:D$18,2,FALSE)</f>
        <v>#N/A</v>
      </c>
      <c r="D150" s="1212" t="e">
        <f>VLOOKUP(B150,'No Eliminar'!B$3:E$18,4,FALSE)</f>
        <v>#N/A</v>
      </c>
      <c r="E150" s="779"/>
      <c r="F150" s="120"/>
      <c r="G150" s="1238"/>
      <c r="H150" s="1196"/>
      <c r="I150" s="1236"/>
      <c r="J150" s="1236"/>
      <c r="K150" s="1237"/>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266"/>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303"/>
      <c r="BG150" s="1236"/>
      <c r="BH150" s="1236"/>
      <c r="BI150" s="1236"/>
      <c r="BJ150" s="1236"/>
      <c r="BK150" s="1013"/>
      <c r="BL150" s="1236"/>
    </row>
    <row r="151" spans="2:64" ht="50.25" thickTop="1" thickBot="1" x14ac:dyDescent="0.35">
      <c r="B151" s="779"/>
      <c r="C151" s="1212" t="e">
        <f>VLOOKUP(B151,'No Eliminar'!B$3:D$18,2,FALSE)</f>
        <v>#N/A</v>
      </c>
      <c r="D151" s="1212" t="e">
        <f>VLOOKUP(B151,'No Eliminar'!B$3:E$18,4,FALSE)</f>
        <v>#N/A</v>
      </c>
      <c r="E151" s="779"/>
      <c r="F151" s="120"/>
      <c r="G151" s="1238"/>
      <c r="H151" s="1196"/>
      <c r="I151" s="1236"/>
      <c r="J151" s="1236"/>
      <c r="K151" s="1237"/>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266"/>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303"/>
      <c r="BG151" s="1236"/>
      <c r="BH151" s="1236"/>
      <c r="BI151" s="1236"/>
      <c r="BJ151" s="1236"/>
      <c r="BK151" s="1013"/>
      <c r="BL151" s="1236"/>
    </row>
    <row r="152" spans="2:64" ht="50.25" thickTop="1" thickBot="1" x14ac:dyDescent="0.35">
      <c r="B152" s="779"/>
      <c r="C152" s="1212" t="e">
        <f>VLOOKUP(B152,'No Eliminar'!B$3:D$18,2,FALSE)</f>
        <v>#N/A</v>
      </c>
      <c r="D152" s="1212" t="e">
        <f>VLOOKUP(B152,'No Eliminar'!B$3:E$18,4,FALSE)</f>
        <v>#N/A</v>
      </c>
      <c r="E152" s="779"/>
      <c r="F152" s="120"/>
      <c r="G152" s="1238"/>
      <c r="H152" s="1196"/>
      <c r="I152" s="1236"/>
      <c r="J152" s="1236"/>
      <c r="K152" s="1237"/>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266"/>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303"/>
      <c r="BG152" s="1236"/>
      <c r="BH152" s="1236"/>
      <c r="BI152" s="1236"/>
      <c r="BJ152" s="1236"/>
      <c r="BK152" s="1013"/>
      <c r="BL152" s="1236"/>
    </row>
    <row r="153" spans="2:64" ht="50.25" thickTop="1" thickBot="1" x14ac:dyDescent="0.35">
      <c r="B153" s="779"/>
      <c r="C153" s="1212" t="e">
        <f>VLOOKUP(B153,'No Eliminar'!B$3:D$18,2,FALSE)</f>
        <v>#N/A</v>
      </c>
      <c r="D153" s="1212" t="e">
        <f>VLOOKUP(B153,'No Eliminar'!B$3:E$18,4,FALSE)</f>
        <v>#N/A</v>
      </c>
      <c r="E153" s="779"/>
      <c r="F153" s="120"/>
      <c r="G153" s="1238"/>
      <c r="H153" s="1196"/>
      <c r="I153" s="1236"/>
      <c r="J153" s="1236"/>
      <c r="K153" s="1237"/>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266"/>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303"/>
      <c r="BG153" s="1236"/>
      <c r="BH153" s="1236"/>
      <c r="BI153" s="1236"/>
      <c r="BJ153" s="1236"/>
      <c r="BK153" s="1013"/>
      <c r="BL153" s="1236"/>
    </row>
    <row r="154" spans="2:64" ht="50.25" thickTop="1" thickBot="1" x14ac:dyDescent="0.35">
      <c r="B154" s="779"/>
      <c r="C154" s="1212" t="e">
        <f>VLOOKUP(B154,'No Eliminar'!B$3:D$18,2,FALSE)</f>
        <v>#N/A</v>
      </c>
      <c r="D154" s="1212" t="e">
        <f>VLOOKUP(B154,'No Eliminar'!B$3:E$18,4,FALSE)</f>
        <v>#N/A</v>
      </c>
      <c r="E154" s="779"/>
      <c r="F154" s="120"/>
      <c r="G154" s="1238"/>
      <c r="H154" s="1196"/>
      <c r="I154" s="1236"/>
      <c r="J154" s="1236"/>
      <c r="K154" s="1237"/>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266"/>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303"/>
      <c r="BG154" s="1236"/>
      <c r="BH154" s="1236"/>
      <c r="BI154" s="1236"/>
      <c r="BJ154" s="1236"/>
      <c r="BK154" s="1013"/>
      <c r="BL154" s="1236"/>
    </row>
    <row r="155" spans="2:64" ht="50.25" thickTop="1" thickBot="1" x14ac:dyDescent="0.35">
      <c r="B155" s="779"/>
      <c r="C155" s="1212" t="e">
        <f>VLOOKUP(B155,'No Eliminar'!B$3:D$18,2,FALSE)</f>
        <v>#N/A</v>
      </c>
      <c r="D155" s="1212" t="e">
        <f>VLOOKUP(B155,'No Eliminar'!B$3:E$18,4,FALSE)</f>
        <v>#N/A</v>
      </c>
      <c r="E155" s="779"/>
      <c r="F155" s="120"/>
      <c r="G155" s="1238"/>
      <c r="H155" s="1196"/>
      <c r="I155" s="1236"/>
      <c r="J155" s="1236"/>
      <c r="K155" s="1237"/>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266"/>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303"/>
      <c r="BG155" s="1236"/>
      <c r="BH155" s="1236"/>
      <c r="BI155" s="1236"/>
      <c r="BJ155" s="1236"/>
      <c r="BK155" s="1013"/>
      <c r="BL155" s="1236"/>
    </row>
    <row r="156" spans="2:64" ht="50.25" thickTop="1" thickBot="1" x14ac:dyDescent="0.35">
      <c r="B156" s="779"/>
      <c r="C156" s="1212" t="e">
        <f>VLOOKUP(B156,'No Eliminar'!B$3:D$18,2,FALSE)</f>
        <v>#N/A</v>
      </c>
      <c r="D156" s="1212" t="e">
        <f>VLOOKUP(B156,'No Eliminar'!B$3:E$18,4,FALSE)</f>
        <v>#N/A</v>
      </c>
      <c r="E156" s="779"/>
      <c r="F156" s="120"/>
      <c r="G156" s="1238"/>
      <c r="H156" s="1196"/>
      <c r="I156" s="1236"/>
      <c r="J156" s="1236"/>
      <c r="K156" s="1237"/>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266"/>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303"/>
      <c r="BG156" s="1236"/>
      <c r="BH156" s="1236"/>
      <c r="BI156" s="1236"/>
      <c r="BJ156" s="1236"/>
      <c r="BK156" s="1013"/>
      <c r="BL156" s="1236"/>
    </row>
    <row r="157" spans="2:64" ht="50.25" thickTop="1" thickBot="1" x14ac:dyDescent="0.35">
      <c r="B157" s="779"/>
      <c r="C157" s="1212" t="e">
        <f>VLOOKUP(B157,'No Eliminar'!B$3:D$18,2,FALSE)</f>
        <v>#N/A</v>
      </c>
      <c r="D157" s="1212" t="e">
        <f>VLOOKUP(B157,'No Eliminar'!B$3:E$18,4,FALSE)</f>
        <v>#N/A</v>
      </c>
      <c r="E157" s="779"/>
      <c r="F157" s="120"/>
      <c r="G157" s="1238"/>
      <c r="H157" s="1196"/>
      <c r="I157" s="1236"/>
      <c r="J157" s="1236"/>
      <c r="K157" s="1237"/>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266"/>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303"/>
      <c r="BG157" s="1236"/>
      <c r="BH157" s="1236"/>
      <c r="BI157" s="1236"/>
      <c r="BJ157" s="1236"/>
      <c r="BK157" s="1013"/>
      <c r="BL157" s="1236"/>
    </row>
    <row r="158" spans="2:64" ht="50.25" thickTop="1" thickBot="1" x14ac:dyDescent="0.35">
      <c r="B158" s="779"/>
      <c r="C158" s="1212" t="e">
        <f>VLOOKUP(B158,'No Eliminar'!B$3:D$18,2,FALSE)</f>
        <v>#N/A</v>
      </c>
      <c r="D158" s="1212" t="e">
        <f>VLOOKUP(B158,'No Eliminar'!B$3:E$18,4,FALSE)</f>
        <v>#N/A</v>
      </c>
      <c r="E158" s="779"/>
      <c r="F158" s="120"/>
      <c r="G158" s="1238"/>
      <c r="H158" s="1196"/>
      <c r="I158" s="1236"/>
      <c r="J158" s="1236"/>
      <c r="K158" s="1237"/>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266"/>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303"/>
      <c r="BG158" s="1236"/>
      <c r="BH158" s="1236"/>
      <c r="BI158" s="1236"/>
      <c r="BJ158" s="1236"/>
      <c r="BK158" s="1013"/>
      <c r="BL158" s="1236"/>
    </row>
    <row r="159" spans="2:64" ht="50.25" thickTop="1" thickBot="1" x14ac:dyDescent="0.35">
      <c r="B159" s="779"/>
      <c r="C159" s="1212" t="e">
        <f>VLOOKUP(B159,'No Eliminar'!B$3:D$18,2,FALSE)</f>
        <v>#N/A</v>
      </c>
      <c r="D159" s="1212" t="e">
        <f>VLOOKUP(B159,'No Eliminar'!B$3:E$18,4,FALSE)</f>
        <v>#N/A</v>
      </c>
      <c r="E159" s="779"/>
      <c r="F159" s="120"/>
      <c r="G159" s="1238"/>
      <c r="H159" s="1196"/>
      <c r="I159" s="1236"/>
      <c r="J159" s="1236"/>
      <c r="K159" s="1237"/>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266"/>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303"/>
      <c r="BG159" s="1236"/>
      <c r="BH159" s="1236"/>
      <c r="BI159" s="1236"/>
      <c r="BJ159" s="1236"/>
      <c r="BK159" s="1013"/>
      <c r="BL159" s="1236"/>
    </row>
    <row r="160" spans="2:64" ht="50.25" thickTop="1" thickBot="1" x14ac:dyDescent="0.35">
      <c r="B160" s="779"/>
      <c r="C160" s="1212" t="e">
        <f>VLOOKUP(B160,'No Eliminar'!B$3:D$18,2,FALSE)</f>
        <v>#N/A</v>
      </c>
      <c r="D160" s="1212" t="e">
        <f>VLOOKUP(B160,'No Eliminar'!B$3:E$18,4,FALSE)</f>
        <v>#N/A</v>
      </c>
      <c r="E160" s="779"/>
      <c r="F160" s="120"/>
      <c r="G160" s="1238"/>
      <c r="H160" s="1196"/>
      <c r="I160" s="1236"/>
      <c r="J160" s="1236"/>
      <c r="K160" s="1237"/>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266"/>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303"/>
      <c r="BG160" s="1236"/>
      <c r="BH160" s="1236"/>
      <c r="BI160" s="1236"/>
      <c r="BJ160" s="1236"/>
      <c r="BK160" s="1013"/>
      <c r="BL160" s="1236"/>
    </row>
    <row r="161" spans="2:64" ht="50.25" thickTop="1" thickBot="1" x14ac:dyDescent="0.35">
      <c r="B161" s="779"/>
      <c r="C161" s="1212" t="e">
        <f>VLOOKUP(B161,'No Eliminar'!B$3:D$18,2,FALSE)</f>
        <v>#N/A</v>
      </c>
      <c r="D161" s="1212" t="e">
        <f>VLOOKUP(B161,'No Eliminar'!B$3:E$18,4,FALSE)</f>
        <v>#N/A</v>
      </c>
      <c r="E161" s="779"/>
      <c r="F161" s="120"/>
      <c r="G161" s="1238"/>
      <c r="H161" s="1196"/>
      <c r="I161" s="1236"/>
      <c r="J161" s="1236"/>
      <c r="K161" s="1237"/>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266"/>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303"/>
      <c r="BG161" s="1236"/>
      <c r="BH161" s="1236"/>
      <c r="BI161" s="1236"/>
      <c r="BJ161" s="1236"/>
      <c r="BK161" s="1013"/>
      <c r="BL161" s="1236"/>
    </row>
    <row r="162" spans="2:64" ht="50.25" thickTop="1" thickBot="1" x14ac:dyDescent="0.35">
      <c r="B162" s="779"/>
      <c r="C162" s="1212" t="e">
        <f>VLOOKUP(B162,'No Eliminar'!B$3:D$18,2,FALSE)</f>
        <v>#N/A</v>
      </c>
      <c r="D162" s="1212" t="e">
        <f>VLOOKUP(B162,'No Eliminar'!B$3:E$18,4,FALSE)</f>
        <v>#N/A</v>
      </c>
      <c r="E162" s="779"/>
      <c r="F162" s="120"/>
      <c r="G162" s="1238"/>
      <c r="H162" s="1196"/>
      <c r="I162" s="1236"/>
      <c r="J162" s="1236"/>
      <c r="K162" s="1237"/>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266"/>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303"/>
      <c r="BG162" s="1236"/>
      <c r="BH162" s="1236"/>
      <c r="BI162" s="1236"/>
      <c r="BJ162" s="1236"/>
      <c r="BK162" s="1013"/>
      <c r="BL162" s="1236"/>
    </row>
    <row r="163" spans="2:64" ht="50.25" thickTop="1" thickBot="1" x14ac:dyDescent="0.35">
      <c r="B163" s="779"/>
      <c r="C163" s="1212" t="e">
        <f>VLOOKUP(B163,'No Eliminar'!B$3:D$18,2,FALSE)</f>
        <v>#N/A</v>
      </c>
      <c r="D163" s="1212" t="e">
        <f>VLOOKUP(B163,'No Eliminar'!B$3:E$18,4,FALSE)</f>
        <v>#N/A</v>
      </c>
      <c r="E163" s="779"/>
      <c r="F163" s="120"/>
      <c r="G163" s="1238"/>
      <c r="H163" s="1196"/>
      <c r="I163" s="1236"/>
      <c r="J163" s="1236"/>
      <c r="K163" s="1237"/>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266"/>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303"/>
      <c r="BG163" s="1236"/>
      <c r="BH163" s="1236"/>
      <c r="BI163" s="1236"/>
      <c r="BJ163" s="1236"/>
      <c r="BK163" s="1013"/>
      <c r="BL163" s="1236"/>
    </row>
    <row r="164" spans="2:64" ht="50.25" thickTop="1" thickBot="1" x14ac:dyDescent="0.35">
      <c r="B164" s="779"/>
      <c r="C164" s="1212" t="e">
        <f>VLOOKUP(B164,'No Eliminar'!B$3:D$18,2,FALSE)</f>
        <v>#N/A</v>
      </c>
      <c r="D164" s="1212" t="e">
        <f>VLOOKUP(B164,'No Eliminar'!B$3:E$18,4,FALSE)</f>
        <v>#N/A</v>
      </c>
      <c r="E164" s="779"/>
      <c r="F164" s="120"/>
      <c r="G164" s="1238"/>
      <c r="H164" s="1196"/>
      <c r="I164" s="1236"/>
      <c r="J164" s="1236"/>
      <c r="K164" s="1237"/>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266"/>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303"/>
      <c r="BG164" s="1236"/>
      <c r="BH164" s="1236"/>
      <c r="BI164" s="1236"/>
      <c r="BJ164" s="1236"/>
      <c r="BK164" s="1013"/>
      <c r="BL164" s="1236"/>
    </row>
    <row r="165" spans="2:64" ht="50.25" thickTop="1" thickBot="1" x14ac:dyDescent="0.35">
      <c r="B165" s="779"/>
      <c r="C165" s="1212" t="e">
        <f>VLOOKUP(B165,'No Eliminar'!B$3:D$18,2,FALSE)</f>
        <v>#N/A</v>
      </c>
      <c r="D165" s="1212" t="e">
        <f>VLOOKUP(B165,'No Eliminar'!B$3:E$18,4,FALSE)</f>
        <v>#N/A</v>
      </c>
      <c r="E165" s="779"/>
      <c r="F165" s="120"/>
      <c r="G165" s="1238"/>
      <c r="H165" s="1196"/>
      <c r="I165" s="1236"/>
      <c r="J165" s="1236"/>
      <c r="K165" s="1237"/>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266"/>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303"/>
      <c r="BG165" s="1236"/>
      <c r="BH165" s="1236"/>
      <c r="BI165" s="1236"/>
      <c r="BJ165" s="1236"/>
      <c r="BK165" s="1013"/>
      <c r="BL165" s="1236"/>
    </row>
    <row r="166" spans="2:64" ht="50.25" thickTop="1" thickBot="1" x14ac:dyDescent="0.35">
      <c r="B166" s="779"/>
      <c r="C166" s="1212" t="e">
        <f>VLOOKUP(B166,'No Eliminar'!B$3:D$18,2,FALSE)</f>
        <v>#N/A</v>
      </c>
      <c r="D166" s="1212" t="e">
        <f>VLOOKUP(B166,'No Eliminar'!B$3:E$18,4,FALSE)</f>
        <v>#N/A</v>
      </c>
      <c r="E166" s="779"/>
      <c r="F166" s="120"/>
      <c r="G166" s="1238"/>
      <c r="H166" s="1196"/>
      <c r="I166" s="1236"/>
      <c r="J166" s="1236"/>
      <c r="K166" s="1237"/>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266"/>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303"/>
      <c r="BG166" s="1236"/>
      <c r="BH166" s="1236"/>
      <c r="BI166" s="1236"/>
      <c r="BJ166" s="1236"/>
      <c r="BK166" s="1013"/>
      <c r="BL166" s="1236"/>
    </row>
    <row r="167" spans="2:64" ht="50.25" thickTop="1" thickBot="1" x14ac:dyDescent="0.35">
      <c r="B167" s="779"/>
      <c r="C167" s="1212" t="e">
        <f>VLOOKUP(B167,'No Eliminar'!B$3:D$18,2,FALSE)</f>
        <v>#N/A</v>
      </c>
      <c r="D167" s="1212" t="e">
        <f>VLOOKUP(B167,'No Eliminar'!B$3:E$18,4,FALSE)</f>
        <v>#N/A</v>
      </c>
      <c r="E167" s="779"/>
      <c r="F167" s="120"/>
      <c r="G167" s="1238"/>
      <c r="H167" s="1196"/>
      <c r="I167" s="1236"/>
      <c r="J167" s="1236"/>
      <c r="K167" s="1237"/>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266"/>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303"/>
      <c r="BG167" s="1236"/>
      <c r="BH167" s="1236"/>
      <c r="BI167" s="1236"/>
      <c r="BJ167" s="1236"/>
      <c r="BK167" s="1013"/>
      <c r="BL167" s="1236"/>
    </row>
    <row r="168" spans="2:64" ht="50.25" thickTop="1" thickBot="1" x14ac:dyDescent="0.35">
      <c r="B168" s="779"/>
      <c r="C168" s="1212" t="e">
        <f>VLOOKUP(B168,'No Eliminar'!B$3:D$18,2,FALSE)</f>
        <v>#N/A</v>
      </c>
      <c r="D168" s="1212" t="e">
        <f>VLOOKUP(B168,'No Eliminar'!B$3:E$18,4,FALSE)</f>
        <v>#N/A</v>
      </c>
      <c r="E168" s="779"/>
      <c r="F168" s="120"/>
      <c r="G168" s="1238"/>
      <c r="H168" s="1196"/>
      <c r="I168" s="1236"/>
      <c r="J168" s="1236"/>
      <c r="K168" s="1237"/>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266"/>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303"/>
      <c r="BG168" s="1236"/>
      <c r="BH168" s="1236"/>
      <c r="BI168" s="1236"/>
      <c r="BJ168" s="1236"/>
      <c r="BK168" s="1013"/>
      <c r="BL168" s="1236"/>
    </row>
    <row r="169" spans="2:64" ht="50.25" thickTop="1" thickBot="1" x14ac:dyDescent="0.35">
      <c r="B169" s="779"/>
      <c r="C169" s="1212" t="e">
        <f>VLOOKUP(B169,'No Eliminar'!B$3:D$18,2,FALSE)</f>
        <v>#N/A</v>
      </c>
      <c r="D169" s="1212" t="e">
        <f>VLOOKUP(B169,'No Eliminar'!B$3:E$18,4,FALSE)</f>
        <v>#N/A</v>
      </c>
      <c r="E169" s="779"/>
      <c r="F169" s="120"/>
      <c r="G169" s="1238"/>
      <c r="H169" s="1196"/>
      <c r="I169" s="1236"/>
      <c r="J169" s="1236"/>
      <c r="K169" s="1237"/>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266"/>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303"/>
      <c r="BG169" s="1236"/>
      <c r="BH169" s="1236"/>
      <c r="BI169" s="1236"/>
      <c r="BJ169" s="1236"/>
      <c r="BK169" s="1013"/>
      <c r="BL169" s="1236"/>
    </row>
    <row r="170" spans="2:64" ht="50.25" thickTop="1" thickBot="1" x14ac:dyDescent="0.35">
      <c r="B170" s="779"/>
      <c r="C170" s="1212" t="e">
        <f>VLOOKUP(B170,'No Eliminar'!B$3:D$18,2,FALSE)</f>
        <v>#N/A</v>
      </c>
      <c r="D170" s="1212" t="e">
        <f>VLOOKUP(B170,'No Eliminar'!B$3:E$18,4,FALSE)</f>
        <v>#N/A</v>
      </c>
      <c r="E170" s="779"/>
      <c r="F170" s="120"/>
      <c r="G170" s="1238"/>
      <c r="H170" s="1196"/>
      <c r="I170" s="1236"/>
      <c r="J170" s="1236"/>
      <c r="K170" s="1237"/>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266"/>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303"/>
      <c r="BG170" s="1236"/>
      <c r="BH170" s="1236"/>
      <c r="BI170" s="1236"/>
      <c r="BJ170" s="1236"/>
      <c r="BK170" s="1013"/>
      <c r="BL170" s="1236"/>
    </row>
    <row r="171" spans="2:64" ht="50.25" thickTop="1" thickBot="1" x14ac:dyDescent="0.35">
      <c r="B171" s="779"/>
      <c r="C171" s="1212" t="e">
        <f>VLOOKUP(B171,'No Eliminar'!B$3:D$18,2,FALSE)</f>
        <v>#N/A</v>
      </c>
      <c r="D171" s="1212" t="e">
        <f>VLOOKUP(B171,'No Eliminar'!B$3:E$18,4,FALSE)</f>
        <v>#N/A</v>
      </c>
      <c r="E171" s="779"/>
      <c r="F171" s="120"/>
      <c r="G171" s="1238"/>
      <c r="H171" s="1196"/>
      <c r="I171" s="1236"/>
      <c r="J171" s="1236"/>
      <c r="K171" s="1237"/>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266"/>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303"/>
      <c r="BG171" s="1236"/>
      <c r="BH171" s="1236"/>
      <c r="BI171" s="1236"/>
      <c r="BJ171" s="1236"/>
      <c r="BK171" s="1013"/>
      <c r="BL171" s="1236"/>
    </row>
    <row r="172" spans="2:64" ht="50.25" thickTop="1" thickBot="1" x14ac:dyDescent="0.35">
      <c r="B172" s="779"/>
      <c r="C172" s="1212" t="e">
        <f>VLOOKUP(B172,'No Eliminar'!B$3:D$18,2,FALSE)</f>
        <v>#N/A</v>
      </c>
      <c r="D172" s="1212" t="e">
        <f>VLOOKUP(B172,'No Eliminar'!B$3:E$18,4,FALSE)</f>
        <v>#N/A</v>
      </c>
      <c r="E172" s="779"/>
      <c r="F172" s="120"/>
      <c r="G172" s="1238"/>
      <c r="H172" s="1196"/>
      <c r="I172" s="1236"/>
      <c r="J172" s="1236"/>
      <c r="K172" s="1237"/>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266"/>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303"/>
      <c r="BG172" s="1236"/>
      <c r="BH172" s="1236"/>
      <c r="BI172" s="1236"/>
      <c r="BJ172" s="1236"/>
      <c r="BK172" s="1013"/>
      <c r="BL172" s="1236"/>
    </row>
    <row r="173" spans="2:64" ht="50.25" thickTop="1" thickBot="1" x14ac:dyDescent="0.35">
      <c r="B173" s="779"/>
      <c r="C173" s="1212" t="e">
        <f>VLOOKUP(B173,'No Eliminar'!B$3:D$18,2,FALSE)</f>
        <v>#N/A</v>
      </c>
      <c r="D173" s="1212" t="e">
        <f>VLOOKUP(B173,'No Eliminar'!B$3:E$18,4,FALSE)</f>
        <v>#N/A</v>
      </c>
      <c r="E173" s="779"/>
      <c r="F173" s="120"/>
      <c r="G173" s="1238"/>
      <c r="H173" s="1196"/>
      <c r="I173" s="1236"/>
      <c r="J173" s="1236"/>
      <c r="K173" s="1237"/>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266"/>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303"/>
      <c r="BG173" s="1236"/>
      <c r="BH173" s="1236"/>
      <c r="BI173" s="1236"/>
      <c r="BJ173" s="1236"/>
      <c r="BK173" s="1013"/>
      <c r="BL173" s="1236"/>
    </row>
    <row r="174" spans="2:64" ht="50.25" thickTop="1" thickBot="1" x14ac:dyDescent="0.35">
      <c r="B174" s="779"/>
      <c r="C174" s="1212" t="e">
        <f>VLOOKUP(B174,'No Eliminar'!B$3:D$18,2,FALSE)</f>
        <v>#N/A</v>
      </c>
      <c r="D174" s="1212" t="e">
        <f>VLOOKUP(B174,'No Eliminar'!B$3:E$18,4,FALSE)</f>
        <v>#N/A</v>
      </c>
      <c r="E174" s="779"/>
      <c r="F174" s="120"/>
      <c r="G174" s="1238"/>
      <c r="H174" s="1196"/>
      <c r="I174" s="1236"/>
      <c r="J174" s="1236"/>
      <c r="K174" s="1237"/>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266"/>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303"/>
      <c r="BG174" s="1236"/>
      <c r="BH174" s="1236"/>
      <c r="BI174" s="1236"/>
      <c r="BJ174" s="1236"/>
      <c r="BK174" s="1013"/>
      <c r="BL174" s="1236"/>
    </row>
    <row r="175" spans="2:64" ht="50.25" thickTop="1" thickBot="1" x14ac:dyDescent="0.35">
      <c r="B175" s="779"/>
      <c r="C175" s="1212" t="e">
        <f>VLOOKUP(B175,'No Eliminar'!B$3:D$18,2,FALSE)</f>
        <v>#N/A</v>
      </c>
      <c r="D175" s="1212" t="e">
        <f>VLOOKUP(B175,'No Eliminar'!B$3:E$18,4,FALSE)</f>
        <v>#N/A</v>
      </c>
      <c r="E175" s="779"/>
      <c r="F175" s="120"/>
      <c r="G175" s="1238"/>
      <c r="H175" s="1196"/>
      <c r="I175" s="1236"/>
      <c r="J175" s="1236"/>
      <c r="K175" s="1237"/>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266"/>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303"/>
      <c r="BG175" s="1236"/>
      <c r="BH175" s="1236"/>
      <c r="BI175" s="1236"/>
      <c r="BJ175" s="1236"/>
      <c r="BK175" s="1013"/>
      <c r="BL175" s="1236"/>
    </row>
    <row r="176" spans="2:64" ht="50.25" thickTop="1" thickBot="1" x14ac:dyDescent="0.35">
      <c r="B176" s="779"/>
      <c r="C176" s="1212" t="e">
        <f>VLOOKUP(B176,'No Eliminar'!B$3:D$18,2,FALSE)</f>
        <v>#N/A</v>
      </c>
      <c r="D176" s="1212" t="e">
        <f>VLOOKUP(B176,'No Eliminar'!B$3:E$18,4,FALSE)</f>
        <v>#N/A</v>
      </c>
      <c r="E176" s="779"/>
      <c r="F176" s="120"/>
      <c r="G176" s="1238"/>
      <c r="H176" s="1196"/>
      <c r="I176" s="1236"/>
      <c r="J176" s="1236"/>
      <c r="K176" s="1237"/>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266"/>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303"/>
      <c r="BG176" s="1236"/>
      <c r="BH176" s="1236"/>
      <c r="BI176" s="1236"/>
      <c r="BJ176" s="1236"/>
      <c r="BK176" s="1013"/>
      <c r="BL176" s="1236"/>
    </row>
    <row r="177" spans="2:64" ht="50.25" thickTop="1" thickBot="1" x14ac:dyDescent="0.35">
      <c r="B177" s="779"/>
      <c r="C177" s="1212" t="e">
        <f>VLOOKUP(B177,'No Eliminar'!B$3:D$18,2,FALSE)</f>
        <v>#N/A</v>
      </c>
      <c r="D177" s="1212"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266"/>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303"/>
      <c r="BG177" s="1236"/>
      <c r="BH177" s="1236"/>
      <c r="BI177" s="1236"/>
      <c r="BJ177" s="1236"/>
      <c r="BK177" s="1013"/>
      <c r="BL177" s="1236"/>
    </row>
    <row r="178" spans="2:64" ht="50.25" thickTop="1" thickBot="1" x14ac:dyDescent="0.35">
      <c r="B178" s="779"/>
      <c r="C178" s="1212" t="e">
        <f>VLOOKUP(B178,'No Eliminar'!B$3:D$18,2,FALSE)</f>
        <v>#N/A</v>
      </c>
      <c r="D178" s="1212"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266"/>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303"/>
      <c r="BG178" s="1236"/>
      <c r="BH178" s="1236"/>
      <c r="BI178" s="1236"/>
      <c r="BJ178" s="1236"/>
      <c r="BK178" s="1013"/>
      <c r="BL178" s="1236"/>
    </row>
    <row r="179" spans="2:64" ht="50.25" thickTop="1" thickBot="1" x14ac:dyDescent="0.35">
      <c r="B179" s="779"/>
      <c r="C179" s="1212" t="e">
        <f>VLOOKUP(B179,'No Eliminar'!B$3:D$18,2,FALSE)</f>
        <v>#N/A</v>
      </c>
      <c r="D179" s="1212"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266"/>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303"/>
      <c r="BG179" s="1236"/>
      <c r="BH179" s="1236"/>
      <c r="BI179" s="1236"/>
      <c r="BJ179" s="1236"/>
      <c r="BK179" s="1013"/>
      <c r="BL179" s="1236"/>
    </row>
    <row r="180" spans="2:64" ht="50.25" thickTop="1" thickBot="1" x14ac:dyDescent="0.35">
      <c r="B180" s="779"/>
      <c r="C180" s="1212" t="e">
        <f>VLOOKUP(B180,'No Eliminar'!B$3:D$18,2,FALSE)</f>
        <v>#N/A</v>
      </c>
      <c r="D180" s="1212"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266"/>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303"/>
      <c r="BG180" s="1236"/>
      <c r="BH180" s="1236"/>
      <c r="BI180" s="1236"/>
      <c r="BJ180" s="1236"/>
      <c r="BK180" s="1013"/>
      <c r="BL180" s="1236"/>
    </row>
    <row r="181" spans="2:64" ht="50.25" thickTop="1" thickBot="1" x14ac:dyDescent="0.35">
      <c r="B181" s="779"/>
      <c r="C181" s="1212" t="e">
        <f>VLOOKUP(B181,'No Eliminar'!B$3:D$18,2,FALSE)</f>
        <v>#N/A</v>
      </c>
      <c r="D181" s="1212"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266"/>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303"/>
      <c r="BG181" s="1236"/>
      <c r="BH181" s="1236"/>
      <c r="BI181" s="1236"/>
      <c r="BJ181" s="1236"/>
      <c r="BK181" s="1013"/>
      <c r="BL181" s="1236"/>
    </row>
    <row r="182" spans="2:64" ht="50.25" thickTop="1" thickBot="1" x14ac:dyDescent="0.35">
      <c r="B182" s="779"/>
      <c r="C182" s="1212" t="e">
        <f>VLOOKUP(B182,'No Eliminar'!B$3:D$18,2,FALSE)</f>
        <v>#N/A</v>
      </c>
      <c r="D182" s="1212"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266"/>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303"/>
      <c r="BG182" s="1236"/>
      <c r="BH182" s="1236"/>
      <c r="BI182" s="1236"/>
      <c r="BJ182" s="1236"/>
      <c r="BK182" s="1013"/>
      <c r="BL182" s="1236"/>
    </row>
    <row r="183" spans="2:64" ht="50.25" thickTop="1" thickBot="1" x14ac:dyDescent="0.35">
      <c r="B183" s="779"/>
      <c r="C183" s="1212" t="e">
        <f>VLOOKUP(B183,'No Eliminar'!B$3:D$18,2,FALSE)</f>
        <v>#N/A</v>
      </c>
      <c r="D183" s="1212"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266"/>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303"/>
      <c r="BG183" s="1236"/>
      <c r="BH183" s="1236"/>
      <c r="BI183" s="1236"/>
      <c r="BJ183" s="1236"/>
      <c r="BK183" s="1013"/>
      <c r="BL183" s="1236"/>
    </row>
    <row r="184" spans="2:64" ht="50.25" thickTop="1" thickBot="1" x14ac:dyDescent="0.35">
      <c r="B184" s="779"/>
      <c r="C184" s="1212" t="e">
        <f>VLOOKUP(B184,'No Eliminar'!B$3:D$18,2,FALSE)</f>
        <v>#N/A</v>
      </c>
      <c r="D184" s="1212"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266"/>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303"/>
      <c r="BG184" s="1236"/>
      <c r="BH184" s="1236"/>
      <c r="BI184" s="1236"/>
      <c r="BJ184" s="1236"/>
      <c r="BK184" s="1013"/>
      <c r="BL184" s="1236"/>
    </row>
    <row r="185" spans="2:64" ht="50.25" thickTop="1" thickBot="1" x14ac:dyDescent="0.35">
      <c r="B185" s="779"/>
      <c r="C185" s="1212" t="e">
        <f>VLOOKUP(B185,'No Eliminar'!B$3:D$18,2,FALSE)</f>
        <v>#N/A</v>
      </c>
      <c r="D185" s="1212"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266"/>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303"/>
      <c r="BG185" s="1236"/>
      <c r="BH185" s="1236"/>
      <c r="BI185" s="1236"/>
      <c r="BJ185" s="1236"/>
      <c r="BK185" s="1013"/>
      <c r="BL185" s="1236"/>
    </row>
    <row r="186" spans="2:64" ht="50.25" thickTop="1" thickBot="1" x14ac:dyDescent="0.35">
      <c r="B186" s="779"/>
      <c r="C186" s="1212" t="e">
        <f>VLOOKUP(B186,'No Eliminar'!B$3:D$18,2,FALSE)</f>
        <v>#N/A</v>
      </c>
      <c r="D186" s="1212"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266"/>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303"/>
      <c r="BG186" s="1236"/>
      <c r="BH186" s="1236"/>
      <c r="BI186" s="1236"/>
      <c r="BJ186" s="1236"/>
      <c r="BK186" s="1013"/>
      <c r="BL186" s="1236"/>
    </row>
    <row r="187" spans="2:64" ht="50.25" thickTop="1" thickBot="1" x14ac:dyDescent="0.35">
      <c r="B187" s="779"/>
      <c r="C187" s="1212" t="e">
        <f>VLOOKUP(B187,'No Eliminar'!B$3:D$18,2,FALSE)</f>
        <v>#N/A</v>
      </c>
      <c r="D187" s="1212"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266"/>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303"/>
      <c r="BG187" s="1236"/>
      <c r="BH187" s="1236"/>
      <c r="BI187" s="1236"/>
      <c r="BJ187" s="1236"/>
      <c r="BK187" s="1013"/>
      <c r="BL187" s="1236"/>
    </row>
    <row r="188" spans="2:64" ht="50.25" thickTop="1" thickBot="1" x14ac:dyDescent="0.35">
      <c r="B188" s="779"/>
      <c r="C188" s="1212" t="e">
        <f>VLOOKUP(B188,'No Eliminar'!B$3:D$18,2,FALSE)</f>
        <v>#N/A</v>
      </c>
      <c r="D188" s="1212"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266"/>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303"/>
      <c r="BG188" s="1236"/>
      <c r="BH188" s="1236"/>
      <c r="BI188" s="1236"/>
      <c r="BJ188" s="1236"/>
      <c r="BK188" s="1013"/>
      <c r="BL188" s="1236"/>
    </row>
    <row r="189" spans="2:64" ht="50.25" thickTop="1" thickBot="1" x14ac:dyDescent="0.35">
      <c r="B189" s="779"/>
      <c r="C189" s="1212" t="e">
        <f>VLOOKUP(B189,'No Eliminar'!B$3:D$18,2,FALSE)</f>
        <v>#N/A</v>
      </c>
      <c r="D189" s="1212"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266"/>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7"/>
      <c r="BG189" s="926"/>
      <c r="BH189" s="926"/>
      <c r="BI189" s="926"/>
      <c r="BJ189" s="926"/>
      <c r="BK189" s="1009"/>
      <c r="BL189" s="926"/>
    </row>
    <row r="190" spans="2:64" ht="50.25" thickTop="1" thickBot="1" x14ac:dyDescent="0.35">
      <c r="B190" s="779"/>
      <c r="C190" s="1212" t="e">
        <f>VLOOKUP(B190,'No Eliminar'!B$3:D$18,2,FALSE)</f>
        <v>#N/A</v>
      </c>
      <c r="D190" s="1212"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266"/>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7"/>
      <c r="BG190" s="926"/>
      <c r="BH190" s="926"/>
      <c r="BI190" s="926"/>
      <c r="BJ190" s="926"/>
      <c r="BK190" s="1009"/>
      <c r="BL190" s="926"/>
    </row>
    <row r="191" spans="2:64" ht="50.25" thickTop="1" thickBot="1" x14ac:dyDescent="0.35">
      <c r="B191" s="779"/>
      <c r="C191" s="1212" t="e">
        <f>VLOOKUP(B191,'No Eliminar'!B$3:D$18,2,FALSE)</f>
        <v>#N/A</v>
      </c>
      <c r="D191" s="1212"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266"/>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7"/>
      <c r="BG191" s="926"/>
      <c r="BH191" s="926"/>
      <c r="BI191" s="926"/>
      <c r="BJ191" s="926"/>
      <c r="BK191" s="1009"/>
      <c r="BL191" s="926"/>
    </row>
    <row r="192" spans="2:64" ht="50.25" thickTop="1" thickBot="1" x14ac:dyDescent="0.35">
      <c r="B192" s="779"/>
      <c r="C192" s="1212" t="e">
        <f>VLOOKUP(B192,'No Eliminar'!B$3:D$18,2,FALSE)</f>
        <v>#N/A</v>
      </c>
      <c r="D192" s="1212"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266"/>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7"/>
      <c r="BG192" s="926"/>
      <c r="BH192" s="926"/>
      <c r="BI192" s="926"/>
      <c r="BJ192" s="926"/>
      <c r="BK192" s="1009"/>
      <c r="BL192" s="926"/>
    </row>
    <row r="193" spans="2:64" ht="50.25" thickTop="1" thickBot="1" x14ac:dyDescent="0.35">
      <c r="B193" s="779"/>
      <c r="C193" s="1212" t="e">
        <f>VLOOKUP(B193,'No Eliminar'!B$3:D$18,2,FALSE)</f>
        <v>#N/A</v>
      </c>
      <c r="D193" s="1212"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266"/>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7"/>
      <c r="BG193" s="926"/>
      <c r="BH193" s="926"/>
      <c r="BI193" s="926"/>
      <c r="BJ193" s="926"/>
      <c r="BK193" s="1009"/>
      <c r="BL193" s="926"/>
    </row>
    <row r="194" spans="2:64" ht="50.25" thickTop="1" thickBot="1" x14ac:dyDescent="0.35">
      <c r="B194" s="779"/>
      <c r="C194" s="1212" t="e">
        <f>VLOOKUP(B194,'No Eliminar'!B$3:D$18,2,FALSE)</f>
        <v>#N/A</v>
      </c>
      <c r="D194" s="1212"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266"/>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7"/>
      <c r="BG194" s="926"/>
      <c r="BH194" s="926"/>
      <c r="BI194" s="926"/>
      <c r="BJ194" s="926"/>
      <c r="BK194" s="1009"/>
      <c r="BL194" s="926"/>
    </row>
    <row r="195" spans="2:64" ht="50.25" thickTop="1" thickBot="1" x14ac:dyDescent="0.35">
      <c r="B195" s="779"/>
      <c r="C195" s="1212" t="e">
        <f>VLOOKUP(B195,'No Eliminar'!B$3:D$18,2,FALSE)</f>
        <v>#N/A</v>
      </c>
      <c r="D195" s="1212"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266"/>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7"/>
      <c r="BG195" s="926"/>
      <c r="BH195" s="926"/>
      <c r="BI195" s="926"/>
      <c r="BJ195" s="926"/>
      <c r="BK195" s="1009"/>
      <c r="BL195" s="926"/>
    </row>
    <row r="196" spans="2:64" ht="50.25" thickTop="1" thickBot="1" x14ac:dyDescent="0.35">
      <c r="B196" s="779"/>
      <c r="C196" s="1212" t="e">
        <f>VLOOKUP(B196,'No Eliminar'!B$3:D$18,2,FALSE)</f>
        <v>#N/A</v>
      </c>
      <c r="D196" s="1212"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266"/>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7"/>
      <c r="BG196" s="926"/>
      <c r="BH196" s="926"/>
      <c r="BI196" s="926"/>
      <c r="BJ196" s="926"/>
      <c r="BK196" s="1009"/>
      <c r="BL196" s="926"/>
    </row>
    <row r="197" spans="2:64" ht="50.25" thickTop="1" thickBot="1" x14ac:dyDescent="0.35">
      <c r="B197" s="779"/>
      <c r="C197" s="1212" t="e">
        <f>VLOOKUP(B197,'No Eliminar'!B$3:D$18,2,FALSE)</f>
        <v>#N/A</v>
      </c>
      <c r="D197" s="1212"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266"/>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7"/>
      <c r="BG197" s="926"/>
      <c r="BH197" s="926"/>
      <c r="BI197" s="926"/>
      <c r="BJ197" s="926"/>
      <c r="BK197" s="1009"/>
      <c r="BL197" s="926"/>
    </row>
    <row r="198" spans="2:64" ht="50.25" thickTop="1" thickBot="1" x14ac:dyDescent="0.35">
      <c r="B198" s="779"/>
      <c r="C198" s="1212" t="e">
        <f>VLOOKUP(B198,'No Eliminar'!B$3:D$18,2,FALSE)</f>
        <v>#N/A</v>
      </c>
      <c r="D198" s="1212"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266"/>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7"/>
      <c r="BG198" s="926"/>
      <c r="BH198" s="926"/>
      <c r="BI198" s="926"/>
      <c r="BJ198" s="926"/>
      <c r="BK198" s="1009"/>
      <c r="BL198" s="926"/>
    </row>
    <row r="199" spans="2:64" ht="50.25" thickTop="1" thickBot="1" x14ac:dyDescent="0.35">
      <c r="B199" s="779"/>
      <c r="C199" s="1212" t="e">
        <f>VLOOKUP(B199,'No Eliminar'!B$3:D$18,2,FALSE)</f>
        <v>#N/A</v>
      </c>
      <c r="D199" s="1212"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266"/>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7"/>
      <c r="BG199" s="926"/>
      <c r="BH199" s="926"/>
      <c r="BI199" s="926"/>
      <c r="BJ199" s="926"/>
      <c r="BK199" s="1009"/>
      <c r="BL199" s="926"/>
    </row>
    <row r="200" spans="2:64" ht="50.25" thickTop="1" thickBot="1" x14ac:dyDescent="0.35">
      <c r="B200" s="779"/>
      <c r="C200" s="1212" t="e">
        <f>VLOOKUP(B200,'No Eliminar'!B$3:D$18,2,FALSE)</f>
        <v>#N/A</v>
      </c>
      <c r="D200" s="1212"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266"/>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7"/>
      <c r="BG200" s="926"/>
      <c r="BH200" s="926"/>
      <c r="BI200" s="926"/>
      <c r="BJ200" s="926"/>
      <c r="BK200" s="1009"/>
      <c r="BL200" s="926"/>
    </row>
    <row r="201" spans="2:64" ht="50.25" thickTop="1" thickBot="1" x14ac:dyDescent="0.35">
      <c r="B201" s="779"/>
      <c r="C201" s="1212" t="e">
        <f>VLOOKUP(B201,'No Eliminar'!B$3:D$18,2,FALSE)</f>
        <v>#N/A</v>
      </c>
      <c r="D201" s="1212"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266"/>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7"/>
      <c r="BG201" s="926"/>
      <c r="BH201" s="926"/>
      <c r="BI201" s="926"/>
      <c r="BJ201" s="926"/>
      <c r="BK201" s="1009"/>
      <c r="BL201" s="926"/>
    </row>
    <row r="202" spans="2:64" ht="50.25" thickTop="1" thickBot="1" x14ac:dyDescent="0.35">
      <c r="B202" s="779"/>
      <c r="C202" s="1212" t="e">
        <f>VLOOKUP(B202,'No Eliminar'!B$3:D$18,2,FALSE)</f>
        <v>#N/A</v>
      </c>
      <c r="D202" s="1212"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266"/>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7"/>
      <c r="BG202" s="926"/>
      <c r="BH202" s="926"/>
      <c r="BI202" s="926"/>
      <c r="BJ202" s="926"/>
      <c r="BK202" s="1009"/>
      <c r="BL202" s="926"/>
    </row>
    <row r="203" spans="2:64" ht="50.25" thickTop="1" thickBot="1" x14ac:dyDescent="0.35">
      <c r="B203" s="779"/>
      <c r="C203" s="1212" t="e">
        <f>VLOOKUP(B203,'No Eliminar'!B$3:D$18,2,FALSE)</f>
        <v>#N/A</v>
      </c>
      <c r="D203" s="1212"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266"/>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7"/>
      <c r="BG203" s="926"/>
      <c r="BH203" s="926"/>
      <c r="BI203" s="926"/>
      <c r="BJ203" s="926"/>
      <c r="BK203" s="1009"/>
      <c r="BL203" s="926"/>
    </row>
    <row r="204" spans="2:64" ht="50.25" thickTop="1" thickBot="1" x14ac:dyDescent="0.35">
      <c r="B204" s="779"/>
      <c r="C204" s="1212" t="e">
        <f>VLOOKUP(B204,'No Eliminar'!B$3:D$18,2,FALSE)</f>
        <v>#N/A</v>
      </c>
      <c r="D204" s="1212"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266"/>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7"/>
      <c r="BG204" s="926"/>
      <c r="BH204" s="926"/>
      <c r="BI204" s="926"/>
      <c r="BJ204" s="926"/>
      <c r="BK204" s="1009"/>
      <c r="BL204" s="926"/>
    </row>
    <row r="205" spans="2:64" ht="50.25" thickTop="1" thickBot="1" x14ac:dyDescent="0.35">
      <c r="B205" s="779"/>
      <c r="C205" s="1212" t="e">
        <f>VLOOKUP(B205,'No Eliminar'!B$3:D$18,2,FALSE)</f>
        <v>#N/A</v>
      </c>
      <c r="D205" s="1212"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266"/>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7"/>
      <c r="BG205" s="926"/>
      <c r="BH205" s="926"/>
      <c r="BI205" s="926"/>
      <c r="BJ205" s="926"/>
      <c r="BK205" s="1009"/>
      <c r="BL205" s="926"/>
    </row>
    <row r="206" spans="2:64" ht="50.25" thickTop="1" thickBot="1" x14ac:dyDescent="0.35">
      <c r="B206" s="779"/>
      <c r="C206" s="1212" t="e">
        <f>VLOOKUP(B206,'No Eliminar'!B$3:D$18,2,FALSE)</f>
        <v>#N/A</v>
      </c>
      <c r="D206" s="1212"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266"/>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7"/>
      <c r="BG206" s="926"/>
      <c r="BH206" s="926"/>
      <c r="BI206" s="926"/>
      <c r="BJ206" s="926"/>
      <c r="BK206" s="1009"/>
      <c r="BL206" s="926"/>
    </row>
    <row r="207" spans="2:64" ht="50.25" thickTop="1" thickBot="1" x14ac:dyDescent="0.35">
      <c r="B207" s="779"/>
      <c r="C207" s="1212" t="e">
        <f>VLOOKUP(B207,'No Eliminar'!B$3:D$18,2,FALSE)</f>
        <v>#N/A</v>
      </c>
      <c r="D207" s="1212"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266"/>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7"/>
      <c r="BG207" s="926"/>
      <c r="BH207" s="926"/>
      <c r="BI207" s="926"/>
      <c r="BJ207" s="926"/>
      <c r="BK207" s="1009"/>
      <c r="BL207" s="926"/>
    </row>
    <row r="208" spans="2:64" ht="50.25" thickTop="1" thickBot="1" x14ac:dyDescent="0.35">
      <c r="B208" s="779"/>
      <c r="C208" s="1212" t="e">
        <f>VLOOKUP(B208,'No Eliminar'!B$3:D$18,2,FALSE)</f>
        <v>#N/A</v>
      </c>
      <c r="D208" s="1212"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266"/>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7"/>
      <c r="BG208" s="926"/>
      <c r="BH208" s="926"/>
      <c r="BI208" s="926"/>
      <c r="BJ208" s="926"/>
      <c r="BK208" s="1009"/>
      <c r="BL208" s="926"/>
    </row>
    <row r="209" spans="2:64" ht="50.25" thickTop="1" thickBot="1" x14ac:dyDescent="0.35">
      <c r="B209" s="779"/>
      <c r="C209" s="1212" t="e">
        <f>VLOOKUP(B209,'No Eliminar'!B$3:D$18,2,FALSE)</f>
        <v>#N/A</v>
      </c>
      <c r="D209" s="1212"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266"/>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7"/>
      <c r="BG209" s="926"/>
      <c r="BH209" s="926"/>
      <c r="BI209" s="926"/>
      <c r="BJ209" s="926"/>
      <c r="BK209" s="1009"/>
      <c r="BL209" s="926"/>
    </row>
    <row r="210" spans="2:64" ht="50.25" thickTop="1" thickBot="1" x14ac:dyDescent="0.35">
      <c r="B210" s="779"/>
      <c r="C210" s="1212" t="e">
        <f>VLOOKUP(B210,'No Eliminar'!B$3:D$18,2,FALSE)</f>
        <v>#N/A</v>
      </c>
      <c r="D210" s="1212"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266"/>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7"/>
      <c r="BG210" s="926"/>
      <c r="BH210" s="926"/>
      <c r="BI210" s="926"/>
      <c r="BJ210" s="926"/>
      <c r="BK210" s="1009"/>
      <c r="BL210" s="926"/>
    </row>
    <row r="211" spans="2:64" ht="50.25" thickTop="1" thickBot="1" x14ac:dyDescent="0.35">
      <c r="B211" s="779"/>
      <c r="C211" s="1212" t="e">
        <f>VLOOKUP(B211,'No Eliminar'!B$3:D$18,2,FALSE)</f>
        <v>#N/A</v>
      </c>
      <c r="D211" s="1212"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266"/>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7"/>
      <c r="BG211" s="926"/>
      <c r="BH211" s="926"/>
      <c r="BI211" s="926"/>
      <c r="BJ211" s="926"/>
      <c r="BK211" s="1009"/>
      <c r="BL211" s="926"/>
    </row>
    <row r="212" spans="2:64" ht="50.25" thickTop="1" thickBot="1" x14ac:dyDescent="0.35">
      <c r="B212" s="779"/>
      <c r="C212" s="1212" t="e">
        <f>VLOOKUP(B212,'No Eliminar'!B$3:D$18,2,FALSE)</f>
        <v>#N/A</v>
      </c>
      <c r="D212" s="1212"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266"/>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7"/>
      <c r="BG212" s="926"/>
      <c r="BH212" s="926"/>
      <c r="BI212" s="926"/>
      <c r="BJ212" s="926"/>
      <c r="BK212" s="1009"/>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266"/>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7"/>
      <c r="BG213" s="926"/>
      <c r="BH213" s="926"/>
      <c r="BI213" s="926"/>
      <c r="BJ213" s="926"/>
      <c r="BK213" s="1009"/>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266"/>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7"/>
      <c r="BG214" s="926"/>
      <c r="BH214" s="926"/>
      <c r="BI214" s="926"/>
      <c r="BJ214" s="926"/>
      <c r="BK214" s="1009"/>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266"/>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7"/>
      <c r="BG215" s="926"/>
      <c r="BH215" s="926"/>
      <c r="BI215" s="926"/>
      <c r="BJ215" s="926"/>
      <c r="BK215" s="1009"/>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266"/>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7"/>
      <c r="BG216" s="926"/>
      <c r="BH216" s="926"/>
      <c r="BI216" s="926"/>
      <c r="BJ216" s="926"/>
      <c r="BK216" s="1009"/>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266"/>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7"/>
      <c r="BG217" s="926"/>
      <c r="BH217" s="926"/>
      <c r="BI217" s="926"/>
      <c r="BJ217" s="926"/>
      <c r="BK217" s="1009"/>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266"/>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7"/>
      <c r="BG218" s="926"/>
      <c r="BH218" s="926"/>
      <c r="BI218" s="926"/>
      <c r="BJ218" s="926"/>
      <c r="BK218" s="1009"/>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266"/>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7"/>
      <c r="BG219" s="926"/>
      <c r="BH219" s="926"/>
      <c r="BI219" s="926"/>
      <c r="BJ219" s="926"/>
      <c r="BK219" s="1009"/>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266"/>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7"/>
      <c r="BG220" s="926"/>
      <c r="BH220" s="926"/>
      <c r="BI220" s="926"/>
      <c r="BJ220" s="926"/>
      <c r="BK220" s="1009"/>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266"/>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7"/>
      <c r="BG221" s="926"/>
      <c r="BH221" s="926"/>
      <c r="BI221" s="926"/>
      <c r="BJ221" s="926"/>
      <c r="BK221" s="1009"/>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266"/>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7"/>
      <c r="BG222" s="926"/>
      <c r="BH222" s="926"/>
      <c r="BI222" s="926"/>
      <c r="BJ222" s="926"/>
      <c r="BK222" s="1009"/>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7"/>
      <c r="BG223" s="926"/>
      <c r="BH223" s="926"/>
      <c r="BI223" s="926"/>
      <c r="BJ223" s="926"/>
      <c r="BK223" s="1009"/>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7"/>
      <c r="BG224" s="926"/>
      <c r="BH224" s="926"/>
      <c r="BI224" s="926"/>
      <c r="BJ224" s="926"/>
      <c r="BK224" s="1009"/>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7"/>
      <c r="BG225" s="926"/>
      <c r="BH225" s="926"/>
      <c r="BI225" s="926"/>
      <c r="BJ225" s="926"/>
      <c r="BK225" s="1009"/>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7"/>
      <c r="BG226" s="926"/>
      <c r="BH226" s="926"/>
      <c r="BI226" s="926"/>
      <c r="BJ226" s="926"/>
      <c r="BK226" s="1009"/>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7"/>
      <c r="BG227" s="926"/>
      <c r="BH227" s="926"/>
      <c r="BI227" s="926"/>
      <c r="BJ227" s="926"/>
      <c r="BK227" s="1009"/>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7"/>
      <c r="BG228" s="926"/>
      <c r="BH228" s="926"/>
      <c r="BI228" s="926"/>
      <c r="BJ228" s="926"/>
      <c r="BK228" s="1009"/>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7"/>
      <c r="BG229" s="926"/>
      <c r="BH229" s="926"/>
      <c r="BI229" s="926"/>
      <c r="BJ229" s="926"/>
      <c r="BK229" s="1009"/>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7"/>
      <c r="BG230" s="926"/>
      <c r="BH230" s="926"/>
      <c r="BI230" s="926"/>
      <c r="BJ230" s="926"/>
      <c r="BK230" s="1009"/>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7"/>
      <c r="BG231" s="926"/>
      <c r="BH231" s="926"/>
      <c r="BI231" s="926"/>
      <c r="BJ231" s="926"/>
      <c r="BK231" s="1009"/>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7"/>
      <c r="BG232" s="926"/>
      <c r="BH232" s="926"/>
      <c r="BI232" s="926"/>
      <c r="BJ232" s="926"/>
      <c r="BK232" s="1009"/>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7"/>
      <c r="BG233" s="926"/>
      <c r="BH233" s="926"/>
      <c r="BI233" s="926"/>
      <c r="BJ233" s="926"/>
      <c r="BK233" s="1009"/>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7"/>
      <c r="BG234" s="926"/>
      <c r="BH234" s="926"/>
      <c r="BI234" s="926"/>
      <c r="BJ234" s="926"/>
      <c r="BK234" s="1009"/>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7"/>
      <c r="BG235" s="926"/>
      <c r="BH235" s="926"/>
      <c r="BI235" s="926"/>
      <c r="BJ235" s="926"/>
      <c r="BK235" s="1009"/>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7"/>
      <c r="BG236" s="926"/>
      <c r="BH236" s="926"/>
      <c r="BI236" s="926"/>
      <c r="BJ236" s="926"/>
      <c r="BK236" s="1009"/>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7"/>
      <c r="BG237" s="926"/>
      <c r="BH237" s="926"/>
      <c r="BI237" s="926"/>
      <c r="BJ237" s="926"/>
      <c r="BK237" s="1009"/>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7"/>
      <c r="BG238" s="926"/>
      <c r="BH238" s="926"/>
      <c r="BI238" s="926"/>
      <c r="BJ238" s="926"/>
      <c r="BK238" s="1009"/>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7"/>
      <c r="BG239" s="926"/>
      <c r="BH239" s="926"/>
      <c r="BI239" s="926"/>
      <c r="BJ239" s="926"/>
      <c r="BK239" s="1009"/>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7"/>
      <c r="BG240" s="926"/>
      <c r="BH240" s="926"/>
      <c r="BI240" s="926"/>
      <c r="BJ240" s="926"/>
      <c r="BK240" s="1009"/>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7"/>
      <c r="BG241" s="926"/>
      <c r="BH241" s="926"/>
      <c r="BI241" s="926"/>
      <c r="BJ241" s="926"/>
      <c r="BK241" s="1009"/>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7"/>
      <c r="BG242" s="926"/>
      <c r="BH242" s="926"/>
      <c r="BI242" s="926"/>
      <c r="BJ242" s="926"/>
      <c r="BK242" s="1009"/>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7"/>
      <c r="BG243" s="926"/>
      <c r="BH243" s="926"/>
      <c r="BI243" s="926"/>
      <c r="BJ243" s="926"/>
      <c r="BK243" s="1009"/>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7"/>
      <c r="BG244" s="926"/>
      <c r="BH244" s="926"/>
      <c r="BI244" s="926"/>
      <c r="BJ244" s="926"/>
      <c r="BK244" s="1009"/>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7"/>
      <c r="BG245" s="926"/>
      <c r="BH245" s="926"/>
      <c r="BI245" s="926"/>
      <c r="BJ245" s="926"/>
      <c r="BK245" s="1009"/>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7"/>
      <c r="BG246" s="926"/>
      <c r="BH246" s="926"/>
      <c r="BI246" s="926"/>
      <c r="BJ246" s="926"/>
      <c r="BK246" s="1009"/>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7"/>
      <c r="BG247" s="926"/>
      <c r="BH247" s="926"/>
      <c r="BI247" s="926"/>
      <c r="BJ247" s="926"/>
      <c r="BK247" s="1009"/>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7"/>
      <c r="BG248" s="926"/>
      <c r="BH248" s="926"/>
      <c r="BI248" s="926"/>
      <c r="BJ248" s="926"/>
      <c r="BK248" s="1009"/>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7"/>
      <c r="BG249" s="926"/>
      <c r="BH249" s="926"/>
      <c r="BI249" s="926"/>
      <c r="BJ249" s="926"/>
      <c r="BK249" s="1009"/>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7"/>
      <c r="BG250" s="926"/>
      <c r="BH250" s="926"/>
      <c r="BI250" s="926"/>
      <c r="BJ250" s="926"/>
      <c r="BK250" s="1009"/>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7"/>
      <c r="BG251" s="926"/>
      <c r="BH251" s="926"/>
      <c r="BI251" s="926"/>
      <c r="BJ251" s="926"/>
      <c r="BK251" s="1009"/>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7"/>
      <c r="BG252" s="926"/>
      <c r="BH252" s="926"/>
      <c r="BI252" s="926"/>
      <c r="BJ252" s="926"/>
      <c r="BK252" s="1009"/>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7"/>
      <c r="BG253" s="926"/>
      <c r="BH253" s="926"/>
      <c r="BI253" s="926"/>
      <c r="BJ253" s="926"/>
      <c r="BK253" s="1009"/>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7"/>
      <c r="BG254" s="926"/>
      <c r="BH254" s="926"/>
      <c r="BI254" s="926"/>
      <c r="BJ254" s="926"/>
      <c r="BK254" s="1009"/>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7"/>
      <c r="BG255" s="926"/>
      <c r="BH255" s="926"/>
      <c r="BI255" s="926"/>
      <c r="BJ255" s="926"/>
      <c r="BK255" s="1009"/>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7"/>
      <c r="BG256" s="926"/>
      <c r="BH256" s="926"/>
      <c r="BI256" s="926"/>
      <c r="BJ256" s="926"/>
      <c r="BK256" s="1009"/>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7"/>
      <c r="BG257" s="926"/>
      <c r="BH257" s="926"/>
      <c r="BI257" s="926"/>
      <c r="BJ257" s="926"/>
      <c r="BK257" s="1009"/>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7"/>
      <c r="BG258" s="926"/>
      <c r="BH258" s="926"/>
      <c r="BI258" s="926"/>
      <c r="BJ258" s="926"/>
      <c r="BK258" s="1009"/>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7"/>
      <c r="BG259" s="926"/>
      <c r="BH259" s="926"/>
      <c r="BI259" s="926"/>
      <c r="BJ259" s="926"/>
      <c r="BK259" s="1009"/>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7"/>
      <c r="BG260" s="926"/>
      <c r="BH260" s="926"/>
      <c r="BI260" s="926"/>
      <c r="BJ260" s="926"/>
      <c r="BK260" s="1009"/>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7"/>
      <c r="BG261" s="926"/>
      <c r="BH261" s="926"/>
      <c r="BI261" s="926"/>
      <c r="BJ261" s="926"/>
      <c r="BK261" s="1009"/>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7"/>
      <c r="BG262" s="926"/>
      <c r="BH262" s="926"/>
      <c r="BI262" s="926"/>
      <c r="BJ262" s="926"/>
      <c r="BK262" s="1009"/>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7"/>
      <c r="BG263" s="926"/>
      <c r="BH263" s="926"/>
      <c r="BI263" s="926"/>
      <c r="BJ263" s="926"/>
      <c r="BK263" s="1009"/>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7"/>
      <c r="BG264" s="926"/>
      <c r="BH264" s="926"/>
      <c r="BI264" s="926"/>
      <c r="BJ264" s="926"/>
      <c r="BK264" s="1009"/>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7"/>
      <c r="BG265" s="926"/>
      <c r="BH265" s="926"/>
      <c r="BI265" s="926"/>
      <c r="BJ265" s="926"/>
      <c r="BK265" s="1009"/>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7"/>
      <c r="BG266" s="926"/>
      <c r="BH266" s="926"/>
      <c r="BI266" s="926"/>
      <c r="BJ266" s="926"/>
      <c r="BK266" s="1009"/>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7"/>
      <c r="BG267" s="926"/>
      <c r="BH267" s="926"/>
      <c r="BI267" s="926"/>
      <c r="BJ267" s="926"/>
      <c r="BK267" s="1009"/>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7"/>
      <c r="BG268" s="926"/>
      <c r="BH268" s="926"/>
      <c r="BI268" s="926"/>
      <c r="BJ268" s="926"/>
      <c r="BK268" s="1009"/>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7"/>
      <c r="BG269" s="926"/>
      <c r="BH269" s="926"/>
      <c r="BI269" s="926"/>
      <c r="BJ269" s="926"/>
      <c r="BK269" s="1009"/>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7"/>
      <c r="BG270" s="926"/>
      <c r="BH270" s="926"/>
      <c r="BI270" s="926"/>
      <c r="BJ270" s="926"/>
      <c r="BK270" s="1009"/>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7"/>
      <c r="BG271" s="926"/>
      <c r="BH271" s="926"/>
      <c r="BI271" s="926"/>
      <c r="BJ271" s="926"/>
      <c r="BK271" s="1009"/>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7"/>
      <c r="BG272" s="926"/>
      <c r="BH272" s="926"/>
      <c r="BI272" s="926"/>
      <c r="BJ272" s="926"/>
      <c r="BK272" s="1009"/>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7"/>
      <c r="BG273" s="926"/>
      <c r="BH273" s="926"/>
      <c r="BI273" s="926"/>
      <c r="BJ273" s="926"/>
      <c r="BK273" s="1009"/>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7"/>
      <c r="BG274" s="926"/>
      <c r="BH274" s="926"/>
      <c r="BI274" s="926"/>
      <c r="BJ274" s="926"/>
      <c r="BK274" s="1009"/>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7"/>
      <c r="BG275" s="926"/>
      <c r="BH275" s="926"/>
      <c r="BI275" s="926"/>
      <c r="BJ275" s="926"/>
      <c r="BK275" s="1009"/>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7"/>
      <c r="BG276" s="926"/>
      <c r="BH276" s="926"/>
      <c r="BI276" s="926"/>
      <c r="BJ276" s="926"/>
      <c r="BK276" s="1009"/>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7"/>
      <c r="BG277" s="926"/>
      <c r="BH277" s="926"/>
      <c r="BI277" s="926"/>
      <c r="BJ277" s="926"/>
      <c r="BK277" s="1009"/>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7"/>
      <c r="BG278" s="926"/>
      <c r="BH278" s="926"/>
      <c r="BI278" s="926"/>
      <c r="BJ278" s="926"/>
      <c r="BK278" s="1009"/>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26" priority="609" operator="equal">
      <formula>"Extrema"</formula>
    </cfRule>
    <cfRule type="cellIs" dxfId="1025" priority="610" operator="equal">
      <formula>"Alta"</formula>
    </cfRule>
    <cfRule type="cellIs" dxfId="1024" priority="611" operator="equal">
      <formula>"Moderada"</formula>
    </cfRule>
    <cfRule type="cellIs" dxfId="1023"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22" priority="606" operator="equal">
      <formula>"Moderado"</formula>
    </cfRule>
    <cfRule type="cellIs" dxfId="1021" priority="607" operator="equal">
      <formula>"Catastrófico"</formula>
    </cfRule>
    <cfRule type="cellIs" dxfId="1020" priority="608" operator="equal">
      <formula>"Mayor"</formula>
    </cfRule>
  </conditionalFormatting>
  <conditionalFormatting sqref="M9 M12 M17 M23 M25 M28 M30 M32 M43:M44 M46 M71:M73 M76:M77 M79:M80 M82 M85 M87 M90 M96 M100 M148:M278 M104:M111 M38:M39 M19:M20">
    <cfRule type="cellIs" dxfId="1019" priority="601" operator="equal">
      <formula>"Muy Alta"</formula>
    </cfRule>
    <cfRule type="cellIs" dxfId="1018" priority="602" operator="equal">
      <formula>"Alta"</formula>
    </cfRule>
    <cfRule type="cellIs" dxfId="1017" priority="603" operator="equal">
      <formula>"Media"</formula>
    </cfRule>
    <cfRule type="cellIs" dxfId="1016" priority="604" operator="equal">
      <formula>"Baja"</formula>
    </cfRule>
    <cfRule type="cellIs" dxfId="1015" priority="605" operator="equal">
      <formula>"Muy baja"</formula>
    </cfRule>
  </conditionalFormatting>
  <conditionalFormatting sqref="BD9:BD13 BD25:BD33">
    <cfRule type="cellIs" dxfId="1014" priority="597" operator="equal">
      <formula>"Extrema"</formula>
    </cfRule>
    <cfRule type="cellIs" dxfId="1013" priority="598" operator="equal">
      <formula>"Alta"</formula>
    </cfRule>
    <cfRule type="cellIs" dxfId="1012" priority="599" operator="equal">
      <formula>"Moderada"</formula>
    </cfRule>
    <cfRule type="cellIs" dxfId="1011" priority="600" operator="equal">
      <formula>"Baja"</formula>
    </cfRule>
  </conditionalFormatting>
  <conditionalFormatting sqref="AM14:AM15">
    <cfRule type="cellIs" dxfId="1010" priority="528" operator="equal">
      <formula>"Extrema"</formula>
    </cfRule>
    <cfRule type="cellIs" dxfId="1009" priority="529" operator="equal">
      <formula>"Alta"</formula>
    </cfRule>
    <cfRule type="cellIs" dxfId="1008" priority="530" operator="equal">
      <formula>"Moderada"</formula>
    </cfRule>
    <cfRule type="cellIs" dxfId="1007" priority="531" operator="equal">
      <formula>"Baja"</formula>
    </cfRule>
  </conditionalFormatting>
  <conditionalFormatting sqref="BD14">
    <cfRule type="cellIs" dxfId="1006" priority="521" operator="equal">
      <formula>"Extrema"</formula>
    </cfRule>
    <cfRule type="cellIs" dxfId="1005" priority="522" operator="equal">
      <formula>"Alta"</formula>
    </cfRule>
    <cfRule type="cellIs" dxfId="1004" priority="523" operator="equal">
      <formula>"Moderada"</formula>
    </cfRule>
    <cfRule type="cellIs" dxfId="1003" priority="524" operator="equal">
      <formula>"Baja"</formula>
    </cfRule>
  </conditionalFormatting>
  <conditionalFormatting sqref="M14:M15">
    <cfRule type="cellIs" dxfId="1002" priority="516" operator="equal">
      <formula>"Muy Alta"</formula>
    </cfRule>
    <cfRule type="cellIs" dxfId="1001" priority="517" operator="equal">
      <formula>"Alta"</formula>
    </cfRule>
    <cfRule type="cellIs" dxfId="1000" priority="518" operator="equal">
      <formula>"Media"</formula>
    </cfRule>
    <cfRule type="cellIs" dxfId="999" priority="519" operator="equal">
      <formula>"Baja"</formula>
    </cfRule>
    <cfRule type="cellIs" dxfId="998" priority="520" operator="equal">
      <formula>"Muy baja"</formula>
    </cfRule>
  </conditionalFormatting>
  <conditionalFormatting sqref="AM16">
    <cfRule type="cellIs" dxfId="997" priority="512" operator="equal">
      <formula>"Extrema"</formula>
    </cfRule>
    <cfRule type="cellIs" dxfId="996" priority="513" operator="equal">
      <formula>"Alta"</formula>
    </cfRule>
    <cfRule type="cellIs" dxfId="995" priority="514" operator="equal">
      <formula>"Moderada"</formula>
    </cfRule>
    <cfRule type="cellIs" dxfId="994" priority="515" operator="equal">
      <formula>"Baja"</formula>
    </cfRule>
  </conditionalFormatting>
  <conditionalFormatting sqref="BD16">
    <cfRule type="cellIs" dxfId="993" priority="505" operator="equal">
      <formula>"Extrema"</formula>
    </cfRule>
    <cfRule type="cellIs" dxfId="992" priority="506" operator="equal">
      <formula>"Alta"</formula>
    </cfRule>
    <cfRule type="cellIs" dxfId="991" priority="507" operator="equal">
      <formula>"Moderada"</formula>
    </cfRule>
    <cfRule type="cellIs" dxfId="990" priority="508" operator="equal">
      <formula>"Baja"</formula>
    </cfRule>
  </conditionalFormatting>
  <conditionalFormatting sqref="M16">
    <cfRule type="cellIs" dxfId="989" priority="500" operator="equal">
      <formula>"Muy Alta"</formula>
    </cfRule>
    <cfRule type="cellIs" dxfId="988" priority="501" operator="equal">
      <formula>"Alta"</formula>
    </cfRule>
    <cfRule type="cellIs" dxfId="987" priority="502" operator="equal">
      <formula>"Media"</formula>
    </cfRule>
    <cfRule type="cellIs" dxfId="986" priority="503" operator="equal">
      <formula>"Baja"</formula>
    </cfRule>
    <cfRule type="cellIs" dxfId="985"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84"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83" priority="464" operator="equal">
      <formula>"Menor"</formula>
    </cfRule>
  </conditionalFormatting>
  <conditionalFormatting sqref="BD24">
    <cfRule type="cellIs" dxfId="982" priority="455" operator="equal">
      <formula>"Extrema"</formula>
    </cfRule>
    <cfRule type="cellIs" dxfId="981" priority="456" operator="equal">
      <formula>"Alta"</formula>
    </cfRule>
    <cfRule type="cellIs" dxfId="980" priority="457" operator="equal">
      <formula>"Moderada"</formula>
    </cfRule>
    <cfRule type="cellIs" dxfId="979" priority="458" operator="equal">
      <formula>"Baja"</formula>
    </cfRule>
  </conditionalFormatting>
  <conditionalFormatting sqref="AN25:AN33 AN43:AN45">
    <cfRule type="cellIs" dxfId="978" priority="447" operator="equal">
      <formula>"Extrema"</formula>
    </cfRule>
    <cfRule type="cellIs" dxfId="977" priority="448" operator="equal">
      <formula>"Alta"</formula>
    </cfRule>
    <cfRule type="cellIs" dxfId="976" priority="449" operator="equal">
      <formula>"Moderada"</formula>
    </cfRule>
    <cfRule type="cellIs" dxfId="975" priority="450" operator="equal">
      <formula>"Baja"</formula>
    </cfRule>
  </conditionalFormatting>
  <conditionalFormatting sqref="AM118 AM131:AM132 AM135 AM137 AM139 AM142 AM146 AM144">
    <cfRule type="cellIs" dxfId="974" priority="443" operator="equal">
      <formula>"Extrema"</formula>
    </cfRule>
    <cfRule type="cellIs" dxfId="973" priority="444" operator="equal">
      <formula>"Alta"</formula>
    </cfRule>
    <cfRule type="cellIs" dxfId="972" priority="445" operator="equal">
      <formula>"Moderada"</formula>
    </cfRule>
    <cfRule type="cellIs" dxfId="971" priority="446" operator="equal">
      <formula>"Baja"</formula>
    </cfRule>
  </conditionalFormatting>
  <conditionalFormatting sqref="AK118 AK131:AK132 AK135 AK137 AK139 AK142 AK146 AK144">
    <cfRule type="cellIs" dxfId="970" priority="440" operator="equal">
      <formula>"Moderado"</formula>
    </cfRule>
    <cfRule type="cellIs" dxfId="969" priority="441" operator="equal">
      <formula>"Catastrófico"</formula>
    </cfRule>
    <cfRule type="cellIs" dxfId="968" priority="442" operator="equal">
      <formula>"Mayor"</formula>
    </cfRule>
  </conditionalFormatting>
  <conditionalFormatting sqref="M118 M131:M132 M135 M137 M139 M142 M146 M144">
    <cfRule type="cellIs" dxfId="967" priority="435" operator="equal">
      <formula>"Muy Alta"</formula>
    </cfRule>
    <cfRule type="cellIs" dxfId="966" priority="436" operator="equal">
      <formula>"Alta"</formula>
    </cfRule>
    <cfRule type="cellIs" dxfId="965" priority="437" operator="equal">
      <formula>"Media"</formula>
    </cfRule>
    <cfRule type="cellIs" dxfId="964" priority="438" operator="equal">
      <formula>"Baja"</formula>
    </cfRule>
    <cfRule type="cellIs" dxfId="963" priority="439" operator="equal">
      <formula>"Muy baja"</formula>
    </cfRule>
  </conditionalFormatting>
  <conditionalFormatting sqref="BD118:BD119 BD139:BD142 BD144:BD147 BD130:BD137">
    <cfRule type="cellIs" dxfId="962" priority="431" operator="equal">
      <formula>"Extrema"</formula>
    </cfRule>
    <cfRule type="cellIs" dxfId="961" priority="432" operator="equal">
      <formula>"Alta"</formula>
    </cfRule>
    <cfRule type="cellIs" dxfId="960" priority="433" operator="equal">
      <formula>"Moderada"</formula>
    </cfRule>
    <cfRule type="cellIs" dxfId="959" priority="434" operator="equal">
      <formula>"Baja"</formula>
    </cfRule>
  </conditionalFormatting>
  <conditionalFormatting sqref="AK118 AK131:AK132 AK135 AK137 AK139 AK142 AK146 AK144">
    <cfRule type="cellIs" dxfId="958" priority="430" operator="equal">
      <formula>"Leve"</formula>
    </cfRule>
  </conditionalFormatting>
  <conditionalFormatting sqref="AK118 AK131:AK132 AK135 AK137 AK139 AK142 AK146 AK144">
    <cfRule type="cellIs" dxfId="957" priority="429" operator="equal">
      <formula>"Menor"</formula>
    </cfRule>
  </conditionalFormatting>
  <conditionalFormatting sqref="AN118:AN119 AN139:AN142 AN144:AN147 AN131:AN137">
    <cfRule type="cellIs" dxfId="956" priority="425" operator="equal">
      <formula>"Extrema"</formula>
    </cfRule>
    <cfRule type="cellIs" dxfId="955" priority="426" operator="equal">
      <formula>"Alta"</formula>
    </cfRule>
    <cfRule type="cellIs" dxfId="954" priority="427" operator="equal">
      <formula>"Moderada"</formula>
    </cfRule>
    <cfRule type="cellIs" dxfId="953" priority="428" operator="equal">
      <formula>"Baja"</formula>
    </cfRule>
  </conditionalFormatting>
  <conditionalFormatting sqref="AM70">
    <cfRule type="cellIs" dxfId="952" priority="421" operator="equal">
      <formula>"Extrema"</formula>
    </cfRule>
    <cfRule type="cellIs" dxfId="951" priority="422" operator="equal">
      <formula>"Alta"</formula>
    </cfRule>
    <cfRule type="cellIs" dxfId="950" priority="423" operator="equal">
      <formula>"Moderada"</formula>
    </cfRule>
    <cfRule type="cellIs" dxfId="949" priority="424" operator="equal">
      <formula>"Baja"</formula>
    </cfRule>
  </conditionalFormatting>
  <conditionalFormatting sqref="AK70">
    <cfRule type="cellIs" dxfId="948" priority="418" operator="equal">
      <formula>"Moderado"</formula>
    </cfRule>
    <cfRule type="cellIs" dxfId="947" priority="419" operator="equal">
      <formula>"Catastrófico"</formula>
    </cfRule>
    <cfRule type="cellIs" dxfId="946" priority="420" operator="equal">
      <formula>"Mayor"</formula>
    </cfRule>
  </conditionalFormatting>
  <conditionalFormatting sqref="M70">
    <cfRule type="cellIs" dxfId="945" priority="413" operator="equal">
      <formula>"Muy Alta"</formula>
    </cfRule>
    <cfRule type="cellIs" dxfId="944" priority="414" operator="equal">
      <formula>"Alta"</formula>
    </cfRule>
    <cfRule type="cellIs" dxfId="943" priority="415" operator="equal">
      <formula>"Media"</formula>
    </cfRule>
    <cfRule type="cellIs" dxfId="942" priority="416" operator="equal">
      <formula>"Baja"</formula>
    </cfRule>
    <cfRule type="cellIs" dxfId="941" priority="417" operator="equal">
      <formula>"Muy baja"</formula>
    </cfRule>
  </conditionalFormatting>
  <conditionalFormatting sqref="AK70">
    <cfRule type="cellIs" dxfId="940" priority="412" operator="equal">
      <formula>"Leve"</formula>
    </cfRule>
  </conditionalFormatting>
  <conditionalFormatting sqref="AK70">
    <cfRule type="cellIs" dxfId="939" priority="411" operator="equal">
      <formula>"Menor"</formula>
    </cfRule>
  </conditionalFormatting>
  <conditionalFormatting sqref="AN80:AN81">
    <cfRule type="cellIs" dxfId="938" priority="403" operator="equal">
      <formula>"Extrema"</formula>
    </cfRule>
    <cfRule type="cellIs" dxfId="937" priority="404" operator="equal">
      <formula>"Alta"</formula>
    </cfRule>
    <cfRule type="cellIs" dxfId="936" priority="405" operator="equal">
      <formula>"Moderada"</formula>
    </cfRule>
    <cfRule type="cellIs" dxfId="935" priority="406" operator="equal">
      <formula>"Baja"</formula>
    </cfRule>
  </conditionalFormatting>
  <conditionalFormatting sqref="AN109">
    <cfRule type="cellIs" dxfId="934" priority="399" operator="equal">
      <formula>"Extrema"</formula>
    </cfRule>
    <cfRule type="cellIs" dxfId="933" priority="400" operator="equal">
      <formula>"Alta"</formula>
    </cfRule>
    <cfRule type="cellIs" dxfId="932" priority="401" operator="equal">
      <formula>"Moderada"</formula>
    </cfRule>
    <cfRule type="cellIs" dxfId="931" priority="402" operator="equal">
      <formula>"Baja"</formula>
    </cfRule>
  </conditionalFormatting>
  <conditionalFormatting sqref="AM112">
    <cfRule type="cellIs" dxfId="930" priority="373" operator="equal">
      <formula>"Extrema"</formula>
    </cfRule>
    <cfRule type="cellIs" dxfId="929" priority="374" operator="equal">
      <formula>"Alta"</formula>
    </cfRule>
    <cfRule type="cellIs" dxfId="928" priority="375" operator="equal">
      <formula>"Moderada"</formula>
    </cfRule>
    <cfRule type="cellIs" dxfId="927" priority="376" operator="equal">
      <formula>"Baja"</formula>
    </cfRule>
  </conditionalFormatting>
  <conditionalFormatting sqref="AK112">
    <cfRule type="cellIs" dxfId="926" priority="370" operator="equal">
      <formula>"Moderado"</formula>
    </cfRule>
    <cfRule type="cellIs" dxfId="925" priority="371" operator="equal">
      <formula>"Catastrófico"</formula>
    </cfRule>
    <cfRule type="cellIs" dxfId="924" priority="372" operator="equal">
      <formula>"Mayor"</formula>
    </cfRule>
  </conditionalFormatting>
  <conditionalFormatting sqref="M112">
    <cfRule type="cellIs" dxfId="923" priority="365" operator="equal">
      <formula>"Muy Alta"</formula>
    </cfRule>
    <cfRule type="cellIs" dxfId="922" priority="366" operator="equal">
      <formula>"Alta"</formula>
    </cfRule>
    <cfRule type="cellIs" dxfId="921" priority="367" operator="equal">
      <formula>"Media"</formula>
    </cfRule>
    <cfRule type="cellIs" dxfId="920" priority="368" operator="equal">
      <formula>"Baja"</formula>
    </cfRule>
    <cfRule type="cellIs" dxfId="919" priority="369" operator="equal">
      <formula>"Muy baja"</formula>
    </cfRule>
  </conditionalFormatting>
  <conditionalFormatting sqref="BD112">
    <cfRule type="cellIs" dxfId="918" priority="361" operator="equal">
      <formula>"Extrema"</formula>
    </cfRule>
    <cfRule type="cellIs" dxfId="917" priority="362" operator="equal">
      <formula>"Alta"</formula>
    </cfRule>
    <cfRule type="cellIs" dxfId="916" priority="363" operator="equal">
      <formula>"Moderada"</formula>
    </cfRule>
    <cfRule type="cellIs" dxfId="915" priority="364" operator="equal">
      <formula>"Baja"</formula>
    </cfRule>
  </conditionalFormatting>
  <conditionalFormatting sqref="AK112">
    <cfRule type="cellIs" dxfId="914" priority="360" operator="equal">
      <formula>"Leve"</formula>
    </cfRule>
  </conditionalFormatting>
  <conditionalFormatting sqref="AK112">
    <cfRule type="cellIs" dxfId="913" priority="359" operator="equal">
      <formula>"Menor"</formula>
    </cfRule>
  </conditionalFormatting>
  <conditionalFormatting sqref="AN112">
    <cfRule type="cellIs" dxfId="912" priority="355" operator="equal">
      <formula>"Extrema"</formula>
    </cfRule>
    <cfRule type="cellIs" dxfId="911" priority="356" operator="equal">
      <formula>"Alta"</formula>
    </cfRule>
    <cfRule type="cellIs" dxfId="910" priority="357" operator="equal">
      <formula>"Moderada"</formula>
    </cfRule>
    <cfRule type="cellIs" dxfId="909" priority="358" operator="equal">
      <formula>"Baja"</formula>
    </cfRule>
  </conditionalFormatting>
  <conditionalFormatting sqref="AM115">
    <cfRule type="cellIs" dxfId="908" priority="351" operator="equal">
      <formula>"Extrema"</formula>
    </cfRule>
    <cfRule type="cellIs" dxfId="907" priority="352" operator="equal">
      <formula>"Alta"</formula>
    </cfRule>
    <cfRule type="cellIs" dxfId="906" priority="353" operator="equal">
      <formula>"Moderada"</formula>
    </cfRule>
    <cfRule type="cellIs" dxfId="905" priority="354" operator="equal">
      <formula>"Baja"</formula>
    </cfRule>
  </conditionalFormatting>
  <conditionalFormatting sqref="AK115">
    <cfRule type="cellIs" dxfId="904" priority="348" operator="equal">
      <formula>"Moderado"</formula>
    </cfRule>
    <cfRule type="cellIs" dxfId="903" priority="349" operator="equal">
      <formula>"Catastrófico"</formula>
    </cfRule>
    <cfRule type="cellIs" dxfId="902" priority="350" operator="equal">
      <formula>"Mayor"</formula>
    </cfRule>
  </conditionalFormatting>
  <conditionalFormatting sqref="M115">
    <cfRule type="cellIs" dxfId="901" priority="343" operator="equal">
      <formula>"Muy Alta"</formula>
    </cfRule>
    <cfRule type="cellIs" dxfId="900" priority="344" operator="equal">
      <formula>"Alta"</formula>
    </cfRule>
    <cfRule type="cellIs" dxfId="899" priority="345" operator="equal">
      <formula>"Media"</formula>
    </cfRule>
    <cfRule type="cellIs" dxfId="898" priority="346" operator="equal">
      <formula>"Baja"</formula>
    </cfRule>
    <cfRule type="cellIs" dxfId="897" priority="347" operator="equal">
      <formula>"Muy baja"</formula>
    </cfRule>
  </conditionalFormatting>
  <conditionalFormatting sqref="BD113:BD115">
    <cfRule type="cellIs" dxfId="896" priority="339" operator="equal">
      <formula>"Extrema"</formula>
    </cfRule>
    <cfRule type="cellIs" dxfId="895" priority="340" operator="equal">
      <formula>"Alta"</formula>
    </cfRule>
    <cfRule type="cellIs" dxfId="894" priority="341" operator="equal">
      <formula>"Moderada"</formula>
    </cfRule>
    <cfRule type="cellIs" dxfId="893" priority="342" operator="equal">
      <formula>"Baja"</formula>
    </cfRule>
  </conditionalFormatting>
  <conditionalFormatting sqref="AK115">
    <cfRule type="cellIs" dxfId="892" priority="338" operator="equal">
      <formula>"Leve"</formula>
    </cfRule>
  </conditionalFormatting>
  <conditionalFormatting sqref="AK115">
    <cfRule type="cellIs" dxfId="891" priority="337" operator="equal">
      <formula>"Menor"</formula>
    </cfRule>
  </conditionalFormatting>
  <conditionalFormatting sqref="AN113:AN116">
    <cfRule type="cellIs" dxfId="890" priority="333" operator="equal">
      <formula>"Extrema"</formula>
    </cfRule>
    <cfRule type="cellIs" dxfId="889" priority="334" operator="equal">
      <formula>"Alta"</formula>
    </cfRule>
    <cfRule type="cellIs" dxfId="888" priority="335" operator="equal">
      <formula>"Moderada"</formula>
    </cfRule>
    <cfRule type="cellIs" dxfId="887" priority="336" operator="equal">
      <formula>"Baja"</formula>
    </cfRule>
  </conditionalFormatting>
  <conditionalFormatting sqref="AM117">
    <cfRule type="cellIs" dxfId="886" priority="329" operator="equal">
      <formula>"Extrema"</formula>
    </cfRule>
    <cfRule type="cellIs" dxfId="885" priority="330" operator="equal">
      <formula>"Alta"</formula>
    </cfRule>
    <cfRule type="cellIs" dxfId="884" priority="331" operator="equal">
      <formula>"Moderada"</formula>
    </cfRule>
    <cfRule type="cellIs" dxfId="883" priority="332" operator="equal">
      <formula>"Baja"</formula>
    </cfRule>
  </conditionalFormatting>
  <conditionalFormatting sqref="AK117">
    <cfRule type="cellIs" dxfId="882" priority="326" operator="equal">
      <formula>"Moderado"</formula>
    </cfRule>
    <cfRule type="cellIs" dxfId="881" priority="327" operator="equal">
      <formula>"Catastrófico"</formula>
    </cfRule>
    <cfRule type="cellIs" dxfId="880" priority="328" operator="equal">
      <formula>"Mayor"</formula>
    </cfRule>
  </conditionalFormatting>
  <conditionalFormatting sqref="M117">
    <cfRule type="cellIs" dxfId="879" priority="321" operator="equal">
      <formula>"Muy Alta"</formula>
    </cfRule>
    <cfRule type="cellIs" dxfId="878" priority="322" operator="equal">
      <formula>"Alta"</formula>
    </cfRule>
    <cfRule type="cellIs" dxfId="877" priority="323" operator="equal">
      <formula>"Media"</formula>
    </cfRule>
    <cfRule type="cellIs" dxfId="876" priority="324" operator="equal">
      <formula>"Baja"</formula>
    </cfRule>
    <cfRule type="cellIs" dxfId="875" priority="325" operator="equal">
      <formula>"Muy baja"</formula>
    </cfRule>
  </conditionalFormatting>
  <conditionalFormatting sqref="BD117">
    <cfRule type="cellIs" dxfId="874" priority="317" operator="equal">
      <formula>"Extrema"</formula>
    </cfRule>
    <cfRule type="cellIs" dxfId="873" priority="318" operator="equal">
      <formula>"Alta"</formula>
    </cfRule>
    <cfRule type="cellIs" dxfId="872" priority="319" operator="equal">
      <formula>"Moderada"</formula>
    </cfRule>
    <cfRule type="cellIs" dxfId="871" priority="320" operator="equal">
      <formula>"Baja"</formula>
    </cfRule>
  </conditionalFormatting>
  <conditionalFormatting sqref="AK117">
    <cfRule type="cellIs" dxfId="870" priority="316" operator="equal">
      <formula>"Leve"</formula>
    </cfRule>
  </conditionalFormatting>
  <conditionalFormatting sqref="AK117">
    <cfRule type="cellIs" dxfId="869" priority="315" operator="equal">
      <formula>"Menor"</formula>
    </cfRule>
  </conditionalFormatting>
  <conditionalFormatting sqref="AN117">
    <cfRule type="cellIs" dxfId="868" priority="311" operator="equal">
      <formula>"Extrema"</formula>
    </cfRule>
    <cfRule type="cellIs" dxfId="867" priority="312" operator="equal">
      <formula>"Alta"</formula>
    </cfRule>
    <cfRule type="cellIs" dxfId="866" priority="313" operator="equal">
      <formula>"Moderada"</formula>
    </cfRule>
    <cfRule type="cellIs" dxfId="865" priority="314" operator="equal">
      <formula>"Baja"</formula>
    </cfRule>
  </conditionalFormatting>
  <conditionalFormatting sqref="AM120 AM127">
    <cfRule type="cellIs" dxfId="864" priority="307" operator="equal">
      <formula>"Extrema"</formula>
    </cfRule>
    <cfRule type="cellIs" dxfId="863" priority="308" operator="equal">
      <formula>"Alta"</formula>
    </cfRule>
    <cfRule type="cellIs" dxfId="862" priority="309" operator="equal">
      <formula>"Moderada"</formula>
    </cfRule>
    <cfRule type="cellIs" dxfId="861" priority="310" operator="equal">
      <formula>"Baja"</formula>
    </cfRule>
  </conditionalFormatting>
  <conditionalFormatting sqref="AK120 AK127">
    <cfRule type="cellIs" dxfId="860" priority="304" operator="equal">
      <formula>"Moderado"</formula>
    </cfRule>
    <cfRule type="cellIs" dxfId="859" priority="305" operator="equal">
      <formula>"Catastrófico"</formula>
    </cfRule>
    <cfRule type="cellIs" dxfId="858" priority="306" operator="equal">
      <formula>"Mayor"</formula>
    </cfRule>
  </conditionalFormatting>
  <conditionalFormatting sqref="M120 M127">
    <cfRule type="cellIs" dxfId="857" priority="299" operator="equal">
      <formula>"Muy Alta"</formula>
    </cfRule>
    <cfRule type="cellIs" dxfId="856" priority="300" operator="equal">
      <formula>"Alta"</formula>
    </cfRule>
    <cfRule type="cellIs" dxfId="855" priority="301" operator="equal">
      <formula>"Media"</formula>
    </cfRule>
    <cfRule type="cellIs" dxfId="854" priority="302" operator="equal">
      <formula>"Baja"</formula>
    </cfRule>
    <cfRule type="cellIs" dxfId="853" priority="303" operator="equal">
      <formula>"Muy baja"</formula>
    </cfRule>
  </conditionalFormatting>
  <conditionalFormatting sqref="BD120 BD127">
    <cfRule type="cellIs" dxfId="852" priority="295" operator="equal">
      <formula>"Extrema"</formula>
    </cfRule>
    <cfRule type="cellIs" dxfId="851" priority="296" operator="equal">
      <formula>"Alta"</formula>
    </cfRule>
    <cfRule type="cellIs" dxfId="850" priority="297" operator="equal">
      <formula>"Moderada"</formula>
    </cfRule>
    <cfRule type="cellIs" dxfId="849" priority="298" operator="equal">
      <formula>"Baja"</formula>
    </cfRule>
  </conditionalFormatting>
  <conditionalFormatting sqref="AK120 AK127">
    <cfRule type="cellIs" dxfId="848" priority="294" operator="equal">
      <formula>"Leve"</formula>
    </cfRule>
  </conditionalFormatting>
  <conditionalFormatting sqref="AK120 AK127">
    <cfRule type="cellIs" dxfId="847" priority="293" operator="equal">
      <formula>"Menor"</formula>
    </cfRule>
  </conditionalFormatting>
  <conditionalFormatting sqref="AN120:AN121 AN127:AN128">
    <cfRule type="cellIs" dxfId="846" priority="289" operator="equal">
      <formula>"Extrema"</formula>
    </cfRule>
    <cfRule type="cellIs" dxfId="845" priority="290" operator="equal">
      <formula>"Alta"</formula>
    </cfRule>
    <cfRule type="cellIs" dxfId="844" priority="291" operator="equal">
      <formula>"Moderada"</formula>
    </cfRule>
    <cfRule type="cellIs" dxfId="843" priority="292" operator="equal">
      <formula>"Baja"</formula>
    </cfRule>
  </conditionalFormatting>
  <conditionalFormatting sqref="AM122 AM124">
    <cfRule type="cellIs" dxfId="842" priority="263" operator="equal">
      <formula>"Extrema"</formula>
    </cfRule>
    <cfRule type="cellIs" dxfId="841" priority="264" operator="equal">
      <formula>"Alta"</formula>
    </cfRule>
    <cfRule type="cellIs" dxfId="840" priority="265" operator="equal">
      <formula>"Moderada"</formula>
    </cfRule>
    <cfRule type="cellIs" dxfId="839" priority="266" operator="equal">
      <formula>"Baja"</formula>
    </cfRule>
  </conditionalFormatting>
  <conditionalFormatting sqref="AK122 AK124">
    <cfRule type="cellIs" dxfId="838" priority="260" operator="equal">
      <formula>"Moderado"</formula>
    </cfRule>
    <cfRule type="cellIs" dxfId="837" priority="261" operator="equal">
      <formula>"Catastrófico"</formula>
    </cfRule>
    <cfRule type="cellIs" dxfId="836" priority="262" operator="equal">
      <formula>"Mayor"</formula>
    </cfRule>
  </conditionalFormatting>
  <conditionalFormatting sqref="M122 M124">
    <cfRule type="cellIs" dxfId="835" priority="255" operator="equal">
      <formula>"Muy Alta"</formula>
    </cfRule>
    <cfRule type="cellIs" dxfId="834" priority="256" operator="equal">
      <formula>"Alta"</formula>
    </cfRule>
    <cfRule type="cellIs" dxfId="833" priority="257" operator="equal">
      <formula>"Media"</formula>
    </cfRule>
    <cfRule type="cellIs" dxfId="832" priority="258" operator="equal">
      <formula>"Baja"</formula>
    </cfRule>
    <cfRule type="cellIs" dxfId="831" priority="259" operator="equal">
      <formula>"Muy baja"</formula>
    </cfRule>
  </conditionalFormatting>
  <conditionalFormatting sqref="BD121 BD126">
    <cfRule type="cellIs" dxfId="830" priority="273" operator="equal">
      <formula>"Extrema"</formula>
    </cfRule>
    <cfRule type="cellIs" dxfId="829" priority="274" operator="equal">
      <formula>"Alta"</formula>
    </cfRule>
    <cfRule type="cellIs" dxfId="828" priority="275" operator="equal">
      <formula>"Moderada"</formula>
    </cfRule>
    <cfRule type="cellIs" dxfId="827" priority="276" operator="equal">
      <formula>"Baja"</formula>
    </cfRule>
  </conditionalFormatting>
  <conditionalFormatting sqref="AK122 AK124">
    <cfRule type="cellIs" dxfId="826" priority="250" operator="equal">
      <formula>"Leve"</formula>
    </cfRule>
  </conditionalFormatting>
  <conditionalFormatting sqref="AK122 AK124">
    <cfRule type="cellIs" dxfId="825" priority="249" operator="equal">
      <formula>"Menor"</formula>
    </cfRule>
  </conditionalFormatting>
  <conditionalFormatting sqref="AN122:AN126">
    <cfRule type="cellIs" dxfId="824" priority="245" operator="equal">
      <formula>"Extrema"</formula>
    </cfRule>
    <cfRule type="cellIs" dxfId="823" priority="246" operator="equal">
      <formula>"Alta"</formula>
    </cfRule>
    <cfRule type="cellIs" dxfId="822" priority="247" operator="equal">
      <formula>"Moderada"</formula>
    </cfRule>
    <cfRule type="cellIs" dxfId="821" priority="248" operator="equal">
      <formula>"Baja"</formula>
    </cfRule>
  </conditionalFormatting>
  <conditionalFormatting sqref="BD122:BD125">
    <cfRule type="cellIs" dxfId="820" priority="251" operator="equal">
      <formula>"Extrema"</formula>
    </cfRule>
    <cfRule type="cellIs" dxfId="819" priority="252" operator="equal">
      <formula>"Alta"</formula>
    </cfRule>
    <cfRule type="cellIs" dxfId="818" priority="253" operator="equal">
      <formula>"Moderada"</formula>
    </cfRule>
    <cfRule type="cellIs" dxfId="817" priority="254" operator="equal">
      <formula>"Baja"</formula>
    </cfRule>
  </conditionalFormatting>
  <conditionalFormatting sqref="AM129">
    <cfRule type="cellIs" dxfId="816" priority="241" operator="equal">
      <formula>"Extrema"</formula>
    </cfRule>
    <cfRule type="cellIs" dxfId="815" priority="242" operator="equal">
      <formula>"Alta"</formula>
    </cfRule>
    <cfRule type="cellIs" dxfId="814" priority="243" operator="equal">
      <formula>"Moderada"</formula>
    </cfRule>
    <cfRule type="cellIs" dxfId="813" priority="244" operator="equal">
      <formula>"Baja"</formula>
    </cfRule>
  </conditionalFormatting>
  <conditionalFormatting sqref="AK129">
    <cfRule type="cellIs" dxfId="812" priority="238" operator="equal">
      <formula>"Moderado"</formula>
    </cfRule>
    <cfRule type="cellIs" dxfId="811" priority="239" operator="equal">
      <formula>"Catastrófico"</formula>
    </cfRule>
    <cfRule type="cellIs" dxfId="810" priority="240" operator="equal">
      <formula>"Mayor"</formula>
    </cfRule>
  </conditionalFormatting>
  <conditionalFormatting sqref="M129">
    <cfRule type="cellIs" dxfId="809" priority="233" operator="equal">
      <formula>"Muy Alta"</formula>
    </cfRule>
    <cfRule type="cellIs" dxfId="808" priority="234" operator="equal">
      <formula>"Alta"</formula>
    </cfRule>
    <cfRule type="cellIs" dxfId="807" priority="235" operator="equal">
      <formula>"Media"</formula>
    </cfRule>
    <cfRule type="cellIs" dxfId="806" priority="236" operator="equal">
      <formula>"Baja"</formula>
    </cfRule>
    <cfRule type="cellIs" dxfId="805" priority="237" operator="equal">
      <formula>"Muy baja"</formula>
    </cfRule>
  </conditionalFormatting>
  <conditionalFormatting sqref="BD129">
    <cfRule type="cellIs" dxfId="804" priority="229" operator="equal">
      <formula>"Extrema"</formula>
    </cfRule>
    <cfRule type="cellIs" dxfId="803" priority="230" operator="equal">
      <formula>"Alta"</formula>
    </cfRule>
    <cfRule type="cellIs" dxfId="802" priority="231" operator="equal">
      <formula>"Moderada"</formula>
    </cfRule>
    <cfRule type="cellIs" dxfId="801" priority="232" operator="equal">
      <formula>"Baja"</formula>
    </cfRule>
  </conditionalFormatting>
  <conditionalFormatting sqref="AK129">
    <cfRule type="cellIs" dxfId="800" priority="228" operator="equal">
      <formula>"Leve"</formula>
    </cfRule>
  </conditionalFormatting>
  <conditionalFormatting sqref="AK129">
    <cfRule type="cellIs" dxfId="799" priority="227" operator="equal">
      <formula>"Menor"</formula>
    </cfRule>
  </conditionalFormatting>
  <conditionalFormatting sqref="AN129:AN130">
    <cfRule type="cellIs" dxfId="798" priority="223" operator="equal">
      <formula>"Extrema"</formula>
    </cfRule>
    <cfRule type="cellIs" dxfId="797" priority="224" operator="equal">
      <formula>"Alta"</formula>
    </cfRule>
    <cfRule type="cellIs" dxfId="796" priority="225" operator="equal">
      <formula>"Moderada"</formula>
    </cfRule>
    <cfRule type="cellIs" dxfId="795" priority="226" operator="equal">
      <formula>"Baja"</formula>
    </cfRule>
  </conditionalFormatting>
  <conditionalFormatting sqref="BD128">
    <cfRule type="cellIs" dxfId="794" priority="207" operator="equal">
      <formula>"Extrema"</formula>
    </cfRule>
    <cfRule type="cellIs" dxfId="793" priority="208" operator="equal">
      <formula>"Alta"</formula>
    </cfRule>
    <cfRule type="cellIs" dxfId="792" priority="209" operator="equal">
      <formula>"Moderada"</formula>
    </cfRule>
    <cfRule type="cellIs" dxfId="791" priority="210" operator="equal">
      <formula>"Baja"</formula>
    </cfRule>
  </conditionalFormatting>
  <conditionalFormatting sqref="BD109">
    <cfRule type="cellIs" dxfId="790" priority="197" operator="equal">
      <formula>"Extrema"</formula>
    </cfRule>
    <cfRule type="cellIs" dxfId="789" priority="198" operator="equal">
      <formula>"Alta"</formula>
    </cfRule>
    <cfRule type="cellIs" dxfId="788" priority="199" operator="equal">
      <formula>"Moderada"</formula>
    </cfRule>
    <cfRule type="cellIs" dxfId="787" priority="200" operator="equal">
      <formula>"Baja"</formula>
    </cfRule>
  </conditionalFormatting>
  <conditionalFormatting sqref="BD116">
    <cfRule type="cellIs" dxfId="786" priority="193" operator="equal">
      <formula>"Extrema"</formula>
    </cfRule>
    <cfRule type="cellIs" dxfId="785" priority="194" operator="equal">
      <formula>"Alta"</formula>
    </cfRule>
    <cfRule type="cellIs" dxfId="784" priority="195" operator="equal">
      <formula>"Moderada"</formula>
    </cfRule>
    <cfRule type="cellIs" dxfId="783" priority="196" operator="equal">
      <formula>"Baja"</formula>
    </cfRule>
  </conditionalFormatting>
  <conditionalFormatting sqref="BD35 AM41 AM35:AN35 BD41:BD42 AN39:AN42 AM39 AM38:AN38">
    <cfRule type="cellIs" dxfId="782" priority="161" operator="equal">
      <formula>"Extrema"</formula>
    </cfRule>
    <cfRule type="cellIs" dxfId="781" priority="162" operator="equal">
      <formula>"Alta"</formula>
    </cfRule>
    <cfRule type="cellIs" dxfId="780" priority="163" operator="equal">
      <formula>"Moderada"</formula>
    </cfRule>
    <cfRule type="cellIs" dxfId="779" priority="164" operator="equal">
      <formula>"Baja"</formula>
    </cfRule>
  </conditionalFormatting>
  <conditionalFormatting sqref="AK35 AK41">
    <cfRule type="cellIs" dxfId="778" priority="158" operator="equal">
      <formula>"Moderado"</formula>
    </cfRule>
    <cfRule type="cellIs" dxfId="777" priority="159" operator="equal">
      <formula>"Catastrófico"</formula>
    </cfRule>
    <cfRule type="cellIs" dxfId="776" priority="160" operator="equal">
      <formula>"Mayor"</formula>
    </cfRule>
  </conditionalFormatting>
  <conditionalFormatting sqref="M35 M41">
    <cfRule type="cellIs" dxfId="775" priority="153" operator="equal">
      <formula>"Muy Alta"</formula>
    </cfRule>
    <cfRule type="cellIs" dxfId="774" priority="154" operator="equal">
      <formula>"Alta"</formula>
    </cfRule>
    <cfRule type="cellIs" dxfId="773" priority="155" operator="equal">
      <formula>"Media"</formula>
    </cfRule>
    <cfRule type="cellIs" dxfId="772" priority="156" operator="equal">
      <formula>"Baja"</formula>
    </cfRule>
    <cfRule type="cellIs" dxfId="771" priority="157" operator="equal">
      <formula>"Muy baja"</formula>
    </cfRule>
  </conditionalFormatting>
  <conditionalFormatting sqref="AK35 AK41">
    <cfRule type="cellIs" dxfId="770" priority="152" operator="equal">
      <formula>"Leve"</formula>
    </cfRule>
  </conditionalFormatting>
  <conditionalFormatting sqref="AK35 AK41">
    <cfRule type="cellIs" dxfId="769" priority="151" operator="equal">
      <formula>"Menor"</formula>
    </cfRule>
  </conditionalFormatting>
  <conditionalFormatting sqref="AM48:AM54 AN48:AN56 AM56 BD48:BD56">
    <cfRule type="cellIs" dxfId="768" priority="119" operator="equal">
      <formula>"Extrema"</formula>
    </cfRule>
    <cfRule type="cellIs" dxfId="767" priority="120" operator="equal">
      <formula>"Alta"</formula>
    </cfRule>
    <cfRule type="cellIs" dxfId="766" priority="121" operator="equal">
      <formula>"Moderada"</formula>
    </cfRule>
    <cfRule type="cellIs" dxfId="765" priority="122" operator="equal">
      <formula>"Baja"</formula>
    </cfRule>
  </conditionalFormatting>
  <conditionalFormatting sqref="AK48:AK54 AK56">
    <cfRule type="cellIs" dxfId="764" priority="116" operator="equal">
      <formula>"Moderado"</formula>
    </cfRule>
    <cfRule type="cellIs" dxfId="763" priority="117" operator="equal">
      <formula>"Catastrófico"</formula>
    </cfRule>
    <cfRule type="cellIs" dxfId="762" priority="118" operator="equal">
      <formula>"Mayor"</formula>
    </cfRule>
  </conditionalFormatting>
  <conditionalFormatting sqref="M48:M54 M56">
    <cfRule type="cellIs" dxfId="761" priority="111" operator="equal">
      <formula>"Muy Alta"</formula>
    </cfRule>
    <cfRule type="cellIs" dxfId="760" priority="112" operator="equal">
      <formula>"Alta"</formula>
    </cfRule>
    <cfRule type="cellIs" dxfId="759" priority="113" operator="equal">
      <formula>"Media"</formula>
    </cfRule>
    <cfRule type="cellIs" dxfId="758" priority="114" operator="equal">
      <formula>"Baja"</formula>
    </cfRule>
    <cfRule type="cellIs" dxfId="757" priority="115" operator="equal">
      <formula>"Muy baja"</formula>
    </cfRule>
  </conditionalFormatting>
  <conditionalFormatting sqref="AK48:AK54 AK56">
    <cfRule type="cellIs" dxfId="756" priority="110" operator="equal">
      <formula>"Leve"</formula>
    </cfRule>
  </conditionalFormatting>
  <conditionalFormatting sqref="AK48:AK54 AK56">
    <cfRule type="cellIs" dxfId="755" priority="109" operator="equal">
      <formula>"Menor"</formula>
    </cfRule>
  </conditionalFormatting>
  <conditionalFormatting sqref="AM60 AM62 AM67:AM68 BD60:BD69 AN60:AN69">
    <cfRule type="cellIs" dxfId="754" priority="105" operator="equal">
      <formula>"Extrema"</formula>
    </cfRule>
    <cfRule type="cellIs" dxfId="753" priority="106" operator="equal">
      <formula>"Alta"</formula>
    </cfRule>
    <cfRule type="cellIs" dxfId="752" priority="107" operator="equal">
      <formula>"Moderada"</formula>
    </cfRule>
    <cfRule type="cellIs" dxfId="751" priority="108" operator="equal">
      <formula>"Baja"</formula>
    </cfRule>
  </conditionalFormatting>
  <conditionalFormatting sqref="AK60 AK62 AK67:AK68">
    <cfRule type="cellIs" dxfId="750" priority="102" operator="equal">
      <formula>"Moderado"</formula>
    </cfRule>
    <cfRule type="cellIs" dxfId="749" priority="103" operator="equal">
      <formula>"Catastrófico"</formula>
    </cfRule>
    <cfRule type="cellIs" dxfId="748" priority="104" operator="equal">
      <formula>"Mayor"</formula>
    </cfRule>
  </conditionalFormatting>
  <conditionalFormatting sqref="M60 M62 M67:M68">
    <cfRule type="cellIs" dxfId="747" priority="97" operator="equal">
      <formula>"Muy Alta"</formula>
    </cfRule>
    <cfRule type="cellIs" dxfId="746" priority="98" operator="equal">
      <formula>"Alta"</formula>
    </cfRule>
    <cfRule type="cellIs" dxfId="745" priority="99" operator="equal">
      <formula>"Media"</formula>
    </cfRule>
    <cfRule type="cellIs" dxfId="744" priority="100" operator="equal">
      <formula>"Baja"</formula>
    </cfRule>
    <cfRule type="cellIs" dxfId="743" priority="101" operator="equal">
      <formula>"Muy baja"</formula>
    </cfRule>
  </conditionalFormatting>
  <conditionalFormatting sqref="AK60 AK62 AK67:AK68">
    <cfRule type="cellIs" dxfId="742" priority="96" operator="equal">
      <formula>"Leve"</formula>
    </cfRule>
  </conditionalFormatting>
  <conditionalFormatting sqref="AK60 AK62 AK67:AK68">
    <cfRule type="cellIs" dxfId="741" priority="95" operator="equal">
      <formula>"Menor"</formula>
    </cfRule>
  </conditionalFormatting>
  <conditionalFormatting sqref="BD57 AM57:AN57">
    <cfRule type="cellIs" dxfId="740" priority="91" operator="equal">
      <formula>"Extrema"</formula>
    </cfRule>
    <cfRule type="cellIs" dxfId="739" priority="92" operator="equal">
      <formula>"Alta"</formula>
    </cfRule>
    <cfRule type="cellIs" dxfId="738" priority="93" operator="equal">
      <formula>"Moderada"</formula>
    </cfRule>
    <cfRule type="cellIs" dxfId="737" priority="94" operator="equal">
      <formula>"Baja"</formula>
    </cfRule>
  </conditionalFormatting>
  <conditionalFormatting sqref="AK57">
    <cfRule type="cellIs" dxfId="736" priority="88" operator="equal">
      <formula>"Moderado"</formula>
    </cfRule>
    <cfRule type="cellIs" dxfId="735" priority="89" operator="equal">
      <formula>"Catastrófico"</formula>
    </cfRule>
    <cfRule type="cellIs" dxfId="734" priority="90" operator="equal">
      <formula>"Mayor"</formula>
    </cfRule>
  </conditionalFormatting>
  <conditionalFormatting sqref="M57">
    <cfRule type="cellIs" dxfId="733" priority="83" operator="equal">
      <formula>"Muy Alta"</formula>
    </cfRule>
    <cfRule type="cellIs" dxfId="732" priority="84" operator="equal">
      <formula>"Alta"</formula>
    </cfRule>
    <cfRule type="cellIs" dxfId="731" priority="85" operator="equal">
      <formula>"Media"</formula>
    </cfRule>
    <cfRule type="cellIs" dxfId="730" priority="86" operator="equal">
      <formula>"Baja"</formula>
    </cfRule>
    <cfRule type="cellIs" dxfId="729" priority="87" operator="equal">
      <formula>"Muy baja"</formula>
    </cfRule>
  </conditionalFormatting>
  <conditionalFormatting sqref="AK57">
    <cfRule type="cellIs" dxfId="728" priority="82" operator="equal">
      <formula>"Leve"</formula>
    </cfRule>
  </conditionalFormatting>
  <conditionalFormatting sqref="AK57">
    <cfRule type="cellIs" dxfId="727" priority="81" operator="equal">
      <formula>"Menor"</formula>
    </cfRule>
  </conditionalFormatting>
  <conditionalFormatting sqref="AM58 BD58:BD59 AN58:AN59">
    <cfRule type="cellIs" dxfId="726" priority="77" operator="equal">
      <formula>"Extrema"</formula>
    </cfRule>
    <cfRule type="cellIs" dxfId="725" priority="78" operator="equal">
      <formula>"Alta"</formula>
    </cfRule>
    <cfRule type="cellIs" dxfId="724" priority="79" operator="equal">
      <formula>"Moderada"</formula>
    </cfRule>
    <cfRule type="cellIs" dxfId="723" priority="80" operator="equal">
      <formula>"Baja"</formula>
    </cfRule>
  </conditionalFormatting>
  <conditionalFormatting sqref="AK58">
    <cfRule type="cellIs" dxfId="722" priority="74" operator="equal">
      <formula>"Moderado"</formula>
    </cfRule>
    <cfRule type="cellIs" dxfId="721" priority="75" operator="equal">
      <formula>"Catastrófico"</formula>
    </cfRule>
    <cfRule type="cellIs" dxfId="720" priority="76" operator="equal">
      <formula>"Mayor"</formula>
    </cfRule>
  </conditionalFormatting>
  <conditionalFormatting sqref="M58">
    <cfRule type="cellIs" dxfId="719" priority="69" operator="equal">
      <formula>"Muy Alta"</formula>
    </cfRule>
    <cfRule type="cellIs" dxfId="718" priority="70" operator="equal">
      <formula>"Alta"</formula>
    </cfRule>
    <cfRule type="cellIs" dxfId="717" priority="71" operator="equal">
      <formula>"Media"</formula>
    </cfRule>
    <cfRule type="cellIs" dxfId="716" priority="72" operator="equal">
      <formula>"Baja"</formula>
    </cfRule>
    <cfRule type="cellIs" dxfId="715" priority="73" operator="equal">
      <formula>"Muy baja"</formula>
    </cfRule>
  </conditionalFormatting>
  <conditionalFormatting sqref="AK58">
    <cfRule type="cellIs" dxfId="714" priority="68" operator="equal">
      <formula>"Leve"</formula>
    </cfRule>
  </conditionalFormatting>
  <conditionalFormatting sqref="AK58">
    <cfRule type="cellIs" dxfId="713" priority="67" operator="equal">
      <formula>"Menor"</formula>
    </cfRule>
  </conditionalFormatting>
  <conditionalFormatting sqref="BD15">
    <cfRule type="cellIs" dxfId="712" priority="63" operator="equal">
      <formula>"Extrema"</formula>
    </cfRule>
    <cfRule type="cellIs" dxfId="711" priority="64" operator="equal">
      <formula>"Alta"</formula>
    </cfRule>
    <cfRule type="cellIs" dxfId="710" priority="65" operator="equal">
      <formula>"Moderada"</formula>
    </cfRule>
    <cfRule type="cellIs" dxfId="709" priority="66" operator="equal">
      <formula>"Baja"</formula>
    </cfRule>
  </conditionalFormatting>
  <conditionalFormatting sqref="BD103 AM103:AN103">
    <cfRule type="cellIs" dxfId="708" priority="59" operator="equal">
      <formula>"Extrema"</formula>
    </cfRule>
    <cfRule type="cellIs" dxfId="707" priority="60" operator="equal">
      <formula>"Alta"</formula>
    </cfRule>
    <cfRule type="cellIs" dxfId="706" priority="61" operator="equal">
      <formula>"Moderada"</formula>
    </cfRule>
    <cfRule type="cellIs" dxfId="705" priority="62" operator="equal">
      <formula>"Baja"</formula>
    </cfRule>
  </conditionalFormatting>
  <conditionalFormatting sqref="AK103">
    <cfRule type="cellIs" dxfId="704" priority="56" operator="equal">
      <formula>"Moderado"</formula>
    </cfRule>
    <cfRule type="cellIs" dxfId="703" priority="57" operator="equal">
      <formula>"Catastrófico"</formula>
    </cfRule>
    <cfRule type="cellIs" dxfId="702" priority="58" operator="equal">
      <formula>"Mayor"</formula>
    </cfRule>
  </conditionalFormatting>
  <conditionalFormatting sqref="M103">
    <cfRule type="cellIs" dxfId="701" priority="51" operator="equal">
      <formula>"Muy Alta"</formula>
    </cfRule>
    <cfRule type="cellIs" dxfId="700" priority="52" operator="equal">
      <formula>"Alta"</formula>
    </cfRule>
    <cfRule type="cellIs" dxfId="699" priority="53" operator="equal">
      <formula>"Media"</formula>
    </cfRule>
    <cfRule type="cellIs" dxfId="698" priority="54" operator="equal">
      <formula>"Baja"</formula>
    </cfRule>
    <cfRule type="cellIs" dxfId="697" priority="55" operator="equal">
      <formula>"Muy baja"</formula>
    </cfRule>
  </conditionalFormatting>
  <conditionalFormatting sqref="AK103">
    <cfRule type="cellIs" dxfId="696" priority="50" operator="equal">
      <formula>"Leve"</formula>
    </cfRule>
  </conditionalFormatting>
  <conditionalFormatting sqref="AK103">
    <cfRule type="cellIs" dxfId="695" priority="49" operator="equal">
      <formula>"Menor"</formula>
    </cfRule>
  </conditionalFormatting>
  <conditionalFormatting sqref="BD40">
    <cfRule type="cellIs" dxfId="694" priority="45" operator="equal">
      <formula>"Extrema"</formula>
    </cfRule>
    <cfRule type="cellIs" dxfId="693" priority="46" operator="equal">
      <formula>"Alta"</formula>
    </cfRule>
    <cfRule type="cellIs" dxfId="692" priority="47" operator="equal">
      <formula>"Moderada"</formula>
    </cfRule>
    <cfRule type="cellIs" dxfId="691" priority="48" operator="equal">
      <formula>"Baja"</formula>
    </cfRule>
  </conditionalFormatting>
  <conditionalFormatting sqref="BD36:BD37">
    <cfRule type="cellIs" dxfId="690" priority="5" operator="equal">
      <formula>"Extrema"</formula>
    </cfRule>
    <cfRule type="cellIs" dxfId="689" priority="6" operator="equal">
      <formula>"Alta"</formula>
    </cfRule>
    <cfRule type="cellIs" dxfId="688" priority="7" operator="equal">
      <formula>"Moderada"</formula>
    </cfRule>
    <cfRule type="cellIs" dxfId="687" priority="8" operator="equal">
      <formula>"Baja"</formula>
    </cfRule>
  </conditionalFormatting>
  <conditionalFormatting sqref="AM36:AN36 AN37">
    <cfRule type="cellIs" dxfId="686" priority="19" operator="equal">
      <formula>"Extrema"</formula>
    </cfRule>
    <cfRule type="cellIs" dxfId="685" priority="20" operator="equal">
      <formula>"Alta"</formula>
    </cfRule>
    <cfRule type="cellIs" dxfId="684" priority="21" operator="equal">
      <formula>"Moderada"</formula>
    </cfRule>
    <cfRule type="cellIs" dxfId="683" priority="22" operator="equal">
      <formula>"Baja"</formula>
    </cfRule>
  </conditionalFormatting>
  <conditionalFormatting sqref="AK36">
    <cfRule type="cellIs" dxfId="682" priority="16" operator="equal">
      <formula>"Moderado"</formula>
    </cfRule>
    <cfRule type="cellIs" dxfId="681" priority="17" operator="equal">
      <formula>"Catastrófico"</formula>
    </cfRule>
    <cfRule type="cellIs" dxfId="680" priority="18" operator="equal">
      <formula>"Mayor"</formula>
    </cfRule>
  </conditionalFormatting>
  <conditionalFormatting sqref="M36">
    <cfRule type="cellIs" dxfId="679" priority="11" operator="equal">
      <formula>"Muy Alta"</formula>
    </cfRule>
    <cfRule type="cellIs" dxfId="678" priority="12" operator="equal">
      <formula>"Alta"</formula>
    </cfRule>
    <cfRule type="cellIs" dxfId="677" priority="13" operator="equal">
      <formula>"Media"</formula>
    </cfRule>
    <cfRule type="cellIs" dxfId="676" priority="14" operator="equal">
      <formula>"Baja"</formula>
    </cfRule>
    <cfRule type="cellIs" dxfId="675" priority="15" operator="equal">
      <formula>"Muy baja"</formula>
    </cfRule>
  </conditionalFormatting>
  <conditionalFormatting sqref="AK36">
    <cfRule type="cellIs" dxfId="674" priority="10" operator="equal">
      <formula>"Leve"</formula>
    </cfRule>
  </conditionalFormatting>
  <conditionalFormatting sqref="AK36">
    <cfRule type="cellIs" dxfId="673" priority="9" operator="equal">
      <formula>"Menor"</formula>
    </cfRule>
  </conditionalFormatting>
  <conditionalFormatting sqref="AN17:AN18">
    <cfRule type="cellIs" dxfId="672" priority="1" operator="equal">
      <formula>"Extrema"</formula>
    </cfRule>
    <cfRule type="cellIs" dxfId="671" priority="2" operator="equal">
      <formula>"Alta"</formula>
    </cfRule>
    <cfRule type="cellIs" dxfId="670" priority="3" operator="equal">
      <formula>"Moderada"</formula>
    </cfRule>
    <cfRule type="cellIs" dxfId="669"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76" customWidth="1"/>
    <col min="57" max="57" width="35.42578125" style="1076" customWidth="1"/>
    <col min="58" max="59" width="20.42578125" style="1076" customWidth="1"/>
    <col min="60" max="60" width="12.28515625" style="1076" customWidth="1"/>
    <col min="61" max="61" width="56.7109375" style="1016" customWidth="1"/>
    <col min="62" max="16384" width="11.42578125" style="38"/>
  </cols>
  <sheetData>
    <row r="1" spans="1:85" ht="41.25" customHeight="1" thickTop="1" thickBot="1" x14ac:dyDescent="0.35">
      <c r="B1" s="1766" t="s">
        <v>78</v>
      </c>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7"/>
      <c r="AV1" s="1767"/>
      <c r="AW1" s="1767"/>
      <c r="AX1" s="1767"/>
      <c r="AY1" s="1767"/>
      <c r="AZ1" s="1767"/>
      <c r="BA1" s="1767"/>
      <c r="BB1" s="1767"/>
      <c r="BC1" s="1767"/>
      <c r="BD1" s="1767"/>
      <c r="BE1" s="1767"/>
      <c r="BF1" s="1767"/>
      <c r="BG1" s="1767"/>
      <c r="BH1" s="1767"/>
      <c r="BI1" s="1913"/>
    </row>
    <row r="2" spans="1:85" ht="41.25" customHeight="1" thickTop="1" thickBot="1" x14ac:dyDescent="0.35">
      <c r="B2" s="1766" t="s">
        <v>79</v>
      </c>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767"/>
      <c r="AZ2" s="1767"/>
      <c r="BA2" s="1767"/>
      <c r="BB2" s="1767"/>
      <c r="BC2" s="1767"/>
      <c r="BD2" s="1767"/>
      <c r="BE2" s="1767"/>
      <c r="BF2" s="1767"/>
      <c r="BG2" s="1767"/>
      <c r="BH2" s="1767"/>
      <c r="BI2" s="1913"/>
    </row>
    <row r="3" spans="1:85" s="614" customFormat="1" ht="41.25" customHeight="1" thickTop="1" thickBot="1" x14ac:dyDescent="0.35">
      <c r="B3" s="1766" t="s">
        <v>1431</v>
      </c>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913"/>
      <c r="BJ3" s="1766"/>
      <c r="BK3" s="1767"/>
      <c r="BL3" s="1767"/>
      <c r="BM3" s="1767"/>
      <c r="BN3" s="1767"/>
      <c r="BO3" s="1767"/>
      <c r="BP3" s="1767"/>
      <c r="BQ3" s="1767"/>
      <c r="BR3" s="1767"/>
      <c r="BS3" s="1767"/>
      <c r="BT3" s="1767"/>
      <c r="BU3" s="1767"/>
      <c r="BV3" s="1767"/>
      <c r="BW3" s="1767"/>
      <c r="BX3" s="1767"/>
      <c r="BY3" s="1767"/>
      <c r="BZ3" s="1767"/>
      <c r="CA3" s="1767"/>
      <c r="CB3" s="1767"/>
      <c r="CC3" s="1767"/>
      <c r="CD3" s="1767"/>
      <c r="CE3" s="1767"/>
      <c r="CF3" s="1767"/>
      <c r="CG3" s="1767"/>
    </row>
    <row r="4" spans="1:85" ht="42.75" customHeight="1" thickTop="1" thickBot="1" x14ac:dyDescent="0.35">
      <c r="B4" s="1766" t="s">
        <v>1432</v>
      </c>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c r="AE4" s="1767"/>
      <c r="AF4" s="1767"/>
      <c r="AG4" s="1767"/>
      <c r="AH4" s="1767"/>
      <c r="AI4" s="1767"/>
      <c r="AJ4" s="1767"/>
      <c r="AK4" s="1767"/>
      <c r="AL4" s="1767"/>
      <c r="AM4" s="1767"/>
      <c r="AN4" s="1767"/>
      <c r="AO4" s="1767"/>
      <c r="AP4" s="1767"/>
      <c r="AQ4" s="1767"/>
      <c r="AR4" s="1767"/>
      <c r="AS4" s="1767"/>
      <c r="AT4" s="1767"/>
      <c r="AU4" s="1767"/>
      <c r="AV4" s="1767"/>
      <c r="AW4" s="1767"/>
      <c r="AX4" s="1767"/>
      <c r="AY4" s="1767"/>
      <c r="AZ4" s="1767"/>
      <c r="BA4" s="1767"/>
      <c r="BB4" s="1767"/>
      <c r="BC4" s="1767"/>
      <c r="BD4" s="1767"/>
      <c r="BE4" s="1767"/>
      <c r="BF4" s="1767"/>
      <c r="BG4" s="1767"/>
      <c r="BH4" s="1767"/>
      <c r="BI4" s="1913"/>
      <c r="BJ4" s="1766"/>
      <c r="BK4" s="1767"/>
      <c r="BL4" s="1767"/>
      <c r="BM4" s="1767"/>
      <c r="BN4" s="1767"/>
      <c r="BO4" s="1767"/>
      <c r="BP4" s="1767"/>
      <c r="BQ4" s="1767"/>
      <c r="BR4" s="1767"/>
      <c r="BS4" s="1767"/>
      <c r="BT4" s="1767"/>
      <c r="BU4" s="1767"/>
      <c r="BV4" s="1767"/>
      <c r="BW4" s="1767"/>
      <c r="BX4" s="1767"/>
      <c r="BY4" s="1767"/>
      <c r="BZ4" s="1767"/>
      <c r="CA4" s="1767"/>
      <c r="CB4" s="1767"/>
      <c r="CC4" s="1767"/>
      <c r="CD4" s="1767"/>
      <c r="CE4" s="1767"/>
      <c r="CF4" s="1767"/>
      <c r="CG4" s="1767"/>
    </row>
    <row r="5" spans="1:85" ht="36.75" customHeight="1" thickTop="1" x14ac:dyDescent="0.3">
      <c r="B5" s="1769"/>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769"/>
      <c r="BA5" s="1769"/>
      <c r="BB5" s="1769"/>
      <c r="BC5" s="1769"/>
      <c r="BD5" s="1769"/>
      <c r="BE5" s="1769"/>
      <c r="BF5" s="1769"/>
      <c r="BG5" s="1769"/>
      <c r="BH5" s="1769"/>
      <c r="BI5" s="1769"/>
    </row>
    <row r="6" spans="1:85" ht="55.5" customHeight="1" x14ac:dyDescent="0.3">
      <c r="B6" s="1770"/>
      <c r="C6" s="1770"/>
      <c r="D6" s="1770"/>
      <c r="E6" s="1770"/>
      <c r="F6" s="1770"/>
      <c r="G6" s="1770"/>
      <c r="H6" s="1770"/>
      <c r="I6" s="1770"/>
      <c r="J6" s="1770"/>
      <c r="K6" s="1770"/>
      <c r="L6" s="1771"/>
      <c r="M6" s="1774" t="s">
        <v>0</v>
      </c>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6"/>
      <c r="AL6" s="1774" t="s">
        <v>1</v>
      </c>
      <c r="AM6" s="1775"/>
      <c r="AN6" s="1775"/>
      <c r="AO6" s="1775"/>
      <c r="AP6" s="1775"/>
      <c r="AQ6" s="1775"/>
      <c r="AR6" s="1775"/>
      <c r="AS6" s="1775"/>
      <c r="AT6" s="1775"/>
      <c r="AU6" s="1775"/>
      <c r="AV6" s="1775"/>
      <c r="AW6" s="1776"/>
      <c r="AX6" s="1886" t="s">
        <v>2</v>
      </c>
      <c r="AY6" s="1886"/>
      <c r="AZ6" s="1886"/>
      <c r="BA6" s="1886"/>
      <c r="BB6" s="1886"/>
      <c r="BC6" s="1886"/>
      <c r="BD6" s="1887" t="s">
        <v>3</v>
      </c>
      <c r="BE6" s="1888"/>
      <c r="BF6" s="1888"/>
      <c r="BG6" s="1888"/>
      <c r="BH6" s="1888"/>
      <c r="BI6" s="1005" t="s">
        <v>87</v>
      </c>
    </row>
    <row r="7" spans="1:85" ht="30.75" customHeight="1" x14ac:dyDescent="0.3">
      <c r="B7" s="1772"/>
      <c r="C7" s="1772"/>
      <c r="D7" s="1772"/>
      <c r="E7" s="1772"/>
      <c r="F7" s="1772"/>
      <c r="G7" s="1772"/>
      <c r="H7" s="1772"/>
      <c r="I7" s="1772"/>
      <c r="J7" s="1772"/>
      <c r="K7" s="1772"/>
      <c r="L7" s="1773"/>
      <c r="M7" s="1777"/>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9"/>
      <c r="AL7" s="1786" t="s">
        <v>85</v>
      </c>
      <c r="AM7" s="1880" t="s">
        <v>86</v>
      </c>
      <c r="AN7" s="1965" t="s">
        <v>89</v>
      </c>
      <c r="AO7" s="1794" t="s">
        <v>4</v>
      </c>
      <c r="AP7" s="1796" t="s">
        <v>5</v>
      </c>
      <c r="AQ7" s="1797"/>
      <c r="AR7" s="1797"/>
      <c r="AS7" s="1797"/>
      <c r="AT7" s="1797"/>
      <c r="AU7" s="1797"/>
      <c r="AV7" s="1797"/>
      <c r="AW7" s="1798"/>
      <c r="AX7" s="1759" t="s">
        <v>6</v>
      </c>
      <c r="AY7" s="1759" t="s">
        <v>7</v>
      </c>
      <c r="AZ7" s="1882" t="s">
        <v>8</v>
      </c>
      <c r="BA7" s="1882" t="s">
        <v>9</v>
      </c>
      <c r="BB7" s="1882" t="s">
        <v>10</v>
      </c>
      <c r="BC7" s="1786" t="s">
        <v>11</v>
      </c>
      <c r="BD7" s="1880" t="s">
        <v>3</v>
      </c>
      <c r="BE7" s="1880" t="s">
        <v>12</v>
      </c>
      <c r="BF7" s="1880" t="s">
        <v>13</v>
      </c>
      <c r="BG7" s="1880" t="s">
        <v>14</v>
      </c>
      <c r="BH7" s="1880" t="s">
        <v>15</v>
      </c>
      <c r="BI7" s="1880"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883"/>
      <c r="AM8" s="1881"/>
      <c r="AN8" s="1966"/>
      <c r="AO8" s="1884"/>
      <c r="AP8" s="59" t="s">
        <v>44</v>
      </c>
      <c r="AQ8" s="129" t="s">
        <v>1401</v>
      </c>
      <c r="AR8" s="59" t="s">
        <v>46</v>
      </c>
      <c r="AS8" s="80" t="s">
        <v>1430</v>
      </c>
      <c r="AT8" s="61" t="s">
        <v>45</v>
      </c>
      <c r="AU8" s="59" t="s">
        <v>47</v>
      </c>
      <c r="AV8" s="59" t="s">
        <v>48</v>
      </c>
      <c r="AW8" s="59" t="s">
        <v>49</v>
      </c>
      <c r="AX8" s="1885"/>
      <c r="AY8" s="1885"/>
      <c r="AZ8" s="1882"/>
      <c r="BA8" s="1882"/>
      <c r="BB8" s="1882"/>
      <c r="BC8" s="1883"/>
      <c r="BD8" s="1881"/>
      <c r="BE8" s="1881"/>
      <c r="BF8" s="1881"/>
      <c r="BG8" s="1881"/>
      <c r="BH8" s="1881"/>
      <c r="BI8" s="1881"/>
    </row>
    <row r="9" spans="1:85" ht="114" customHeight="1" thickBot="1" x14ac:dyDescent="0.35">
      <c r="A9" s="39"/>
      <c r="B9" s="1665" t="s">
        <v>203</v>
      </c>
      <c r="C9" s="1948"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946" t="str">
        <f>VLOOKUP(B9,'No Eliminar'!B$3:E$18,4,FALSE)</f>
        <v>Promover el Mejoramiento Continuo del Instituto</v>
      </c>
      <c r="E9" s="1952" t="s">
        <v>74</v>
      </c>
      <c r="F9" s="1941" t="s">
        <v>237</v>
      </c>
      <c r="G9" s="1928" t="s">
        <v>1610</v>
      </c>
      <c r="H9" s="1592" t="s">
        <v>63</v>
      </c>
      <c r="I9" s="1602" t="s">
        <v>1264</v>
      </c>
      <c r="J9" s="1602" t="s">
        <v>1265</v>
      </c>
      <c r="K9" s="1602" t="s">
        <v>355</v>
      </c>
      <c r="L9" s="1950" t="s">
        <v>373</v>
      </c>
      <c r="M9" s="1604" t="str">
        <f>IF(L9="No se ha presentado en los últimos años","Rara vez", IF(L9="Al menos  1 vez en los últimos 5 años","Improbable", IF(L9="Al menos  1 vez en los últimos 2 años","Posible", IF(L9="Al menos  1 vez en el último año","Probable",IF(L9="Más de 1 vez al año","Casi seguro",";")))))</f>
        <v>Rara vez</v>
      </c>
      <c r="N9" s="1973">
        <f>IF(M9="Rara vez", 20%, IF(M9="Improbable",40%, IF(M9="Posible",60%, IF(M9="Probable",80%,IF(M9="Casi seguro",100%,"")))))</f>
        <v>0.2</v>
      </c>
      <c r="O9" s="1911" t="s">
        <v>53</v>
      </c>
      <c r="P9" s="1911" t="s">
        <v>54</v>
      </c>
      <c r="Q9" s="1911" t="s">
        <v>54</v>
      </c>
      <c r="R9" s="1911" t="s">
        <v>54</v>
      </c>
      <c r="S9" s="1911" t="s">
        <v>53</v>
      </c>
      <c r="T9" s="1911" t="s">
        <v>54</v>
      </c>
      <c r="U9" s="1911" t="s">
        <v>54</v>
      </c>
      <c r="V9" s="1911" t="s">
        <v>54</v>
      </c>
      <c r="W9" s="1911" t="s">
        <v>54</v>
      </c>
      <c r="X9" s="1911" t="s">
        <v>53</v>
      </c>
      <c r="Y9" s="1911" t="s">
        <v>54</v>
      </c>
      <c r="Z9" s="1911" t="s">
        <v>53</v>
      </c>
      <c r="AA9" s="1911" t="s">
        <v>54</v>
      </c>
      <c r="AB9" s="1911" t="s">
        <v>54</v>
      </c>
      <c r="AC9" s="1911" t="s">
        <v>53</v>
      </c>
      <c r="AD9" s="1911" t="s">
        <v>54</v>
      </c>
      <c r="AE9" s="1911" t="s">
        <v>53</v>
      </c>
      <c r="AF9" s="1911" t="s">
        <v>53</v>
      </c>
      <c r="AG9" s="1911" t="s">
        <v>54</v>
      </c>
      <c r="AH9" s="1920">
        <f>COUNTIF(O9:AG9, "SI")</f>
        <v>7</v>
      </c>
      <c r="AI9" s="1922" t="str">
        <f>IF(AH9&lt;=5, "Moderado", IF(AH9&lt;=11,"Mayor","Catastrófico"))</f>
        <v>Mayor</v>
      </c>
      <c r="AJ9" s="1924">
        <f>IF(AI9="Leve", 20%, IF(AI9="Menor",40%, IF(AI9="Moderado",60%, IF(AI9="Mayor",80%,IF(AI9="Catastrófico",100%,"")))))</f>
        <v>0.8</v>
      </c>
      <c r="AK9" s="1598" t="str">
        <f>IF(AND(M9&lt;&gt;"",AI9&lt;&gt;""),VLOOKUP(M9&amp;AI9,'No Eliminar'!$P$32:$Q$56,2,FALSE),"")</f>
        <v>Alta</v>
      </c>
      <c r="AL9" s="188" t="s">
        <v>84</v>
      </c>
      <c r="AM9" s="1161"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622" t="str">
        <f>IF(AND(AY9&lt;&gt;"",BA9&lt;&gt;""),VLOOKUP(AY9&amp;BA9,'No Eliminar'!$P$3:$Q$27,2,FALSE),"")</f>
        <v>Alta</v>
      </c>
      <c r="BC9" s="1600" t="s">
        <v>60</v>
      </c>
      <c r="BD9" s="1967" t="s">
        <v>1614</v>
      </c>
      <c r="BE9" s="1967" t="s">
        <v>1615</v>
      </c>
      <c r="BF9" s="1967" t="s">
        <v>430</v>
      </c>
      <c r="BG9" s="1969">
        <v>44927</v>
      </c>
      <c r="BH9" s="1971" t="s">
        <v>1616</v>
      </c>
      <c r="BI9" s="1916" t="s">
        <v>1060</v>
      </c>
    </row>
    <row r="10" spans="1:85" ht="132.75" customHeight="1" thickBot="1" x14ac:dyDescent="0.35">
      <c r="A10" s="39"/>
      <c r="B10" s="1667"/>
      <c r="C10" s="1949"/>
      <c r="D10" s="1947"/>
      <c r="E10" s="1954"/>
      <c r="F10" s="1945"/>
      <c r="G10" s="1929"/>
      <c r="H10" s="1635"/>
      <c r="I10" s="1643"/>
      <c r="J10" s="1643"/>
      <c r="K10" s="1643"/>
      <c r="L10" s="1684"/>
      <c r="M10" s="1605"/>
      <c r="N10" s="1974"/>
      <c r="O10" s="1912"/>
      <c r="P10" s="1912"/>
      <c r="Q10" s="1912"/>
      <c r="R10" s="1912"/>
      <c r="S10" s="1912"/>
      <c r="T10" s="1912"/>
      <c r="U10" s="1912"/>
      <c r="V10" s="1912"/>
      <c r="W10" s="1912"/>
      <c r="X10" s="1912"/>
      <c r="Y10" s="1912"/>
      <c r="Z10" s="1912"/>
      <c r="AA10" s="1912"/>
      <c r="AB10" s="1912"/>
      <c r="AC10" s="1912"/>
      <c r="AD10" s="1912"/>
      <c r="AE10" s="1912"/>
      <c r="AF10" s="1912"/>
      <c r="AG10" s="1912"/>
      <c r="AH10" s="1961"/>
      <c r="AI10" s="1962"/>
      <c r="AJ10" s="1731"/>
      <c r="AK10" s="1599"/>
      <c r="AL10" s="189" t="s">
        <v>347</v>
      </c>
      <c r="AM10" s="1162"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964"/>
      <c r="BC10" s="1639"/>
      <c r="BD10" s="1968"/>
      <c r="BE10" s="1968"/>
      <c r="BF10" s="1968"/>
      <c r="BG10" s="1970"/>
      <c r="BH10" s="1972"/>
      <c r="BI10" s="1963"/>
    </row>
    <row r="11" spans="1:85" ht="153.75" customHeight="1" thickBot="1" x14ac:dyDescent="0.35">
      <c r="A11" s="39"/>
      <c r="B11" s="1665" t="s">
        <v>192</v>
      </c>
      <c r="C11" s="1948"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946" t="str">
        <f>VLOOKUP(B11,'No Eliminar'!B$3:E$18,4,FALSE)</f>
        <v>Garantizar el respeto, promoción, protección y defensa de los derechos humanos en el sistema penitenciario y carcelario
Ejecutar la planeación institucional en el marco de los valores del servicio público.</v>
      </c>
      <c r="E11" s="1952" t="s">
        <v>74</v>
      </c>
      <c r="F11" s="1941" t="s">
        <v>241</v>
      </c>
      <c r="G11" s="1928" t="s">
        <v>417</v>
      </c>
      <c r="H11" s="1592" t="s">
        <v>63</v>
      </c>
      <c r="I11" s="682" t="s">
        <v>432</v>
      </c>
      <c r="J11" s="1602" t="s">
        <v>433</v>
      </c>
      <c r="K11" s="1602" t="s">
        <v>355</v>
      </c>
      <c r="L11" s="1592" t="s">
        <v>371</v>
      </c>
      <c r="M11" s="1604"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590">
        <f t="shared" ref="N11:N71" si="1">IF(M11="Rara vez", 20%, IF(M11="Improbable",40%, IF(M11="Posible",60%, IF(M11="Probable",80%,IF(M11="Casi seguro",100%,"")))))</f>
        <v>0.6</v>
      </c>
      <c r="O11" s="1640" t="s">
        <v>54</v>
      </c>
      <c r="P11" s="1640" t="s">
        <v>53</v>
      </c>
      <c r="Q11" s="1640" t="s">
        <v>54</v>
      </c>
      <c r="R11" s="1640" t="s">
        <v>54</v>
      </c>
      <c r="S11" s="1640" t="s">
        <v>53</v>
      </c>
      <c r="T11" s="1640" t="s">
        <v>54</v>
      </c>
      <c r="U11" s="1640" t="s">
        <v>54</v>
      </c>
      <c r="V11" s="1640" t="s">
        <v>54</v>
      </c>
      <c r="W11" s="1640" t="s">
        <v>54</v>
      </c>
      <c r="X11" s="1640" t="s">
        <v>53</v>
      </c>
      <c r="Y11" s="1640" t="s">
        <v>53</v>
      </c>
      <c r="Z11" s="1640" t="s">
        <v>53</v>
      </c>
      <c r="AA11" s="1640" t="s">
        <v>54</v>
      </c>
      <c r="AB11" s="1640" t="s">
        <v>54</v>
      </c>
      <c r="AC11" s="1640" t="s">
        <v>54</v>
      </c>
      <c r="AD11" s="1640" t="s">
        <v>54</v>
      </c>
      <c r="AE11" s="1640" t="s">
        <v>53</v>
      </c>
      <c r="AF11" s="1640" t="s">
        <v>53</v>
      </c>
      <c r="AG11" s="1640" t="s">
        <v>54</v>
      </c>
      <c r="AH11" s="1931">
        <f>COUNTIF(O11:AG11, "SI")</f>
        <v>7</v>
      </c>
      <c r="AI11" s="1922" t="str">
        <f>IF(AH11&lt;=5, "Moderado", IF(AH11&lt;=11,"Mayor","Catastrófico"))</f>
        <v>Mayor</v>
      </c>
      <c r="AJ11" s="1924">
        <f>IF(AI11="Leve", 20%, IF(AI11="Menor",40%, IF(AI11="Moderado",60%, IF(AI11="Mayor",80%,IF(AI11="Catastrófico",100%,"")))))</f>
        <v>0.8</v>
      </c>
      <c r="AK11" s="1598" t="str">
        <f>IF(AND(M11&lt;&gt;"",AI11&lt;&gt;""),VLOOKUP(M11&amp;AI11,'No Eliminar'!$P$32:$Q$56,2,FALSE),"")</f>
        <v>Alta</v>
      </c>
      <c r="AL11" s="190" t="s">
        <v>84</v>
      </c>
      <c r="AM11" s="1162"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957" t="str">
        <f>IF(AND(AY11&lt;&gt;"",BA11&lt;&gt;""),VLOOKUP(AY11&amp;BA11,'No Eliminar'!$P$3:$Q$27,2,FALSE),"")</f>
        <v>Alta</v>
      </c>
      <c r="BC11" s="1959" t="s">
        <v>60</v>
      </c>
      <c r="BD11" s="150" t="s">
        <v>1394</v>
      </c>
      <c r="BE11" s="1180" t="s">
        <v>412</v>
      </c>
      <c r="BF11" s="1180" t="s">
        <v>430</v>
      </c>
      <c r="BG11" s="1181">
        <v>44928</v>
      </c>
      <c r="BH11" s="1181">
        <v>45289</v>
      </c>
      <c r="BI11" s="1805" t="s">
        <v>1396</v>
      </c>
    </row>
    <row r="12" spans="1:85" ht="129" customHeight="1" thickBot="1" x14ac:dyDescent="0.35">
      <c r="A12" s="39"/>
      <c r="B12" s="1667"/>
      <c r="C12" s="1949"/>
      <c r="D12" s="1947"/>
      <c r="E12" s="1954"/>
      <c r="F12" s="1942"/>
      <c r="G12" s="1930"/>
      <c r="H12" s="1593"/>
      <c r="I12" s="1049" t="s">
        <v>1215</v>
      </c>
      <c r="J12" s="1603"/>
      <c r="K12" s="1603"/>
      <c r="L12" s="1593"/>
      <c r="M12" s="1605"/>
      <c r="N12" s="1591"/>
      <c r="O12" s="1642"/>
      <c r="P12" s="1642"/>
      <c r="Q12" s="1642"/>
      <c r="R12" s="1642"/>
      <c r="S12" s="1642"/>
      <c r="T12" s="1642"/>
      <c r="U12" s="1642"/>
      <c r="V12" s="1642"/>
      <c r="W12" s="1642"/>
      <c r="X12" s="1642"/>
      <c r="Y12" s="1642"/>
      <c r="Z12" s="1642"/>
      <c r="AA12" s="1642"/>
      <c r="AB12" s="1642"/>
      <c r="AC12" s="1642"/>
      <c r="AD12" s="1642"/>
      <c r="AE12" s="1642"/>
      <c r="AF12" s="1642"/>
      <c r="AG12" s="1642"/>
      <c r="AH12" s="1932"/>
      <c r="AI12" s="1923"/>
      <c r="AJ12" s="1925"/>
      <c r="AK12" s="1599"/>
      <c r="AL12" s="191" t="s">
        <v>347</v>
      </c>
      <c r="AM12" s="1163"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958"/>
      <c r="BC12" s="1960"/>
      <c r="BD12" s="159" t="s">
        <v>1395</v>
      </c>
      <c r="BE12" s="1182" t="s">
        <v>412</v>
      </c>
      <c r="BF12" s="1182" t="s">
        <v>590</v>
      </c>
      <c r="BG12" s="1183">
        <v>44928</v>
      </c>
      <c r="BH12" s="1183">
        <v>45289</v>
      </c>
      <c r="BI12" s="1806"/>
    </row>
    <row r="13" spans="1:85" ht="174.75" customHeight="1" thickBot="1" x14ac:dyDescent="0.35">
      <c r="A13" s="39"/>
      <c r="B13" s="1665" t="s">
        <v>201</v>
      </c>
      <c r="C13" s="1948"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946" t="str">
        <f>VLOOKUP(B13,'No Eliminar'!B$3:E$18,4,FALSE)</f>
        <v>Ejecutar la planeación institucional en el marco de los valores del servicio público.</v>
      </c>
      <c r="E13" s="1612" t="s">
        <v>50</v>
      </c>
      <c r="F13" s="1941" t="s">
        <v>245</v>
      </c>
      <c r="G13" s="1928" t="s">
        <v>455</v>
      </c>
      <c r="H13" s="1592" t="s">
        <v>63</v>
      </c>
      <c r="I13" s="192" t="s">
        <v>456</v>
      </c>
      <c r="J13" s="682" t="s">
        <v>457</v>
      </c>
      <c r="K13" s="682" t="s">
        <v>355</v>
      </c>
      <c r="L13" s="1592" t="s">
        <v>374</v>
      </c>
      <c r="M13" s="1604" t="str">
        <f t="shared" si="0"/>
        <v>Probable</v>
      </c>
      <c r="N13" s="1590">
        <f t="shared" si="1"/>
        <v>0.8</v>
      </c>
      <c r="O13" s="1918" t="s">
        <v>53</v>
      </c>
      <c r="P13" s="1918" t="s">
        <v>53</v>
      </c>
      <c r="Q13" s="1918" t="s">
        <v>53</v>
      </c>
      <c r="R13" s="1918" t="s">
        <v>53</v>
      </c>
      <c r="S13" s="1918" t="s">
        <v>53</v>
      </c>
      <c r="T13" s="1918" t="s">
        <v>54</v>
      </c>
      <c r="U13" s="1918" t="s">
        <v>53</v>
      </c>
      <c r="V13" s="1918" t="s">
        <v>54</v>
      </c>
      <c r="W13" s="1918" t="s">
        <v>54</v>
      </c>
      <c r="X13" s="1918" t="s">
        <v>54</v>
      </c>
      <c r="Y13" s="1918" t="s">
        <v>53</v>
      </c>
      <c r="Z13" s="1918" t="s">
        <v>53</v>
      </c>
      <c r="AA13" s="1918" t="s">
        <v>53</v>
      </c>
      <c r="AB13" s="1918" t="s">
        <v>53</v>
      </c>
      <c r="AC13" s="1918" t="s">
        <v>54</v>
      </c>
      <c r="AD13" s="1918" t="s">
        <v>54</v>
      </c>
      <c r="AE13" s="1918" t="s">
        <v>53</v>
      </c>
      <c r="AF13" s="1918" t="s">
        <v>54</v>
      </c>
      <c r="AG13" s="1918" t="s">
        <v>54</v>
      </c>
      <c r="AH13" s="1931">
        <f>COUNTIF(O13:AG13, "SI")</f>
        <v>11</v>
      </c>
      <c r="AI13" s="1594" t="str">
        <f t="shared" ref="AI13" si="4">IF(AH13&lt;=5, "Moderado", IF(AH13&lt;=11,"Mayor","Catastrófico"))</f>
        <v>Mayor</v>
      </c>
      <c r="AJ13" s="1596">
        <f t="shared" ref="AJ13" si="5">IF(AI13="Leve", 20%, IF(AI13="Menor",40%, IF(AI13="Moderado",60%, IF(AI13="Mayor",80%,IF(AI13="Catastrófico",100%,"")))))</f>
        <v>0.8</v>
      </c>
      <c r="AK13" s="1598" t="str">
        <f>IF(AND(M13&lt;&gt;"",AI13&lt;&gt;""),VLOOKUP(M13&amp;AI13,'No Eliminar'!$P$32:$Q$56,2,FALSE),"")</f>
        <v>Alta</v>
      </c>
      <c r="AL13" s="188" t="s">
        <v>84</v>
      </c>
      <c r="AM13" s="1164"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600" t="s">
        <v>60</v>
      </c>
      <c r="BD13" s="1890" t="s">
        <v>472</v>
      </c>
      <c r="BE13" s="1803" t="s">
        <v>473</v>
      </c>
      <c r="BF13" s="1799" t="s">
        <v>381</v>
      </c>
      <c r="BG13" s="1834">
        <v>44928</v>
      </c>
      <c r="BH13" s="1834">
        <v>45289</v>
      </c>
      <c r="BI13" s="1916" t="s">
        <v>454</v>
      </c>
    </row>
    <row r="14" spans="1:85" ht="254.25" customHeight="1" thickBot="1" x14ac:dyDescent="0.35">
      <c r="B14" s="1667"/>
      <c r="C14" s="1949"/>
      <c r="D14" s="1947"/>
      <c r="E14" s="1613"/>
      <c r="F14" s="1942"/>
      <c r="G14" s="1930"/>
      <c r="H14" s="1593"/>
      <c r="I14" s="193" t="s">
        <v>456</v>
      </c>
      <c r="J14" s="580" t="s">
        <v>458</v>
      </c>
      <c r="K14" s="1049" t="s">
        <v>356</v>
      </c>
      <c r="L14" s="1593"/>
      <c r="M14" s="1605"/>
      <c r="N14" s="1591"/>
      <c r="O14" s="1919"/>
      <c r="P14" s="1919"/>
      <c r="Q14" s="1919"/>
      <c r="R14" s="1919"/>
      <c r="S14" s="1919"/>
      <c r="T14" s="1919"/>
      <c r="U14" s="1919"/>
      <c r="V14" s="1919"/>
      <c r="W14" s="1919"/>
      <c r="X14" s="1919"/>
      <c r="Y14" s="1919"/>
      <c r="Z14" s="1919"/>
      <c r="AA14" s="1919"/>
      <c r="AB14" s="1919"/>
      <c r="AC14" s="1919"/>
      <c r="AD14" s="1919"/>
      <c r="AE14" s="1919"/>
      <c r="AF14" s="1919"/>
      <c r="AG14" s="1919"/>
      <c r="AH14" s="1932"/>
      <c r="AI14" s="1595"/>
      <c r="AJ14" s="1597"/>
      <c r="AK14" s="1599"/>
      <c r="AL14" s="190" t="s">
        <v>347</v>
      </c>
      <c r="AM14" s="1165"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601"/>
      <c r="BD14" s="1892"/>
      <c r="BE14" s="1804"/>
      <c r="BF14" s="1800"/>
      <c r="BG14" s="1835"/>
      <c r="BH14" s="1835"/>
      <c r="BI14" s="1917"/>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166"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184" t="s">
        <v>487</v>
      </c>
      <c r="BE15" s="1184" t="s">
        <v>489</v>
      </c>
      <c r="BF15" s="1184" t="s">
        <v>488</v>
      </c>
      <c r="BG15" s="1185">
        <v>45103</v>
      </c>
      <c r="BH15" s="1185">
        <v>45184</v>
      </c>
      <c r="BI15" s="1008" t="s">
        <v>490</v>
      </c>
    </row>
    <row r="16" spans="1:85" ht="293.25" customHeight="1" thickBot="1" x14ac:dyDescent="0.35">
      <c r="B16" s="1665" t="s">
        <v>193</v>
      </c>
      <c r="C16" s="1948"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946"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612" t="s">
        <v>74</v>
      </c>
      <c r="F16" s="1941" t="s">
        <v>253</v>
      </c>
      <c r="G16" s="1606" t="s">
        <v>1278</v>
      </c>
      <c r="H16" s="1592" t="s">
        <v>63</v>
      </c>
      <c r="I16" s="1602" t="s">
        <v>492</v>
      </c>
      <c r="J16" s="1602" t="s">
        <v>1279</v>
      </c>
      <c r="K16" s="1602" t="s">
        <v>355</v>
      </c>
      <c r="L16" s="1592" t="s">
        <v>372</v>
      </c>
      <c r="M16" s="1604" t="str">
        <f t="shared" si="0"/>
        <v>Casi seguro</v>
      </c>
      <c r="N16" s="1590">
        <f t="shared" si="1"/>
        <v>1</v>
      </c>
      <c r="O16" s="1640" t="s">
        <v>53</v>
      </c>
      <c r="P16" s="1640" t="s">
        <v>53</v>
      </c>
      <c r="Q16" s="1640" t="s">
        <v>53</v>
      </c>
      <c r="R16" s="1640" t="s">
        <v>54</v>
      </c>
      <c r="S16" s="1640" t="s">
        <v>53</v>
      </c>
      <c r="T16" s="1640" t="s">
        <v>54</v>
      </c>
      <c r="U16" s="1640" t="s">
        <v>54</v>
      </c>
      <c r="V16" s="1640" t="s">
        <v>54</v>
      </c>
      <c r="W16" s="1640" t="s">
        <v>54</v>
      </c>
      <c r="X16" s="1640" t="s">
        <v>53</v>
      </c>
      <c r="Y16" s="1640" t="s">
        <v>53</v>
      </c>
      <c r="Z16" s="1640" t="s">
        <v>53</v>
      </c>
      <c r="AA16" s="1640" t="s">
        <v>53</v>
      </c>
      <c r="AB16" s="1640" t="s">
        <v>53</v>
      </c>
      <c r="AC16" s="1640" t="s">
        <v>54</v>
      </c>
      <c r="AD16" s="1640" t="s">
        <v>53</v>
      </c>
      <c r="AE16" s="1640" t="s">
        <v>54</v>
      </c>
      <c r="AF16" s="1640" t="s">
        <v>53</v>
      </c>
      <c r="AG16" s="1640" t="s">
        <v>54</v>
      </c>
      <c r="AH16" s="1931">
        <f t="shared" si="20"/>
        <v>11</v>
      </c>
      <c r="AI16" s="1594" t="str">
        <f t="shared" si="21"/>
        <v>Mayor</v>
      </c>
      <c r="AJ16" s="1596">
        <f t="shared" si="22"/>
        <v>0.8</v>
      </c>
      <c r="AK16" s="1598" t="str">
        <f>IF(AND(M16&lt;&gt;"",AI16&lt;&gt;""),VLOOKUP(M16&amp;AI16,'No Eliminar'!$P$32:$Q$56,2,FALSE),"")</f>
        <v>Alta</v>
      </c>
      <c r="AL16" s="250" t="s">
        <v>84</v>
      </c>
      <c r="AM16" s="1167" t="s">
        <v>1460</v>
      </c>
      <c r="AN16" s="1178"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600" t="s">
        <v>60</v>
      </c>
      <c r="BD16" s="1820" t="s">
        <v>513</v>
      </c>
      <c r="BE16" s="1820" t="s">
        <v>514</v>
      </c>
      <c r="BF16" s="1820" t="s">
        <v>395</v>
      </c>
      <c r="BG16" s="1939">
        <v>44928</v>
      </c>
      <c r="BH16" s="1939">
        <v>45291</v>
      </c>
      <c r="BI16" s="1805" t="s">
        <v>521</v>
      </c>
    </row>
    <row r="17" spans="2:63" s="614" customFormat="1" ht="249" customHeight="1" thickBot="1" x14ac:dyDescent="0.35">
      <c r="B17" s="1666"/>
      <c r="C17" s="1943"/>
      <c r="D17" s="1944"/>
      <c r="E17" s="1656"/>
      <c r="F17" s="1945"/>
      <c r="G17" s="1607"/>
      <c r="H17" s="1635"/>
      <c r="I17" s="1643"/>
      <c r="J17" s="1643"/>
      <c r="K17" s="1643"/>
      <c r="L17" s="1635"/>
      <c r="M17" s="1644"/>
      <c r="N17" s="1634"/>
      <c r="O17" s="1641"/>
      <c r="P17" s="1641"/>
      <c r="Q17" s="1641"/>
      <c r="R17" s="1641"/>
      <c r="S17" s="1641"/>
      <c r="T17" s="1641"/>
      <c r="U17" s="1641"/>
      <c r="V17" s="1641"/>
      <c r="W17" s="1641"/>
      <c r="X17" s="1641"/>
      <c r="Y17" s="1641"/>
      <c r="Z17" s="1641"/>
      <c r="AA17" s="1641"/>
      <c r="AB17" s="1641"/>
      <c r="AC17" s="1641"/>
      <c r="AD17" s="1641"/>
      <c r="AE17" s="1641"/>
      <c r="AF17" s="1641"/>
      <c r="AG17" s="1641"/>
      <c r="AH17" s="1936"/>
      <c r="AI17" s="1636"/>
      <c r="AJ17" s="1637"/>
      <c r="AK17" s="1638"/>
      <c r="AL17" s="710" t="s">
        <v>347</v>
      </c>
      <c r="AM17" s="1167" t="s">
        <v>1461</v>
      </c>
      <c r="AN17" s="1178"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639"/>
      <c r="BD17" s="1826"/>
      <c r="BE17" s="1826"/>
      <c r="BF17" s="1826"/>
      <c r="BG17" s="1844"/>
      <c r="BH17" s="1844"/>
      <c r="BI17" s="1838"/>
    </row>
    <row r="18" spans="2:63" ht="266.25" customHeight="1" thickBot="1" x14ac:dyDescent="0.35">
      <c r="B18" s="1666"/>
      <c r="C18" s="1943"/>
      <c r="D18" s="1944"/>
      <c r="E18" s="1653"/>
      <c r="F18" s="1942"/>
      <c r="G18" s="1608"/>
      <c r="H18" s="1593"/>
      <c r="I18" s="1603"/>
      <c r="J18" s="1603"/>
      <c r="K18" s="1603"/>
      <c r="L18" s="1593"/>
      <c r="M18" s="1605"/>
      <c r="N18" s="1591"/>
      <c r="O18" s="1642"/>
      <c r="P18" s="1642"/>
      <c r="Q18" s="1642"/>
      <c r="R18" s="1642"/>
      <c r="S18" s="1642"/>
      <c r="T18" s="1642"/>
      <c r="U18" s="1642"/>
      <c r="V18" s="1642"/>
      <c r="W18" s="1642"/>
      <c r="X18" s="1642"/>
      <c r="Y18" s="1642"/>
      <c r="Z18" s="1642"/>
      <c r="AA18" s="1642"/>
      <c r="AB18" s="1642"/>
      <c r="AC18" s="1642"/>
      <c r="AD18" s="1642"/>
      <c r="AE18" s="1642"/>
      <c r="AF18" s="1642"/>
      <c r="AG18" s="1642"/>
      <c r="AH18" s="1932"/>
      <c r="AI18" s="1595"/>
      <c r="AJ18" s="1597"/>
      <c r="AK18" s="1599"/>
      <c r="AL18" s="250" t="s">
        <v>348</v>
      </c>
      <c r="AM18" s="1167" t="s">
        <v>1462</v>
      </c>
      <c r="AN18" s="1179"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601"/>
      <c r="BD18" s="1821"/>
      <c r="BE18" s="1821"/>
      <c r="BF18" s="1821"/>
      <c r="BG18" s="1940"/>
      <c r="BH18" s="1940"/>
      <c r="BI18" s="1806"/>
    </row>
    <row r="19" spans="2:63" s="336" customFormat="1" ht="187.5" customHeight="1" thickBot="1" x14ac:dyDescent="0.35">
      <c r="B19" s="1665" t="s">
        <v>194</v>
      </c>
      <c r="C19" s="1948"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955"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155" t="s">
        <v>74</v>
      </c>
      <c r="F19" s="865" t="s">
        <v>265</v>
      </c>
      <c r="G19" s="1157" t="s">
        <v>770</v>
      </c>
      <c r="H19" s="1123" t="s">
        <v>63</v>
      </c>
      <c r="I19" s="1048" t="s">
        <v>771</v>
      </c>
      <c r="J19" s="1048" t="s">
        <v>1298</v>
      </c>
      <c r="K19" s="1048"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167"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4" t="s">
        <v>1302</v>
      </c>
      <c r="BE19" s="1180" t="s">
        <v>774</v>
      </c>
      <c r="BF19" s="1180" t="s">
        <v>1303</v>
      </c>
      <c r="BG19" s="1186">
        <v>44958</v>
      </c>
      <c r="BH19" s="1186">
        <v>45260</v>
      </c>
      <c r="BI19" s="1187" t="s">
        <v>776</v>
      </c>
    </row>
    <row r="20" spans="2:63" s="336" customFormat="1" ht="144" customHeight="1" thickBot="1" x14ac:dyDescent="0.35">
      <c r="B20" s="1667"/>
      <c r="C20" s="1949"/>
      <c r="D20" s="1956"/>
      <c r="E20" s="1156"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167" t="s">
        <v>1546</v>
      </c>
      <c r="AN20" s="1006"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184" t="s">
        <v>1496</v>
      </c>
      <c r="BE20" s="1184" t="s">
        <v>1498</v>
      </c>
      <c r="BF20" s="930" t="s">
        <v>430</v>
      </c>
      <c r="BG20" s="1188">
        <v>44958</v>
      </c>
      <c r="BH20" s="1188">
        <v>45260</v>
      </c>
      <c r="BI20" s="1008"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158" t="s">
        <v>669</v>
      </c>
      <c r="H21" s="1147" t="s">
        <v>63</v>
      </c>
      <c r="I21" s="1147" t="s">
        <v>1149</v>
      </c>
      <c r="J21" s="1147" t="s">
        <v>1150</v>
      </c>
      <c r="K21" s="1060"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168"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189" t="s">
        <v>1588</v>
      </c>
      <c r="BE21" s="1189" t="s">
        <v>1587</v>
      </c>
      <c r="BF21" s="1190" t="s">
        <v>590</v>
      </c>
      <c r="BG21" s="1191">
        <v>44928</v>
      </c>
      <c r="BH21" s="1191">
        <v>45289</v>
      </c>
      <c r="BI21" s="1192" t="s">
        <v>1154</v>
      </c>
    </row>
    <row r="22" spans="2:63" s="614" customFormat="1" ht="176.25" customHeight="1" thickBot="1" x14ac:dyDescent="0.35">
      <c r="B22" s="1606" t="s">
        <v>197</v>
      </c>
      <c r="C22" s="1928"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928"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612" t="s">
        <v>50</v>
      </c>
      <c r="F22" s="1941" t="s">
        <v>289</v>
      </c>
      <c r="G22" s="1928" t="s">
        <v>753</v>
      </c>
      <c r="H22" s="1592" t="s">
        <v>63</v>
      </c>
      <c r="I22" s="1700" t="s">
        <v>750</v>
      </c>
      <c r="J22" s="1694" t="s">
        <v>751</v>
      </c>
      <c r="K22" s="1602" t="s">
        <v>355</v>
      </c>
      <c r="L22" s="1592" t="s">
        <v>373</v>
      </c>
      <c r="M22" s="1604" t="str">
        <f t="shared" si="0"/>
        <v>Rara vez</v>
      </c>
      <c r="N22" s="1590">
        <f t="shared" si="1"/>
        <v>0.2</v>
      </c>
      <c r="O22" s="1640" t="s">
        <v>53</v>
      </c>
      <c r="P22" s="1640" t="s">
        <v>53</v>
      </c>
      <c r="Q22" s="1640" t="s">
        <v>53</v>
      </c>
      <c r="R22" s="1640" t="s">
        <v>54</v>
      </c>
      <c r="S22" s="1640" t="s">
        <v>53</v>
      </c>
      <c r="T22" s="1640" t="s">
        <v>53</v>
      </c>
      <c r="U22" s="1640" t="s">
        <v>53</v>
      </c>
      <c r="V22" s="1640" t="s">
        <v>54</v>
      </c>
      <c r="W22" s="1640" t="s">
        <v>54</v>
      </c>
      <c r="X22" s="1640" t="s">
        <v>53</v>
      </c>
      <c r="Y22" s="1640" t="s">
        <v>53</v>
      </c>
      <c r="Z22" s="1640" t="s">
        <v>53</v>
      </c>
      <c r="AA22" s="1640" t="s">
        <v>53</v>
      </c>
      <c r="AB22" s="1640" t="s">
        <v>53</v>
      </c>
      <c r="AC22" s="1640" t="s">
        <v>54</v>
      </c>
      <c r="AD22" s="1640" t="s">
        <v>54</v>
      </c>
      <c r="AE22" s="1640" t="s">
        <v>54</v>
      </c>
      <c r="AF22" s="1918" t="s">
        <v>54</v>
      </c>
      <c r="AG22" s="1918" t="s">
        <v>54</v>
      </c>
      <c r="AH22" s="1920">
        <f t="shared" si="36"/>
        <v>11</v>
      </c>
      <c r="AI22" s="1922" t="str">
        <f t="shared" si="37"/>
        <v>Mayor</v>
      </c>
      <c r="AJ22" s="1924">
        <f t="shared" si="38"/>
        <v>0.8</v>
      </c>
      <c r="AK22" s="1598" t="str">
        <f>IF(AND(M22&lt;&gt;"",AI22&lt;&gt;""),VLOOKUP(M22&amp;AI22,'No Eliminar'!$P$32:$Q$56,2,FALSE),"")</f>
        <v>Alta</v>
      </c>
      <c r="AL22" s="1007" t="s">
        <v>84</v>
      </c>
      <c r="AM22" s="1169"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600" t="s">
        <v>60</v>
      </c>
      <c r="BD22" s="1937" t="s">
        <v>1577</v>
      </c>
      <c r="BE22" s="1820" t="s">
        <v>1337</v>
      </c>
      <c r="BF22" s="1820" t="s">
        <v>395</v>
      </c>
      <c r="BG22" s="1939">
        <v>44928</v>
      </c>
      <c r="BH22" s="1939">
        <v>45289</v>
      </c>
      <c r="BI22" s="1916" t="s">
        <v>758</v>
      </c>
    </row>
    <row r="23" spans="2:63" s="614" customFormat="1" ht="189.75" customHeight="1" thickBot="1" x14ac:dyDescent="0.35">
      <c r="B23" s="1607"/>
      <c r="C23" s="1929"/>
      <c r="D23" s="1929"/>
      <c r="E23" s="1613"/>
      <c r="F23" s="1942"/>
      <c r="G23" s="1930"/>
      <c r="H23" s="1593"/>
      <c r="I23" s="1702"/>
      <c r="J23" s="1696"/>
      <c r="K23" s="1603"/>
      <c r="L23" s="1593"/>
      <c r="M23" s="1605"/>
      <c r="N23" s="1591"/>
      <c r="O23" s="1642"/>
      <c r="P23" s="1642"/>
      <c r="Q23" s="1642"/>
      <c r="R23" s="1642"/>
      <c r="S23" s="1642"/>
      <c r="T23" s="1642"/>
      <c r="U23" s="1642"/>
      <c r="V23" s="1642"/>
      <c r="W23" s="1642"/>
      <c r="X23" s="1642"/>
      <c r="Y23" s="1642"/>
      <c r="Z23" s="1642"/>
      <c r="AA23" s="1642"/>
      <c r="AB23" s="1642"/>
      <c r="AC23" s="1642"/>
      <c r="AD23" s="1642"/>
      <c r="AE23" s="1642"/>
      <c r="AF23" s="1919"/>
      <c r="AG23" s="1919"/>
      <c r="AH23" s="1921"/>
      <c r="AI23" s="1923"/>
      <c r="AJ23" s="1925"/>
      <c r="AK23" s="1599"/>
      <c r="AL23" s="1019" t="s">
        <v>347</v>
      </c>
      <c r="AM23" s="1170"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601"/>
      <c r="BD23" s="1938"/>
      <c r="BE23" s="1821"/>
      <c r="BF23" s="1821"/>
      <c r="BG23" s="1940"/>
      <c r="BH23" s="1940"/>
      <c r="BI23" s="1917"/>
    </row>
    <row r="24" spans="2:63" s="614" customFormat="1" ht="157.5" customHeight="1" thickBot="1" x14ac:dyDescent="0.35">
      <c r="B24" s="1607"/>
      <c r="C24" s="1929"/>
      <c r="D24" s="1929"/>
      <c r="E24" s="1612" t="s">
        <v>74</v>
      </c>
      <c r="F24" s="1941" t="s">
        <v>332</v>
      </c>
      <c r="G24" s="1616" t="s">
        <v>1349</v>
      </c>
      <c r="H24" s="1592" t="s">
        <v>63</v>
      </c>
      <c r="I24" s="1592" t="s">
        <v>1350</v>
      </c>
      <c r="J24" s="1592" t="s">
        <v>1348</v>
      </c>
      <c r="K24" s="1602" t="s">
        <v>355</v>
      </c>
      <c r="L24" s="1592" t="s">
        <v>371</v>
      </c>
      <c r="M24" s="1604" t="str">
        <f t="shared" si="0"/>
        <v>Posible</v>
      </c>
      <c r="N24" s="1590">
        <f t="shared" si="1"/>
        <v>0.6</v>
      </c>
      <c r="O24" s="1640" t="s">
        <v>53</v>
      </c>
      <c r="P24" s="1640" t="s">
        <v>53</v>
      </c>
      <c r="Q24" s="1640" t="s">
        <v>53</v>
      </c>
      <c r="R24" s="1640" t="s">
        <v>53</v>
      </c>
      <c r="S24" s="1640" t="s">
        <v>53</v>
      </c>
      <c r="T24" s="1640" t="s">
        <v>54</v>
      </c>
      <c r="U24" s="1640" t="s">
        <v>53</v>
      </c>
      <c r="V24" s="1640" t="s">
        <v>54</v>
      </c>
      <c r="W24" s="1640" t="s">
        <v>54</v>
      </c>
      <c r="X24" s="1640" t="s">
        <v>54</v>
      </c>
      <c r="Y24" s="1640" t="s">
        <v>53</v>
      </c>
      <c r="Z24" s="1640" t="s">
        <v>53</v>
      </c>
      <c r="AA24" s="1640" t="s">
        <v>53</v>
      </c>
      <c r="AB24" s="1640" t="s">
        <v>53</v>
      </c>
      <c r="AC24" s="1640" t="s">
        <v>54</v>
      </c>
      <c r="AD24" s="1640" t="s">
        <v>54</v>
      </c>
      <c r="AE24" s="1640" t="s">
        <v>53</v>
      </c>
      <c r="AF24" s="1640" t="s">
        <v>54</v>
      </c>
      <c r="AG24" s="1640" t="s">
        <v>54</v>
      </c>
      <c r="AH24" s="1931">
        <f t="shared" ref="AH24" si="41">COUNTIF(O24:AG24, "SI")</f>
        <v>11</v>
      </c>
      <c r="AI24" s="1594" t="str">
        <f t="shared" ref="AI24" si="42">IF(AH24&lt;=5, "Moderado", IF(AH24&lt;=11,"Mayor","Catastrófico"))</f>
        <v>Mayor</v>
      </c>
      <c r="AJ24" s="1596">
        <f t="shared" ref="AJ24" si="43">IF(AI24="Leve", 20%, IF(AI24="Menor",40%, IF(AI24="Moderado",60%, IF(AI24="Mayor",80%,IF(AI24="Catastrófico",100%,"")))))</f>
        <v>0.8</v>
      </c>
      <c r="AK24" s="1933" t="str">
        <f>IF(AND(M24&lt;&gt;"",AI24&lt;&gt;""),VLOOKUP(M24&amp;AI24,'No Eliminar'!$P$32:$Q$56,2,FALSE),"")</f>
        <v>Alta</v>
      </c>
      <c r="AL24" s="991" t="s">
        <v>84</v>
      </c>
      <c r="AM24" s="1171"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600" t="s">
        <v>60</v>
      </c>
      <c r="BD24" s="1803" t="s">
        <v>1354</v>
      </c>
      <c r="BE24" s="1803" t="s">
        <v>1359</v>
      </c>
      <c r="BF24" s="1803" t="s">
        <v>430</v>
      </c>
      <c r="BG24" s="1830">
        <v>44958</v>
      </c>
      <c r="BH24" s="1830">
        <v>45260</v>
      </c>
      <c r="BI24" s="1916" t="s">
        <v>1360</v>
      </c>
    </row>
    <row r="25" spans="2:63" s="614" customFormat="1" ht="177" thickBot="1" x14ac:dyDescent="0.35">
      <c r="B25" s="1608"/>
      <c r="C25" s="1930"/>
      <c r="D25" s="1930"/>
      <c r="E25" s="1613"/>
      <c r="F25" s="1942"/>
      <c r="G25" s="1617"/>
      <c r="H25" s="1593"/>
      <c r="I25" s="1593"/>
      <c r="J25" s="1593"/>
      <c r="K25" s="1603"/>
      <c r="L25" s="1593"/>
      <c r="M25" s="1605"/>
      <c r="N25" s="1591"/>
      <c r="O25" s="1642"/>
      <c r="P25" s="1642"/>
      <c r="Q25" s="1642"/>
      <c r="R25" s="1642"/>
      <c r="S25" s="1642"/>
      <c r="T25" s="1642"/>
      <c r="U25" s="1642"/>
      <c r="V25" s="1642"/>
      <c r="W25" s="1642"/>
      <c r="X25" s="1642"/>
      <c r="Y25" s="1642"/>
      <c r="Z25" s="1642"/>
      <c r="AA25" s="1642"/>
      <c r="AB25" s="1642"/>
      <c r="AC25" s="1642"/>
      <c r="AD25" s="1642"/>
      <c r="AE25" s="1642"/>
      <c r="AF25" s="1642"/>
      <c r="AG25" s="1642"/>
      <c r="AH25" s="1932"/>
      <c r="AI25" s="1595"/>
      <c r="AJ25" s="1597"/>
      <c r="AK25" s="1935"/>
      <c r="AL25" s="162" t="s">
        <v>347</v>
      </c>
      <c r="AM25" s="1172"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601"/>
      <c r="BD25" s="1845"/>
      <c r="BE25" s="1845"/>
      <c r="BF25" s="1845"/>
      <c r="BG25" s="1846"/>
      <c r="BH25" s="1846"/>
      <c r="BI25" s="1917"/>
    </row>
    <row r="26" spans="2:63" s="336" customFormat="1" ht="182.25" customHeight="1" thickBot="1" x14ac:dyDescent="0.35">
      <c r="B26" s="1666" t="s">
        <v>195</v>
      </c>
      <c r="C26" s="1943" t="str">
        <f>VLOOKUP(B26,'No Eliminar'!B$3:D$18,2,FALSE)</f>
        <v>Definir políticas, programas y lineamientos institucionales para la aplicación del tratamiento penitenciario a nivel operativo con fines de resocialización de los internos condenados.</v>
      </c>
      <c r="D26" s="1944"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0" t="s">
        <v>74</v>
      </c>
      <c r="F26" s="893" t="s">
        <v>301</v>
      </c>
      <c r="G26" s="1064" t="s">
        <v>1245</v>
      </c>
      <c r="H26" s="1064" t="s">
        <v>63</v>
      </c>
      <c r="I26" s="1064" t="s">
        <v>1091</v>
      </c>
      <c r="J26" s="1064" t="s">
        <v>1092</v>
      </c>
      <c r="K26" s="1066"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173" t="s">
        <v>1439</v>
      </c>
      <c r="AN26" s="1036"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189" t="s">
        <v>1441</v>
      </c>
      <c r="BE26" s="1189" t="s">
        <v>1356</v>
      </c>
      <c r="BF26" s="1063" t="s">
        <v>1442</v>
      </c>
      <c r="BG26" s="1193">
        <v>44928</v>
      </c>
      <c r="BH26" s="1193">
        <v>45016</v>
      </c>
      <c r="BI26" s="1194" t="s">
        <v>1357</v>
      </c>
    </row>
    <row r="27" spans="2:63" s="336" customFormat="1" ht="208.5" customHeight="1" thickBot="1" x14ac:dyDescent="0.35">
      <c r="B27" s="1666"/>
      <c r="C27" s="1943"/>
      <c r="D27" s="1944"/>
      <c r="E27" s="1633" t="s">
        <v>50</v>
      </c>
      <c r="F27" s="1941" t="s">
        <v>304</v>
      </c>
      <c r="G27" s="1616" t="s">
        <v>851</v>
      </c>
      <c r="H27" s="1592" t="s">
        <v>63</v>
      </c>
      <c r="I27" s="1602" t="s">
        <v>1228</v>
      </c>
      <c r="J27" s="1602" t="s">
        <v>852</v>
      </c>
      <c r="K27" s="1602" t="s">
        <v>101</v>
      </c>
      <c r="L27" s="1592" t="s">
        <v>372</v>
      </c>
      <c r="M27" s="1604" t="str">
        <f t="shared" si="0"/>
        <v>Casi seguro</v>
      </c>
      <c r="N27" s="1590">
        <f t="shared" si="1"/>
        <v>1</v>
      </c>
      <c r="O27" s="1640" t="s">
        <v>53</v>
      </c>
      <c r="P27" s="1640" t="s">
        <v>53</v>
      </c>
      <c r="Q27" s="1640" t="s">
        <v>53</v>
      </c>
      <c r="R27" s="1640" t="s">
        <v>53</v>
      </c>
      <c r="S27" s="1640" t="s">
        <v>53</v>
      </c>
      <c r="T27" s="1640" t="s">
        <v>53</v>
      </c>
      <c r="U27" s="1640" t="s">
        <v>53</v>
      </c>
      <c r="V27" s="1640" t="s">
        <v>53</v>
      </c>
      <c r="W27" s="1640" t="s">
        <v>53</v>
      </c>
      <c r="X27" s="1640" t="s">
        <v>53</v>
      </c>
      <c r="Y27" s="1640" t="s">
        <v>53</v>
      </c>
      <c r="Z27" s="1640" t="s">
        <v>53</v>
      </c>
      <c r="AA27" s="1640" t="s">
        <v>53</v>
      </c>
      <c r="AB27" s="1640" t="s">
        <v>53</v>
      </c>
      <c r="AC27" s="1640" t="s">
        <v>53</v>
      </c>
      <c r="AD27" s="1640" t="s">
        <v>54</v>
      </c>
      <c r="AE27" s="1640" t="s">
        <v>53</v>
      </c>
      <c r="AF27" s="1640" t="s">
        <v>53</v>
      </c>
      <c r="AG27" s="1640" t="s">
        <v>54</v>
      </c>
      <c r="AH27" s="1931">
        <f t="shared" ref="AH27" si="55">COUNTIF(O27:AG27, "SI")</f>
        <v>17</v>
      </c>
      <c r="AI27" s="1594" t="str">
        <f t="shared" ref="AI27" si="56">IF(AH27&lt;=5, "Moderado", IF(AH27&lt;=11,"Mayor","Catastrófico"))</f>
        <v>Catastrófico</v>
      </c>
      <c r="AJ27" s="1596">
        <f t="shared" ref="AJ27" si="57">IF(AI27="Leve", 20%, IF(AI27="Menor",40%, IF(AI27="Moderado",60%, IF(AI27="Mayor",80%,IF(AI27="Catastrófico",100%,"")))))</f>
        <v>1</v>
      </c>
      <c r="AK27" s="1869" t="str">
        <f>IF(AND(M27&lt;&gt;"",AI27&lt;&gt;""),VLOOKUP(M27&amp;AI27,'No Eliminar'!$P$32:$Q$56,2,FALSE),"")</f>
        <v>Extrema</v>
      </c>
      <c r="AL27" s="1035" t="s">
        <v>84</v>
      </c>
      <c r="AM27" s="1167" t="s">
        <v>1530</v>
      </c>
      <c r="AN27" s="1037" t="s">
        <v>1531</v>
      </c>
      <c r="AO27" s="343" t="str">
        <f>IF(AP27="Preventivo","Probabilidad",IF(AP27="Detectivo","Probabilidad","Impacto"))</f>
        <v>Probabilidad</v>
      </c>
      <c r="AP27" s="1002" t="s">
        <v>62</v>
      </c>
      <c r="AQ27" s="266">
        <f t="shared" ref="AQ27" si="58">IF(AP27="Preventivo", 25%, IF(AP27="Detectivo",15%, IF(AP27="Correctivo",10%,IF(AP27="No se tienen controles para aplicar al impacto","No Aplica",""))))</f>
        <v>0.15</v>
      </c>
      <c r="AR27" s="1002" t="s">
        <v>56</v>
      </c>
      <c r="AS27" s="829">
        <f t="shared" ref="AS27" si="59">IF(AR27="Automático", 25%, IF(AR27="Manual",15%,IF(AR27="No Aplica", "No Aplica","")))</f>
        <v>0.15</v>
      </c>
      <c r="AT27" s="830">
        <f t="shared" ref="AT27" si="60">AQ27+AS27</f>
        <v>0.3</v>
      </c>
      <c r="AU27" s="1002" t="s">
        <v>57</v>
      </c>
      <c r="AV27" s="1002" t="s">
        <v>58</v>
      </c>
      <c r="AW27" s="1002"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7" t="str">
        <f>IF(AND(AY27&lt;&gt;"",BA27&lt;&gt;""),VLOOKUP(AY27&amp;BA27,'No Eliminar'!$P$3:$Q$27,2,FALSE),"")</f>
        <v>Extrema</v>
      </c>
      <c r="BC27" s="1600" t="s">
        <v>60</v>
      </c>
      <c r="BD27" s="1822" t="s">
        <v>1532</v>
      </c>
      <c r="BE27" s="1822" t="s">
        <v>854</v>
      </c>
      <c r="BF27" s="1822" t="s">
        <v>1485</v>
      </c>
      <c r="BG27" s="1859">
        <v>44928</v>
      </c>
      <c r="BH27" s="1859">
        <v>45289</v>
      </c>
      <c r="BI27" s="1805" t="s">
        <v>855</v>
      </c>
      <c r="BJ27" s="1914"/>
      <c r="BK27" s="1038"/>
    </row>
    <row r="28" spans="2:63" s="336" customFormat="1" ht="126.75" customHeight="1" thickBot="1" x14ac:dyDescent="0.35">
      <c r="B28" s="1666"/>
      <c r="C28" s="1943"/>
      <c r="D28" s="1944"/>
      <c r="E28" s="1656"/>
      <c r="F28" s="1945"/>
      <c r="G28" s="1682"/>
      <c r="H28" s="1635"/>
      <c r="I28" s="1643"/>
      <c r="J28" s="1643"/>
      <c r="K28" s="1643"/>
      <c r="L28" s="1635"/>
      <c r="M28" s="1644"/>
      <c r="N28" s="1634"/>
      <c r="O28" s="1641"/>
      <c r="P28" s="1641"/>
      <c r="Q28" s="1641"/>
      <c r="R28" s="1641"/>
      <c r="S28" s="1641"/>
      <c r="T28" s="1641"/>
      <c r="U28" s="1641"/>
      <c r="V28" s="1641"/>
      <c r="W28" s="1641"/>
      <c r="X28" s="1641"/>
      <c r="Y28" s="1641"/>
      <c r="Z28" s="1641"/>
      <c r="AA28" s="1641"/>
      <c r="AB28" s="1641"/>
      <c r="AC28" s="1641"/>
      <c r="AD28" s="1641"/>
      <c r="AE28" s="1641"/>
      <c r="AF28" s="1641"/>
      <c r="AG28" s="1641"/>
      <c r="AH28" s="1936"/>
      <c r="AI28" s="1636"/>
      <c r="AJ28" s="1637"/>
      <c r="AK28" s="1878"/>
      <c r="AL28" s="1035" t="s">
        <v>347</v>
      </c>
      <c r="AM28" s="1167" t="s">
        <v>1529</v>
      </c>
      <c r="AN28" s="1037" t="s">
        <v>1464</v>
      </c>
      <c r="AO28" s="343" t="str">
        <f t="shared" ref="AO28" si="63">IF(AP28="Preventivo","Probabilidad",IF(AP28="Detectivo","Probabilidad","Impacto"))</f>
        <v>Impacto</v>
      </c>
      <c r="AP28" s="1002" t="s">
        <v>55</v>
      </c>
      <c r="AQ28" s="266">
        <f>IF(AP28="Preventivo", 25%, IF(AP28="Detectivo",15%, IF(AP28="Correctivo",10%,IF(AP28="No se tienen controles para aplicar al impacto","No Aplica",""))))</f>
        <v>0.1</v>
      </c>
      <c r="AR28" s="1002" t="s">
        <v>56</v>
      </c>
      <c r="AS28" s="829">
        <f>IF(AR28="Automático", 25%, IF(AR28="Manual",15%,IF(AR28="No Aplica", "No Aplica","")))</f>
        <v>0.15</v>
      </c>
      <c r="AT28" s="830">
        <f>AQ28+AS28</f>
        <v>0.25</v>
      </c>
      <c r="AU28" s="1002" t="s">
        <v>57</v>
      </c>
      <c r="AV28" s="1002" t="s">
        <v>58</v>
      </c>
      <c r="AW28" s="1002"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7" t="str">
        <f>IF(AND(AY28&lt;&gt;"",BA28&lt;&gt;""),VLOOKUP(AY28&amp;BA28,'No Eliminar'!$P$3:$Q$27,2,FALSE),"")</f>
        <v>Alta</v>
      </c>
      <c r="BC28" s="1639"/>
      <c r="BD28" s="1826"/>
      <c r="BE28" s="1826"/>
      <c r="BF28" s="1826"/>
      <c r="BG28" s="1844"/>
      <c r="BH28" s="1844"/>
      <c r="BI28" s="1838"/>
      <c r="BJ28" s="1915"/>
      <c r="BK28" s="1038"/>
    </row>
    <row r="29" spans="2:63" s="336" customFormat="1" ht="135" customHeight="1" thickBot="1" x14ac:dyDescent="0.35">
      <c r="B29" s="1666"/>
      <c r="C29" s="1943"/>
      <c r="D29" s="1944"/>
      <c r="E29" s="1656"/>
      <c r="F29" s="1945"/>
      <c r="G29" s="1682"/>
      <c r="H29" s="1635"/>
      <c r="I29" s="1643"/>
      <c r="J29" s="1643"/>
      <c r="K29" s="1643"/>
      <c r="L29" s="1635"/>
      <c r="M29" s="1644"/>
      <c r="N29" s="1634"/>
      <c r="O29" s="1641"/>
      <c r="P29" s="1641"/>
      <c r="Q29" s="1641"/>
      <c r="R29" s="1641"/>
      <c r="S29" s="1641"/>
      <c r="T29" s="1641"/>
      <c r="U29" s="1641"/>
      <c r="V29" s="1641"/>
      <c r="W29" s="1641"/>
      <c r="X29" s="1641"/>
      <c r="Y29" s="1641"/>
      <c r="Z29" s="1641"/>
      <c r="AA29" s="1641"/>
      <c r="AB29" s="1641"/>
      <c r="AC29" s="1641"/>
      <c r="AD29" s="1641"/>
      <c r="AE29" s="1641"/>
      <c r="AF29" s="1641"/>
      <c r="AG29" s="1641"/>
      <c r="AH29" s="1936"/>
      <c r="AI29" s="1636"/>
      <c r="AJ29" s="1637"/>
      <c r="AK29" s="1878"/>
      <c r="AL29" s="1035" t="s">
        <v>348</v>
      </c>
      <c r="AM29" s="1173" t="s">
        <v>1528</v>
      </c>
      <c r="AN29" s="1043" t="s">
        <v>1464</v>
      </c>
      <c r="AO29" s="663" t="str">
        <f t="shared" ref="AO29" si="64">IF(AP29="Preventivo","Probabilidad",IF(AP29="Detectivo","Probabilidad","Impacto"))</f>
        <v>Probabilidad</v>
      </c>
      <c r="AP29" s="1023" t="s">
        <v>62</v>
      </c>
      <c r="AQ29" s="529">
        <f t="shared" ref="AQ29" si="65">IF(AP29="Preventivo", 25%, IF(AP29="Detectivo",15%, IF(AP29="Correctivo",10%,IF(AP29="No se tienen controles para aplicar al impacto","No Aplica",""))))</f>
        <v>0.15</v>
      </c>
      <c r="AR29" s="1023" t="s">
        <v>56</v>
      </c>
      <c r="AS29" s="1021">
        <f>IF(AR29="Automático", 25%, IF(AR29="Manual",15%,IF(AR29="No Aplica", "No Aplica","")))</f>
        <v>0.15</v>
      </c>
      <c r="AT29" s="1022">
        <f>AQ29+AS29</f>
        <v>0.3</v>
      </c>
      <c r="AU29" s="1023" t="s">
        <v>57</v>
      </c>
      <c r="AV29" s="1023" t="s">
        <v>58</v>
      </c>
      <c r="AW29" s="1023" t="s">
        <v>59</v>
      </c>
      <c r="AX29" s="1024">
        <f>IFERROR(IF(AND(AO28="Probabilidad",AO29="Probabilidad"),(AX28-(+AX28*AT29)),IF(AO29="Probabilidad",(L28-(+L28*AT29)),IF(AO29="Impacto",AX28,""))),"")</f>
        <v>0</v>
      </c>
      <c r="AY29" s="1025" t="str">
        <f>IF(AX29&lt;=20%, "Muy Baja", IF(AX29&lt;=40%,"Baja", IF(AX29&lt;=60%,"Media",IF(AX29&lt;=80%,"Alta","Muy Alta"))))</f>
        <v>Muy Baja</v>
      </c>
      <c r="AZ29" s="1022">
        <f>IFERROR(IF(AND(AO28="Impacto",AO29="Impacto"),(AZ28-(+AZ28*AT29)),IF(AND(AO28="Impacto",AO29="Probabilidad"),(AZ28),IF(AND(AO28="Probabilidad",AO29="Impacto"),(AZ28-(+AZ28*AT29)),IF(AND(AO28="Probabilidad",AO29="Probabilidad"),(AZ28))))),"")</f>
        <v>0.75</v>
      </c>
      <c r="BA29" s="1025" t="str">
        <f>IF(AZ29&lt;=20%, "Leve", IF(AZ29&lt;=40%,"Menor", IF(AZ29&lt;=60%,"Moderado",IF(AZ29&lt;=80%,"Mayor","Catastrófico"))))</f>
        <v>Mayor</v>
      </c>
      <c r="BB29" s="997" t="str">
        <f>IF(AND(AY29&lt;&gt;"",BA29&lt;&gt;""),VLOOKUP(AY29&amp;BA29,'No Eliminar'!$P$3:$Q$27,2,FALSE),"")</f>
        <v>Alta</v>
      </c>
      <c r="BC29" s="1639"/>
      <c r="BD29" s="1826"/>
      <c r="BE29" s="1826"/>
      <c r="BF29" s="1826"/>
      <c r="BG29" s="1844"/>
      <c r="BH29" s="1844"/>
      <c r="BI29" s="1838"/>
      <c r="BJ29" s="1915"/>
      <c r="BK29" s="1038"/>
    </row>
    <row r="30" spans="2:63" s="336" customFormat="1" ht="176.25" customHeight="1" thickBot="1" x14ac:dyDescent="0.35">
      <c r="B30" s="1666"/>
      <c r="C30" s="1943"/>
      <c r="D30" s="1944"/>
      <c r="E30" s="1633" t="s">
        <v>50</v>
      </c>
      <c r="F30" s="1941" t="s">
        <v>330</v>
      </c>
      <c r="G30" s="1616" t="s">
        <v>1563</v>
      </c>
      <c r="H30" s="1592" t="s">
        <v>63</v>
      </c>
      <c r="I30" s="1602" t="s">
        <v>1229</v>
      </c>
      <c r="J30" s="1602" t="s">
        <v>865</v>
      </c>
      <c r="K30" s="1602" t="s">
        <v>355</v>
      </c>
      <c r="L30" s="1592" t="s">
        <v>372</v>
      </c>
      <c r="M30" s="1604" t="str">
        <f t="shared" si="0"/>
        <v>Casi seguro</v>
      </c>
      <c r="N30" s="1590">
        <f t="shared" si="1"/>
        <v>1</v>
      </c>
      <c r="O30" s="1640" t="s">
        <v>53</v>
      </c>
      <c r="P30" s="1640" t="s">
        <v>53</v>
      </c>
      <c r="Q30" s="1640" t="s">
        <v>53</v>
      </c>
      <c r="R30" s="1640" t="s">
        <v>53</v>
      </c>
      <c r="S30" s="1640" t="s">
        <v>53</v>
      </c>
      <c r="T30" s="1640" t="s">
        <v>53</v>
      </c>
      <c r="U30" s="1640" t="s">
        <v>53</v>
      </c>
      <c r="V30" s="1640" t="s">
        <v>53</v>
      </c>
      <c r="W30" s="1640" t="s">
        <v>53</v>
      </c>
      <c r="X30" s="1640" t="s">
        <v>53</v>
      </c>
      <c r="Y30" s="1640" t="s">
        <v>53</v>
      </c>
      <c r="Z30" s="1640" t="s">
        <v>53</v>
      </c>
      <c r="AA30" s="1640" t="s">
        <v>53</v>
      </c>
      <c r="AB30" s="1640" t="s">
        <v>53</v>
      </c>
      <c r="AC30" s="1640" t="s">
        <v>53</v>
      </c>
      <c r="AD30" s="1640" t="s">
        <v>53</v>
      </c>
      <c r="AE30" s="1640" t="s">
        <v>53</v>
      </c>
      <c r="AF30" s="1640" t="s">
        <v>53</v>
      </c>
      <c r="AG30" s="1640" t="s">
        <v>53</v>
      </c>
      <c r="AH30" s="1931">
        <f t="shared" ref="AH30" si="66">COUNTIF(O30:AG30, "SI")</f>
        <v>19</v>
      </c>
      <c r="AI30" s="1594" t="str">
        <f t="shared" ref="AI30" si="67">IF(AH30&lt;=5, "Moderado", IF(AH30&lt;=11,"Mayor","Catastrófico"))</f>
        <v>Catastrófico</v>
      </c>
      <c r="AJ30" s="1596">
        <f t="shared" ref="AJ30" si="68">IF(AI30="Leve", 20%, IF(AI30="Menor",40%, IF(AI30="Moderado",60%, IF(AI30="Mayor",80%,IF(AI30="Catastrófico",100%,"")))))</f>
        <v>1</v>
      </c>
      <c r="AK30" s="1933" t="str">
        <f>IF(AND(M30&lt;&gt;"",AI30&lt;&gt;""),VLOOKUP(M30&amp;AI30,'No Eliminar'!$P$32:$Q$56,2,FALSE),"")</f>
        <v>Extrema</v>
      </c>
      <c r="AL30" s="162" t="s">
        <v>84</v>
      </c>
      <c r="AM30" s="1174" t="s">
        <v>1564</v>
      </c>
      <c r="AN30" s="1044" t="s">
        <v>1536</v>
      </c>
      <c r="AO30" s="642" t="str">
        <f t="shared" ref="AO30:AO33" si="69">IF(AP30="Preventivo","Probabilidad",IF(AP30="Detectivo","Probabilidad","Impacto"))</f>
        <v>Probabilidad</v>
      </c>
      <c r="AP30" s="1027" t="s">
        <v>62</v>
      </c>
      <c r="AQ30" s="199">
        <f t="shared" ref="AQ30:AQ32" si="70">IF(AP30="Preventivo", 25%, IF(AP30="Detectivo",15%, IF(AP30="Correctivo",10%,IF(AP30="No se tienen controles para aplicar al impacto","No Aplica",""))))</f>
        <v>0.15</v>
      </c>
      <c r="AR30" s="1027" t="s">
        <v>56</v>
      </c>
      <c r="AS30" s="1028">
        <f t="shared" ref="AS30:AS33" si="71">IF(AR30="Automático", 25%, IF(AR30="Manual",15%,IF(AR30="No Aplica", "No Aplica","")))</f>
        <v>0.15</v>
      </c>
      <c r="AT30" s="841">
        <f t="shared" ref="AT30:AT33" si="72">AQ30+AS30</f>
        <v>0.3</v>
      </c>
      <c r="AU30" s="1027" t="s">
        <v>57</v>
      </c>
      <c r="AV30" s="1027" t="s">
        <v>58</v>
      </c>
      <c r="AW30" s="1027"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29" t="str">
        <f>IF(AND(AY30&lt;&gt;"",BA30&lt;&gt;""),VLOOKUP(AY30&amp;BA30,'No Eliminar'!$P$3:$Q$27,2,FALSE),"")</f>
        <v>Extrema</v>
      </c>
      <c r="BC30" s="1600" t="s">
        <v>60</v>
      </c>
      <c r="BD30" s="1195" t="s">
        <v>1568</v>
      </c>
      <c r="BE30" s="1196" t="s">
        <v>872</v>
      </c>
      <c r="BF30" s="1196" t="s">
        <v>1569</v>
      </c>
      <c r="BG30" s="1197">
        <v>44928</v>
      </c>
      <c r="BH30" s="1197">
        <v>45044</v>
      </c>
      <c r="BI30" s="1805" t="s">
        <v>1575</v>
      </c>
    </row>
    <row r="31" spans="2:63" s="336" customFormat="1" ht="186" customHeight="1" thickBot="1" x14ac:dyDescent="0.35">
      <c r="B31" s="1666"/>
      <c r="C31" s="1943"/>
      <c r="D31" s="1944"/>
      <c r="E31" s="1656"/>
      <c r="F31" s="1945"/>
      <c r="G31" s="1682"/>
      <c r="H31" s="1635"/>
      <c r="I31" s="1643"/>
      <c r="J31" s="1643"/>
      <c r="K31" s="1643"/>
      <c r="L31" s="1635"/>
      <c r="M31" s="1644"/>
      <c r="N31" s="1634"/>
      <c r="O31" s="1641"/>
      <c r="P31" s="1641"/>
      <c r="Q31" s="1641"/>
      <c r="R31" s="1641"/>
      <c r="S31" s="1641"/>
      <c r="T31" s="1641"/>
      <c r="U31" s="1641"/>
      <c r="V31" s="1641"/>
      <c r="W31" s="1641"/>
      <c r="X31" s="1641"/>
      <c r="Y31" s="1641"/>
      <c r="Z31" s="1641"/>
      <c r="AA31" s="1641"/>
      <c r="AB31" s="1641"/>
      <c r="AC31" s="1641"/>
      <c r="AD31" s="1641"/>
      <c r="AE31" s="1641"/>
      <c r="AF31" s="1641"/>
      <c r="AG31" s="1641"/>
      <c r="AH31" s="1936"/>
      <c r="AI31" s="1636"/>
      <c r="AJ31" s="1637"/>
      <c r="AK31" s="1934"/>
      <c r="AL31" s="162" t="s">
        <v>347</v>
      </c>
      <c r="AM31" s="1173" t="s">
        <v>1565</v>
      </c>
      <c r="AN31" s="1039" t="s">
        <v>870</v>
      </c>
      <c r="AO31" s="343" t="str">
        <f t="shared" si="69"/>
        <v>Impacto</v>
      </c>
      <c r="AP31" s="1002" t="s">
        <v>55</v>
      </c>
      <c r="AQ31" s="266">
        <f t="shared" si="70"/>
        <v>0.1</v>
      </c>
      <c r="AR31" s="1002" t="s">
        <v>56</v>
      </c>
      <c r="AS31" s="829">
        <f t="shared" si="71"/>
        <v>0.15</v>
      </c>
      <c r="AT31" s="830">
        <f t="shared" si="72"/>
        <v>0.25</v>
      </c>
      <c r="AU31" s="1002" t="s">
        <v>57</v>
      </c>
      <c r="AV31" s="1002" t="s">
        <v>58</v>
      </c>
      <c r="AW31" s="1002"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639"/>
      <c r="BD31" s="1198" t="s">
        <v>1571</v>
      </c>
      <c r="BE31" s="1199" t="s">
        <v>1570</v>
      </c>
      <c r="BF31" s="1199" t="s">
        <v>1485</v>
      </c>
      <c r="BG31" s="1200">
        <v>44928</v>
      </c>
      <c r="BH31" s="1200">
        <v>45289</v>
      </c>
      <c r="BI31" s="1838"/>
    </row>
    <row r="32" spans="2:63" s="336" customFormat="1" ht="193.5" customHeight="1" thickBot="1" x14ac:dyDescent="0.35">
      <c r="B32" s="1666"/>
      <c r="C32" s="1943"/>
      <c r="D32" s="1944"/>
      <c r="E32" s="1656"/>
      <c r="F32" s="1945"/>
      <c r="G32" s="1682"/>
      <c r="H32" s="1635"/>
      <c r="I32" s="1643"/>
      <c r="J32" s="1643"/>
      <c r="K32" s="1643"/>
      <c r="L32" s="1635"/>
      <c r="M32" s="1644"/>
      <c r="N32" s="1634"/>
      <c r="O32" s="1641"/>
      <c r="P32" s="1641"/>
      <c r="Q32" s="1641"/>
      <c r="R32" s="1641"/>
      <c r="S32" s="1641"/>
      <c r="T32" s="1641"/>
      <c r="U32" s="1641"/>
      <c r="V32" s="1641"/>
      <c r="W32" s="1641"/>
      <c r="X32" s="1641"/>
      <c r="Y32" s="1641"/>
      <c r="Z32" s="1641"/>
      <c r="AA32" s="1641"/>
      <c r="AB32" s="1641"/>
      <c r="AC32" s="1641"/>
      <c r="AD32" s="1641"/>
      <c r="AE32" s="1641"/>
      <c r="AF32" s="1641"/>
      <c r="AG32" s="1641"/>
      <c r="AH32" s="1936"/>
      <c r="AI32" s="1636"/>
      <c r="AJ32" s="1637"/>
      <c r="AK32" s="1934"/>
      <c r="AL32" s="162" t="s">
        <v>348</v>
      </c>
      <c r="AM32" s="1173" t="s">
        <v>1566</v>
      </c>
      <c r="AN32" s="1039" t="s">
        <v>1536</v>
      </c>
      <c r="AO32" s="343" t="str">
        <f t="shared" si="69"/>
        <v>Probabilidad</v>
      </c>
      <c r="AP32" s="1002" t="s">
        <v>62</v>
      </c>
      <c r="AQ32" s="266">
        <f t="shared" si="70"/>
        <v>0.15</v>
      </c>
      <c r="AR32" s="1002" t="s">
        <v>56</v>
      </c>
      <c r="AS32" s="829">
        <f t="shared" si="71"/>
        <v>0.15</v>
      </c>
      <c r="AT32" s="830">
        <f t="shared" si="72"/>
        <v>0.3</v>
      </c>
      <c r="AU32" s="1002" t="s">
        <v>57</v>
      </c>
      <c r="AV32" s="1002" t="s">
        <v>58</v>
      </c>
      <c r="AW32" s="1002"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639"/>
      <c r="BD32" s="1195" t="s">
        <v>1572</v>
      </c>
      <c r="BE32" s="1196" t="s">
        <v>845</v>
      </c>
      <c r="BF32" s="1201" t="s">
        <v>590</v>
      </c>
      <c r="BG32" s="1202">
        <v>44928</v>
      </c>
      <c r="BH32" s="1202">
        <v>45289</v>
      </c>
      <c r="BI32" s="1838"/>
    </row>
    <row r="33" spans="2:65" s="336" customFormat="1" ht="183" customHeight="1" thickBot="1" x14ac:dyDescent="0.35">
      <c r="B33" s="1666"/>
      <c r="C33" s="1943"/>
      <c r="D33" s="1944"/>
      <c r="E33" s="1656"/>
      <c r="F33" s="1942"/>
      <c r="G33" s="1617"/>
      <c r="H33" s="1593"/>
      <c r="I33" s="1603"/>
      <c r="J33" s="1603"/>
      <c r="K33" s="1603"/>
      <c r="L33" s="1593"/>
      <c r="M33" s="1605"/>
      <c r="N33" s="1591"/>
      <c r="O33" s="1642"/>
      <c r="P33" s="1642"/>
      <c r="Q33" s="1642"/>
      <c r="R33" s="1642"/>
      <c r="S33" s="1642"/>
      <c r="T33" s="1642"/>
      <c r="U33" s="1642"/>
      <c r="V33" s="1642"/>
      <c r="W33" s="1642"/>
      <c r="X33" s="1642"/>
      <c r="Y33" s="1642"/>
      <c r="Z33" s="1642"/>
      <c r="AA33" s="1642"/>
      <c r="AB33" s="1642"/>
      <c r="AC33" s="1642"/>
      <c r="AD33" s="1642"/>
      <c r="AE33" s="1642"/>
      <c r="AF33" s="1642"/>
      <c r="AG33" s="1642"/>
      <c r="AH33" s="1932"/>
      <c r="AI33" s="1595"/>
      <c r="AJ33" s="1597"/>
      <c r="AK33" s="1935"/>
      <c r="AL33" s="162" t="s">
        <v>349</v>
      </c>
      <c r="AM33" s="1167" t="s">
        <v>1567</v>
      </c>
      <c r="AN33" s="1040" t="s">
        <v>1113</v>
      </c>
      <c r="AO33" s="652" t="str">
        <f t="shared" si="69"/>
        <v>Probabilidad</v>
      </c>
      <c r="AP33" s="1026" t="s">
        <v>62</v>
      </c>
      <c r="AQ33" s="267">
        <f>IF(AP33="Preventivo", 25%, IF(AP33="Detectivo",15%, IF(AP33="Correctivo",10%,IF(AP33="No se tienen controles para aplicar al impacto","No Aplica",""))))</f>
        <v>0.15</v>
      </c>
      <c r="AR33" s="1026" t="s">
        <v>56</v>
      </c>
      <c r="AS33" s="1031">
        <f t="shared" si="71"/>
        <v>0.15</v>
      </c>
      <c r="AT33" s="842">
        <f t="shared" si="72"/>
        <v>0.3</v>
      </c>
      <c r="AU33" s="1026" t="s">
        <v>57</v>
      </c>
      <c r="AV33" s="1026" t="s">
        <v>58</v>
      </c>
      <c r="AW33" s="1026"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0" t="str">
        <f>IF(AND(AY33&lt;&gt;"",BA33&lt;&gt;""),VLOOKUP(AY33&amp;BA33,'No Eliminar'!$P$3:$Q$27,2,FALSE),"")</f>
        <v>Alta</v>
      </c>
      <c r="BC33" s="1601"/>
      <c r="BD33" s="1203" t="s">
        <v>1573</v>
      </c>
      <c r="BE33" s="1204" t="s">
        <v>845</v>
      </c>
      <c r="BF33" s="1064" t="s">
        <v>381</v>
      </c>
      <c r="BG33" s="1202">
        <v>44928</v>
      </c>
      <c r="BH33" s="1202">
        <v>45289</v>
      </c>
      <c r="BI33" s="1806"/>
    </row>
    <row r="34" spans="2:65" ht="163.5" customHeight="1" thickBot="1" x14ac:dyDescent="0.35">
      <c r="B34" s="1665" t="s">
        <v>202</v>
      </c>
      <c r="C34" s="1948" t="str">
        <f>VLOOKUP(B34,'No Eliminar'!B$3:D$18,2,FALSE)</f>
        <v>Asegurar la eficiente y oportuna adquisición, administración y suministro de bienes y servicios de acuerdo a las necesidades de los procesos del INPEC en atención a la normativa vigente.</v>
      </c>
      <c r="D34" s="1946" t="str">
        <f>VLOOKUP(B34,'No Eliminar'!B$3:E$18,4,FALSE)</f>
        <v>Ejecutar la planeación institucional en el marco de los valores del servicio público.</v>
      </c>
      <c r="E34" s="1952" t="s">
        <v>50</v>
      </c>
      <c r="F34" s="1945" t="s">
        <v>306</v>
      </c>
      <c r="G34" s="1929" t="s">
        <v>497</v>
      </c>
      <c r="H34" s="1635" t="s">
        <v>51</v>
      </c>
      <c r="I34" s="1643" t="s">
        <v>498</v>
      </c>
      <c r="J34" s="1643" t="s">
        <v>499</v>
      </c>
      <c r="K34" s="1643" t="s">
        <v>355</v>
      </c>
      <c r="L34" s="1635" t="s">
        <v>372</v>
      </c>
      <c r="M34" s="1644" t="str">
        <f t="shared" si="0"/>
        <v>Casi seguro</v>
      </c>
      <c r="N34" s="1634">
        <f t="shared" si="1"/>
        <v>1</v>
      </c>
      <c r="O34" s="1641" t="s">
        <v>53</v>
      </c>
      <c r="P34" s="1641" t="s">
        <v>53</v>
      </c>
      <c r="Q34" s="1641" t="s">
        <v>53</v>
      </c>
      <c r="R34" s="1641" t="s">
        <v>53</v>
      </c>
      <c r="S34" s="1641" t="s">
        <v>53</v>
      </c>
      <c r="T34" s="1641" t="s">
        <v>53</v>
      </c>
      <c r="U34" s="1641" t="s">
        <v>53</v>
      </c>
      <c r="V34" s="1641" t="s">
        <v>54</v>
      </c>
      <c r="W34" s="1641" t="s">
        <v>54</v>
      </c>
      <c r="X34" s="1641" t="s">
        <v>53</v>
      </c>
      <c r="Y34" s="1641" t="s">
        <v>53</v>
      </c>
      <c r="Z34" s="1641" t="s">
        <v>53</v>
      </c>
      <c r="AA34" s="1641" t="s">
        <v>53</v>
      </c>
      <c r="AB34" s="1641" t="s">
        <v>53</v>
      </c>
      <c r="AC34" s="1641" t="s">
        <v>53</v>
      </c>
      <c r="AD34" s="1641" t="s">
        <v>54</v>
      </c>
      <c r="AE34" s="1641" t="s">
        <v>54</v>
      </c>
      <c r="AF34" s="1641" t="s">
        <v>53</v>
      </c>
      <c r="AG34" s="1641" t="s">
        <v>54</v>
      </c>
      <c r="AH34" s="1936">
        <f t="shared" si="20"/>
        <v>14</v>
      </c>
      <c r="AI34" s="1636" t="str">
        <f t="shared" si="21"/>
        <v>Catastrófico</v>
      </c>
      <c r="AJ34" s="1637">
        <f t="shared" si="22"/>
        <v>1</v>
      </c>
      <c r="AK34" s="1934" t="str">
        <f>IF(AND(M34&lt;&gt;"",AI34&lt;&gt;""),VLOOKUP(M34&amp;AI34,'No Eliminar'!$P$32:$Q$56,2,FALSE),"")</f>
        <v>Extrema</v>
      </c>
      <c r="AL34" s="217" t="s">
        <v>84</v>
      </c>
      <c r="AM34" s="1175"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639" t="s">
        <v>60</v>
      </c>
      <c r="BD34" s="1189" t="s">
        <v>1492</v>
      </c>
      <c r="BE34" s="1189" t="s">
        <v>1493</v>
      </c>
      <c r="BF34" s="1189" t="s">
        <v>1490</v>
      </c>
      <c r="BG34" s="1191">
        <v>44928</v>
      </c>
      <c r="BH34" s="1191">
        <v>45289</v>
      </c>
      <c r="BI34" s="1975" t="s">
        <v>1231</v>
      </c>
      <c r="BJ34" s="1926"/>
      <c r="BK34" s="1927"/>
      <c r="BL34" s="1927"/>
      <c r="BM34" s="1927"/>
    </row>
    <row r="35" spans="2:65" ht="153" customHeight="1" thickBot="1" x14ac:dyDescent="0.35">
      <c r="B35" s="1666"/>
      <c r="C35" s="1943"/>
      <c r="D35" s="1944"/>
      <c r="E35" s="1954"/>
      <c r="F35" s="1945"/>
      <c r="G35" s="1929"/>
      <c r="H35" s="1635"/>
      <c r="I35" s="1643"/>
      <c r="J35" s="1643"/>
      <c r="K35" s="1643"/>
      <c r="L35" s="1635"/>
      <c r="M35" s="1605"/>
      <c r="N35" s="1591"/>
      <c r="O35" s="1641"/>
      <c r="P35" s="1641"/>
      <c r="Q35" s="1641"/>
      <c r="R35" s="1641"/>
      <c r="S35" s="1641"/>
      <c r="T35" s="1641"/>
      <c r="U35" s="1641"/>
      <c r="V35" s="1641"/>
      <c r="W35" s="1641"/>
      <c r="X35" s="1641"/>
      <c r="Y35" s="1641"/>
      <c r="Z35" s="1641"/>
      <c r="AA35" s="1641"/>
      <c r="AB35" s="1641"/>
      <c r="AC35" s="1641"/>
      <c r="AD35" s="1641"/>
      <c r="AE35" s="1641"/>
      <c r="AF35" s="1641"/>
      <c r="AG35" s="1641"/>
      <c r="AH35" s="1936"/>
      <c r="AI35" s="1636"/>
      <c r="AJ35" s="1637"/>
      <c r="AK35" s="1935"/>
      <c r="AL35" s="127" t="s">
        <v>347</v>
      </c>
      <c r="AM35" s="1167"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639"/>
      <c r="BD35" s="1205" t="s">
        <v>1494</v>
      </c>
      <c r="BE35" s="1205" t="s">
        <v>1491</v>
      </c>
      <c r="BF35" s="1205" t="s">
        <v>430</v>
      </c>
      <c r="BG35" s="1191">
        <v>44928</v>
      </c>
      <c r="BH35" s="1191">
        <v>45289</v>
      </c>
      <c r="BI35" s="1976"/>
      <c r="BJ35" s="1926"/>
      <c r="BK35" s="1927"/>
      <c r="BL35" s="1927"/>
      <c r="BM35" s="1927"/>
    </row>
    <row r="36" spans="2:65" s="336" customFormat="1" ht="146.25" customHeight="1" thickBot="1" x14ac:dyDescent="0.35">
      <c r="B36" s="1666"/>
      <c r="C36" s="1943"/>
      <c r="D36" s="1944"/>
      <c r="E36" s="1952" t="s">
        <v>50</v>
      </c>
      <c r="F36" s="1941" t="s">
        <v>312</v>
      </c>
      <c r="G36" s="1602" t="s">
        <v>900</v>
      </c>
      <c r="H36" s="1592" t="s">
        <v>63</v>
      </c>
      <c r="I36" s="1592" t="s">
        <v>901</v>
      </c>
      <c r="J36" s="1977" t="s">
        <v>902</v>
      </c>
      <c r="K36" s="1602" t="s">
        <v>355</v>
      </c>
      <c r="L36" s="1592" t="s">
        <v>372</v>
      </c>
      <c r="M36" s="1604" t="str">
        <f t="shared" si="0"/>
        <v>Casi seguro</v>
      </c>
      <c r="N36" s="1590">
        <f t="shared" si="1"/>
        <v>1</v>
      </c>
      <c r="O36" s="1640" t="s">
        <v>53</v>
      </c>
      <c r="P36" s="1640" t="s">
        <v>53</v>
      </c>
      <c r="Q36" s="1640" t="s">
        <v>53</v>
      </c>
      <c r="R36" s="1640" t="s">
        <v>54</v>
      </c>
      <c r="S36" s="1640" t="s">
        <v>53</v>
      </c>
      <c r="T36" s="1640" t="s">
        <v>53</v>
      </c>
      <c r="U36" s="1640" t="s">
        <v>53</v>
      </c>
      <c r="V36" s="1640" t="s">
        <v>54</v>
      </c>
      <c r="W36" s="1640" t="s">
        <v>54</v>
      </c>
      <c r="X36" s="1640" t="s">
        <v>53</v>
      </c>
      <c r="Y36" s="1640" t="s">
        <v>53</v>
      </c>
      <c r="Z36" s="1640" t="s">
        <v>53</v>
      </c>
      <c r="AA36" s="1640" t="s">
        <v>53</v>
      </c>
      <c r="AB36" s="1640" t="s">
        <v>53</v>
      </c>
      <c r="AC36" s="1640" t="s">
        <v>53</v>
      </c>
      <c r="AD36" s="1640" t="s">
        <v>54</v>
      </c>
      <c r="AE36" s="1640" t="s">
        <v>54</v>
      </c>
      <c r="AF36" s="1640" t="s">
        <v>54</v>
      </c>
      <c r="AG36" s="1640" t="s">
        <v>54</v>
      </c>
      <c r="AH36" s="1931">
        <f>COUNTIF(O36:AG36, "SI")</f>
        <v>12</v>
      </c>
      <c r="AI36" s="1594" t="str">
        <f>IF(AH36&lt;=5, "Moderado", IF(AH36&lt;=11,"Mayor","Catastrófico"))</f>
        <v>Catastrófico</v>
      </c>
      <c r="AJ36" s="1596">
        <f>IF(AI36="Leve", 20%, IF(AI36="Menor",40%, IF(AI36="Moderado",60%, IF(AI36="Mayor",80%,IF(AI36="Catastrófico",100%,"")))))</f>
        <v>1</v>
      </c>
      <c r="AK36" s="1869" t="str">
        <f>IF(AND(M36&lt;&gt;"",AI36&lt;&gt;""),VLOOKUP(M36&amp;AI36,'No Eliminar'!$P$32:$Q$56,2,FALSE),"")</f>
        <v>Extrema</v>
      </c>
      <c r="AL36" s="511" t="s">
        <v>84</v>
      </c>
      <c r="AM36" s="1167"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600" t="s">
        <v>60</v>
      </c>
      <c r="BD36" s="1803" t="s">
        <v>1234</v>
      </c>
      <c r="BE36" s="1803" t="s">
        <v>1235</v>
      </c>
      <c r="BF36" s="1803" t="s">
        <v>430</v>
      </c>
      <c r="BG36" s="1830">
        <v>44928</v>
      </c>
      <c r="BH36" s="1830">
        <v>45289</v>
      </c>
      <c r="BI36" s="1805" t="s">
        <v>1236</v>
      </c>
    </row>
    <row r="37" spans="2:65" s="336" customFormat="1" ht="230.25" customHeight="1" thickBot="1" x14ac:dyDescent="0.35">
      <c r="B37" s="1666"/>
      <c r="C37" s="1943"/>
      <c r="D37" s="1944"/>
      <c r="E37" s="1953"/>
      <c r="F37" s="1945"/>
      <c r="G37" s="1643"/>
      <c r="H37" s="1635"/>
      <c r="I37" s="1635"/>
      <c r="J37" s="1978"/>
      <c r="K37" s="1643"/>
      <c r="L37" s="1635"/>
      <c r="M37" s="1644"/>
      <c r="N37" s="1634"/>
      <c r="O37" s="1641"/>
      <c r="P37" s="1641"/>
      <c r="Q37" s="1641"/>
      <c r="R37" s="1641"/>
      <c r="S37" s="1641"/>
      <c r="T37" s="1641"/>
      <c r="U37" s="1641"/>
      <c r="V37" s="1641"/>
      <c r="W37" s="1641"/>
      <c r="X37" s="1641"/>
      <c r="Y37" s="1641"/>
      <c r="Z37" s="1641"/>
      <c r="AA37" s="1641"/>
      <c r="AB37" s="1641"/>
      <c r="AC37" s="1641"/>
      <c r="AD37" s="1641"/>
      <c r="AE37" s="1641"/>
      <c r="AF37" s="1641"/>
      <c r="AG37" s="1641"/>
      <c r="AH37" s="1936"/>
      <c r="AI37" s="1636"/>
      <c r="AJ37" s="1637"/>
      <c r="AK37" s="1878"/>
      <c r="AL37" s="511" t="s">
        <v>347</v>
      </c>
      <c r="AM37" s="1167"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639"/>
      <c r="BD37" s="1826"/>
      <c r="BE37" s="1826"/>
      <c r="BF37" s="1826"/>
      <c r="BG37" s="1844"/>
      <c r="BH37" s="1844"/>
      <c r="BI37" s="1838"/>
    </row>
    <row r="38" spans="2:65" s="336" customFormat="1" ht="135.75" customHeight="1" thickBot="1" x14ac:dyDescent="0.35">
      <c r="B38" s="1667"/>
      <c r="C38" s="1949"/>
      <c r="D38" s="1947"/>
      <c r="E38" s="1954"/>
      <c r="F38" s="1942"/>
      <c r="G38" s="1603"/>
      <c r="H38" s="1593"/>
      <c r="I38" s="1593"/>
      <c r="J38" s="1979"/>
      <c r="K38" s="1603"/>
      <c r="L38" s="1593"/>
      <c r="M38" s="1605"/>
      <c r="N38" s="1591"/>
      <c r="O38" s="1642"/>
      <c r="P38" s="1642"/>
      <c r="Q38" s="1642"/>
      <c r="R38" s="1642"/>
      <c r="S38" s="1642"/>
      <c r="T38" s="1642"/>
      <c r="U38" s="1642"/>
      <c r="V38" s="1642"/>
      <c r="W38" s="1642"/>
      <c r="X38" s="1642"/>
      <c r="Y38" s="1642"/>
      <c r="Z38" s="1642"/>
      <c r="AA38" s="1642"/>
      <c r="AB38" s="1642"/>
      <c r="AC38" s="1642"/>
      <c r="AD38" s="1642"/>
      <c r="AE38" s="1642"/>
      <c r="AF38" s="1642"/>
      <c r="AG38" s="1642"/>
      <c r="AH38" s="1932"/>
      <c r="AI38" s="1595"/>
      <c r="AJ38" s="1597"/>
      <c r="AK38" s="1870"/>
      <c r="AL38" s="526" t="s">
        <v>348</v>
      </c>
      <c r="AM38" s="1167"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601"/>
      <c r="BD38" s="1804"/>
      <c r="BE38" s="1804"/>
      <c r="BF38" s="1804"/>
      <c r="BG38" s="1831"/>
      <c r="BH38" s="1831"/>
      <c r="BI38" s="1806"/>
    </row>
    <row r="39" spans="2:65" ht="261.75" customHeight="1" thickBot="1" x14ac:dyDescent="0.35">
      <c r="B39" s="1665" t="s">
        <v>162</v>
      </c>
      <c r="C39" s="1948" t="str">
        <f>VLOOKUP(B39,'No Eliminar'!B$3:D$18,2,FALSE)</f>
        <v>Ejercer el adecuado control de los recursos financieros asignados al Instituto en cumplimiento a los principios contables y de hacienda pública.</v>
      </c>
      <c r="D39" s="1946" t="str">
        <f>VLOOKUP(B39,'No Eliminar'!B$3:E$18,4,FALSE)</f>
        <v>Ejecutar la planeación institucional en el marco de los valores del servicio público.</v>
      </c>
      <c r="E39" s="1612" t="s">
        <v>346</v>
      </c>
      <c r="F39" s="1941" t="s">
        <v>318</v>
      </c>
      <c r="G39" s="1606" t="s">
        <v>526</v>
      </c>
      <c r="H39" s="1592" t="s">
        <v>63</v>
      </c>
      <c r="I39" s="1602" t="s">
        <v>527</v>
      </c>
      <c r="J39" s="1602" t="s">
        <v>528</v>
      </c>
      <c r="K39" s="1602" t="s">
        <v>355</v>
      </c>
      <c r="L39" s="1592" t="s">
        <v>373</v>
      </c>
      <c r="M39" s="1604" t="str">
        <f t="shared" si="0"/>
        <v>Rara vez</v>
      </c>
      <c r="N39" s="1590">
        <f t="shared" si="1"/>
        <v>0.2</v>
      </c>
      <c r="O39" s="1640" t="s">
        <v>54</v>
      </c>
      <c r="P39" s="1640" t="s">
        <v>54</v>
      </c>
      <c r="Q39" s="1640" t="s">
        <v>54</v>
      </c>
      <c r="R39" s="1640" t="s">
        <v>54</v>
      </c>
      <c r="S39" s="1640" t="s">
        <v>53</v>
      </c>
      <c r="T39" s="1640" t="s">
        <v>53</v>
      </c>
      <c r="U39" s="1640" t="s">
        <v>53</v>
      </c>
      <c r="V39" s="1640" t="s">
        <v>54</v>
      </c>
      <c r="W39" s="1640" t="s">
        <v>53</v>
      </c>
      <c r="X39" s="1640" t="s">
        <v>53</v>
      </c>
      <c r="Y39" s="1640" t="s">
        <v>53</v>
      </c>
      <c r="Z39" s="1640" t="s">
        <v>53</v>
      </c>
      <c r="AA39" s="1640" t="s">
        <v>53</v>
      </c>
      <c r="AB39" s="1640" t="s">
        <v>53</v>
      </c>
      <c r="AC39" s="1640" t="s">
        <v>53</v>
      </c>
      <c r="AD39" s="1640" t="s">
        <v>54</v>
      </c>
      <c r="AE39" s="1640" t="s">
        <v>54</v>
      </c>
      <c r="AF39" s="1640" t="s">
        <v>54</v>
      </c>
      <c r="AG39" s="1640" t="s">
        <v>54</v>
      </c>
      <c r="AH39" s="1931">
        <f t="shared" si="20"/>
        <v>10</v>
      </c>
      <c r="AI39" s="1594" t="str">
        <f t="shared" si="21"/>
        <v>Mayor</v>
      </c>
      <c r="AJ39" s="1596">
        <f t="shared" si="22"/>
        <v>0.8</v>
      </c>
      <c r="AK39" s="1598" t="str">
        <f>IF(AND(M39&lt;&gt;"",AI39&lt;&gt;""),VLOOKUP(M39&amp;AI39,'No Eliminar'!$P$32:$Q$56,2,FALSE),"")</f>
        <v>Alta</v>
      </c>
      <c r="AL39" s="188" t="s">
        <v>84</v>
      </c>
      <c r="AM39" s="1169"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600" t="s">
        <v>60</v>
      </c>
      <c r="BD39" s="1803" t="s">
        <v>1398</v>
      </c>
      <c r="BE39" s="1803" t="s">
        <v>534</v>
      </c>
      <c r="BF39" s="1803" t="s">
        <v>430</v>
      </c>
      <c r="BG39" s="1830">
        <v>44928</v>
      </c>
      <c r="BH39" s="1830">
        <v>45289</v>
      </c>
      <c r="BI39" s="1805" t="s">
        <v>1241</v>
      </c>
    </row>
    <row r="40" spans="2:65" ht="153" customHeight="1" thickBot="1" x14ac:dyDescent="0.35">
      <c r="B40" s="1666"/>
      <c r="C40" s="1943"/>
      <c r="D40" s="1944"/>
      <c r="E40" s="1656"/>
      <c r="F40" s="1945"/>
      <c r="G40" s="1607"/>
      <c r="H40" s="1635"/>
      <c r="I40" s="1643"/>
      <c r="J40" s="1643"/>
      <c r="K40" s="1643"/>
      <c r="L40" s="1635"/>
      <c r="M40" s="1644"/>
      <c r="N40" s="1634"/>
      <c r="O40" s="1641"/>
      <c r="P40" s="1641"/>
      <c r="Q40" s="1641"/>
      <c r="R40" s="1641"/>
      <c r="S40" s="1641"/>
      <c r="T40" s="1641"/>
      <c r="U40" s="1641"/>
      <c r="V40" s="1641"/>
      <c r="W40" s="1641"/>
      <c r="X40" s="1641"/>
      <c r="Y40" s="1641"/>
      <c r="Z40" s="1641"/>
      <c r="AA40" s="1641"/>
      <c r="AB40" s="1641"/>
      <c r="AC40" s="1641"/>
      <c r="AD40" s="1641"/>
      <c r="AE40" s="1641"/>
      <c r="AF40" s="1641"/>
      <c r="AG40" s="1641"/>
      <c r="AH40" s="1936"/>
      <c r="AI40" s="1636"/>
      <c r="AJ40" s="1637"/>
      <c r="AK40" s="1638"/>
      <c r="AL40" s="188" t="s">
        <v>347</v>
      </c>
      <c r="AM40" s="1167"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639"/>
      <c r="BD40" s="1826"/>
      <c r="BE40" s="1826"/>
      <c r="BF40" s="1826"/>
      <c r="BG40" s="1844"/>
      <c r="BH40" s="1844"/>
      <c r="BI40" s="1838"/>
    </row>
    <row r="41" spans="2:65" ht="153" customHeight="1" thickBot="1" x14ac:dyDescent="0.35">
      <c r="B41" s="1667"/>
      <c r="C41" s="1949"/>
      <c r="D41" s="1947"/>
      <c r="E41" s="1613"/>
      <c r="F41" s="1942"/>
      <c r="G41" s="1608"/>
      <c r="H41" s="1593"/>
      <c r="I41" s="1603"/>
      <c r="J41" s="1603"/>
      <c r="K41" s="1603"/>
      <c r="L41" s="1593"/>
      <c r="M41" s="1605"/>
      <c r="N41" s="1591"/>
      <c r="O41" s="1642"/>
      <c r="P41" s="1642"/>
      <c r="Q41" s="1642"/>
      <c r="R41" s="1642"/>
      <c r="S41" s="1642"/>
      <c r="T41" s="1642"/>
      <c r="U41" s="1642"/>
      <c r="V41" s="1642"/>
      <c r="W41" s="1642"/>
      <c r="X41" s="1642"/>
      <c r="Y41" s="1642"/>
      <c r="Z41" s="1642"/>
      <c r="AA41" s="1642"/>
      <c r="AB41" s="1642"/>
      <c r="AC41" s="1642"/>
      <c r="AD41" s="1642"/>
      <c r="AE41" s="1642"/>
      <c r="AF41" s="1642"/>
      <c r="AG41" s="1642"/>
      <c r="AH41" s="1932"/>
      <c r="AI41" s="1595"/>
      <c r="AJ41" s="1597"/>
      <c r="AK41" s="1599"/>
      <c r="AL41" s="190" t="s">
        <v>348</v>
      </c>
      <c r="AM41" s="1167"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601"/>
      <c r="BD41" s="1804"/>
      <c r="BE41" s="1804"/>
      <c r="BF41" s="1804"/>
      <c r="BG41" s="1831"/>
      <c r="BH41" s="1831"/>
      <c r="BI41" s="1806"/>
    </row>
    <row r="42" spans="2:65" ht="152.25" customHeight="1" thickBot="1" x14ac:dyDescent="0.35">
      <c r="B42" s="1665" t="s">
        <v>71</v>
      </c>
      <c r="C42" s="1948" t="str">
        <f>VLOOKUP(B42,'No Eliminar'!B$3:D$18,2,FALSE)</f>
        <v>Administrar la documentación del Instituto durante todo su ciclo vital de acuerdo a la legislación vigente con el fin de conservar la memoria institucional y proporcionar de manera oportuna la información a usuarios.</v>
      </c>
      <c r="D42" s="1946" t="str">
        <f>VLOOKUP(B42,'No Eliminar'!B$3:E$18,4,FALSE)</f>
        <v>Garantizar un adecuado flujo de información tanto interna  como externa</v>
      </c>
      <c r="E42" s="1612" t="s">
        <v>50</v>
      </c>
      <c r="F42" s="1941" t="s">
        <v>323</v>
      </c>
      <c r="G42" s="1606" t="s">
        <v>592</v>
      </c>
      <c r="H42" s="1592" t="s">
        <v>63</v>
      </c>
      <c r="I42" s="1950" t="s">
        <v>593</v>
      </c>
      <c r="J42" s="378" t="s">
        <v>594</v>
      </c>
      <c r="K42" s="1602" t="s">
        <v>355</v>
      </c>
      <c r="L42" s="1592" t="s">
        <v>371</v>
      </c>
      <c r="M42" s="1604" t="str">
        <f t="shared" si="0"/>
        <v>Posible</v>
      </c>
      <c r="N42" s="1590">
        <f t="shared" si="1"/>
        <v>0.6</v>
      </c>
      <c r="O42" s="1918" t="s">
        <v>53</v>
      </c>
      <c r="P42" s="1918" t="s">
        <v>53</v>
      </c>
      <c r="Q42" s="1918" t="s">
        <v>53</v>
      </c>
      <c r="R42" s="1918" t="s">
        <v>53</v>
      </c>
      <c r="S42" s="1918" t="s">
        <v>53</v>
      </c>
      <c r="T42" s="1918" t="s">
        <v>53</v>
      </c>
      <c r="U42" s="1918" t="s">
        <v>53</v>
      </c>
      <c r="V42" s="1918" t="s">
        <v>53</v>
      </c>
      <c r="W42" s="1918" t="s">
        <v>53</v>
      </c>
      <c r="X42" s="1918" t="s">
        <v>53</v>
      </c>
      <c r="Y42" s="1918" t="s">
        <v>53</v>
      </c>
      <c r="Z42" s="1918" t="s">
        <v>53</v>
      </c>
      <c r="AA42" s="1918" t="s">
        <v>53</v>
      </c>
      <c r="AB42" s="1918" t="s">
        <v>53</v>
      </c>
      <c r="AC42" s="1918" t="s">
        <v>54</v>
      </c>
      <c r="AD42" s="1918" t="s">
        <v>54</v>
      </c>
      <c r="AE42" s="1918" t="s">
        <v>54</v>
      </c>
      <c r="AF42" s="1918" t="s">
        <v>53</v>
      </c>
      <c r="AG42" s="1918" t="s">
        <v>54</v>
      </c>
      <c r="AH42" s="1931">
        <f t="shared" si="20"/>
        <v>15</v>
      </c>
      <c r="AI42" s="1594" t="str">
        <f t="shared" si="21"/>
        <v>Catastrófico</v>
      </c>
      <c r="AJ42" s="1596">
        <f t="shared" si="22"/>
        <v>1</v>
      </c>
      <c r="AK42" s="1933" t="str">
        <f>IF(AND(M42&lt;&gt;"",AI42&lt;&gt;""),VLOOKUP(M42&amp;AI42,'No Eliminar'!$P$32:$Q$56,2,FALSE),"")</f>
        <v>Extrema</v>
      </c>
      <c r="AL42" s="280" t="s">
        <v>84</v>
      </c>
      <c r="AM42" s="1167"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600" t="s">
        <v>60</v>
      </c>
      <c r="BD42" s="1063" t="s">
        <v>598</v>
      </c>
      <c r="BE42" s="1180" t="s">
        <v>599</v>
      </c>
      <c r="BF42" s="1180" t="s">
        <v>381</v>
      </c>
      <c r="BG42" s="1186">
        <v>44928</v>
      </c>
      <c r="BH42" s="1186">
        <v>45289</v>
      </c>
      <c r="BI42" s="1805" t="s">
        <v>602</v>
      </c>
    </row>
    <row r="43" spans="2:65" ht="129" customHeight="1" thickBot="1" x14ac:dyDescent="0.35">
      <c r="B43" s="1667"/>
      <c r="C43" s="1949"/>
      <c r="D43" s="1947"/>
      <c r="E43" s="1613"/>
      <c r="F43" s="1942"/>
      <c r="G43" s="1608"/>
      <c r="H43" s="1593"/>
      <c r="I43" s="1951"/>
      <c r="J43" s="380" t="s">
        <v>595</v>
      </c>
      <c r="K43" s="1603"/>
      <c r="L43" s="1593"/>
      <c r="M43" s="1605"/>
      <c r="N43" s="1591"/>
      <c r="O43" s="1919"/>
      <c r="P43" s="1919"/>
      <c r="Q43" s="1919"/>
      <c r="R43" s="1919"/>
      <c r="S43" s="1919"/>
      <c r="T43" s="1919"/>
      <c r="U43" s="1919"/>
      <c r="V43" s="1919"/>
      <c r="W43" s="1919"/>
      <c r="X43" s="1919"/>
      <c r="Y43" s="1919"/>
      <c r="Z43" s="1919"/>
      <c r="AA43" s="1919"/>
      <c r="AB43" s="1919"/>
      <c r="AC43" s="1919"/>
      <c r="AD43" s="1919"/>
      <c r="AE43" s="1919"/>
      <c r="AF43" s="1919"/>
      <c r="AG43" s="1919"/>
      <c r="AH43" s="1932"/>
      <c r="AI43" s="1595"/>
      <c r="AJ43" s="1597"/>
      <c r="AK43" s="1935"/>
      <c r="AL43" s="282" t="s">
        <v>347</v>
      </c>
      <c r="AM43" s="1176"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601"/>
      <c r="BD43" s="159" t="s">
        <v>600</v>
      </c>
      <c r="BE43" s="159" t="s">
        <v>601</v>
      </c>
      <c r="BF43" s="159" t="s">
        <v>395</v>
      </c>
      <c r="BG43" s="1206">
        <v>44928</v>
      </c>
      <c r="BH43" s="1206" t="s">
        <v>1362</v>
      </c>
      <c r="BI43" s="1806"/>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166"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207" t="s">
        <v>1244</v>
      </c>
      <c r="BE44" s="1207" t="s">
        <v>1099</v>
      </c>
      <c r="BF44" s="1184" t="s">
        <v>1100</v>
      </c>
      <c r="BG44" s="1208">
        <v>45170</v>
      </c>
      <c r="BH44" s="1208">
        <v>45289</v>
      </c>
      <c r="BI44" s="1008" t="s">
        <v>1101</v>
      </c>
    </row>
    <row r="45" spans="2:65" ht="49.5" thickBot="1" x14ac:dyDescent="0.35">
      <c r="B45" s="63"/>
      <c r="C45" s="156" t="e">
        <f>VLOOKUP(B45,'No Eliminar'!B$3:D$18,2,FALSE)</f>
        <v>#N/A</v>
      </c>
      <c r="D45" s="156" t="e">
        <f>VLOOKUP(B45,'No Eliminar'!B$3:E$18,4,FALSE)</f>
        <v>#N/A</v>
      </c>
      <c r="E45" s="63"/>
      <c r="F45" s="403"/>
      <c r="G45" s="1159"/>
      <c r="H45" s="1061"/>
      <c r="I45" s="1160"/>
      <c r="J45" s="1160"/>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177"/>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177"/>
      <c r="BE45" s="1177"/>
      <c r="BF45" s="1177"/>
      <c r="BG45" s="1177"/>
      <c r="BH45" s="1177"/>
      <c r="BI45" s="1209"/>
    </row>
    <row r="46" spans="2:65" ht="49.5" thickBot="1" x14ac:dyDescent="0.35">
      <c r="B46" s="63"/>
      <c r="C46" s="156" t="e">
        <f>VLOOKUP(B46,'No Eliminar'!B$3:D$18,2,FALSE)</f>
        <v>#N/A</v>
      </c>
      <c r="D46" s="156" t="e">
        <f>VLOOKUP(B46,'No Eliminar'!B$3:E$18,4,FALSE)</f>
        <v>#N/A</v>
      </c>
      <c r="E46" s="63"/>
      <c r="F46" s="133"/>
      <c r="G46" s="1159"/>
      <c r="H46" s="1061"/>
      <c r="I46" s="1160"/>
      <c r="J46" s="1160"/>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177"/>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177"/>
      <c r="BE46" s="1177"/>
      <c r="BF46" s="1177"/>
      <c r="BG46" s="1177"/>
      <c r="BH46" s="1177"/>
      <c r="BI46" s="1209"/>
    </row>
    <row r="47" spans="2:65" ht="49.5" thickBot="1" x14ac:dyDescent="0.35">
      <c r="B47" s="63"/>
      <c r="C47" s="156" t="e">
        <f>VLOOKUP(B47,'No Eliminar'!B$3:D$18,2,FALSE)</f>
        <v>#N/A</v>
      </c>
      <c r="D47" s="156" t="e">
        <f>VLOOKUP(B47,'No Eliminar'!B$3:E$18,4,FALSE)</f>
        <v>#N/A</v>
      </c>
      <c r="E47" s="63"/>
      <c r="F47" s="133"/>
      <c r="G47" s="1159"/>
      <c r="H47" s="1061"/>
      <c r="I47" s="1160"/>
      <c r="J47" s="1160"/>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177"/>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177"/>
      <c r="BE47" s="1177"/>
      <c r="BF47" s="1177"/>
      <c r="BG47" s="1177"/>
      <c r="BH47" s="1177"/>
      <c r="BI47" s="1209"/>
    </row>
    <row r="48" spans="2:65" ht="49.5" thickBot="1" x14ac:dyDescent="0.35">
      <c r="B48" s="63"/>
      <c r="C48" s="156" t="e">
        <f>VLOOKUP(B48,'No Eliminar'!B$3:D$18,2,FALSE)</f>
        <v>#N/A</v>
      </c>
      <c r="D48" s="156" t="e">
        <f>VLOOKUP(B48,'No Eliminar'!B$3:E$18,4,FALSE)</f>
        <v>#N/A</v>
      </c>
      <c r="E48" s="63"/>
      <c r="F48" s="133"/>
      <c r="G48" s="1159"/>
      <c r="H48" s="1061"/>
      <c r="I48" s="1160"/>
      <c r="J48" s="1160"/>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177"/>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177"/>
      <c r="BE48" s="1177"/>
      <c r="BF48" s="1177"/>
      <c r="BG48" s="1177"/>
      <c r="BH48" s="1177"/>
      <c r="BI48" s="1209"/>
    </row>
    <row r="49" spans="2:61" ht="49.5" thickBot="1" x14ac:dyDescent="0.35">
      <c r="B49" s="63"/>
      <c r="C49" s="156" t="e">
        <f>VLOOKUP(B49,'No Eliminar'!B$3:D$18,2,FALSE)</f>
        <v>#N/A</v>
      </c>
      <c r="D49" s="156" t="e">
        <f>VLOOKUP(B49,'No Eliminar'!B$3:E$18,4,FALSE)</f>
        <v>#N/A</v>
      </c>
      <c r="E49" s="63"/>
      <c r="F49" s="133"/>
      <c r="G49" s="1159"/>
      <c r="H49" s="1061"/>
      <c r="I49" s="1160"/>
      <c r="J49" s="1160"/>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177"/>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177"/>
      <c r="BE49" s="1177"/>
      <c r="BF49" s="1177"/>
      <c r="BG49" s="1177"/>
      <c r="BH49" s="1177"/>
      <c r="BI49" s="1209"/>
    </row>
    <row r="50" spans="2:61" ht="49.5" thickBot="1" x14ac:dyDescent="0.35">
      <c r="B50" s="63"/>
      <c r="C50" s="156" t="e">
        <f>VLOOKUP(B50,'No Eliminar'!B$3:D$18,2,FALSE)</f>
        <v>#N/A</v>
      </c>
      <c r="D50" s="156" t="e">
        <f>VLOOKUP(B50,'No Eliminar'!B$3:E$18,4,FALSE)</f>
        <v>#N/A</v>
      </c>
      <c r="E50" s="63"/>
      <c r="F50" s="133"/>
      <c r="G50" s="1159"/>
      <c r="H50" s="1061"/>
      <c r="I50" s="1160"/>
      <c r="J50" s="1160"/>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177"/>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177"/>
      <c r="BE50" s="1177"/>
      <c r="BF50" s="1177"/>
      <c r="BG50" s="1177"/>
      <c r="BH50" s="1177"/>
      <c r="BI50" s="1209"/>
    </row>
    <row r="51" spans="2:61" ht="49.5" thickBot="1" x14ac:dyDescent="0.35">
      <c r="B51" s="63"/>
      <c r="C51" s="156" t="e">
        <f>VLOOKUP(B51,'No Eliminar'!B$3:D$18,2,FALSE)</f>
        <v>#N/A</v>
      </c>
      <c r="D51" s="156" t="e">
        <f>VLOOKUP(B51,'No Eliminar'!B$3:E$18,4,FALSE)</f>
        <v>#N/A</v>
      </c>
      <c r="E51" s="63"/>
      <c r="F51" s="133"/>
      <c r="G51" s="1159"/>
      <c r="H51" s="1061"/>
      <c r="I51" s="1160"/>
      <c r="J51" s="1160"/>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177"/>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177"/>
      <c r="BE51" s="1177"/>
      <c r="BF51" s="1177"/>
      <c r="BG51" s="1177"/>
      <c r="BH51" s="1177"/>
      <c r="BI51" s="1209"/>
    </row>
    <row r="52" spans="2:61" ht="49.5" thickBot="1" x14ac:dyDescent="0.35">
      <c r="B52" s="63"/>
      <c r="C52" s="156" t="e">
        <f>VLOOKUP(B52,'No Eliminar'!B$3:D$18,2,FALSE)</f>
        <v>#N/A</v>
      </c>
      <c r="D52" s="156" t="e">
        <f>VLOOKUP(B52,'No Eliminar'!B$3:E$18,4,FALSE)</f>
        <v>#N/A</v>
      </c>
      <c r="E52" s="63"/>
      <c r="F52" s="133"/>
      <c r="G52" s="1159"/>
      <c r="H52" s="1061"/>
      <c r="I52" s="1160"/>
      <c r="J52" s="1160"/>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177"/>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177"/>
      <c r="BE52" s="1177"/>
      <c r="BF52" s="1177"/>
      <c r="BG52" s="1177"/>
      <c r="BH52" s="1177"/>
      <c r="BI52" s="1209"/>
    </row>
    <row r="53" spans="2:61" ht="49.5" thickBot="1" x14ac:dyDescent="0.35">
      <c r="B53" s="63"/>
      <c r="C53" s="156" t="e">
        <f>VLOOKUP(B53,'No Eliminar'!B$3:D$18,2,FALSE)</f>
        <v>#N/A</v>
      </c>
      <c r="D53" s="156" t="e">
        <f>VLOOKUP(B53,'No Eliminar'!B$3:E$18,4,FALSE)</f>
        <v>#N/A</v>
      </c>
      <c r="E53" s="63"/>
      <c r="F53" s="133"/>
      <c r="G53" s="1159"/>
      <c r="H53" s="1061"/>
      <c r="I53" s="1160"/>
      <c r="J53" s="1160"/>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177"/>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177"/>
      <c r="BE53" s="1177"/>
      <c r="BF53" s="1177"/>
      <c r="BG53" s="1177"/>
      <c r="BH53" s="1177"/>
      <c r="BI53" s="1209"/>
    </row>
    <row r="54" spans="2:61" ht="49.5" thickBot="1" x14ac:dyDescent="0.35">
      <c r="B54" s="63"/>
      <c r="C54" s="156" t="e">
        <f>VLOOKUP(B54,'No Eliminar'!B$3:D$18,2,FALSE)</f>
        <v>#N/A</v>
      </c>
      <c r="D54" s="156" t="e">
        <f>VLOOKUP(B54,'No Eliminar'!B$3:E$18,4,FALSE)</f>
        <v>#N/A</v>
      </c>
      <c r="E54" s="63"/>
      <c r="F54" s="133"/>
      <c r="G54" s="1159"/>
      <c r="H54" s="1061"/>
      <c r="I54" s="1160"/>
      <c r="J54" s="1160"/>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177"/>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177"/>
      <c r="BE54" s="1177"/>
      <c r="BF54" s="1177"/>
      <c r="BG54" s="1177"/>
      <c r="BH54" s="1177"/>
      <c r="BI54" s="1209"/>
    </row>
    <row r="55" spans="2:61" ht="49.5" thickBot="1" x14ac:dyDescent="0.35">
      <c r="B55" s="63"/>
      <c r="C55" s="156" t="e">
        <f>VLOOKUP(B55,'No Eliminar'!B$3:D$18,2,FALSE)</f>
        <v>#N/A</v>
      </c>
      <c r="D55" s="156" t="e">
        <f>VLOOKUP(B55,'No Eliminar'!B$3:E$18,4,FALSE)</f>
        <v>#N/A</v>
      </c>
      <c r="E55" s="63"/>
      <c r="F55" s="133"/>
      <c r="G55" s="1159"/>
      <c r="H55" s="1061"/>
      <c r="I55" s="1160"/>
      <c r="J55" s="1160"/>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177"/>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177"/>
      <c r="BE55" s="1177"/>
      <c r="BF55" s="1177"/>
      <c r="BG55" s="1177"/>
      <c r="BH55" s="1177"/>
      <c r="BI55" s="1209"/>
    </row>
    <row r="56" spans="2:61" ht="49.5" thickBot="1" x14ac:dyDescent="0.35">
      <c r="B56" s="63"/>
      <c r="C56" s="156" t="e">
        <f>VLOOKUP(B56,'No Eliminar'!B$3:D$18,2,FALSE)</f>
        <v>#N/A</v>
      </c>
      <c r="D56" s="156" t="e">
        <f>VLOOKUP(B56,'No Eliminar'!B$3:E$18,4,FALSE)</f>
        <v>#N/A</v>
      </c>
      <c r="E56" s="63"/>
      <c r="F56" s="133"/>
      <c r="G56" s="1159"/>
      <c r="H56" s="1061"/>
      <c r="I56" s="1160"/>
      <c r="J56" s="1160"/>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177"/>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177"/>
      <c r="BE56" s="1177"/>
      <c r="BF56" s="1177"/>
      <c r="BG56" s="1177"/>
      <c r="BH56" s="1177"/>
      <c r="BI56" s="1209"/>
    </row>
    <row r="57" spans="2:61" ht="49.5" thickBot="1" x14ac:dyDescent="0.35">
      <c r="B57" s="63"/>
      <c r="C57" s="156" t="e">
        <f>VLOOKUP(B57,'No Eliminar'!B$3:D$18,2,FALSE)</f>
        <v>#N/A</v>
      </c>
      <c r="D57" s="156" t="e">
        <f>VLOOKUP(B57,'No Eliminar'!B$3:E$18,4,FALSE)</f>
        <v>#N/A</v>
      </c>
      <c r="E57" s="63"/>
      <c r="F57" s="133"/>
      <c r="G57" s="1159"/>
      <c r="H57" s="1061"/>
      <c r="I57" s="1160"/>
      <c r="J57" s="1160"/>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177"/>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177"/>
      <c r="BE57" s="1177"/>
      <c r="BF57" s="1177"/>
      <c r="BG57" s="1177"/>
      <c r="BH57" s="1177"/>
      <c r="BI57" s="1209"/>
    </row>
    <row r="58" spans="2:61" ht="49.5" thickBot="1" x14ac:dyDescent="0.35">
      <c r="B58" s="63"/>
      <c r="C58" s="156" t="e">
        <f>VLOOKUP(B58,'No Eliminar'!B$3:D$18,2,FALSE)</f>
        <v>#N/A</v>
      </c>
      <c r="D58" s="156" t="e">
        <f>VLOOKUP(B58,'No Eliminar'!B$3:E$18,4,FALSE)</f>
        <v>#N/A</v>
      </c>
      <c r="E58" s="63"/>
      <c r="F58" s="133"/>
      <c r="G58" s="1159"/>
      <c r="H58" s="1061"/>
      <c r="I58" s="1160"/>
      <c r="J58" s="1160"/>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77"/>
    </row>
    <row r="59" spans="2:61" ht="49.5" thickBot="1" x14ac:dyDescent="0.35">
      <c r="B59" s="63"/>
      <c r="C59" s="156" t="e">
        <f>VLOOKUP(B59,'No Eliminar'!B$3:D$18,2,FALSE)</f>
        <v>#N/A</v>
      </c>
      <c r="D59" s="156" t="e">
        <f>VLOOKUP(B59,'No Eliminar'!B$3:E$18,4,FALSE)</f>
        <v>#N/A</v>
      </c>
      <c r="E59" s="63"/>
      <c r="F59" s="133"/>
      <c r="G59" s="1159"/>
      <c r="H59" s="1061"/>
      <c r="I59" s="1160"/>
      <c r="J59" s="1160"/>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77"/>
    </row>
    <row r="60" spans="2:61" ht="49.5" thickBot="1" x14ac:dyDescent="0.35">
      <c r="B60" s="63"/>
      <c r="C60" s="156" t="e">
        <f>VLOOKUP(B60,'No Eliminar'!B$3:D$18,2,FALSE)</f>
        <v>#N/A</v>
      </c>
      <c r="D60" s="156" t="e">
        <f>VLOOKUP(B60,'No Eliminar'!B$3:E$18,4,FALSE)</f>
        <v>#N/A</v>
      </c>
      <c r="E60" s="63"/>
      <c r="F60" s="133"/>
      <c r="G60" s="1159"/>
      <c r="H60" s="1061"/>
      <c r="I60" s="1160"/>
      <c r="J60" s="1160"/>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77"/>
    </row>
    <row r="61" spans="2:61" ht="49.5" thickBot="1" x14ac:dyDescent="0.35">
      <c r="B61" s="63"/>
      <c r="C61" s="156" t="e">
        <f>VLOOKUP(B61,'No Eliminar'!B$3:D$18,2,FALSE)</f>
        <v>#N/A</v>
      </c>
      <c r="D61" s="156" t="e">
        <f>VLOOKUP(B61,'No Eliminar'!B$3:E$18,4,FALSE)</f>
        <v>#N/A</v>
      </c>
      <c r="E61" s="63"/>
      <c r="F61" s="133"/>
      <c r="G61" s="1159"/>
      <c r="H61" s="1061"/>
      <c r="I61" s="1160"/>
      <c r="J61" s="1160"/>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77"/>
    </row>
    <row r="62" spans="2:61" ht="49.5" thickBot="1" x14ac:dyDescent="0.35">
      <c r="B62" s="63"/>
      <c r="C62" s="156" t="e">
        <f>VLOOKUP(B62,'No Eliminar'!B$3:D$18,2,FALSE)</f>
        <v>#N/A</v>
      </c>
      <c r="D62" s="156" t="e">
        <f>VLOOKUP(B62,'No Eliminar'!B$3:E$18,4,FALSE)</f>
        <v>#N/A</v>
      </c>
      <c r="E62" s="63"/>
      <c r="F62" s="133"/>
      <c r="G62" s="1159"/>
      <c r="H62" s="1061"/>
      <c r="I62" s="1160"/>
      <c r="J62" s="1160"/>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77"/>
    </row>
    <row r="63" spans="2:61" ht="49.5" thickBot="1" x14ac:dyDescent="0.35">
      <c r="B63" s="63"/>
      <c r="C63" s="156" t="e">
        <f>VLOOKUP(B63,'No Eliminar'!B$3:D$18,2,FALSE)</f>
        <v>#N/A</v>
      </c>
      <c r="D63" s="156" t="e">
        <f>VLOOKUP(B63,'No Eliminar'!B$3:E$18,4,FALSE)</f>
        <v>#N/A</v>
      </c>
      <c r="E63" s="63"/>
      <c r="F63" s="133"/>
      <c r="G63" s="1159"/>
      <c r="H63" s="1061"/>
      <c r="I63" s="1160"/>
      <c r="J63" s="1160"/>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77"/>
    </row>
    <row r="64" spans="2:61" ht="49.5" thickBot="1" x14ac:dyDescent="0.35">
      <c r="B64" s="63"/>
      <c r="C64" s="156" t="e">
        <f>VLOOKUP(B64,'No Eliminar'!B$3:D$18,2,FALSE)</f>
        <v>#N/A</v>
      </c>
      <c r="D64" s="156" t="e">
        <f>VLOOKUP(B64,'No Eliminar'!B$3:E$18,4,FALSE)</f>
        <v>#N/A</v>
      </c>
      <c r="E64" s="63"/>
      <c r="F64" s="133"/>
      <c r="G64" s="1159"/>
      <c r="H64" s="1061"/>
      <c r="I64" s="1160"/>
      <c r="J64" s="1160"/>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77"/>
    </row>
    <row r="65" spans="2:61" ht="49.5" thickBot="1" x14ac:dyDescent="0.35">
      <c r="B65" s="63"/>
      <c r="C65" s="156" t="e">
        <f>VLOOKUP(B65,'No Eliminar'!B$3:D$18,2,FALSE)</f>
        <v>#N/A</v>
      </c>
      <c r="D65" s="156" t="e">
        <f>VLOOKUP(B65,'No Eliminar'!B$3:E$18,4,FALSE)</f>
        <v>#N/A</v>
      </c>
      <c r="E65" s="63"/>
      <c r="F65" s="133"/>
      <c r="G65" s="1159"/>
      <c r="H65" s="1061"/>
      <c r="I65" s="1160"/>
      <c r="J65" s="1160"/>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77"/>
    </row>
    <row r="66" spans="2:61" ht="49.5" thickBot="1" x14ac:dyDescent="0.35">
      <c r="B66" s="63"/>
      <c r="C66" s="156" t="e">
        <f>VLOOKUP(B66,'No Eliminar'!B$3:D$18,2,FALSE)</f>
        <v>#N/A</v>
      </c>
      <c r="D66" s="156" t="e">
        <f>VLOOKUP(B66,'No Eliminar'!B$3:E$18,4,FALSE)</f>
        <v>#N/A</v>
      </c>
      <c r="E66" s="63"/>
      <c r="F66" s="133"/>
      <c r="G66" s="1159"/>
      <c r="H66" s="1061"/>
      <c r="I66" s="1160"/>
      <c r="J66" s="1160"/>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77"/>
    </row>
    <row r="67" spans="2:61" ht="49.5" thickBot="1" x14ac:dyDescent="0.35">
      <c r="B67" s="63"/>
      <c r="C67" s="156" t="e">
        <f>VLOOKUP(B67,'No Eliminar'!B$3:D$18,2,FALSE)</f>
        <v>#N/A</v>
      </c>
      <c r="D67" s="156" t="e">
        <f>VLOOKUP(B67,'No Eliminar'!B$3:E$18,4,FALSE)</f>
        <v>#N/A</v>
      </c>
      <c r="E67" s="63"/>
      <c r="F67" s="133"/>
      <c r="G67" s="1159"/>
      <c r="H67" s="1061"/>
      <c r="I67" s="1160"/>
      <c r="J67" s="1160"/>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77"/>
    </row>
    <row r="68" spans="2:61" ht="49.5" thickBot="1" x14ac:dyDescent="0.35">
      <c r="B68" s="63"/>
      <c r="C68" s="156" t="e">
        <f>VLOOKUP(B68,'No Eliminar'!B$3:D$18,2,FALSE)</f>
        <v>#N/A</v>
      </c>
      <c r="D68" s="156" t="e">
        <f>VLOOKUP(B68,'No Eliminar'!B$3:E$18,4,FALSE)</f>
        <v>#N/A</v>
      </c>
      <c r="E68" s="63"/>
      <c r="F68" s="133"/>
      <c r="G68" s="1159"/>
      <c r="H68" s="1061"/>
      <c r="I68" s="1160"/>
      <c r="J68" s="1160"/>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77"/>
    </row>
    <row r="69" spans="2:61" ht="49.5" thickBot="1" x14ac:dyDescent="0.35">
      <c r="B69" s="63"/>
      <c r="C69" s="156" t="e">
        <f>VLOOKUP(B69,'No Eliminar'!B$3:D$18,2,FALSE)</f>
        <v>#N/A</v>
      </c>
      <c r="D69" s="156" t="e">
        <f>VLOOKUP(B69,'No Eliminar'!B$3:E$18,4,FALSE)</f>
        <v>#N/A</v>
      </c>
      <c r="E69" s="63"/>
      <c r="F69" s="133"/>
      <c r="G69" s="1159"/>
      <c r="H69" s="1061"/>
      <c r="I69" s="1160"/>
      <c r="J69" s="1160"/>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77"/>
    </row>
    <row r="70" spans="2:61" ht="49.5" thickBot="1" x14ac:dyDescent="0.35">
      <c r="B70" s="63"/>
      <c r="C70" s="156" t="e">
        <f>VLOOKUP(B70,'No Eliminar'!B$3:D$18,2,FALSE)</f>
        <v>#N/A</v>
      </c>
      <c r="D70" s="156" t="e">
        <f>VLOOKUP(B70,'No Eliminar'!B$3:E$18,4,FALSE)</f>
        <v>#N/A</v>
      </c>
      <c r="E70" s="63"/>
      <c r="F70" s="133"/>
      <c r="G70" s="1159"/>
      <c r="H70" s="1061"/>
      <c r="I70" s="1160"/>
      <c r="J70" s="1160"/>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77"/>
    </row>
    <row r="71" spans="2:61" ht="49.5" thickBot="1" x14ac:dyDescent="0.35">
      <c r="B71" s="63"/>
      <c r="C71" s="156" t="e">
        <f>VLOOKUP(B71,'No Eliminar'!B$3:D$18,2,FALSE)</f>
        <v>#N/A</v>
      </c>
      <c r="D71" s="156" t="e">
        <f>VLOOKUP(B71,'No Eliminar'!B$3:E$18,4,FALSE)</f>
        <v>#N/A</v>
      </c>
      <c r="E71" s="63"/>
      <c r="F71" s="133"/>
      <c r="G71" s="1159"/>
      <c r="H71" s="1061"/>
      <c r="I71" s="1160"/>
      <c r="J71" s="1160"/>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77"/>
    </row>
    <row r="72" spans="2:61" ht="49.5" thickBot="1" x14ac:dyDescent="0.35">
      <c r="B72" s="63"/>
      <c r="C72" s="156" t="e">
        <f>VLOOKUP(B72,'No Eliminar'!B$3:D$18,2,FALSE)</f>
        <v>#N/A</v>
      </c>
      <c r="D72" s="156" t="e">
        <f>VLOOKUP(B72,'No Eliminar'!B$3:E$18,4,FALSE)</f>
        <v>#N/A</v>
      </c>
      <c r="E72" s="63"/>
      <c r="F72" s="133"/>
      <c r="G72" s="1159"/>
      <c r="H72" s="1061"/>
      <c r="I72" s="1160"/>
      <c r="J72" s="1160"/>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77"/>
    </row>
    <row r="73" spans="2:61" ht="49.5" thickBot="1" x14ac:dyDescent="0.35">
      <c r="B73" s="63"/>
      <c r="C73" s="156" t="e">
        <f>VLOOKUP(B73,'No Eliminar'!B$3:D$18,2,FALSE)</f>
        <v>#N/A</v>
      </c>
      <c r="D73" s="156" t="e">
        <f>VLOOKUP(B73,'No Eliminar'!B$3:E$18,4,FALSE)</f>
        <v>#N/A</v>
      </c>
      <c r="E73" s="63"/>
      <c r="F73" s="133"/>
      <c r="G73" s="1159"/>
      <c r="H73" s="1061"/>
      <c r="I73" s="1160"/>
      <c r="J73" s="1160"/>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77"/>
    </row>
    <row r="74" spans="2:61" ht="49.5" thickBot="1" x14ac:dyDescent="0.35">
      <c r="B74" s="63"/>
      <c r="C74" s="156" t="e">
        <f>VLOOKUP(B74,'No Eliminar'!B$3:D$18,2,FALSE)</f>
        <v>#N/A</v>
      </c>
      <c r="D74" s="156" t="e">
        <f>VLOOKUP(B74,'No Eliminar'!B$3:E$18,4,FALSE)</f>
        <v>#N/A</v>
      </c>
      <c r="E74" s="63"/>
      <c r="F74" s="133"/>
      <c r="G74" s="1159"/>
      <c r="H74" s="1061"/>
      <c r="I74" s="1160"/>
      <c r="J74" s="1160"/>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77"/>
    </row>
    <row r="75" spans="2:61" ht="49.5" thickBot="1" x14ac:dyDescent="0.35">
      <c r="B75" s="63"/>
      <c r="C75" s="156" t="e">
        <f>VLOOKUP(B75,'No Eliminar'!B$3:D$18,2,FALSE)</f>
        <v>#N/A</v>
      </c>
      <c r="D75" s="156" t="e">
        <f>VLOOKUP(B75,'No Eliminar'!B$3:E$18,4,FALSE)</f>
        <v>#N/A</v>
      </c>
      <c r="E75" s="63"/>
      <c r="F75" s="133"/>
      <c r="G75" s="1159"/>
      <c r="H75" s="1061"/>
      <c r="I75" s="1160"/>
      <c r="J75" s="1160"/>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77"/>
    </row>
    <row r="76" spans="2:61" ht="49.5" thickBot="1" x14ac:dyDescent="0.35">
      <c r="B76" s="63"/>
      <c r="C76" s="156" t="e">
        <f>VLOOKUP(B76,'No Eliminar'!B$3:D$18,2,FALSE)</f>
        <v>#N/A</v>
      </c>
      <c r="D76" s="156" t="e">
        <f>VLOOKUP(B76,'No Eliminar'!B$3:E$18,4,FALSE)</f>
        <v>#N/A</v>
      </c>
      <c r="E76" s="63"/>
      <c r="F76" s="133"/>
      <c r="G76" s="1159"/>
      <c r="H76" s="1061"/>
      <c r="I76" s="1160"/>
      <c r="J76" s="1160"/>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77"/>
    </row>
    <row r="77" spans="2:61" ht="49.5" thickBot="1" x14ac:dyDescent="0.35">
      <c r="B77" s="63"/>
      <c r="C77" s="156" t="e">
        <f>VLOOKUP(B77,'No Eliminar'!B$3:D$18,2,FALSE)</f>
        <v>#N/A</v>
      </c>
      <c r="D77" s="156" t="e">
        <f>VLOOKUP(B77,'No Eliminar'!B$3:E$18,4,FALSE)</f>
        <v>#N/A</v>
      </c>
      <c r="E77" s="63"/>
      <c r="F77" s="133"/>
      <c r="G77" s="1159"/>
      <c r="H77" s="1061"/>
      <c r="I77" s="1160"/>
      <c r="J77" s="1160"/>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77"/>
    </row>
    <row r="78" spans="2:61" ht="49.5" thickBot="1" x14ac:dyDescent="0.35">
      <c r="B78" s="63"/>
      <c r="C78" s="156" t="e">
        <f>VLOOKUP(B78,'No Eliminar'!B$3:D$18,2,FALSE)</f>
        <v>#N/A</v>
      </c>
      <c r="D78" s="156" t="e">
        <f>VLOOKUP(B78,'No Eliminar'!B$3:E$18,4,FALSE)</f>
        <v>#N/A</v>
      </c>
      <c r="E78" s="63"/>
      <c r="F78" s="133"/>
      <c r="G78" s="1159"/>
      <c r="H78" s="1061"/>
      <c r="I78" s="1160"/>
      <c r="J78" s="1160"/>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77"/>
    </row>
    <row r="79" spans="2:61" ht="49.5" thickBot="1" x14ac:dyDescent="0.35">
      <c r="B79" s="63"/>
      <c r="C79" s="156" t="e">
        <f>VLOOKUP(B79,'No Eliminar'!B$3:D$18,2,FALSE)</f>
        <v>#N/A</v>
      </c>
      <c r="D79" s="156" t="e">
        <f>VLOOKUP(B79,'No Eliminar'!B$3:E$18,4,FALSE)</f>
        <v>#N/A</v>
      </c>
      <c r="E79" s="63"/>
      <c r="F79" s="133"/>
      <c r="G79" s="1159"/>
      <c r="H79" s="1061"/>
      <c r="I79" s="1160"/>
      <c r="J79" s="1160"/>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77"/>
    </row>
    <row r="80" spans="2:61" ht="49.5" thickBot="1" x14ac:dyDescent="0.35">
      <c r="B80" s="63"/>
      <c r="C80" s="156" t="e">
        <f>VLOOKUP(B80,'No Eliminar'!B$3:D$18,2,FALSE)</f>
        <v>#N/A</v>
      </c>
      <c r="D80" s="156" t="e">
        <f>VLOOKUP(B80,'No Eliminar'!B$3:E$18,4,FALSE)</f>
        <v>#N/A</v>
      </c>
      <c r="E80" s="63"/>
      <c r="F80" s="133"/>
      <c r="G80" s="1159"/>
      <c r="H80" s="1061"/>
      <c r="I80" s="1160"/>
      <c r="J80" s="1160"/>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77"/>
    </row>
    <row r="81" spans="2:61" ht="49.5" thickBot="1" x14ac:dyDescent="0.35">
      <c r="B81" s="63"/>
      <c r="C81" s="156" t="e">
        <f>VLOOKUP(B81,'No Eliminar'!B$3:D$18,2,FALSE)</f>
        <v>#N/A</v>
      </c>
      <c r="D81" s="156" t="e">
        <f>VLOOKUP(B81,'No Eliminar'!B$3:E$18,4,FALSE)</f>
        <v>#N/A</v>
      </c>
      <c r="E81" s="63"/>
      <c r="F81" s="133"/>
      <c r="G81" s="1159"/>
      <c r="H81" s="1061"/>
      <c r="I81" s="1160"/>
      <c r="J81" s="1160"/>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77"/>
    </row>
    <row r="82" spans="2:61" ht="49.5" thickBot="1" x14ac:dyDescent="0.35">
      <c r="B82" s="63"/>
      <c r="C82" s="156" t="e">
        <f>VLOOKUP(B82,'No Eliminar'!B$3:D$18,2,FALSE)</f>
        <v>#N/A</v>
      </c>
      <c r="D82" s="156" t="e">
        <f>VLOOKUP(B82,'No Eliminar'!B$3:E$18,4,FALSE)</f>
        <v>#N/A</v>
      </c>
      <c r="E82" s="63"/>
      <c r="F82" s="133"/>
      <c r="G82" s="1159"/>
      <c r="H82" s="1061"/>
      <c r="I82" s="1160"/>
      <c r="J82" s="1160"/>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77"/>
    </row>
    <row r="83" spans="2:61" ht="49.5" thickBot="1" x14ac:dyDescent="0.35">
      <c r="B83" s="63"/>
      <c r="C83" s="156" t="e">
        <f>VLOOKUP(B83,'No Eliminar'!B$3:D$18,2,FALSE)</f>
        <v>#N/A</v>
      </c>
      <c r="D83" s="156" t="e">
        <f>VLOOKUP(B83,'No Eliminar'!B$3:E$18,4,FALSE)</f>
        <v>#N/A</v>
      </c>
      <c r="E83" s="63"/>
      <c r="F83" s="133"/>
      <c r="G83" s="1159"/>
      <c r="H83" s="1061"/>
      <c r="I83" s="1160"/>
      <c r="J83" s="1160"/>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77"/>
    </row>
    <row r="84" spans="2:61" ht="49.5" thickBot="1" x14ac:dyDescent="0.35">
      <c r="B84" s="63"/>
      <c r="C84" s="156" t="e">
        <f>VLOOKUP(B84,'No Eliminar'!B$3:D$18,2,FALSE)</f>
        <v>#N/A</v>
      </c>
      <c r="D84" s="156" t="e">
        <f>VLOOKUP(B84,'No Eliminar'!B$3:E$18,4,FALSE)</f>
        <v>#N/A</v>
      </c>
      <c r="E84" s="63"/>
      <c r="F84" s="133"/>
      <c r="G84" s="1159"/>
      <c r="H84" s="1061"/>
      <c r="I84" s="1160"/>
      <c r="J84" s="1160"/>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77"/>
    </row>
    <row r="85" spans="2:61" ht="49.5" thickBot="1" x14ac:dyDescent="0.35">
      <c r="B85" s="63"/>
      <c r="C85" s="156" t="e">
        <f>VLOOKUP(B85,'No Eliminar'!B$3:D$18,2,FALSE)</f>
        <v>#N/A</v>
      </c>
      <c r="D85" s="156" t="e">
        <f>VLOOKUP(B85,'No Eliminar'!B$3:E$18,4,FALSE)</f>
        <v>#N/A</v>
      </c>
      <c r="E85" s="63"/>
      <c r="F85" s="133"/>
      <c r="G85" s="1159"/>
      <c r="H85" s="1061"/>
      <c r="I85" s="1160"/>
      <c r="J85" s="1160"/>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77"/>
    </row>
    <row r="86" spans="2:61" ht="49.5" thickBot="1" x14ac:dyDescent="0.35">
      <c r="B86" s="63"/>
      <c r="C86" s="156" t="e">
        <f>VLOOKUP(B86,'No Eliminar'!B$3:D$18,2,FALSE)</f>
        <v>#N/A</v>
      </c>
      <c r="D86" s="156" t="e">
        <f>VLOOKUP(B86,'No Eliminar'!B$3:E$18,4,FALSE)</f>
        <v>#N/A</v>
      </c>
      <c r="E86" s="63"/>
      <c r="F86" s="133"/>
      <c r="G86" s="1159"/>
      <c r="H86" s="1061"/>
      <c r="I86" s="1160"/>
      <c r="J86" s="1160"/>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77"/>
    </row>
    <row r="87" spans="2:61" ht="49.5" thickBot="1" x14ac:dyDescent="0.35">
      <c r="B87" s="63"/>
      <c r="C87" s="156" t="e">
        <f>VLOOKUP(B87,'No Eliminar'!B$3:D$18,2,FALSE)</f>
        <v>#N/A</v>
      </c>
      <c r="D87" s="156" t="e">
        <f>VLOOKUP(B87,'No Eliminar'!B$3:E$18,4,FALSE)</f>
        <v>#N/A</v>
      </c>
      <c r="E87" s="63"/>
      <c r="F87" s="133"/>
      <c r="G87" s="1159"/>
      <c r="H87" s="1061"/>
      <c r="I87" s="1160"/>
      <c r="J87" s="1160"/>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77"/>
    </row>
    <row r="88" spans="2:61" ht="49.5" thickBot="1" x14ac:dyDescent="0.35">
      <c r="B88" s="63"/>
      <c r="C88" s="156" t="e">
        <f>VLOOKUP(B88,'No Eliminar'!B$3:D$18,2,FALSE)</f>
        <v>#N/A</v>
      </c>
      <c r="D88" s="156" t="e">
        <f>VLOOKUP(B88,'No Eliminar'!B$3:E$18,4,FALSE)</f>
        <v>#N/A</v>
      </c>
      <c r="E88" s="63"/>
      <c r="F88" s="133"/>
      <c r="G88" s="1159"/>
      <c r="H88" s="1061"/>
      <c r="I88" s="1160"/>
      <c r="J88" s="1160"/>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77"/>
    </row>
    <row r="89" spans="2:61" ht="49.5" thickBot="1" x14ac:dyDescent="0.35">
      <c r="B89" s="63"/>
      <c r="C89" s="156" t="e">
        <f>VLOOKUP(B89,'No Eliminar'!B$3:D$18,2,FALSE)</f>
        <v>#N/A</v>
      </c>
      <c r="D89" s="156" t="e">
        <f>VLOOKUP(B89,'No Eliminar'!B$3:E$18,4,FALSE)</f>
        <v>#N/A</v>
      </c>
      <c r="E89" s="63"/>
      <c r="F89" s="133"/>
      <c r="G89" s="1159"/>
      <c r="H89" s="1061"/>
      <c r="I89" s="1160"/>
      <c r="J89" s="1160"/>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77"/>
    </row>
    <row r="90" spans="2:61" ht="49.5" thickBot="1" x14ac:dyDescent="0.35">
      <c r="B90" s="63"/>
      <c r="C90" s="156" t="e">
        <f>VLOOKUP(B90,'No Eliminar'!B$3:D$18,2,FALSE)</f>
        <v>#N/A</v>
      </c>
      <c r="D90" s="156" t="e">
        <f>VLOOKUP(B90,'No Eliminar'!B$3:E$18,4,FALSE)</f>
        <v>#N/A</v>
      </c>
      <c r="E90" s="63"/>
      <c r="F90" s="133"/>
      <c r="G90" s="1159"/>
      <c r="H90" s="1061"/>
      <c r="I90" s="1160"/>
      <c r="J90" s="1160"/>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77"/>
    </row>
    <row r="91" spans="2:61" ht="49.5" thickBot="1" x14ac:dyDescent="0.35">
      <c r="B91" s="63"/>
      <c r="C91" s="156" t="e">
        <f>VLOOKUP(B91,'No Eliminar'!B$3:D$18,2,FALSE)</f>
        <v>#N/A</v>
      </c>
      <c r="D91" s="156" t="e">
        <f>VLOOKUP(B91,'No Eliminar'!B$3:E$18,4,FALSE)</f>
        <v>#N/A</v>
      </c>
      <c r="E91" s="63"/>
      <c r="F91" s="133"/>
      <c r="G91" s="1159"/>
      <c r="H91" s="1061"/>
      <c r="I91" s="1160"/>
      <c r="J91" s="1160"/>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77"/>
    </row>
    <row r="92" spans="2:61" ht="49.5" thickBot="1" x14ac:dyDescent="0.35">
      <c r="B92" s="63"/>
      <c r="C92" s="156" t="e">
        <f>VLOOKUP(B92,'No Eliminar'!B$3:D$18,2,FALSE)</f>
        <v>#N/A</v>
      </c>
      <c r="D92" s="156" t="e">
        <f>VLOOKUP(B92,'No Eliminar'!B$3:E$18,4,FALSE)</f>
        <v>#N/A</v>
      </c>
      <c r="E92" s="63"/>
      <c r="F92" s="133"/>
      <c r="G92" s="1159"/>
      <c r="H92" s="1061"/>
      <c r="I92" s="1160"/>
      <c r="J92" s="1160"/>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77"/>
    </row>
    <row r="93" spans="2:61" ht="49.5" thickBot="1" x14ac:dyDescent="0.35">
      <c r="B93" s="63"/>
      <c r="C93" s="156" t="e">
        <f>VLOOKUP(B93,'No Eliminar'!B$3:D$18,2,FALSE)</f>
        <v>#N/A</v>
      </c>
      <c r="D93" s="156" t="e">
        <f>VLOOKUP(B93,'No Eliminar'!B$3:E$18,4,FALSE)</f>
        <v>#N/A</v>
      </c>
      <c r="E93" s="63"/>
      <c r="F93" s="133"/>
      <c r="G93" s="1159"/>
      <c r="H93" s="1061"/>
      <c r="I93" s="1160"/>
      <c r="J93" s="1160"/>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77"/>
    </row>
    <row r="94" spans="2:61" ht="49.5" thickBot="1" x14ac:dyDescent="0.35">
      <c r="B94" s="63"/>
      <c r="C94" s="156" t="e">
        <f>VLOOKUP(B94,'No Eliminar'!B$3:D$18,2,FALSE)</f>
        <v>#N/A</v>
      </c>
      <c r="D94" s="156" t="e">
        <f>VLOOKUP(B94,'No Eliminar'!B$3:E$18,4,FALSE)</f>
        <v>#N/A</v>
      </c>
      <c r="E94" s="63"/>
      <c r="F94" s="133"/>
      <c r="G94" s="1159"/>
      <c r="H94" s="1061"/>
      <c r="I94" s="1160"/>
      <c r="J94" s="1160"/>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77"/>
    </row>
    <row r="95" spans="2:61" ht="49.5" thickBot="1" x14ac:dyDescent="0.35">
      <c r="B95" s="63"/>
      <c r="C95" s="156" t="e">
        <f>VLOOKUP(B95,'No Eliminar'!B$3:D$18,2,FALSE)</f>
        <v>#N/A</v>
      </c>
      <c r="D95" s="156" t="e">
        <f>VLOOKUP(B95,'No Eliminar'!B$3:E$18,4,FALSE)</f>
        <v>#N/A</v>
      </c>
      <c r="E95" s="63"/>
      <c r="F95" s="133"/>
      <c r="G95" s="1159"/>
      <c r="H95" s="1061"/>
      <c r="I95" s="1160"/>
      <c r="J95" s="1160"/>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77"/>
    </row>
    <row r="96" spans="2:61" ht="49.5" thickBot="1" x14ac:dyDescent="0.35">
      <c r="B96" s="63"/>
      <c r="C96" s="156" t="e">
        <f>VLOOKUP(B96,'No Eliminar'!B$3:D$18,2,FALSE)</f>
        <v>#N/A</v>
      </c>
      <c r="D96" s="156" t="e">
        <f>VLOOKUP(B96,'No Eliminar'!B$3:E$18,4,FALSE)</f>
        <v>#N/A</v>
      </c>
      <c r="E96" s="63"/>
      <c r="F96" s="133"/>
      <c r="G96" s="1159"/>
      <c r="H96" s="1061"/>
      <c r="I96" s="1160"/>
      <c r="J96" s="1160"/>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77"/>
    </row>
    <row r="97" spans="2:61" ht="49.5" thickBot="1" x14ac:dyDescent="0.35">
      <c r="B97" s="63"/>
      <c r="C97" s="156" t="e">
        <f>VLOOKUP(B97,'No Eliminar'!B$3:D$18,2,FALSE)</f>
        <v>#N/A</v>
      </c>
      <c r="D97" s="156" t="e">
        <f>VLOOKUP(B97,'No Eliminar'!B$3:E$18,4,FALSE)</f>
        <v>#N/A</v>
      </c>
      <c r="E97" s="63"/>
      <c r="F97" s="133"/>
      <c r="G97" s="1159"/>
      <c r="H97" s="1061"/>
      <c r="I97" s="1160"/>
      <c r="J97" s="1160"/>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77"/>
    </row>
    <row r="98" spans="2:61" ht="49.5" thickBot="1" x14ac:dyDescent="0.35">
      <c r="B98" s="63"/>
      <c r="C98" s="156" t="e">
        <f>VLOOKUP(B98,'No Eliminar'!B$3:D$18,2,FALSE)</f>
        <v>#N/A</v>
      </c>
      <c r="D98" s="156" t="e">
        <f>VLOOKUP(B98,'No Eliminar'!B$3:E$18,4,FALSE)</f>
        <v>#N/A</v>
      </c>
      <c r="E98" s="63"/>
      <c r="F98" s="133"/>
      <c r="G98" s="1159"/>
      <c r="H98" s="1061"/>
      <c r="I98" s="1160"/>
      <c r="J98" s="1160"/>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77"/>
    </row>
    <row r="99" spans="2:61" ht="49.5" thickBot="1" x14ac:dyDescent="0.35">
      <c r="B99" s="63"/>
      <c r="C99" s="156" t="e">
        <f>VLOOKUP(B99,'No Eliminar'!B$3:D$18,2,FALSE)</f>
        <v>#N/A</v>
      </c>
      <c r="D99" s="156" t="e">
        <f>VLOOKUP(B99,'No Eliminar'!B$3:E$18,4,FALSE)</f>
        <v>#N/A</v>
      </c>
      <c r="E99" s="63"/>
      <c r="F99" s="133"/>
      <c r="G99" s="1159"/>
      <c r="H99" s="1061"/>
      <c r="I99" s="1160"/>
      <c r="J99" s="1160"/>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77"/>
    </row>
    <row r="100" spans="2:61" ht="49.5" thickBot="1" x14ac:dyDescent="0.35">
      <c r="B100" s="63"/>
      <c r="C100" s="156" t="e">
        <f>VLOOKUP(B100,'No Eliminar'!B$3:D$18,2,FALSE)</f>
        <v>#N/A</v>
      </c>
      <c r="D100" s="156" t="e">
        <f>VLOOKUP(B100,'No Eliminar'!B$3:E$18,4,FALSE)</f>
        <v>#N/A</v>
      </c>
      <c r="E100" s="63"/>
      <c r="F100" s="133"/>
      <c r="G100" s="1159"/>
      <c r="H100" s="1061"/>
      <c r="I100" s="1160"/>
      <c r="J100" s="1160"/>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77"/>
    </row>
    <row r="101" spans="2:61" ht="49.5" thickBot="1" x14ac:dyDescent="0.35">
      <c r="B101" s="63"/>
      <c r="C101" s="156" t="e">
        <f>VLOOKUP(B101,'No Eliminar'!B$3:D$18,2,FALSE)</f>
        <v>#N/A</v>
      </c>
      <c r="D101" s="156" t="e">
        <f>VLOOKUP(B101,'No Eliminar'!B$3:E$18,4,FALSE)</f>
        <v>#N/A</v>
      </c>
      <c r="E101" s="63"/>
      <c r="F101" s="133"/>
      <c r="G101" s="1159"/>
      <c r="H101" s="1061"/>
      <c r="I101" s="1160"/>
      <c r="J101" s="1160"/>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77"/>
    </row>
    <row r="102" spans="2:61" ht="49.5" thickBot="1" x14ac:dyDescent="0.35">
      <c r="B102" s="63"/>
      <c r="C102" s="156" t="e">
        <f>VLOOKUP(B102,'No Eliminar'!B$3:D$18,2,FALSE)</f>
        <v>#N/A</v>
      </c>
      <c r="D102" s="156" t="e">
        <f>VLOOKUP(B102,'No Eliminar'!B$3:E$18,4,FALSE)</f>
        <v>#N/A</v>
      </c>
      <c r="E102" s="63"/>
      <c r="F102" s="133"/>
      <c r="G102" s="1159"/>
      <c r="H102" s="1061"/>
      <c r="I102" s="1160"/>
      <c r="J102" s="1160"/>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77"/>
    </row>
    <row r="103" spans="2:61" ht="49.5" thickBot="1" x14ac:dyDescent="0.35">
      <c r="B103" s="63"/>
      <c r="C103" s="156" t="e">
        <f>VLOOKUP(B103,'No Eliminar'!B$3:D$18,2,FALSE)</f>
        <v>#N/A</v>
      </c>
      <c r="D103" s="156" t="e">
        <f>VLOOKUP(B103,'No Eliminar'!B$3:E$18,4,FALSE)</f>
        <v>#N/A</v>
      </c>
      <c r="E103" s="63"/>
      <c r="F103" s="133"/>
      <c r="G103" s="1159"/>
      <c r="H103" s="1061"/>
      <c r="I103" s="1160"/>
      <c r="J103" s="1160"/>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77"/>
    </row>
    <row r="104" spans="2:61" ht="49.5" thickBot="1" x14ac:dyDescent="0.35">
      <c r="B104" s="63"/>
      <c r="C104" s="156" t="e">
        <f>VLOOKUP(B104,'No Eliminar'!B$3:D$18,2,FALSE)</f>
        <v>#N/A</v>
      </c>
      <c r="D104" s="156" t="e">
        <f>VLOOKUP(B104,'No Eliminar'!B$3:E$18,4,FALSE)</f>
        <v>#N/A</v>
      </c>
      <c r="E104" s="63"/>
      <c r="F104" s="133"/>
      <c r="G104" s="1159"/>
      <c r="H104" s="1061"/>
      <c r="I104" s="1160"/>
      <c r="J104" s="1160"/>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77"/>
    </row>
    <row r="105" spans="2:61" ht="49.5" thickBot="1" x14ac:dyDescent="0.35">
      <c r="B105" s="63"/>
      <c r="C105" s="156" t="e">
        <f>VLOOKUP(B105,'No Eliminar'!B$3:D$18,2,FALSE)</f>
        <v>#N/A</v>
      </c>
      <c r="D105" s="156" t="e">
        <f>VLOOKUP(B105,'No Eliminar'!B$3:E$18,4,FALSE)</f>
        <v>#N/A</v>
      </c>
      <c r="E105" s="63"/>
      <c r="F105" s="133"/>
      <c r="G105" s="1159"/>
      <c r="H105" s="1061"/>
      <c r="I105" s="1160"/>
      <c r="J105" s="1160"/>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77"/>
    </row>
    <row r="106" spans="2:61" ht="49.5" thickBot="1" x14ac:dyDescent="0.35">
      <c r="B106" s="63"/>
      <c r="C106" s="156" t="e">
        <f>VLOOKUP(B106,'No Eliminar'!B$3:D$18,2,FALSE)</f>
        <v>#N/A</v>
      </c>
      <c r="D106" s="156" t="e">
        <f>VLOOKUP(B106,'No Eliminar'!B$3:E$18,4,FALSE)</f>
        <v>#N/A</v>
      </c>
      <c r="E106" s="63"/>
      <c r="F106" s="133"/>
      <c r="G106" s="1159"/>
      <c r="H106" s="1061"/>
      <c r="I106" s="1160"/>
      <c r="J106" s="1160"/>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77"/>
    </row>
    <row r="107" spans="2:61" ht="49.5" thickBot="1" x14ac:dyDescent="0.35">
      <c r="B107" s="63"/>
      <c r="C107" s="156" t="e">
        <f>VLOOKUP(B107,'No Eliminar'!B$3:D$18,2,FALSE)</f>
        <v>#N/A</v>
      </c>
      <c r="D107" s="156" t="e">
        <f>VLOOKUP(B107,'No Eliminar'!B$3:E$18,4,FALSE)</f>
        <v>#N/A</v>
      </c>
      <c r="E107" s="63"/>
      <c r="F107" s="133"/>
      <c r="G107" s="1159"/>
      <c r="H107" s="1061"/>
      <c r="I107" s="1160"/>
      <c r="J107" s="1160"/>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77"/>
    </row>
    <row r="108" spans="2:61" ht="49.5" thickBot="1" x14ac:dyDescent="0.35">
      <c r="B108" s="63"/>
      <c r="C108" s="156" t="e">
        <f>VLOOKUP(B108,'No Eliminar'!B$3:D$18,2,FALSE)</f>
        <v>#N/A</v>
      </c>
      <c r="D108" s="156" t="e">
        <f>VLOOKUP(B108,'No Eliminar'!B$3:E$18,4,FALSE)</f>
        <v>#N/A</v>
      </c>
      <c r="E108" s="63"/>
      <c r="F108" s="133"/>
      <c r="G108" s="1159"/>
      <c r="H108" s="1061"/>
      <c r="I108" s="1160"/>
      <c r="J108" s="1160"/>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77"/>
    </row>
    <row r="109" spans="2:61" ht="49.5" thickBot="1" x14ac:dyDescent="0.35">
      <c r="B109" s="63"/>
      <c r="C109" s="156" t="e">
        <f>VLOOKUP(B109,'No Eliminar'!B$3:D$18,2,FALSE)</f>
        <v>#N/A</v>
      </c>
      <c r="D109" s="156" t="e">
        <f>VLOOKUP(B109,'No Eliminar'!B$3:E$18,4,FALSE)</f>
        <v>#N/A</v>
      </c>
      <c r="E109" s="63"/>
      <c r="F109" s="133"/>
      <c r="G109" s="1159"/>
      <c r="H109" s="1061"/>
      <c r="I109" s="1160"/>
      <c r="J109" s="1160"/>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77"/>
    </row>
    <row r="110" spans="2:61" ht="49.5" thickBot="1" x14ac:dyDescent="0.35">
      <c r="B110" s="63"/>
      <c r="C110" s="156" t="e">
        <f>VLOOKUP(B110,'No Eliminar'!B$3:D$18,2,FALSE)</f>
        <v>#N/A</v>
      </c>
      <c r="D110" s="156" t="e">
        <f>VLOOKUP(B110,'No Eliminar'!B$3:E$18,4,FALSE)</f>
        <v>#N/A</v>
      </c>
      <c r="E110" s="63"/>
      <c r="F110" s="133"/>
      <c r="G110" s="1159"/>
      <c r="H110" s="1061"/>
      <c r="I110" s="1160"/>
      <c r="J110" s="1160"/>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77"/>
    </row>
    <row r="111" spans="2:61" ht="49.5" thickBot="1" x14ac:dyDescent="0.35">
      <c r="B111" s="63"/>
      <c r="C111" s="156" t="e">
        <f>VLOOKUP(B111,'No Eliminar'!B$3:D$18,2,FALSE)</f>
        <v>#N/A</v>
      </c>
      <c r="D111" s="156" t="e">
        <f>VLOOKUP(B111,'No Eliminar'!B$3:E$18,4,FALSE)</f>
        <v>#N/A</v>
      </c>
      <c r="E111" s="63"/>
      <c r="F111" s="133"/>
      <c r="G111" s="1159"/>
      <c r="H111" s="1061"/>
      <c r="I111" s="1160"/>
      <c r="J111" s="1160"/>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77"/>
    </row>
    <row r="112" spans="2:61" ht="49.5" thickBot="1" x14ac:dyDescent="0.35">
      <c r="B112" s="63"/>
      <c r="C112" s="156" t="e">
        <f>VLOOKUP(B112,'No Eliminar'!B$3:D$18,2,FALSE)</f>
        <v>#N/A</v>
      </c>
      <c r="D112" s="156" t="e">
        <f>VLOOKUP(B112,'No Eliminar'!B$3:E$18,4,FALSE)</f>
        <v>#N/A</v>
      </c>
      <c r="E112" s="63"/>
      <c r="F112" s="133"/>
      <c r="G112" s="1159"/>
      <c r="H112" s="1061"/>
      <c r="I112" s="1160"/>
      <c r="J112" s="1160"/>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77"/>
    </row>
    <row r="113" spans="2:61" ht="49.5" thickBot="1" x14ac:dyDescent="0.35">
      <c r="B113" s="63"/>
      <c r="C113" s="156" t="e">
        <f>VLOOKUP(B113,'No Eliminar'!B$3:D$18,2,FALSE)</f>
        <v>#N/A</v>
      </c>
      <c r="D113" s="156" t="e">
        <f>VLOOKUP(B113,'No Eliminar'!B$3:E$18,4,FALSE)</f>
        <v>#N/A</v>
      </c>
      <c r="E113" s="63"/>
      <c r="F113" s="133"/>
      <c r="G113" s="1159"/>
      <c r="H113" s="1061"/>
      <c r="I113" s="1160"/>
      <c r="J113" s="1160"/>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77"/>
    </row>
    <row r="114" spans="2:61" ht="49.5" thickBot="1" x14ac:dyDescent="0.35">
      <c r="B114" s="63"/>
      <c r="C114" s="156" t="e">
        <f>VLOOKUP(B114,'No Eliminar'!B$3:D$18,2,FALSE)</f>
        <v>#N/A</v>
      </c>
      <c r="D114" s="156" t="e">
        <f>VLOOKUP(B114,'No Eliminar'!B$3:E$18,4,FALSE)</f>
        <v>#N/A</v>
      </c>
      <c r="E114" s="63"/>
      <c r="F114" s="133"/>
      <c r="G114" s="1159"/>
      <c r="H114" s="1061"/>
      <c r="I114" s="1160"/>
      <c r="J114" s="1160"/>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77"/>
    </row>
    <row r="115" spans="2:61" ht="49.5" thickBot="1" x14ac:dyDescent="0.35">
      <c r="B115" s="63"/>
      <c r="C115" s="156" t="e">
        <f>VLOOKUP(B115,'No Eliminar'!B$3:D$18,2,FALSE)</f>
        <v>#N/A</v>
      </c>
      <c r="D115" s="156" t="e">
        <f>VLOOKUP(B115,'No Eliminar'!B$3:E$18,4,FALSE)</f>
        <v>#N/A</v>
      </c>
      <c r="E115" s="63"/>
      <c r="F115" s="133"/>
      <c r="G115" s="1159"/>
      <c r="H115" s="1061"/>
      <c r="I115" s="1160"/>
      <c r="J115" s="1160"/>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77"/>
    </row>
    <row r="116" spans="2:61" ht="49.5" thickBot="1" x14ac:dyDescent="0.35">
      <c r="B116" s="63"/>
      <c r="C116" s="156" t="e">
        <f>VLOOKUP(B116,'No Eliminar'!B$3:D$18,2,FALSE)</f>
        <v>#N/A</v>
      </c>
      <c r="D116" s="156" t="e">
        <f>VLOOKUP(B116,'No Eliminar'!B$3:E$18,4,FALSE)</f>
        <v>#N/A</v>
      </c>
      <c r="E116" s="63"/>
      <c r="F116" s="133"/>
      <c r="G116" s="1159"/>
      <c r="H116" s="1061"/>
      <c r="I116" s="1160"/>
      <c r="J116" s="1160"/>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77"/>
    </row>
    <row r="117" spans="2:61" ht="49.5" thickBot="1" x14ac:dyDescent="0.35">
      <c r="B117" s="63"/>
      <c r="C117" s="156" t="e">
        <f>VLOOKUP(B117,'No Eliminar'!B$3:D$18,2,FALSE)</f>
        <v>#N/A</v>
      </c>
      <c r="D117" s="156" t="e">
        <f>VLOOKUP(B117,'No Eliminar'!B$3:E$18,4,FALSE)</f>
        <v>#N/A</v>
      </c>
      <c r="E117" s="63"/>
      <c r="F117" s="133"/>
      <c r="G117" s="1159"/>
      <c r="H117" s="1061"/>
      <c r="I117" s="1160"/>
      <c r="J117" s="1160"/>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77"/>
    </row>
    <row r="118" spans="2:61" ht="49.5" thickBot="1" x14ac:dyDescent="0.35">
      <c r="B118" s="63"/>
      <c r="C118" s="156" t="e">
        <f>VLOOKUP(B118,'No Eliminar'!B$3:D$18,2,FALSE)</f>
        <v>#N/A</v>
      </c>
      <c r="D118" s="156" t="e">
        <f>VLOOKUP(B118,'No Eliminar'!B$3:E$18,4,FALSE)</f>
        <v>#N/A</v>
      </c>
      <c r="E118" s="63"/>
      <c r="F118" s="133"/>
      <c r="G118" s="1159"/>
      <c r="H118" s="1061"/>
      <c r="I118" s="1160"/>
      <c r="J118" s="1160"/>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77"/>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77"/>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77"/>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77"/>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77"/>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77"/>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77"/>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77"/>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77"/>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77"/>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77"/>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77"/>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77"/>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77"/>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77"/>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77"/>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77"/>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77"/>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77"/>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77"/>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77"/>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77"/>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77"/>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77"/>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77"/>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77"/>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77"/>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77"/>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77"/>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77"/>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77"/>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77"/>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77"/>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77"/>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77"/>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77"/>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77"/>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77"/>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77"/>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77"/>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77"/>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77"/>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77"/>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77"/>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77"/>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77"/>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77"/>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77"/>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77"/>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77"/>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77"/>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77"/>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77"/>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77"/>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77"/>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77"/>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77"/>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77"/>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77"/>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77"/>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77"/>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77"/>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77"/>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77"/>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77"/>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77"/>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77"/>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77"/>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77"/>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77"/>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77"/>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77"/>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77"/>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77"/>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77"/>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77"/>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77"/>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77"/>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77"/>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77"/>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77"/>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77"/>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77"/>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77"/>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77"/>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77"/>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77"/>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77"/>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77"/>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77"/>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77"/>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77"/>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77"/>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77"/>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77"/>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77"/>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77"/>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77"/>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77"/>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77"/>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77"/>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77"/>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77"/>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77"/>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77"/>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77"/>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77"/>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77"/>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77"/>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77"/>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77"/>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77"/>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77"/>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77"/>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77"/>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77"/>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77"/>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77"/>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77"/>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77"/>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77"/>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77"/>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77"/>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77"/>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77"/>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77"/>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77"/>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77"/>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F11:F12"/>
    <mergeCell ref="G11:G12"/>
    <mergeCell ref="H11:H12"/>
    <mergeCell ref="E11:E12"/>
    <mergeCell ref="D11:D12"/>
    <mergeCell ref="C11:C12"/>
    <mergeCell ref="B13:B14"/>
    <mergeCell ref="K11:K12"/>
    <mergeCell ref="J11:J12"/>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AA42:AA43"/>
    <mergeCell ref="I42:I43"/>
    <mergeCell ref="O42:O43"/>
    <mergeCell ref="P42:P43"/>
    <mergeCell ref="Q42:Q43"/>
    <mergeCell ref="R42:R43"/>
    <mergeCell ref="S42:S43"/>
    <mergeCell ref="T42:T43"/>
    <mergeCell ref="U42:U43"/>
    <mergeCell ref="V42:V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O27:O29"/>
    <mergeCell ref="P27:P29"/>
    <mergeCell ref="Q27:Q29"/>
    <mergeCell ref="R27:R29"/>
    <mergeCell ref="S27:S29"/>
    <mergeCell ref="T27:T29"/>
    <mergeCell ref="U27:U29"/>
    <mergeCell ref="V27:V29"/>
    <mergeCell ref="W27:W29"/>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30:O33"/>
    <mergeCell ref="P30:P33"/>
    <mergeCell ref="Q30:Q33"/>
    <mergeCell ref="R30:R33"/>
    <mergeCell ref="S30:S33"/>
    <mergeCell ref="T30:T33"/>
    <mergeCell ref="U30:U33"/>
    <mergeCell ref="V30:V33"/>
    <mergeCell ref="W30:W33"/>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E22:E23"/>
    <mergeCell ref="F22:F23"/>
    <mergeCell ref="G22:G23"/>
    <mergeCell ref="H22:H23"/>
    <mergeCell ref="I22:I23"/>
    <mergeCell ref="E24:E25"/>
    <mergeCell ref="F24:F25"/>
    <mergeCell ref="G24:G25"/>
    <mergeCell ref="H24:H25"/>
    <mergeCell ref="I24:I25"/>
    <mergeCell ref="J22:J23"/>
    <mergeCell ref="K22:K23"/>
    <mergeCell ref="L22:L23"/>
    <mergeCell ref="M22:M23"/>
    <mergeCell ref="N22:N23"/>
    <mergeCell ref="O22:O23"/>
    <mergeCell ref="P22:P23"/>
    <mergeCell ref="Q22:Q23"/>
    <mergeCell ref="R22:R23"/>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S9:S10"/>
    <mergeCell ref="T9:T10"/>
    <mergeCell ref="U9:U10"/>
    <mergeCell ref="V9:V10"/>
    <mergeCell ref="W9:W10"/>
    <mergeCell ref="X9:X10"/>
    <mergeCell ref="Y9:Y10"/>
    <mergeCell ref="Z9:Z10"/>
    <mergeCell ref="AA9:AA10"/>
  </mergeCells>
  <phoneticPr fontId="26" type="noConversion"/>
  <conditionalFormatting sqref="AI9:AI10 AI13 AI15:AI17 AI34 AI39 AI42 AI36:AI37 AI44:AI245">
    <cfRule type="cellIs" dxfId="668" priority="237" operator="equal">
      <formula>"Moderado"</formula>
    </cfRule>
    <cfRule type="cellIs" dxfId="667" priority="238" operator="equal">
      <formula>"Catastrófico"</formula>
    </cfRule>
    <cfRule type="cellIs" dxfId="666" priority="239" operator="equal">
      <formula>"Mayor"</formula>
    </cfRule>
  </conditionalFormatting>
  <conditionalFormatting sqref="M9 M11 M13 M19:M22 M24 M26:M27 M30 M34 M36 M39 M42 M44:M245 M15:M17">
    <cfRule type="cellIs" dxfId="665" priority="232" operator="equal">
      <formula>"Casi seguro"</formula>
    </cfRule>
    <cfRule type="cellIs" dxfId="664" priority="233" operator="equal">
      <formula>"Probable"</formula>
    </cfRule>
    <cfRule type="cellIs" dxfId="663" priority="234" operator="equal">
      <formula>"Posible"</formula>
    </cfRule>
    <cfRule type="cellIs" dxfId="662" priority="235" operator="equal">
      <formula>"Improbable"</formula>
    </cfRule>
    <cfRule type="cellIs" dxfId="661"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60" priority="180" operator="equal">
      <formula>"Extrema"</formula>
    </cfRule>
    <cfRule type="cellIs" dxfId="659" priority="181" operator="equal">
      <formula>"Alta"</formula>
    </cfRule>
    <cfRule type="cellIs" dxfId="658" priority="182" operator="equal">
      <formula>"Moderada"</formula>
    </cfRule>
    <cfRule type="cellIs" dxfId="657" priority="183" operator="equal">
      <formula>"Baja"</formula>
    </cfRule>
  </conditionalFormatting>
  <conditionalFormatting sqref="BB9 BB13:BB16 BB18">
    <cfRule type="cellIs" dxfId="656" priority="172" operator="equal">
      <formula>"Extrema"</formula>
    </cfRule>
    <cfRule type="cellIs" dxfId="655" priority="173" operator="equal">
      <formula>"Alta"</formula>
    </cfRule>
    <cfRule type="cellIs" dxfId="654" priority="174" operator="equal">
      <formula>"Moderada"</formula>
    </cfRule>
    <cfRule type="cellIs" dxfId="653" priority="175" operator="equal">
      <formula>"Baja"</formula>
    </cfRule>
  </conditionalFormatting>
  <conditionalFormatting sqref="AL9:AL10">
    <cfRule type="cellIs" dxfId="652" priority="168" operator="equal">
      <formula>"Extrema"</formula>
    </cfRule>
    <cfRule type="cellIs" dxfId="651" priority="169" operator="equal">
      <formula>"Alta"</formula>
    </cfRule>
    <cfRule type="cellIs" dxfId="650" priority="170" operator="equal">
      <formula>"Moderada"</formula>
    </cfRule>
    <cfRule type="cellIs" dxfId="649" priority="171" operator="equal">
      <formula>"Baja"</formula>
    </cfRule>
  </conditionalFormatting>
  <conditionalFormatting sqref="AI11:AI12">
    <cfRule type="cellIs" dxfId="648" priority="161" operator="equal">
      <formula>"Moderado"</formula>
    </cfRule>
    <cfRule type="cellIs" dxfId="647" priority="162" operator="equal">
      <formula>"Catastrófico"</formula>
    </cfRule>
    <cfRule type="cellIs" dxfId="646" priority="163" operator="equal">
      <formula>"Mayor"</formula>
    </cfRule>
  </conditionalFormatting>
  <conditionalFormatting sqref="BB11">
    <cfRule type="cellIs" dxfId="645" priority="153" operator="equal">
      <formula>"Extrema"</formula>
    </cfRule>
    <cfRule type="cellIs" dxfId="644" priority="154" operator="equal">
      <formula>"Alta"</formula>
    </cfRule>
    <cfRule type="cellIs" dxfId="643" priority="155" operator="equal">
      <formula>"Moderada"</formula>
    </cfRule>
    <cfRule type="cellIs" dxfId="642" priority="156" operator="equal">
      <formula>"Baja"</formula>
    </cfRule>
  </conditionalFormatting>
  <conditionalFormatting sqref="AL11:AL12">
    <cfRule type="cellIs" dxfId="641" priority="149" operator="equal">
      <formula>"Extrema"</formula>
    </cfRule>
    <cfRule type="cellIs" dxfId="640" priority="150" operator="equal">
      <formula>"Alta"</formula>
    </cfRule>
    <cfRule type="cellIs" dxfId="639" priority="151" operator="equal">
      <formula>"Moderada"</formula>
    </cfRule>
    <cfRule type="cellIs" dxfId="638" priority="152" operator="equal">
      <formula>"Baja"</formula>
    </cfRule>
  </conditionalFormatting>
  <conditionalFormatting sqref="AL13:AL16">
    <cfRule type="cellIs" dxfId="637" priority="145" operator="equal">
      <formula>"Extrema"</formula>
    </cfRule>
    <cfRule type="cellIs" dxfId="636" priority="146" operator="equal">
      <formula>"Alta"</formula>
    </cfRule>
    <cfRule type="cellIs" dxfId="635" priority="147" operator="equal">
      <formula>"Moderada"</formula>
    </cfRule>
    <cfRule type="cellIs" dxfId="634" priority="148" operator="equal">
      <formula>"Baja"</formula>
    </cfRule>
  </conditionalFormatting>
  <conditionalFormatting sqref="AL18">
    <cfRule type="cellIs" dxfId="633" priority="141" operator="equal">
      <formula>"Extrema"</formula>
    </cfRule>
    <cfRule type="cellIs" dxfId="632" priority="142" operator="equal">
      <formula>"Alta"</formula>
    </cfRule>
    <cfRule type="cellIs" dxfId="631" priority="143" operator="equal">
      <formula>"Moderada"</formula>
    </cfRule>
    <cfRule type="cellIs" dxfId="630" priority="144" operator="equal">
      <formula>"Baja"</formula>
    </cfRule>
  </conditionalFormatting>
  <conditionalFormatting sqref="AI19:AI20 AI30 AI26:AI27">
    <cfRule type="cellIs" dxfId="629" priority="138" operator="equal">
      <formula>"Moderado"</formula>
    </cfRule>
    <cfRule type="cellIs" dxfId="628" priority="139" operator="equal">
      <formula>"Catastrófico"</formula>
    </cfRule>
    <cfRule type="cellIs" dxfId="627" priority="140" operator="equal">
      <formula>"Mayor"</formula>
    </cfRule>
  </conditionalFormatting>
  <conditionalFormatting sqref="AI21">
    <cfRule type="cellIs" dxfId="626" priority="82" operator="equal">
      <formula>"Moderado"</formula>
    </cfRule>
    <cfRule type="cellIs" dxfId="625" priority="83" operator="equal">
      <formula>"Catastrófico"</formula>
    </cfRule>
    <cfRule type="cellIs" dxfId="624" priority="84" operator="equal">
      <formula>"Mayor"</formula>
    </cfRule>
  </conditionalFormatting>
  <conditionalFormatting sqref="AL21 BB21">
    <cfRule type="cellIs" dxfId="623" priority="73" operator="equal">
      <formula>"Extrema"</formula>
    </cfRule>
    <cfRule type="cellIs" dxfId="622" priority="74" operator="equal">
      <formula>"Alta"</formula>
    </cfRule>
    <cfRule type="cellIs" dxfId="621" priority="75" operator="equal">
      <formula>"Moderada"</formula>
    </cfRule>
    <cfRule type="cellIs" dxfId="620" priority="76" operator="equal">
      <formula>"Baja"</formula>
    </cfRule>
  </conditionalFormatting>
  <conditionalFormatting sqref="AI22">
    <cfRule type="cellIs" dxfId="619" priority="58" operator="equal">
      <formula>"Moderado"</formula>
    </cfRule>
    <cfRule type="cellIs" dxfId="618" priority="59" operator="equal">
      <formula>"Catastrófico"</formula>
    </cfRule>
    <cfRule type="cellIs" dxfId="617" priority="60" operator="equal">
      <formula>"Mayor"</formula>
    </cfRule>
  </conditionalFormatting>
  <conditionalFormatting sqref="BB22:BB23">
    <cfRule type="cellIs" dxfId="616" priority="49" operator="equal">
      <formula>"Extrema"</formula>
    </cfRule>
    <cfRule type="cellIs" dxfId="615" priority="50" operator="equal">
      <formula>"Alta"</formula>
    </cfRule>
    <cfRule type="cellIs" dxfId="614" priority="51" operator="equal">
      <formula>"Moderada"</formula>
    </cfRule>
    <cfRule type="cellIs" dxfId="613" priority="52" operator="equal">
      <formula>"Baja"</formula>
    </cfRule>
  </conditionalFormatting>
  <conditionalFormatting sqref="AI24">
    <cfRule type="cellIs" dxfId="612" priority="46" operator="equal">
      <formula>"Moderado"</formula>
    </cfRule>
    <cfRule type="cellIs" dxfId="611" priority="47" operator="equal">
      <formula>"Catastrófico"</formula>
    </cfRule>
    <cfRule type="cellIs" dxfId="610" priority="48" operator="equal">
      <formula>"Mayor"</formula>
    </cfRule>
  </conditionalFormatting>
  <conditionalFormatting sqref="BB24">
    <cfRule type="cellIs" dxfId="609" priority="33" operator="equal">
      <formula>"Extrema"</formula>
    </cfRule>
    <cfRule type="cellIs" dxfId="608" priority="34" operator="equal">
      <formula>"Alta"</formula>
    </cfRule>
    <cfRule type="cellIs" dxfId="607" priority="35" operator="equal">
      <formula>"Moderada"</formula>
    </cfRule>
    <cfRule type="cellIs" dxfId="606" priority="36" operator="equal">
      <formula>"Baja"</formula>
    </cfRule>
  </conditionalFormatting>
  <conditionalFormatting sqref="AL24:AL25">
    <cfRule type="cellIs" dxfId="605" priority="29" operator="equal">
      <formula>"Extrema"</formula>
    </cfRule>
    <cfRule type="cellIs" dxfId="604" priority="30" operator="equal">
      <formula>"Alta"</formula>
    </cfRule>
    <cfRule type="cellIs" dxfId="603" priority="31" operator="equal">
      <formula>"Moderada"</formula>
    </cfRule>
    <cfRule type="cellIs" dxfId="602" priority="32" operator="equal">
      <formula>"Baja"</formula>
    </cfRule>
  </conditionalFormatting>
  <conditionalFormatting sqref="BB25">
    <cfRule type="cellIs" dxfId="601" priority="25" operator="equal">
      <formula>"Extrema"</formula>
    </cfRule>
    <cfRule type="cellIs" dxfId="600" priority="26" operator="equal">
      <formula>"Alta"</formula>
    </cfRule>
    <cfRule type="cellIs" dxfId="599" priority="27" operator="equal">
      <formula>"Moderada"</formula>
    </cfRule>
    <cfRule type="cellIs" dxfId="598" priority="28" operator="equal">
      <formula>"Baja"</formula>
    </cfRule>
  </conditionalFormatting>
  <conditionalFormatting sqref="AL23">
    <cfRule type="cellIs" dxfId="597" priority="21" operator="equal">
      <formula>"Extrema"</formula>
    </cfRule>
    <cfRule type="cellIs" dxfId="596" priority="22" operator="equal">
      <formula>"Alta"</formula>
    </cfRule>
    <cfRule type="cellIs" dxfId="595" priority="23" operator="equal">
      <formula>"Moderada"</formula>
    </cfRule>
    <cfRule type="cellIs" dxfId="594" priority="24" operator="equal">
      <formula>"Baja"</formula>
    </cfRule>
  </conditionalFormatting>
  <conditionalFormatting sqref="AL22">
    <cfRule type="cellIs" dxfId="593" priority="13" operator="equal">
      <formula>"Extrema"</formula>
    </cfRule>
    <cfRule type="cellIs" dxfId="592" priority="14" operator="equal">
      <formula>"Alta"</formula>
    </cfRule>
    <cfRule type="cellIs" dxfId="591" priority="15" operator="equal">
      <formula>"Moderada"</formula>
    </cfRule>
    <cfRule type="cellIs" dxfId="590" priority="16" operator="equal">
      <formula>"Baja"</formula>
    </cfRule>
  </conditionalFormatting>
  <conditionalFormatting sqref="BB17">
    <cfRule type="cellIs" dxfId="589" priority="9" operator="equal">
      <formula>"Extrema"</formula>
    </cfRule>
    <cfRule type="cellIs" dxfId="588" priority="10" operator="equal">
      <formula>"Alta"</formula>
    </cfRule>
    <cfRule type="cellIs" dxfId="587" priority="11" operator="equal">
      <formula>"Moderada"</formula>
    </cfRule>
    <cfRule type="cellIs" dxfId="586" priority="12" operator="equal">
      <formula>"Baja"</formula>
    </cfRule>
  </conditionalFormatting>
  <conditionalFormatting sqref="AL17">
    <cfRule type="cellIs" dxfId="585" priority="5" operator="equal">
      <formula>"Extrema"</formula>
    </cfRule>
    <cfRule type="cellIs" dxfId="584" priority="6" operator="equal">
      <formula>"Alta"</formula>
    </cfRule>
    <cfRule type="cellIs" dxfId="583" priority="7" operator="equal">
      <formula>"Moderada"</formula>
    </cfRule>
    <cfRule type="cellIs" dxfId="582" priority="8" operator="equal">
      <formula>"Baja"</formula>
    </cfRule>
  </conditionalFormatting>
  <conditionalFormatting sqref="BB31">
    <cfRule type="cellIs" dxfId="581" priority="1" operator="equal">
      <formula>"Extrema"</formula>
    </cfRule>
    <cfRule type="cellIs" dxfId="580" priority="2" operator="equal">
      <formula>"Alta"</formula>
    </cfRule>
    <cfRule type="cellIs" dxfId="579" priority="3" operator="equal">
      <formula>"Moderada"</formula>
    </cfRule>
    <cfRule type="cellIs" dxfId="578"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766" t="s">
        <v>78</v>
      </c>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7"/>
      <c r="AV1" s="1767"/>
      <c r="AW1" s="1767"/>
      <c r="AX1" s="1767"/>
      <c r="AY1" s="1767"/>
      <c r="AZ1" s="1767"/>
      <c r="BA1" s="1767"/>
      <c r="BB1" s="1767"/>
      <c r="BC1" s="1767"/>
      <c r="BD1" s="1767"/>
      <c r="BE1" s="1767"/>
      <c r="BF1" s="1767"/>
      <c r="BG1" s="1767"/>
      <c r="BH1" s="1767"/>
      <c r="BI1" s="1767"/>
      <c r="BJ1" s="1767"/>
    </row>
    <row r="2" spans="1:62" ht="41.25" customHeight="1" thickTop="1" thickBot="1" x14ac:dyDescent="0.35">
      <c r="B2" s="1766" t="s">
        <v>79</v>
      </c>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767"/>
      <c r="AZ2" s="1767"/>
      <c r="BA2" s="1767"/>
      <c r="BB2" s="1767"/>
      <c r="BC2" s="1767"/>
      <c r="BD2" s="1767"/>
      <c r="BE2" s="1767"/>
      <c r="BF2" s="1767"/>
      <c r="BG2" s="1767"/>
      <c r="BH2" s="1767"/>
      <c r="BI2" s="1767"/>
      <c r="BJ2" s="1767"/>
    </row>
    <row r="3" spans="1:62" ht="65.25" customHeight="1" thickTop="1" thickBot="1" x14ac:dyDescent="0.35">
      <c r="B3" s="1766" t="s">
        <v>365</v>
      </c>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row>
    <row r="4" spans="1:62" ht="36.75" customHeight="1" thickTop="1" x14ac:dyDescent="0.3">
      <c r="B4" s="1769"/>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c r="AA4" s="1769"/>
      <c r="AB4" s="1769"/>
      <c r="AC4" s="1769"/>
      <c r="AD4" s="1769"/>
      <c r="AE4" s="1769"/>
      <c r="AF4" s="1769"/>
      <c r="AG4" s="1769"/>
      <c r="AH4" s="1769"/>
      <c r="AI4" s="1769"/>
      <c r="AJ4" s="1769"/>
      <c r="AK4" s="1769"/>
      <c r="AL4" s="1769"/>
      <c r="AM4" s="1769"/>
      <c r="AN4" s="1769"/>
      <c r="AO4" s="1769"/>
      <c r="AP4" s="1769"/>
      <c r="AQ4" s="1769"/>
      <c r="AR4" s="1769"/>
      <c r="AS4" s="1769"/>
      <c r="AT4" s="1769"/>
      <c r="AU4" s="1769"/>
      <c r="AV4" s="1769"/>
      <c r="AW4" s="1769"/>
      <c r="AX4" s="1769"/>
      <c r="AY4" s="1769"/>
      <c r="AZ4" s="1769"/>
      <c r="BA4" s="1769"/>
      <c r="BB4" s="1769"/>
      <c r="BC4" s="1769"/>
      <c r="BD4" s="1769"/>
      <c r="BE4" s="1769"/>
      <c r="BF4" s="1769"/>
      <c r="BG4" s="1769"/>
      <c r="BH4" s="1769"/>
      <c r="BI4" s="1769"/>
      <c r="BJ4" s="1769"/>
    </row>
    <row r="5" spans="1:62" ht="55.5" customHeight="1" x14ac:dyDescent="0.3">
      <c r="B5" s="1770"/>
      <c r="C5" s="1770"/>
      <c r="D5" s="1770"/>
      <c r="E5" s="1770"/>
      <c r="F5" s="1770"/>
      <c r="G5" s="1770"/>
      <c r="H5" s="1770"/>
      <c r="I5" s="1770"/>
      <c r="J5" s="1770"/>
      <c r="K5" s="1770"/>
      <c r="L5" s="1770"/>
      <c r="M5" s="1771"/>
      <c r="N5" s="1774" t="s">
        <v>0</v>
      </c>
      <c r="O5" s="1775"/>
      <c r="P5" s="1775"/>
      <c r="Q5" s="1775"/>
      <c r="R5" s="1775"/>
      <c r="S5" s="1775"/>
      <c r="T5" s="1775"/>
      <c r="U5" s="1775"/>
      <c r="V5" s="1775"/>
      <c r="W5" s="1775"/>
      <c r="X5" s="1775"/>
      <c r="Y5" s="1775"/>
      <c r="Z5" s="1775"/>
      <c r="AA5" s="1775"/>
      <c r="AB5" s="1775"/>
      <c r="AC5" s="1775"/>
      <c r="AD5" s="1775"/>
      <c r="AE5" s="1775"/>
      <c r="AF5" s="1775"/>
      <c r="AG5" s="1775"/>
      <c r="AH5" s="1775"/>
      <c r="AI5" s="1775"/>
      <c r="AJ5" s="1775"/>
      <c r="AK5" s="1775"/>
      <c r="AL5" s="1776"/>
      <c r="AM5" s="1774" t="s">
        <v>1</v>
      </c>
      <c r="AN5" s="1775"/>
      <c r="AO5" s="1775"/>
      <c r="AP5" s="1775"/>
      <c r="AQ5" s="1775"/>
      <c r="AR5" s="1775"/>
      <c r="AS5" s="1775"/>
      <c r="AT5" s="1775"/>
      <c r="AU5" s="1775"/>
      <c r="AV5" s="1775"/>
      <c r="AW5" s="1775"/>
      <c r="AX5" s="1776"/>
      <c r="AY5" s="1886" t="s">
        <v>2</v>
      </c>
      <c r="AZ5" s="1886"/>
      <c r="BA5" s="1886"/>
      <c r="BB5" s="1886"/>
      <c r="BC5" s="1886"/>
      <c r="BD5" s="1886"/>
      <c r="BE5" s="1783" t="s">
        <v>3</v>
      </c>
      <c r="BF5" s="1784"/>
      <c r="BG5" s="1784"/>
      <c r="BH5" s="1784"/>
      <c r="BI5" s="1784"/>
      <c r="BJ5" s="588" t="s">
        <v>87</v>
      </c>
    </row>
    <row r="6" spans="1:62" ht="30.75" customHeight="1" x14ac:dyDescent="0.3">
      <c r="B6" s="1772"/>
      <c r="C6" s="1772"/>
      <c r="D6" s="1772"/>
      <c r="E6" s="1772"/>
      <c r="F6" s="1772"/>
      <c r="G6" s="1772"/>
      <c r="H6" s="1772"/>
      <c r="I6" s="1772"/>
      <c r="J6" s="1772"/>
      <c r="K6" s="1772"/>
      <c r="L6" s="1772"/>
      <c r="M6" s="1773"/>
      <c r="N6" s="1777"/>
      <c r="O6" s="1778"/>
      <c r="P6" s="1778"/>
      <c r="Q6" s="1778"/>
      <c r="R6" s="1778"/>
      <c r="S6" s="1778"/>
      <c r="T6" s="1778"/>
      <c r="U6" s="1778"/>
      <c r="V6" s="1778"/>
      <c r="W6" s="1778"/>
      <c r="X6" s="1778"/>
      <c r="Y6" s="1778"/>
      <c r="Z6" s="1778"/>
      <c r="AA6" s="1778"/>
      <c r="AB6" s="1778"/>
      <c r="AC6" s="1778"/>
      <c r="AD6" s="1778"/>
      <c r="AE6" s="1778"/>
      <c r="AF6" s="1778"/>
      <c r="AG6" s="1778"/>
      <c r="AH6" s="1778"/>
      <c r="AI6" s="1778"/>
      <c r="AJ6" s="1778"/>
      <c r="AK6" s="1778"/>
      <c r="AL6" s="1779"/>
      <c r="AM6" s="1786" t="s">
        <v>85</v>
      </c>
      <c r="AN6" s="1788" t="s">
        <v>86</v>
      </c>
      <c r="AO6" s="1786" t="s">
        <v>89</v>
      </c>
      <c r="AP6" s="1794" t="s">
        <v>4</v>
      </c>
      <c r="AQ6" s="1796" t="s">
        <v>5</v>
      </c>
      <c r="AR6" s="1797"/>
      <c r="AS6" s="1797"/>
      <c r="AT6" s="1797"/>
      <c r="AU6" s="1797"/>
      <c r="AV6" s="1797"/>
      <c r="AW6" s="1797"/>
      <c r="AX6" s="1798"/>
      <c r="AY6" s="1759" t="s">
        <v>6</v>
      </c>
      <c r="AZ6" s="1759" t="s">
        <v>7</v>
      </c>
      <c r="BA6" s="1882" t="s">
        <v>8</v>
      </c>
      <c r="BB6" s="1882" t="s">
        <v>9</v>
      </c>
      <c r="BC6" s="1882" t="s">
        <v>10</v>
      </c>
      <c r="BD6" s="1786" t="s">
        <v>11</v>
      </c>
      <c r="BE6" s="1788" t="s">
        <v>3</v>
      </c>
      <c r="BF6" s="1788" t="s">
        <v>12</v>
      </c>
      <c r="BG6" s="1788" t="s">
        <v>13</v>
      </c>
      <c r="BH6" s="1788" t="s">
        <v>14</v>
      </c>
      <c r="BI6" s="1788" t="s">
        <v>15</v>
      </c>
      <c r="BJ6" s="1788"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883"/>
      <c r="AN7" s="2025"/>
      <c r="AO7" s="1883"/>
      <c r="AP7" s="1884"/>
      <c r="AQ7" s="589" t="s">
        <v>44</v>
      </c>
      <c r="AR7" s="129" t="s">
        <v>45</v>
      </c>
      <c r="AS7" s="589" t="s">
        <v>46</v>
      </c>
      <c r="AT7" s="80" t="s">
        <v>45</v>
      </c>
      <c r="AU7" s="591" t="s">
        <v>45</v>
      </c>
      <c r="AV7" s="589" t="s">
        <v>47</v>
      </c>
      <c r="AW7" s="589" t="s">
        <v>48</v>
      </c>
      <c r="AX7" s="589" t="s">
        <v>49</v>
      </c>
      <c r="AY7" s="1885"/>
      <c r="AZ7" s="1885"/>
      <c r="BA7" s="1882"/>
      <c r="BB7" s="1882"/>
      <c r="BC7" s="1882"/>
      <c r="BD7" s="1883"/>
      <c r="BE7" s="2025"/>
      <c r="BF7" s="2025"/>
      <c r="BG7" s="2025"/>
      <c r="BH7" s="2025"/>
      <c r="BI7" s="2025"/>
      <c r="BJ7" s="2025"/>
    </row>
    <row r="8" spans="1:62" ht="114" customHeight="1" thickBot="1" x14ac:dyDescent="0.35">
      <c r="A8" s="39"/>
      <c r="B8" s="1665" t="s">
        <v>203</v>
      </c>
      <c r="C8" s="1981" t="s">
        <v>205</v>
      </c>
      <c r="D8" s="1946" t="s">
        <v>223</v>
      </c>
      <c r="E8" s="1612" t="s">
        <v>74</v>
      </c>
      <c r="F8" s="1941" t="s">
        <v>237</v>
      </c>
      <c r="G8" s="1606" t="s">
        <v>375</v>
      </c>
      <c r="H8" s="1988" t="s">
        <v>367</v>
      </c>
      <c r="I8" s="1592" t="s">
        <v>63</v>
      </c>
      <c r="J8" s="1602" t="s">
        <v>376</v>
      </c>
      <c r="K8" s="1602" t="s">
        <v>1055</v>
      </c>
      <c r="L8" s="1602" t="s">
        <v>355</v>
      </c>
      <c r="M8" s="1592" t="s">
        <v>373</v>
      </c>
      <c r="N8" s="1604" t="s">
        <v>112</v>
      </c>
      <c r="O8" s="1590">
        <v>0.2</v>
      </c>
      <c r="P8" s="2026" t="s">
        <v>53</v>
      </c>
      <c r="Q8" s="1911" t="s">
        <v>54</v>
      </c>
      <c r="R8" s="1911" t="s">
        <v>54</v>
      </c>
      <c r="S8" s="1911" t="s">
        <v>54</v>
      </c>
      <c r="T8" s="1911" t="s">
        <v>53</v>
      </c>
      <c r="U8" s="1911" t="s">
        <v>54</v>
      </c>
      <c r="V8" s="1911" t="s">
        <v>54</v>
      </c>
      <c r="W8" s="1911" t="s">
        <v>54</v>
      </c>
      <c r="X8" s="1911" t="s">
        <v>54</v>
      </c>
      <c r="Y8" s="1911" t="s">
        <v>53</v>
      </c>
      <c r="Z8" s="1911" t="s">
        <v>54</v>
      </c>
      <c r="AA8" s="1911" t="s">
        <v>53</v>
      </c>
      <c r="AB8" s="1911" t="s">
        <v>54</v>
      </c>
      <c r="AC8" s="1911" t="s">
        <v>54</v>
      </c>
      <c r="AD8" s="1911" t="s">
        <v>53</v>
      </c>
      <c r="AE8" s="1911" t="s">
        <v>54</v>
      </c>
      <c r="AF8" s="1911" t="s">
        <v>53</v>
      </c>
      <c r="AG8" s="1911" t="s">
        <v>53</v>
      </c>
      <c r="AH8" s="1911" t="s">
        <v>54</v>
      </c>
      <c r="AI8" s="2023">
        <v>7</v>
      </c>
      <c r="AJ8" s="1594" t="s">
        <v>130</v>
      </c>
      <c r="AK8" s="1596">
        <v>0.8</v>
      </c>
      <c r="AL8" s="1598"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622" t="s">
        <v>129</v>
      </c>
      <c r="BD8" s="1600" t="s">
        <v>60</v>
      </c>
      <c r="BE8" s="2016" t="s">
        <v>1057</v>
      </c>
      <c r="BF8" s="2018" t="s">
        <v>1058</v>
      </c>
      <c r="BG8" s="2020" t="s">
        <v>1059</v>
      </c>
      <c r="BH8" s="2010">
        <v>44896</v>
      </c>
      <c r="BI8" s="2012">
        <v>44926</v>
      </c>
      <c r="BJ8" s="2014" t="s">
        <v>1213</v>
      </c>
    </row>
    <row r="9" spans="1:62" ht="132.75" customHeight="1" thickBot="1" x14ac:dyDescent="0.35">
      <c r="A9" s="39"/>
      <c r="B9" s="1667"/>
      <c r="C9" s="1982"/>
      <c r="D9" s="1947"/>
      <c r="E9" s="1613"/>
      <c r="F9" s="1942"/>
      <c r="G9" s="1608"/>
      <c r="H9" s="1990"/>
      <c r="I9" s="1593"/>
      <c r="J9" s="1603"/>
      <c r="K9" s="1603"/>
      <c r="L9" s="1603"/>
      <c r="M9" s="1593"/>
      <c r="N9" s="1605"/>
      <c r="O9" s="1591"/>
      <c r="P9" s="2027"/>
      <c r="Q9" s="2022"/>
      <c r="R9" s="2022"/>
      <c r="S9" s="2022"/>
      <c r="T9" s="2022"/>
      <c r="U9" s="2022"/>
      <c r="V9" s="2022"/>
      <c r="W9" s="2022"/>
      <c r="X9" s="2022"/>
      <c r="Y9" s="2022"/>
      <c r="Z9" s="2022"/>
      <c r="AA9" s="2022"/>
      <c r="AB9" s="2022"/>
      <c r="AC9" s="2022"/>
      <c r="AD9" s="2022"/>
      <c r="AE9" s="2022"/>
      <c r="AF9" s="2022"/>
      <c r="AG9" s="2022"/>
      <c r="AH9" s="2022"/>
      <c r="AI9" s="2024"/>
      <c r="AJ9" s="1595"/>
      <c r="AK9" s="1597"/>
      <c r="AL9" s="1599"/>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623"/>
      <c r="BD9" s="1601"/>
      <c r="BE9" s="2017"/>
      <c r="BF9" s="2019"/>
      <c r="BG9" s="2021"/>
      <c r="BH9" s="2011"/>
      <c r="BI9" s="2013"/>
      <c r="BJ9" s="2015"/>
    </row>
    <row r="10" spans="1:62" ht="131.25" customHeight="1" thickBot="1" x14ac:dyDescent="0.35">
      <c r="A10" s="39"/>
      <c r="B10" s="1665" t="s">
        <v>192</v>
      </c>
      <c r="C10" s="1981" t="s">
        <v>214</v>
      </c>
      <c r="D10" s="1946" t="s">
        <v>224</v>
      </c>
      <c r="E10" s="1612" t="s">
        <v>74</v>
      </c>
      <c r="F10" s="1941" t="s">
        <v>241</v>
      </c>
      <c r="G10" s="1710" t="s">
        <v>417</v>
      </c>
      <c r="H10" s="1988" t="s">
        <v>367</v>
      </c>
      <c r="I10" s="1592" t="s">
        <v>63</v>
      </c>
      <c r="J10" s="682" t="s">
        <v>432</v>
      </c>
      <c r="K10" s="1602" t="s">
        <v>433</v>
      </c>
      <c r="L10" s="1602" t="s">
        <v>355</v>
      </c>
      <c r="M10" s="1592" t="s">
        <v>371</v>
      </c>
      <c r="N10" s="1604" t="s">
        <v>122</v>
      </c>
      <c r="O10" s="1590">
        <v>0.6</v>
      </c>
      <c r="P10" s="1640" t="s">
        <v>54</v>
      </c>
      <c r="Q10" s="1640" t="s">
        <v>53</v>
      </c>
      <c r="R10" s="1640" t="s">
        <v>54</v>
      </c>
      <c r="S10" s="1640" t="s">
        <v>54</v>
      </c>
      <c r="T10" s="1640" t="s">
        <v>53</v>
      </c>
      <c r="U10" s="1640" t="s">
        <v>54</v>
      </c>
      <c r="V10" s="1640" t="s">
        <v>54</v>
      </c>
      <c r="W10" s="1640" t="s">
        <v>54</v>
      </c>
      <c r="X10" s="1640" t="s">
        <v>54</v>
      </c>
      <c r="Y10" s="1640" t="s">
        <v>53</v>
      </c>
      <c r="Z10" s="1640" t="s">
        <v>53</v>
      </c>
      <c r="AA10" s="1640" t="s">
        <v>53</v>
      </c>
      <c r="AB10" s="1640" t="s">
        <v>54</v>
      </c>
      <c r="AC10" s="1640" t="s">
        <v>54</v>
      </c>
      <c r="AD10" s="1640" t="s">
        <v>54</v>
      </c>
      <c r="AE10" s="1640" t="s">
        <v>54</v>
      </c>
      <c r="AF10" s="1640" t="s">
        <v>53</v>
      </c>
      <c r="AG10" s="1640" t="s">
        <v>53</v>
      </c>
      <c r="AH10" s="1640" t="s">
        <v>54</v>
      </c>
      <c r="AI10" s="1931">
        <v>7</v>
      </c>
      <c r="AJ10" s="1594" t="s">
        <v>130</v>
      </c>
      <c r="AK10" s="1596">
        <v>0.8</v>
      </c>
      <c r="AL10" s="1598"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622" t="s">
        <v>129</v>
      </c>
      <c r="BD10" s="1600" t="s">
        <v>60</v>
      </c>
      <c r="BE10" s="150" t="s">
        <v>434</v>
      </c>
      <c r="BF10" s="670" t="s">
        <v>412</v>
      </c>
      <c r="BG10" s="670" t="s">
        <v>390</v>
      </c>
      <c r="BH10" s="158">
        <v>44564</v>
      </c>
      <c r="BI10" s="158">
        <v>44925</v>
      </c>
      <c r="BJ10" s="1721" t="s">
        <v>418</v>
      </c>
    </row>
    <row r="11" spans="1:62" ht="129" customHeight="1" thickBot="1" x14ac:dyDescent="0.35">
      <c r="A11" s="39"/>
      <c r="B11" s="1667"/>
      <c r="C11" s="1982"/>
      <c r="D11" s="1947"/>
      <c r="E11" s="1613"/>
      <c r="F11" s="1942"/>
      <c r="G11" s="1711"/>
      <c r="H11" s="1990"/>
      <c r="I11" s="1593"/>
      <c r="J11" s="647" t="s">
        <v>1215</v>
      </c>
      <c r="K11" s="1603"/>
      <c r="L11" s="1603"/>
      <c r="M11" s="1593"/>
      <c r="N11" s="1605"/>
      <c r="O11" s="1591"/>
      <c r="P11" s="1642"/>
      <c r="Q11" s="1642"/>
      <c r="R11" s="1642"/>
      <c r="S11" s="1642"/>
      <c r="T11" s="1642"/>
      <c r="U11" s="1642"/>
      <c r="V11" s="1642"/>
      <c r="W11" s="1642"/>
      <c r="X11" s="1642"/>
      <c r="Y11" s="1642"/>
      <c r="Z11" s="1642"/>
      <c r="AA11" s="1642"/>
      <c r="AB11" s="1642"/>
      <c r="AC11" s="1642"/>
      <c r="AD11" s="1642"/>
      <c r="AE11" s="1642"/>
      <c r="AF11" s="1642"/>
      <c r="AG11" s="1642"/>
      <c r="AH11" s="1642"/>
      <c r="AI11" s="1932"/>
      <c r="AJ11" s="1595"/>
      <c r="AK11" s="1597"/>
      <c r="AL11" s="1599"/>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623"/>
      <c r="BD11" s="1601"/>
      <c r="BE11" s="159" t="s">
        <v>429</v>
      </c>
      <c r="BF11" s="648" t="s">
        <v>412</v>
      </c>
      <c r="BG11" s="648" t="s">
        <v>430</v>
      </c>
      <c r="BH11" s="160">
        <v>44564</v>
      </c>
      <c r="BI11" s="160">
        <v>44925</v>
      </c>
      <c r="BJ11" s="1722"/>
    </row>
    <row r="12" spans="1:62" ht="149.25" customHeight="1" thickBot="1" x14ac:dyDescent="0.35">
      <c r="A12" s="39"/>
      <c r="B12" s="1665" t="s">
        <v>201</v>
      </c>
      <c r="C12" s="1981" t="s">
        <v>218</v>
      </c>
      <c r="D12" s="1946" t="s">
        <v>225</v>
      </c>
      <c r="E12" s="1612" t="s">
        <v>50</v>
      </c>
      <c r="F12" s="1941" t="s">
        <v>245</v>
      </c>
      <c r="G12" s="1710" t="s">
        <v>455</v>
      </c>
      <c r="H12" s="1983" t="s">
        <v>367</v>
      </c>
      <c r="I12" s="1592" t="s">
        <v>63</v>
      </c>
      <c r="J12" s="192" t="s">
        <v>456</v>
      </c>
      <c r="K12" s="682" t="s">
        <v>457</v>
      </c>
      <c r="L12" s="682" t="s">
        <v>355</v>
      </c>
      <c r="M12" s="1592" t="s">
        <v>374</v>
      </c>
      <c r="N12" s="1604" t="s">
        <v>129</v>
      </c>
      <c r="O12" s="1590">
        <v>0.8</v>
      </c>
      <c r="P12" s="1640" t="s">
        <v>53</v>
      </c>
      <c r="Q12" s="1640" t="s">
        <v>53</v>
      </c>
      <c r="R12" s="1640" t="s">
        <v>53</v>
      </c>
      <c r="S12" s="1640" t="s">
        <v>53</v>
      </c>
      <c r="T12" s="1640" t="s">
        <v>53</v>
      </c>
      <c r="U12" s="1640" t="s">
        <v>54</v>
      </c>
      <c r="V12" s="1640" t="s">
        <v>53</v>
      </c>
      <c r="W12" s="1640" t="s">
        <v>54</v>
      </c>
      <c r="X12" s="1640" t="s">
        <v>54</v>
      </c>
      <c r="Y12" s="1640" t="s">
        <v>54</v>
      </c>
      <c r="Z12" s="1640" t="s">
        <v>53</v>
      </c>
      <c r="AA12" s="1640" t="s">
        <v>53</v>
      </c>
      <c r="AB12" s="1640" t="s">
        <v>53</v>
      </c>
      <c r="AC12" s="1640" t="s">
        <v>53</v>
      </c>
      <c r="AD12" s="1640" t="s">
        <v>54</v>
      </c>
      <c r="AE12" s="1640" t="s">
        <v>54</v>
      </c>
      <c r="AF12" s="1640" t="s">
        <v>53</v>
      </c>
      <c r="AG12" s="1640" t="s">
        <v>54</v>
      </c>
      <c r="AH12" s="1640" t="s">
        <v>54</v>
      </c>
      <c r="AI12" s="1931">
        <v>11</v>
      </c>
      <c r="AJ12" s="1594" t="s">
        <v>130</v>
      </c>
      <c r="AK12" s="1596">
        <v>0.8</v>
      </c>
      <c r="AL12" s="1598"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600" t="s">
        <v>60</v>
      </c>
      <c r="BE12" s="2008" t="s">
        <v>472</v>
      </c>
      <c r="BF12" s="1592" t="s">
        <v>473</v>
      </c>
      <c r="BG12" s="1659" t="s">
        <v>381</v>
      </c>
      <c r="BH12" s="1676">
        <v>44564</v>
      </c>
      <c r="BI12" s="1676">
        <v>44925</v>
      </c>
      <c r="BJ12" s="1721" t="s">
        <v>454</v>
      </c>
    </row>
    <row r="13" spans="1:62" ht="254.25" customHeight="1" thickBot="1" x14ac:dyDescent="0.35">
      <c r="B13" s="1667"/>
      <c r="C13" s="1982"/>
      <c r="D13" s="1947"/>
      <c r="E13" s="1613"/>
      <c r="F13" s="1942"/>
      <c r="G13" s="1711"/>
      <c r="H13" s="1984"/>
      <c r="I13" s="1593"/>
      <c r="J13" s="193" t="s">
        <v>456</v>
      </c>
      <c r="K13" s="580" t="s">
        <v>458</v>
      </c>
      <c r="L13" s="647" t="s">
        <v>356</v>
      </c>
      <c r="M13" s="1593"/>
      <c r="N13" s="1605"/>
      <c r="O13" s="1591"/>
      <c r="P13" s="1642"/>
      <c r="Q13" s="1642"/>
      <c r="R13" s="1642"/>
      <c r="S13" s="1642"/>
      <c r="T13" s="1642"/>
      <c r="U13" s="1642"/>
      <c r="V13" s="1642"/>
      <c r="W13" s="1642"/>
      <c r="X13" s="1642"/>
      <c r="Y13" s="1642"/>
      <c r="Z13" s="1642"/>
      <c r="AA13" s="1642"/>
      <c r="AB13" s="1642"/>
      <c r="AC13" s="1642"/>
      <c r="AD13" s="1642"/>
      <c r="AE13" s="1642"/>
      <c r="AF13" s="1642"/>
      <c r="AG13" s="1642"/>
      <c r="AH13" s="1642"/>
      <c r="AI13" s="1932"/>
      <c r="AJ13" s="1595"/>
      <c r="AK13" s="1597"/>
      <c r="AL13" s="1599"/>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601"/>
      <c r="BE13" s="2009"/>
      <c r="BF13" s="1593"/>
      <c r="BG13" s="1660"/>
      <c r="BH13" s="1677"/>
      <c r="BI13" s="1677"/>
      <c r="BJ13" s="1722"/>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665" t="s">
        <v>193</v>
      </c>
      <c r="C16" s="1981" t="s">
        <v>206</v>
      </c>
      <c r="D16" s="1946" t="s">
        <v>227</v>
      </c>
      <c r="E16" s="1612" t="s">
        <v>74</v>
      </c>
      <c r="F16" s="1941" t="s">
        <v>253</v>
      </c>
      <c r="G16" s="1710" t="s">
        <v>491</v>
      </c>
      <c r="H16" s="1983" t="s">
        <v>367</v>
      </c>
      <c r="I16" s="1592" t="s">
        <v>63</v>
      </c>
      <c r="J16" s="1602" t="s">
        <v>492</v>
      </c>
      <c r="K16" s="1602" t="s">
        <v>493</v>
      </c>
      <c r="L16" s="1602" t="s">
        <v>355</v>
      </c>
      <c r="M16" s="1592" t="s">
        <v>372</v>
      </c>
      <c r="N16" s="1604" t="s">
        <v>135</v>
      </c>
      <c r="O16" s="1590">
        <v>1</v>
      </c>
      <c r="P16" s="1640" t="s">
        <v>53</v>
      </c>
      <c r="Q16" s="1640" t="s">
        <v>53</v>
      </c>
      <c r="R16" s="1640" t="s">
        <v>53</v>
      </c>
      <c r="S16" s="1640" t="s">
        <v>54</v>
      </c>
      <c r="T16" s="1640" t="s">
        <v>53</v>
      </c>
      <c r="U16" s="1640" t="s">
        <v>54</v>
      </c>
      <c r="V16" s="1640" t="s">
        <v>54</v>
      </c>
      <c r="W16" s="1640" t="s">
        <v>54</v>
      </c>
      <c r="X16" s="1640" t="s">
        <v>54</v>
      </c>
      <c r="Y16" s="1640" t="s">
        <v>53</v>
      </c>
      <c r="Z16" s="1640" t="s">
        <v>53</v>
      </c>
      <c r="AA16" s="1640" t="s">
        <v>53</v>
      </c>
      <c r="AB16" s="1640" t="s">
        <v>53</v>
      </c>
      <c r="AC16" s="1640" t="s">
        <v>53</v>
      </c>
      <c r="AD16" s="1640" t="s">
        <v>54</v>
      </c>
      <c r="AE16" s="1640" t="s">
        <v>53</v>
      </c>
      <c r="AF16" s="1640" t="s">
        <v>54</v>
      </c>
      <c r="AG16" s="1640" t="s">
        <v>53</v>
      </c>
      <c r="AH16" s="1640" t="s">
        <v>54</v>
      </c>
      <c r="AI16" s="1931">
        <v>11</v>
      </c>
      <c r="AJ16" s="1594" t="s">
        <v>130</v>
      </c>
      <c r="AK16" s="1596">
        <v>0.8</v>
      </c>
      <c r="AL16" s="1598"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600" t="s">
        <v>60</v>
      </c>
      <c r="BE16" s="1640" t="s">
        <v>513</v>
      </c>
      <c r="BF16" s="1719" t="s">
        <v>514</v>
      </c>
      <c r="BG16" s="1719" t="s">
        <v>395</v>
      </c>
      <c r="BH16" s="1715">
        <v>44564</v>
      </c>
      <c r="BI16" s="1717">
        <v>44926</v>
      </c>
      <c r="BJ16" s="1624" t="s">
        <v>1217</v>
      </c>
    </row>
    <row r="17" spans="2:62" ht="252.75" customHeight="1" thickBot="1" x14ac:dyDescent="0.35">
      <c r="B17" s="1666"/>
      <c r="C17" s="1992"/>
      <c r="D17" s="1944"/>
      <c r="E17" s="1653"/>
      <c r="F17" s="1942"/>
      <c r="G17" s="1711"/>
      <c r="H17" s="1984"/>
      <c r="I17" s="1593"/>
      <c r="J17" s="1603"/>
      <c r="K17" s="1603"/>
      <c r="L17" s="1603"/>
      <c r="M17" s="1593"/>
      <c r="N17" s="1605"/>
      <c r="O17" s="1591"/>
      <c r="P17" s="1642"/>
      <c r="Q17" s="1642"/>
      <c r="R17" s="1642"/>
      <c r="S17" s="1642"/>
      <c r="T17" s="1642"/>
      <c r="U17" s="1642"/>
      <c r="V17" s="1642"/>
      <c r="W17" s="1642"/>
      <c r="X17" s="1642"/>
      <c r="Y17" s="1642"/>
      <c r="Z17" s="1642"/>
      <c r="AA17" s="1642"/>
      <c r="AB17" s="1642"/>
      <c r="AC17" s="1642"/>
      <c r="AD17" s="1642"/>
      <c r="AE17" s="1642"/>
      <c r="AF17" s="1642"/>
      <c r="AG17" s="1642"/>
      <c r="AH17" s="1642"/>
      <c r="AI17" s="1932"/>
      <c r="AJ17" s="1595"/>
      <c r="AK17" s="1597"/>
      <c r="AL17" s="1599"/>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601"/>
      <c r="BE17" s="1642"/>
      <c r="BF17" s="1720"/>
      <c r="BG17" s="1720"/>
      <c r="BH17" s="1716"/>
      <c r="BI17" s="1718"/>
      <c r="BJ17" s="1625"/>
    </row>
    <row r="18" spans="2:62" ht="273.75" customHeight="1" thickBot="1" x14ac:dyDescent="0.35">
      <c r="B18" s="1666"/>
      <c r="C18" s="1992"/>
      <c r="D18" s="1944"/>
      <c r="E18" s="1633" t="s">
        <v>74</v>
      </c>
      <c r="F18" s="1941" t="s">
        <v>254</v>
      </c>
      <c r="G18" s="1710" t="s">
        <v>494</v>
      </c>
      <c r="H18" s="1983" t="s">
        <v>367</v>
      </c>
      <c r="I18" s="1592" t="s">
        <v>63</v>
      </c>
      <c r="J18" s="1602" t="s">
        <v>495</v>
      </c>
      <c r="K18" s="1602" t="s">
        <v>496</v>
      </c>
      <c r="L18" s="1602" t="s">
        <v>355</v>
      </c>
      <c r="M18" s="1592" t="s">
        <v>373</v>
      </c>
      <c r="N18" s="1604" t="s">
        <v>112</v>
      </c>
      <c r="O18" s="1590">
        <v>0.2</v>
      </c>
      <c r="P18" s="1640" t="s">
        <v>53</v>
      </c>
      <c r="Q18" s="1640" t="s">
        <v>53</v>
      </c>
      <c r="R18" s="1640" t="s">
        <v>53</v>
      </c>
      <c r="S18" s="1640" t="s">
        <v>54</v>
      </c>
      <c r="T18" s="1640" t="s">
        <v>53</v>
      </c>
      <c r="U18" s="1640" t="s">
        <v>54</v>
      </c>
      <c r="V18" s="1640" t="s">
        <v>54</v>
      </c>
      <c r="W18" s="1640" t="s">
        <v>54</v>
      </c>
      <c r="X18" s="1640" t="s">
        <v>54</v>
      </c>
      <c r="Y18" s="1640" t="s">
        <v>53</v>
      </c>
      <c r="Z18" s="1640" t="s">
        <v>53</v>
      </c>
      <c r="AA18" s="1640" t="s">
        <v>53</v>
      </c>
      <c r="AB18" s="1640" t="s">
        <v>53</v>
      </c>
      <c r="AC18" s="1640" t="s">
        <v>53</v>
      </c>
      <c r="AD18" s="1640" t="s">
        <v>54</v>
      </c>
      <c r="AE18" s="1640" t="s">
        <v>53</v>
      </c>
      <c r="AF18" s="1640" t="s">
        <v>54</v>
      </c>
      <c r="AG18" s="1640" t="s">
        <v>53</v>
      </c>
      <c r="AH18" s="1640" t="s">
        <v>54</v>
      </c>
      <c r="AI18" s="1931">
        <v>11</v>
      </c>
      <c r="AJ18" s="1594" t="s">
        <v>130</v>
      </c>
      <c r="AK18" s="1596">
        <v>0.8</v>
      </c>
      <c r="AL18" s="1598"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600" t="s">
        <v>60</v>
      </c>
      <c r="BE18" s="1640" t="s">
        <v>513</v>
      </c>
      <c r="BF18" s="1719" t="s">
        <v>514</v>
      </c>
      <c r="BG18" s="1719" t="s">
        <v>395</v>
      </c>
      <c r="BH18" s="1715">
        <v>44562</v>
      </c>
      <c r="BI18" s="1717">
        <v>44926</v>
      </c>
      <c r="BJ18" s="1624" t="s">
        <v>1217</v>
      </c>
    </row>
    <row r="19" spans="2:62" ht="213" customHeight="1" thickBot="1" x14ac:dyDescent="0.35">
      <c r="B19" s="1667"/>
      <c r="C19" s="1982"/>
      <c r="D19" s="1947"/>
      <c r="E19" s="1613"/>
      <c r="F19" s="1942"/>
      <c r="G19" s="1711"/>
      <c r="H19" s="1984"/>
      <c r="I19" s="1593"/>
      <c r="J19" s="1603"/>
      <c r="K19" s="1603"/>
      <c r="L19" s="1603"/>
      <c r="M19" s="1593"/>
      <c r="N19" s="1605"/>
      <c r="O19" s="1591"/>
      <c r="P19" s="1642"/>
      <c r="Q19" s="1642"/>
      <c r="R19" s="1642"/>
      <c r="S19" s="1642"/>
      <c r="T19" s="1642"/>
      <c r="U19" s="1642"/>
      <c r="V19" s="1642"/>
      <c r="W19" s="1642"/>
      <c r="X19" s="1642"/>
      <c r="Y19" s="1642"/>
      <c r="Z19" s="1642"/>
      <c r="AA19" s="1642"/>
      <c r="AB19" s="1642"/>
      <c r="AC19" s="1642"/>
      <c r="AD19" s="1642"/>
      <c r="AE19" s="1642"/>
      <c r="AF19" s="1642"/>
      <c r="AG19" s="1642"/>
      <c r="AH19" s="1642"/>
      <c r="AI19" s="1932"/>
      <c r="AJ19" s="1595"/>
      <c r="AK19" s="1597"/>
      <c r="AL19" s="1599"/>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601"/>
      <c r="BE19" s="1642"/>
      <c r="BF19" s="1720"/>
      <c r="BG19" s="1720"/>
      <c r="BH19" s="1716"/>
      <c r="BI19" s="1718"/>
      <c r="BJ19" s="1625"/>
    </row>
    <row r="20" spans="2:62" ht="139.5" customHeight="1" thickBot="1" x14ac:dyDescent="0.35">
      <c r="B20" s="1665" t="s">
        <v>194</v>
      </c>
      <c r="C20" s="1981" t="s">
        <v>212</v>
      </c>
      <c r="D20" s="1946" t="s">
        <v>228</v>
      </c>
      <c r="E20" s="1612" t="s">
        <v>74</v>
      </c>
      <c r="F20" s="1941" t="s">
        <v>265</v>
      </c>
      <c r="G20" s="1710" t="s">
        <v>1218</v>
      </c>
      <c r="H20" s="1983" t="s">
        <v>367</v>
      </c>
      <c r="I20" s="1592" t="s">
        <v>63</v>
      </c>
      <c r="J20" s="1602" t="s">
        <v>771</v>
      </c>
      <c r="K20" s="1602" t="s">
        <v>1219</v>
      </c>
      <c r="L20" s="1602" t="s">
        <v>355</v>
      </c>
      <c r="M20" s="1592" t="s">
        <v>372</v>
      </c>
      <c r="N20" s="1604" t="s">
        <v>135</v>
      </c>
      <c r="O20" s="1590">
        <v>1</v>
      </c>
      <c r="P20" s="1640" t="s">
        <v>54</v>
      </c>
      <c r="Q20" s="1640" t="s">
        <v>53</v>
      </c>
      <c r="R20" s="1640" t="s">
        <v>54</v>
      </c>
      <c r="S20" s="1640" t="s">
        <v>54</v>
      </c>
      <c r="T20" s="1640" t="s">
        <v>53</v>
      </c>
      <c r="U20" s="1640" t="s">
        <v>53</v>
      </c>
      <c r="V20" s="1640" t="s">
        <v>53</v>
      </c>
      <c r="W20" s="1640" t="s">
        <v>54</v>
      </c>
      <c r="X20" s="1640" t="s">
        <v>53</v>
      </c>
      <c r="Y20" s="1640" t="s">
        <v>54</v>
      </c>
      <c r="Z20" s="1640" t="s">
        <v>54</v>
      </c>
      <c r="AA20" s="1640" t="s">
        <v>53</v>
      </c>
      <c r="AB20" s="1640" t="s">
        <v>54</v>
      </c>
      <c r="AC20" s="1640" t="s">
        <v>54</v>
      </c>
      <c r="AD20" s="1640" t="s">
        <v>53</v>
      </c>
      <c r="AE20" s="1640" t="s">
        <v>54</v>
      </c>
      <c r="AF20" s="1640" t="s">
        <v>54</v>
      </c>
      <c r="AG20" s="1640" t="s">
        <v>53</v>
      </c>
      <c r="AH20" s="1640" t="s">
        <v>54</v>
      </c>
      <c r="AI20" s="1931">
        <v>8</v>
      </c>
      <c r="AJ20" s="1594" t="s">
        <v>130</v>
      </c>
      <c r="AK20" s="1596">
        <v>0.8</v>
      </c>
      <c r="AL20" s="1598"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600" t="s">
        <v>60</v>
      </c>
      <c r="BE20" s="379" t="s">
        <v>1222</v>
      </c>
      <c r="BF20" s="670" t="s">
        <v>1223</v>
      </c>
      <c r="BG20" s="670" t="s">
        <v>775</v>
      </c>
      <c r="BH20" s="404">
        <v>44562</v>
      </c>
      <c r="BI20" s="404">
        <v>44866</v>
      </c>
      <c r="BJ20" s="405" t="s">
        <v>776</v>
      </c>
    </row>
    <row r="21" spans="2:62" ht="213" customHeight="1" thickBot="1" x14ac:dyDescent="0.35">
      <c r="B21" s="1666"/>
      <c r="C21" s="1992"/>
      <c r="D21" s="1944"/>
      <c r="E21" s="1653"/>
      <c r="F21" s="1942"/>
      <c r="G21" s="1711"/>
      <c r="H21" s="1984"/>
      <c r="I21" s="1593"/>
      <c r="J21" s="1603"/>
      <c r="K21" s="1603"/>
      <c r="L21" s="1603"/>
      <c r="M21" s="1593"/>
      <c r="N21" s="1605"/>
      <c r="O21" s="1591"/>
      <c r="P21" s="1642"/>
      <c r="Q21" s="1642"/>
      <c r="R21" s="1642"/>
      <c r="S21" s="1642"/>
      <c r="T21" s="1642"/>
      <c r="U21" s="1642"/>
      <c r="V21" s="1642"/>
      <c r="W21" s="1642"/>
      <c r="X21" s="1642"/>
      <c r="Y21" s="1642"/>
      <c r="Z21" s="1642"/>
      <c r="AA21" s="1642"/>
      <c r="AB21" s="1642"/>
      <c r="AC21" s="1642"/>
      <c r="AD21" s="1642"/>
      <c r="AE21" s="1642"/>
      <c r="AF21" s="1642"/>
      <c r="AG21" s="1642"/>
      <c r="AH21" s="1642"/>
      <c r="AI21" s="1932"/>
      <c r="AJ21" s="1595"/>
      <c r="AK21" s="1597"/>
      <c r="AL21" s="1599"/>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601"/>
      <c r="BE21" s="648" t="s">
        <v>1224</v>
      </c>
      <c r="BF21" s="648" t="s">
        <v>1225</v>
      </c>
      <c r="BG21" s="313" t="s">
        <v>395</v>
      </c>
      <c r="BH21" s="314">
        <v>44583</v>
      </c>
      <c r="BI21" s="314">
        <v>44895</v>
      </c>
      <c r="BJ21" s="406" t="s">
        <v>1226</v>
      </c>
    </row>
    <row r="22" spans="2:62" ht="124.5" customHeight="1" thickBot="1" x14ac:dyDescent="0.35">
      <c r="B22" s="1667"/>
      <c r="C22" s="1982"/>
      <c r="D22" s="1947"/>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665" t="s">
        <v>197</v>
      </c>
      <c r="C24" s="1981" t="s">
        <v>216</v>
      </c>
      <c r="D24" s="1946" t="s">
        <v>229</v>
      </c>
      <c r="E24" s="1612" t="s">
        <v>50</v>
      </c>
      <c r="F24" s="1941" t="s">
        <v>289</v>
      </c>
      <c r="G24" s="1710" t="s">
        <v>753</v>
      </c>
      <c r="H24" s="1983" t="s">
        <v>367</v>
      </c>
      <c r="I24" s="1592" t="s">
        <v>63</v>
      </c>
      <c r="J24" s="1700" t="s">
        <v>750</v>
      </c>
      <c r="K24" s="1694" t="s">
        <v>751</v>
      </c>
      <c r="L24" s="1602" t="s">
        <v>355</v>
      </c>
      <c r="M24" s="1592" t="s">
        <v>373</v>
      </c>
      <c r="N24" s="1604" t="s">
        <v>112</v>
      </c>
      <c r="O24" s="1590">
        <v>0.2</v>
      </c>
      <c r="P24" s="1640" t="s">
        <v>53</v>
      </c>
      <c r="Q24" s="1640" t="s">
        <v>53</v>
      </c>
      <c r="R24" s="1640" t="s">
        <v>53</v>
      </c>
      <c r="S24" s="1640" t="s">
        <v>54</v>
      </c>
      <c r="T24" s="1640" t="s">
        <v>53</v>
      </c>
      <c r="U24" s="1640" t="s">
        <v>53</v>
      </c>
      <c r="V24" s="1640" t="s">
        <v>53</v>
      </c>
      <c r="W24" s="1640" t="s">
        <v>54</v>
      </c>
      <c r="X24" s="1640" t="s">
        <v>54</v>
      </c>
      <c r="Y24" s="1640" t="s">
        <v>53</v>
      </c>
      <c r="Z24" s="1640" t="s">
        <v>53</v>
      </c>
      <c r="AA24" s="1640" t="s">
        <v>53</v>
      </c>
      <c r="AB24" s="1640" t="s">
        <v>53</v>
      </c>
      <c r="AC24" s="1640" t="s">
        <v>53</v>
      </c>
      <c r="AD24" s="1640" t="s">
        <v>54</v>
      </c>
      <c r="AE24" s="1640" t="s">
        <v>54</v>
      </c>
      <c r="AF24" s="1640" t="s">
        <v>54</v>
      </c>
      <c r="AG24" s="1640" t="s">
        <v>54</v>
      </c>
      <c r="AH24" s="1640" t="s">
        <v>54</v>
      </c>
      <c r="AI24" s="1931">
        <v>11</v>
      </c>
      <c r="AJ24" s="1594" t="s">
        <v>130</v>
      </c>
      <c r="AK24" s="1596">
        <v>0.8</v>
      </c>
      <c r="AL24" s="1598"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600" t="s">
        <v>60</v>
      </c>
      <c r="BE24" s="1985" t="s">
        <v>756</v>
      </c>
      <c r="BF24" s="1719" t="s">
        <v>757</v>
      </c>
      <c r="BG24" s="1719" t="s">
        <v>390</v>
      </c>
      <c r="BH24" s="1715">
        <v>44713</v>
      </c>
      <c r="BI24" s="1717">
        <v>44895</v>
      </c>
      <c r="BJ24" s="1721" t="s">
        <v>758</v>
      </c>
    </row>
    <row r="25" spans="2:62" ht="189.75" customHeight="1" thickBot="1" x14ac:dyDescent="0.35">
      <c r="B25" s="1667"/>
      <c r="C25" s="1982"/>
      <c r="D25" s="1947"/>
      <c r="E25" s="1613"/>
      <c r="F25" s="1942"/>
      <c r="G25" s="1711"/>
      <c r="H25" s="1984"/>
      <c r="I25" s="1593"/>
      <c r="J25" s="1702"/>
      <c r="K25" s="1696"/>
      <c r="L25" s="1603"/>
      <c r="M25" s="1593"/>
      <c r="N25" s="1605"/>
      <c r="O25" s="1591"/>
      <c r="P25" s="1642"/>
      <c r="Q25" s="1642"/>
      <c r="R25" s="1642"/>
      <c r="S25" s="1642"/>
      <c r="T25" s="1642"/>
      <c r="U25" s="1642"/>
      <c r="V25" s="1642"/>
      <c r="W25" s="1642"/>
      <c r="X25" s="1642"/>
      <c r="Y25" s="1642"/>
      <c r="Z25" s="1642"/>
      <c r="AA25" s="1642"/>
      <c r="AB25" s="1642"/>
      <c r="AC25" s="1642"/>
      <c r="AD25" s="1642"/>
      <c r="AE25" s="1642"/>
      <c r="AF25" s="1642"/>
      <c r="AG25" s="1642"/>
      <c r="AH25" s="1642"/>
      <c r="AI25" s="1932"/>
      <c r="AJ25" s="1595"/>
      <c r="AK25" s="1597"/>
      <c r="AL25" s="1599"/>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601"/>
      <c r="BE25" s="2007"/>
      <c r="BF25" s="1720"/>
      <c r="BG25" s="1720"/>
      <c r="BH25" s="1716"/>
      <c r="BI25" s="1718"/>
      <c r="BJ25" s="1722"/>
    </row>
    <row r="26" spans="2:62" ht="207" customHeight="1" thickBot="1" x14ac:dyDescent="0.35">
      <c r="B26" s="1665" t="s">
        <v>195</v>
      </c>
      <c r="C26" s="1981" t="s">
        <v>208</v>
      </c>
      <c r="D26" s="1946"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666"/>
      <c r="C27" s="1992"/>
      <c r="D27" s="1944"/>
      <c r="E27" s="1633" t="s">
        <v>50</v>
      </c>
      <c r="F27" s="1941" t="s">
        <v>304</v>
      </c>
      <c r="G27" s="1616" t="s">
        <v>851</v>
      </c>
      <c r="H27" s="1988" t="s">
        <v>367</v>
      </c>
      <c r="I27" s="1592" t="s">
        <v>63</v>
      </c>
      <c r="J27" s="1602" t="s">
        <v>1228</v>
      </c>
      <c r="K27" s="1602" t="s">
        <v>852</v>
      </c>
      <c r="L27" s="1602" t="s">
        <v>101</v>
      </c>
      <c r="M27" s="1592" t="s">
        <v>372</v>
      </c>
      <c r="N27" s="1604" t="s">
        <v>135</v>
      </c>
      <c r="O27" s="1590">
        <v>1</v>
      </c>
      <c r="P27" s="1640" t="s">
        <v>53</v>
      </c>
      <c r="Q27" s="1640" t="s">
        <v>53</v>
      </c>
      <c r="R27" s="1640" t="s">
        <v>53</v>
      </c>
      <c r="S27" s="1640" t="s">
        <v>53</v>
      </c>
      <c r="T27" s="1640" t="s">
        <v>53</v>
      </c>
      <c r="U27" s="1640" t="s">
        <v>53</v>
      </c>
      <c r="V27" s="1640" t="s">
        <v>53</v>
      </c>
      <c r="W27" s="1640" t="s">
        <v>53</v>
      </c>
      <c r="X27" s="1640" t="s">
        <v>53</v>
      </c>
      <c r="Y27" s="1640" t="s">
        <v>53</v>
      </c>
      <c r="Z27" s="1640" t="s">
        <v>53</v>
      </c>
      <c r="AA27" s="1640" t="s">
        <v>53</v>
      </c>
      <c r="AB27" s="1640" t="s">
        <v>53</v>
      </c>
      <c r="AC27" s="1640" t="s">
        <v>53</v>
      </c>
      <c r="AD27" s="1640" t="s">
        <v>53</v>
      </c>
      <c r="AE27" s="1640" t="s">
        <v>54</v>
      </c>
      <c r="AF27" s="1640" t="s">
        <v>53</v>
      </c>
      <c r="AG27" s="1640" t="s">
        <v>53</v>
      </c>
      <c r="AH27" s="1640" t="s">
        <v>54</v>
      </c>
      <c r="AI27" s="1931">
        <v>17</v>
      </c>
      <c r="AJ27" s="1594" t="s">
        <v>155</v>
      </c>
      <c r="AK27" s="1596">
        <v>1</v>
      </c>
      <c r="AL27" s="1933" t="s">
        <v>91</v>
      </c>
      <c r="AM27" s="2004" t="s">
        <v>84</v>
      </c>
      <c r="AN27" s="1703" t="s">
        <v>853</v>
      </c>
      <c r="AO27" s="2000" t="s">
        <v>787</v>
      </c>
      <c r="AP27" s="1630" t="s">
        <v>103</v>
      </c>
      <c r="AQ27" s="1600" t="s">
        <v>61</v>
      </c>
      <c r="AR27" s="707">
        <v>0.25</v>
      </c>
      <c r="AS27" s="1600" t="s">
        <v>56</v>
      </c>
      <c r="AT27" s="1596">
        <v>0.15</v>
      </c>
      <c r="AU27" s="1620">
        <v>0.4</v>
      </c>
      <c r="AV27" s="1600" t="s">
        <v>57</v>
      </c>
      <c r="AW27" s="1600" t="s">
        <v>58</v>
      </c>
      <c r="AX27" s="1600" t="s">
        <v>59</v>
      </c>
      <c r="AY27" s="1620">
        <v>0.6</v>
      </c>
      <c r="AZ27" s="1618" t="s">
        <v>122</v>
      </c>
      <c r="BA27" s="1620">
        <v>1</v>
      </c>
      <c r="BB27" s="1618" t="s">
        <v>155</v>
      </c>
      <c r="BC27" s="1622" t="s">
        <v>91</v>
      </c>
      <c r="BD27" s="1600" t="s">
        <v>60</v>
      </c>
      <c r="BE27" s="607" t="s">
        <v>856</v>
      </c>
      <c r="BF27" s="584" t="s">
        <v>854</v>
      </c>
      <c r="BG27" s="584" t="s">
        <v>395</v>
      </c>
      <c r="BH27" s="585">
        <v>44562</v>
      </c>
      <c r="BI27" s="586">
        <v>44926</v>
      </c>
      <c r="BJ27" s="1624" t="s">
        <v>855</v>
      </c>
    </row>
    <row r="28" spans="2:62" ht="66" customHeight="1" thickBot="1" x14ac:dyDescent="0.35">
      <c r="B28" s="1666"/>
      <c r="C28" s="1992"/>
      <c r="D28" s="1944"/>
      <c r="E28" s="1656"/>
      <c r="F28" s="1945"/>
      <c r="G28" s="1682"/>
      <c r="H28" s="1989"/>
      <c r="I28" s="1635"/>
      <c r="J28" s="1643"/>
      <c r="K28" s="1643"/>
      <c r="L28" s="1643"/>
      <c r="M28" s="1635"/>
      <c r="N28" s="1644"/>
      <c r="O28" s="1634"/>
      <c r="P28" s="1641"/>
      <c r="Q28" s="1641"/>
      <c r="R28" s="1641"/>
      <c r="S28" s="1641"/>
      <c r="T28" s="1641"/>
      <c r="U28" s="1641"/>
      <c r="V28" s="1641"/>
      <c r="W28" s="1641"/>
      <c r="X28" s="1641"/>
      <c r="Y28" s="1641"/>
      <c r="Z28" s="1641"/>
      <c r="AA28" s="1641"/>
      <c r="AB28" s="1641"/>
      <c r="AC28" s="1641"/>
      <c r="AD28" s="1641"/>
      <c r="AE28" s="1641"/>
      <c r="AF28" s="1641"/>
      <c r="AG28" s="1641"/>
      <c r="AH28" s="1641"/>
      <c r="AI28" s="1936"/>
      <c r="AJ28" s="1636"/>
      <c r="AK28" s="1637"/>
      <c r="AL28" s="1934"/>
      <c r="AM28" s="2005"/>
      <c r="AN28" s="1999"/>
      <c r="AO28" s="2001"/>
      <c r="AP28" s="2003"/>
      <c r="AQ28" s="1639"/>
      <c r="AR28" s="707"/>
      <c r="AS28" s="1639"/>
      <c r="AT28" s="1637"/>
      <c r="AU28" s="1997"/>
      <c r="AV28" s="1639"/>
      <c r="AW28" s="1639"/>
      <c r="AX28" s="1639"/>
      <c r="AY28" s="1997"/>
      <c r="AZ28" s="1998"/>
      <c r="BA28" s="1997"/>
      <c r="BB28" s="1998"/>
      <c r="BC28" s="1964"/>
      <c r="BD28" s="1639"/>
      <c r="BE28" s="609" t="s">
        <v>857</v>
      </c>
      <c r="BF28" s="471" t="s">
        <v>854</v>
      </c>
      <c r="BG28" s="471" t="s">
        <v>395</v>
      </c>
      <c r="BH28" s="274">
        <v>44562</v>
      </c>
      <c r="BI28" s="472">
        <v>44926</v>
      </c>
      <c r="BJ28" s="1632"/>
    </row>
    <row r="29" spans="2:62" ht="104.25" customHeight="1" thickBot="1" x14ac:dyDescent="0.35">
      <c r="B29" s="1666"/>
      <c r="C29" s="1992"/>
      <c r="D29" s="1944"/>
      <c r="E29" s="1656"/>
      <c r="F29" s="1945"/>
      <c r="G29" s="1682"/>
      <c r="H29" s="1989"/>
      <c r="I29" s="1635"/>
      <c r="J29" s="1643"/>
      <c r="K29" s="1643"/>
      <c r="L29" s="1643"/>
      <c r="M29" s="1635"/>
      <c r="N29" s="1644"/>
      <c r="O29" s="1634"/>
      <c r="P29" s="1641"/>
      <c r="Q29" s="1641"/>
      <c r="R29" s="1641"/>
      <c r="S29" s="1641"/>
      <c r="T29" s="1641"/>
      <c r="U29" s="1641"/>
      <c r="V29" s="1641"/>
      <c r="W29" s="1641"/>
      <c r="X29" s="1641"/>
      <c r="Y29" s="1641"/>
      <c r="Z29" s="1641"/>
      <c r="AA29" s="1641"/>
      <c r="AB29" s="1641"/>
      <c r="AC29" s="1641"/>
      <c r="AD29" s="1641"/>
      <c r="AE29" s="1641"/>
      <c r="AF29" s="1641"/>
      <c r="AG29" s="1641"/>
      <c r="AH29" s="1641"/>
      <c r="AI29" s="1936"/>
      <c r="AJ29" s="1636"/>
      <c r="AK29" s="1637"/>
      <c r="AL29" s="1934"/>
      <c r="AM29" s="2005"/>
      <c r="AN29" s="1999"/>
      <c r="AO29" s="2001"/>
      <c r="AP29" s="2003"/>
      <c r="AQ29" s="1639"/>
      <c r="AR29" s="707"/>
      <c r="AS29" s="1639"/>
      <c r="AT29" s="1637"/>
      <c r="AU29" s="1997"/>
      <c r="AV29" s="1639"/>
      <c r="AW29" s="1639"/>
      <c r="AX29" s="1639"/>
      <c r="AY29" s="1997"/>
      <c r="AZ29" s="1998"/>
      <c r="BA29" s="1997"/>
      <c r="BB29" s="1998"/>
      <c r="BC29" s="1964"/>
      <c r="BD29" s="1639"/>
      <c r="BE29" s="609" t="s">
        <v>859</v>
      </c>
      <c r="BF29" s="471" t="s">
        <v>854</v>
      </c>
      <c r="BG29" s="471" t="s">
        <v>395</v>
      </c>
      <c r="BH29" s="274">
        <v>44562</v>
      </c>
      <c r="BI29" s="472">
        <v>44926</v>
      </c>
      <c r="BJ29" s="1632"/>
    </row>
    <row r="30" spans="2:62" ht="132.75" customHeight="1" thickBot="1" x14ac:dyDescent="0.35">
      <c r="B30" s="1666"/>
      <c r="C30" s="1992"/>
      <c r="D30" s="1944"/>
      <c r="E30" s="1653"/>
      <c r="F30" s="1942"/>
      <c r="G30" s="1617"/>
      <c r="H30" s="1990"/>
      <c r="I30" s="1593"/>
      <c r="J30" s="1603"/>
      <c r="K30" s="1603"/>
      <c r="L30" s="1603"/>
      <c r="M30" s="1593"/>
      <c r="N30" s="1605"/>
      <c r="O30" s="1591"/>
      <c r="P30" s="1642"/>
      <c r="Q30" s="1642"/>
      <c r="R30" s="1642"/>
      <c r="S30" s="1642"/>
      <c r="T30" s="1642"/>
      <c r="U30" s="1642"/>
      <c r="V30" s="1642"/>
      <c r="W30" s="1642"/>
      <c r="X30" s="1642"/>
      <c r="Y30" s="1642"/>
      <c r="Z30" s="1642"/>
      <c r="AA30" s="1642"/>
      <c r="AB30" s="1642"/>
      <c r="AC30" s="1642"/>
      <c r="AD30" s="1642"/>
      <c r="AE30" s="1642"/>
      <c r="AF30" s="1642"/>
      <c r="AG30" s="1642"/>
      <c r="AH30" s="1642"/>
      <c r="AI30" s="1932"/>
      <c r="AJ30" s="1595"/>
      <c r="AK30" s="1597"/>
      <c r="AL30" s="1935"/>
      <c r="AM30" s="2006"/>
      <c r="AN30" s="1704"/>
      <c r="AO30" s="2002"/>
      <c r="AP30" s="1631"/>
      <c r="AQ30" s="1601"/>
      <c r="AR30" s="465"/>
      <c r="AS30" s="1601"/>
      <c r="AT30" s="1597"/>
      <c r="AU30" s="1621"/>
      <c r="AV30" s="1601"/>
      <c r="AW30" s="1601"/>
      <c r="AX30" s="1601"/>
      <c r="AY30" s="1621"/>
      <c r="AZ30" s="1619"/>
      <c r="BA30" s="1621"/>
      <c r="BB30" s="1619"/>
      <c r="BC30" s="1623"/>
      <c r="BD30" s="1601"/>
      <c r="BE30" s="482" t="s">
        <v>858</v>
      </c>
      <c r="BF30" s="483" t="s">
        <v>854</v>
      </c>
      <c r="BG30" s="483" t="s">
        <v>395</v>
      </c>
      <c r="BH30" s="484">
        <v>44562</v>
      </c>
      <c r="BI30" s="485">
        <v>44926</v>
      </c>
      <c r="BJ30" s="1625"/>
    </row>
    <row r="31" spans="2:62" ht="137.25" customHeight="1" thickBot="1" x14ac:dyDescent="0.35">
      <c r="B31" s="1666"/>
      <c r="C31" s="1992"/>
      <c r="D31" s="1944"/>
      <c r="E31" s="1633" t="s">
        <v>50</v>
      </c>
      <c r="F31" s="1941" t="s">
        <v>330</v>
      </c>
      <c r="G31" s="1616" t="s">
        <v>864</v>
      </c>
      <c r="H31" s="1988" t="s">
        <v>367</v>
      </c>
      <c r="I31" s="1592" t="s">
        <v>63</v>
      </c>
      <c r="J31" s="1602" t="s">
        <v>1229</v>
      </c>
      <c r="K31" s="1602" t="s">
        <v>865</v>
      </c>
      <c r="L31" s="1602" t="s">
        <v>355</v>
      </c>
      <c r="M31" s="1592" t="s">
        <v>372</v>
      </c>
      <c r="N31" s="1604" t="s">
        <v>135</v>
      </c>
      <c r="O31" s="1590">
        <v>1</v>
      </c>
      <c r="P31" s="1640" t="s">
        <v>53</v>
      </c>
      <c r="Q31" s="1640" t="s">
        <v>53</v>
      </c>
      <c r="R31" s="1640" t="s">
        <v>53</v>
      </c>
      <c r="S31" s="1640" t="s">
        <v>53</v>
      </c>
      <c r="T31" s="1640" t="s">
        <v>53</v>
      </c>
      <c r="U31" s="1640" t="s">
        <v>53</v>
      </c>
      <c r="V31" s="1640" t="s">
        <v>53</v>
      </c>
      <c r="W31" s="1640" t="s">
        <v>53</v>
      </c>
      <c r="X31" s="1640" t="s">
        <v>53</v>
      </c>
      <c r="Y31" s="1640" t="s">
        <v>53</v>
      </c>
      <c r="Z31" s="1640" t="s">
        <v>53</v>
      </c>
      <c r="AA31" s="1640" t="s">
        <v>53</v>
      </c>
      <c r="AB31" s="1640" t="s">
        <v>53</v>
      </c>
      <c r="AC31" s="1640" t="s">
        <v>53</v>
      </c>
      <c r="AD31" s="1640" t="s">
        <v>53</v>
      </c>
      <c r="AE31" s="1640" t="s">
        <v>54</v>
      </c>
      <c r="AF31" s="1640" t="s">
        <v>53</v>
      </c>
      <c r="AG31" s="1640" t="s">
        <v>53</v>
      </c>
      <c r="AH31" s="1640" t="s">
        <v>54</v>
      </c>
      <c r="AI31" s="1931">
        <v>17</v>
      </c>
      <c r="AJ31" s="1594" t="s">
        <v>155</v>
      </c>
      <c r="AK31" s="1596">
        <v>1</v>
      </c>
      <c r="AL31" s="1933"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600" t="s">
        <v>60</v>
      </c>
      <c r="BE31" s="1719" t="s">
        <v>871</v>
      </c>
      <c r="BF31" s="1719" t="s">
        <v>872</v>
      </c>
      <c r="BG31" s="1719" t="s">
        <v>395</v>
      </c>
      <c r="BH31" s="1715">
        <v>44562</v>
      </c>
      <c r="BI31" s="1717">
        <v>44926</v>
      </c>
      <c r="BJ31" s="1624" t="s">
        <v>873</v>
      </c>
    </row>
    <row r="32" spans="2:62" ht="164.25" customHeight="1" thickBot="1" x14ac:dyDescent="0.35">
      <c r="B32" s="1666"/>
      <c r="C32" s="1992"/>
      <c r="D32" s="1944"/>
      <c r="E32" s="1656"/>
      <c r="F32" s="1945"/>
      <c r="G32" s="1682"/>
      <c r="H32" s="1989"/>
      <c r="I32" s="1635"/>
      <c r="J32" s="1643"/>
      <c r="K32" s="1643"/>
      <c r="L32" s="1643"/>
      <c r="M32" s="1635"/>
      <c r="N32" s="1644"/>
      <c r="O32" s="1634"/>
      <c r="P32" s="1641"/>
      <c r="Q32" s="1641"/>
      <c r="R32" s="1641"/>
      <c r="S32" s="1641"/>
      <c r="T32" s="1641"/>
      <c r="U32" s="1641"/>
      <c r="V32" s="1641"/>
      <c r="W32" s="1641"/>
      <c r="X32" s="1641"/>
      <c r="Y32" s="1641"/>
      <c r="Z32" s="1641"/>
      <c r="AA32" s="1641"/>
      <c r="AB32" s="1641"/>
      <c r="AC32" s="1641"/>
      <c r="AD32" s="1641"/>
      <c r="AE32" s="1641"/>
      <c r="AF32" s="1641"/>
      <c r="AG32" s="1641"/>
      <c r="AH32" s="1641"/>
      <c r="AI32" s="1936"/>
      <c r="AJ32" s="1636"/>
      <c r="AK32" s="1637"/>
      <c r="AL32" s="1934"/>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639"/>
      <c r="BE32" s="1987"/>
      <c r="BF32" s="1987"/>
      <c r="BG32" s="1987"/>
      <c r="BH32" s="1980"/>
      <c r="BI32" s="1996"/>
      <c r="BJ32" s="1632"/>
    </row>
    <row r="33" spans="2:62" ht="159" customHeight="1" thickBot="1" x14ac:dyDescent="0.35">
      <c r="B33" s="1666"/>
      <c r="C33" s="1992"/>
      <c r="D33" s="1944"/>
      <c r="E33" s="1656"/>
      <c r="F33" s="1945"/>
      <c r="G33" s="1682"/>
      <c r="H33" s="1989"/>
      <c r="I33" s="1635"/>
      <c r="J33" s="1643"/>
      <c r="K33" s="1643"/>
      <c r="L33" s="1643"/>
      <c r="M33" s="1635"/>
      <c r="N33" s="1644"/>
      <c r="O33" s="1634"/>
      <c r="P33" s="1641"/>
      <c r="Q33" s="1641"/>
      <c r="R33" s="1641"/>
      <c r="S33" s="1641"/>
      <c r="T33" s="1641"/>
      <c r="U33" s="1641"/>
      <c r="V33" s="1641"/>
      <c r="W33" s="1641"/>
      <c r="X33" s="1641"/>
      <c r="Y33" s="1641"/>
      <c r="Z33" s="1641"/>
      <c r="AA33" s="1641"/>
      <c r="AB33" s="1641"/>
      <c r="AC33" s="1641"/>
      <c r="AD33" s="1641"/>
      <c r="AE33" s="1641"/>
      <c r="AF33" s="1641"/>
      <c r="AG33" s="1641"/>
      <c r="AH33" s="1641"/>
      <c r="AI33" s="1936"/>
      <c r="AJ33" s="1636"/>
      <c r="AK33" s="1637"/>
      <c r="AL33" s="1934"/>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639"/>
      <c r="BE33" s="1987"/>
      <c r="BF33" s="1987"/>
      <c r="BG33" s="1987"/>
      <c r="BH33" s="1980"/>
      <c r="BI33" s="1996"/>
      <c r="BJ33" s="1632"/>
    </row>
    <row r="34" spans="2:62" ht="57.75" customHeight="1" thickBot="1" x14ac:dyDescent="0.35">
      <c r="B34" s="1666"/>
      <c r="C34" s="1992"/>
      <c r="D34" s="1944"/>
      <c r="E34" s="1656"/>
      <c r="F34" s="1945"/>
      <c r="G34" s="1682"/>
      <c r="H34" s="1989"/>
      <c r="I34" s="1635"/>
      <c r="J34" s="1643"/>
      <c r="K34" s="1643"/>
      <c r="L34" s="1643"/>
      <c r="M34" s="1635"/>
      <c r="N34" s="1644"/>
      <c r="O34" s="1634"/>
      <c r="P34" s="1641"/>
      <c r="Q34" s="1641"/>
      <c r="R34" s="1641"/>
      <c r="S34" s="1641"/>
      <c r="T34" s="1641"/>
      <c r="U34" s="1641"/>
      <c r="V34" s="1641"/>
      <c r="W34" s="1641"/>
      <c r="X34" s="1641"/>
      <c r="Y34" s="1641"/>
      <c r="Z34" s="1641"/>
      <c r="AA34" s="1641"/>
      <c r="AB34" s="1641"/>
      <c r="AC34" s="1641"/>
      <c r="AD34" s="1641"/>
      <c r="AE34" s="1641"/>
      <c r="AF34" s="1641"/>
      <c r="AG34" s="1641"/>
      <c r="AH34" s="1641"/>
      <c r="AI34" s="1936"/>
      <c r="AJ34" s="1636"/>
      <c r="AK34" s="1637"/>
      <c r="AL34" s="1934"/>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639"/>
      <c r="BE34" s="1987"/>
      <c r="BF34" s="1987"/>
      <c r="BG34" s="1987"/>
      <c r="BH34" s="1980"/>
      <c r="BI34" s="1996"/>
      <c r="BJ34" s="1632"/>
    </row>
    <row r="35" spans="2:62" ht="127.5" customHeight="1" thickBot="1" x14ac:dyDescent="0.35">
      <c r="B35" s="1667"/>
      <c r="C35" s="1982"/>
      <c r="D35" s="1947"/>
      <c r="E35" s="1613"/>
      <c r="F35" s="1942"/>
      <c r="G35" s="1617"/>
      <c r="H35" s="1990"/>
      <c r="I35" s="1593"/>
      <c r="J35" s="1603"/>
      <c r="K35" s="1603"/>
      <c r="L35" s="1603"/>
      <c r="M35" s="1593"/>
      <c r="N35" s="1605"/>
      <c r="O35" s="1591"/>
      <c r="P35" s="1642"/>
      <c r="Q35" s="1642"/>
      <c r="R35" s="1642"/>
      <c r="S35" s="1642"/>
      <c r="T35" s="1642"/>
      <c r="U35" s="1642"/>
      <c r="V35" s="1642"/>
      <c r="W35" s="1642"/>
      <c r="X35" s="1642"/>
      <c r="Y35" s="1642"/>
      <c r="Z35" s="1642"/>
      <c r="AA35" s="1642"/>
      <c r="AB35" s="1642"/>
      <c r="AC35" s="1642"/>
      <c r="AD35" s="1642"/>
      <c r="AE35" s="1642"/>
      <c r="AF35" s="1642"/>
      <c r="AG35" s="1642"/>
      <c r="AH35" s="1642"/>
      <c r="AI35" s="1932"/>
      <c r="AJ35" s="1595"/>
      <c r="AK35" s="1597"/>
      <c r="AL35" s="1935"/>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601"/>
      <c r="BE35" s="1720"/>
      <c r="BF35" s="1720"/>
      <c r="BG35" s="1720"/>
      <c r="BH35" s="1716"/>
      <c r="BI35" s="1718"/>
      <c r="BJ35" s="1625"/>
    </row>
    <row r="36" spans="2:62" ht="108" customHeight="1" thickBot="1" x14ac:dyDescent="0.35">
      <c r="B36" s="1665" t="s">
        <v>202</v>
      </c>
      <c r="C36" s="1981" t="s">
        <v>209</v>
      </c>
      <c r="D36" s="1946" t="s">
        <v>225</v>
      </c>
      <c r="E36" s="1612" t="s">
        <v>50</v>
      </c>
      <c r="F36" s="1941" t="s">
        <v>306</v>
      </c>
      <c r="G36" s="1710" t="s">
        <v>497</v>
      </c>
      <c r="H36" s="1983" t="s">
        <v>367</v>
      </c>
      <c r="I36" s="1592" t="s">
        <v>51</v>
      </c>
      <c r="J36" s="1602" t="s">
        <v>498</v>
      </c>
      <c r="K36" s="1602" t="s">
        <v>499</v>
      </c>
      <c r="L36" s="1602" t="s">
        <v>355</v>
      </c>
      <c r="M36" s="1592" t="s">
        <v>373</v>
      </c>
      <c r="N36" s="1604" t="s">
        <v>112</v>
      </c>
      <c r="O36" s="1590">
        <v>0.2</v>
      </c>
      <c r="P36" s="1640" t="s">
        <v>53</v>
      </c>
      <c r="Q36" s="1640" t="s">
        <v>53</v>
      </c>
      <c r="R36" s="1640" t="s">
        <v>54</v>
      </c>
      <c r="S36" s="1640" t="s">
        <v>54</v>
      </c>
      <c r="T36" s="1640" t="s">
        <v>53</v>
      </c>
      <c r="U36" s="1640" t="s">
        <v>53</v>
      </c>
      <c r="V36" s="1640" t="s">
        <v>53</v>
      </c>
      <c r="W36" s="1640" t="s">
        <v>54</v>
      </c>
      <c r="X36" s="1640" t="s">
        <v>54</v>
      </c>
      <c r="Y36" s="1640" t="s">
        <v>53</v>
      </c>
      <c r="Z36" s="1640" t="s">
        <v>53</v>
      </c>
      <c r="AA36" s="1640" t="s">
        <v>53</v>
      </c>
      <c r="AB36" s="1640" t="s">
        <v>53</v>
      </c>
      <c r="AC36" s="1640" t="s">
        <v>53</v>
      </c>
      <c r="AD36" s="1640" t="s">
        <v>53</v>
      </c>
      <c r="AE36" s="1640" t="s">
        <v>54</v>
      </c>
      <c r="AF36" s="1640" t="s">
        <v>54</v>
      </c>
      <c r="AG36" s="1640" t="s">
        <v>54</v>
      </c>
      <c r="AH36" s="1640" t="s">
        <v>54</v>
      </c>
      <c r="AI36" s="1931">
        <v>11</v>
      </c>
      <c r="AJ36" s="1594" t="s">
        <v>130</v>
      </c>
      <c r="AK36" s="1596">
        <v>0.8</v>
      </c>
      <c r="AL36" s="1933"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600" t="s">
        <v>60</v>
      </c>
      <c r="BE36" s="611" t="s">
        <v>502</v>
      </c>
      <c r="BF36" s="611" t="s">
        <v>1230</v>
      </c>
      <c r="BG36" s="611" t="s">
        <v>430</v>
      </c>
      <c r="BH36" s="612">
        <v>44566</v>
      </c>
      <c r="BI36" s="612">
        <v>44925</v>
      </c>
      <c r="BJ36" s="1993" t="s">
        <v>1231</v>
      </c>
    </row>
    <row r="37" spans="2:62" ht="108" customHeight="1" thickBot="1" x14ac:dyDescent="0.35">
      <c r="B37" s="1666"/>
      <c r="C37" s="1992"/>
      <c r="D37" s="1944"/>
      <c r="E37" s="1613"/>
      <c r="F37" s="1942"/>
      <c r="G37" s="1711"/>
      <c r="H37" s="1984"/>
      <c r="I37" s="1593"/>
      <c r="J37" s="1603"/>
      <c r="K37" s="1603"/>
      <c r="L37" s="1603"/>
      <c r="M37" s="1593"/>
      <c r="N37" s="1605"/>
      <c r="O37" s="1591"/>
      <c r="P37" s="1642"/>
      <c r="Q37" s="1642"/>
      <c r="R37" s="1642"/>
      <c r="S37" s="1642"/>
      <c r="T37" s="1642"/>
      <c r="U37" s="1642"/>
      <c r="V37" s="1642"/>
      <c r="W37" s="1642"/>
      <c r="X37" s="1642"/>
      <c r="Y37" s="1642"/>
      <c r="Z37" s="1642"/>
      <c r="AA37" s="1642"/>
      <c r="AB37" s="1642"/>
      <c r="AC37" s="1642"/>
      <c r="AD37" s="1642"/>
      <c r="AE37" s="1642"/>
      <c r="AF37" s="1642"/>
      <c r="AG37" s="1642"/>
      <c r="AH37" s="1642"/>
      <c r="AI37" s="1932"/>
      <c r="AJ37" s="1595"/>
      <c r="AK37" s="1597"/>
      <c r="AL37" s="1935"/>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601"/>
      <c r="BE37" s="523" t="s">
        <v>503</v>
      </c>
      <c r="BF37" s="483" t="s">
        <v>1230</v>
      </c>
      <c r="BG37" s="483" t="s">
        <v>430</v>
      </c>
      <c r="BH37" s="484">
        <v>44566</v>
      </c>
      <c r="BI37" s="484">
        <v>44925</v>
      </c>
      <c r="BJ37" s="1994"/>
    </row>
    <row r="38" spans="2:62" ht="123" customHeight="1" thickBot="1" x14ac:dyDescent="0.35">
      <c r="B38" s="1666"/>
      <c r="C38" s="1992"/>
      <c r="D38" s="1944"/>
      <c r="E38" s="1612" t="s">
        <v>50</v>
      </c>
      <c r="F38" s="1941" t="s">
        <v>312</v>
      </c>
      <c r="G38" s="1606" t="s">
        <v>900</v>
      </c>
      <c r="H38" s="1983" t="s">
        <v>367</v>
      </c>
      <c r="I38" s="1592" t="s">
        <v>63</v>
      </c>
      <c r="J38" s="1592" t="s">
        <v>901</v>
      </c>
      <c r="K38" s="1977" t="s">
        <v>902</v>
      </c>
      <c r="L38" s="1602" t="s">
        <v>355</v>
      </c>
      <c r="M38" s="1592" t="s">
        <v>372</v>
      </c>
      <c r="N38" s="1604" t="s">
        <v>135</v>
      </c>
      <c r="O38" s="1590">
        <v>1</v>
      </c>
      <c r="P38" s="1640" t="s">
        <v>53</v>
      </c>
      <c r="Q38" s="1640" t="s">
        <v>53</v>
      </c>
      <c r="R38" s="1640" t="s">
        <v>53</v>
      </c>
      <c r="S38" s="1640" t="s">
        <v>54</v>
      </c>
      <c r="T38" s="1640" t="s">
        <v>53</v>
      </c>
      <c r="U38" s="1640" t="s">
        <v>53</v>
      </c>
      <c r="V38" s="1640" t="s">
        <v>53</v>
      </c>
      <c r="W38" s="1640" t="s">
        <v>54</v>
      </c>
      <c r="X38" s="1640" t="s">
        <v>54</v>
      </c>
      <c r="Y38" s="1640" t="s">
        <v>53</v>
      </c>
      <c r="Z38" s="1640" t="s">
        <v>53</v>
      </c>
      <c r="AA38" s="1640" t="s">
        <v>53</v>
      </c>
      <c r="AB38" s="1640" t="s">
        <v>53</v>
      </c>
      <c r="AC38" s="1640" t="s">
        <v>53</v>
      </c>
      <c r="AD38" s="1640" t="s">
        <v>53</v>
      </c>
      <c r="AE38" s="1640" t="s">
        <v>54</v>
      </c>
      <c r="AF38" s="1640" t="s">
        <v>54</v>
      </c>
      <c r="AG38" s="1640" t="s">
        <v>54</v>
      </c>
      <c r="AH38" s="1640" t="s">
        <v>54</v>
      </c>
      <c r="AI38" s="1931">
        <v>12</v>
      </c>
      <c r="AJ38" s="1594" t="s">
        <v>155</v>
      </c>
      <c r="AK38" s="1596">
        <v>1</v>
      </c>
      <c r="AL38" s="1933"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600" t="s">
        <v>60</v>
      </c>
      <c r="BE38" s="1719" t="s">
        <v>1234</v>
      </c>
      <c r="BF38" s="1719" t="s">
        <v>1235</v>
      </c>
      <c r="BG38" s="1719" t="s">
        <v>430</v>
      </c>
      <c r="BH38" s="1715">
        <v>44563</v>
      </c>
      <c r="BI38" s="1715">
        <v>44925</v>
      </c>
      <c r="BJ38" s="1721" t="s">
        <v>1236</v>
      </c>
    </row>
    <row r="39" spans="2:62" ht="203.25" customHeight="1" thickBot="1" x14ac:dyDescent="0.35">
      <c r="B39" s="1666"/>
      <c r="C39" s="1992"/>
      <c r="D39" s="1944"/>
      <c r="E39" s="1656"/>
      <c r="F39" s="1945"/>
      <c r="G39" s="1607"/>
      <c r="H39" s="1995"/>
      <c r="I39" s="1635"/>
      <c r="J39" s="1635"/>
      <c r="K39" s="1978"/>
      <c r="L39" s="1643"/>
      <c r="M39" s="1635"/>
      <c r="N39" s="1644"/>
      <c r="O39" s="1634"/>
      <c r="P39" s="1641"/>
      <c r="Q39" s="1641"/>
      <c r="R39" s="1641"/>
      <c r="S39" s="1641"/>
      <c r="T39" s="1641"/>
      <c r="U39" s="1641"/>
      <c r="V39" s="1641"/>
      <c r="W39" s="1641"/>
      <c r="X39" s="1641"/>
      <c r="Y39" s="1641"/>
      <c r="Z39" s="1641"/>
      <c r="AA39" s="1641"/>
      <c r="AB39" s="1641"/>
      <c r="AC39" s="1641"/>
      <c r="AD39" s="1641"/>
      <c r="AE39" s="1641"/>
      <c r="AF39" s="1641"/>
      <c r="AG39" s="1641"/>
      <c r="AH39" s="1641"/>
      <c r="AI39" s="1936"/>
      <c r="AJ39" s="1636"/>
      <c r="AK39" s="1637"/>
      <c r="AL39" s="1934"/>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639"/>
      <c r="BE39" s="1987"/>
      <c r="BF39" s="1987"/>
      <c r="BG39" s="1987"/>
      <c r="BH39" s="1980"/>
      <c r="BI39" s="1980"/>
      <c r="BJ39" s="1991"/>
    </row>
    <row r="40" spans="2:62" ht="108" customHeight="1" thickBot="1" x14ac:dyDescent="0.35">
      <c r="B40" s="1667"/>
      <c r="C40" s="1982"/>
      <c r="D40" s="1947"/>
      <c r="E40" s="1613"/>
      <c r="F40" s="1942"/>
      <c r="G40" s="1608"/>
      <c r="H40" s="1984"/>
      <c r="I40" s="1593"/>
      <c r="J40" s="1593"/>
      <c r="K40" s="1979"/>
      <c r="L40" s="1603"/>
      <c r="M40" s="1593"/>
      <c r="N40" s="1605"/>
      <c r="O40" s="1591"/>
      <c r="P40" s="1642"/>
      <c r="Q40" s="1642"/>
      <c r="R40" s="1642"/>
      <c r="S40" s="1642"/>
      <c r="T40" s="1642"/>
      <c r="U40" s="1642"/>
      <c r="V40" s="1642"/>
      <c r="W40" s="1642"/>
      <c r="X40" s="1642"/>
      <c r="Y40" s="1642"/>
      <c r="Z40" s="1642"/>
      <c r="AA40" s="1642"/>
      <c r="AB40" s="1642"/>
      <c r="AC40" s="1642"/>
      <c r="AD40" s="1642"/>
      <c r="AE40" s="1642"/>
      <c r="AF40" s="1642"/>
      <c r="AG40" s="1642"/>
      <c r="AH40" s="1642"/>
      <c r="AI40" s="1932"/>
      <c r="AJ40" s="1595"/>
      <c r="AK40" s="1597"/>
      <c r="AL40" s="1935"/>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601"/>
      <c r="BE40" s="1720"/>
      <c r="BF40" s="1720"/>
      <c r="BG40" s="1720"/>
      <c r="BH40" s="1716"/>
      <c r="BI40" s="1716"/>
      <c r="BJ40" s="1722"/>
    </row>
    <row r="41" spans="2:62" ht="261.75" customHeight="1" thickBot="1" x14ac:dyDescent="0.35">
      <c r="B41" s="1665" t="s">
        <v>162</v>
      </c>
      <c r="C41" s="1981" t="s">
        <v>219</v>
      </c>
      <c r="D41" s="1946" t="s">
        <v>225</v>
      </c>
      <c r="E41" s="1612" t="s">
        <v>346</v>
      </c>
      <c r="F41" s="1941" t="s">
        <v>318</v>
      </c>
      <c r="G41" s="1606" t="s">
        <v>526</v>
      </c>
      <c r="H41" s="1988" t="s">
        <v>367</v>
      </c>
      <c r="I41" s="1592" t="s">
        <v>63</v>
      </c>
      <c r="J41" s="1602" t="s">
        <v>527</v>
      </c>
      <c r="K41" s="1602" t="s">
        <v>528</v>
      </c>
      <c r="L41" s="1602" t="s">
        <v>355</v>
      </c>
      <c r="M41" s="1592" t="s">
        <v>373</v>
      </c>
      <c r="N41" s="1604" t="s">
        <v>112</v>
      </c>
      <c r="O41" s="1590">
        <v>0.2</v>
      </c>
      <c r="P41" s="1640" t="s">
        <v>54</v>
      </c>
      <c r="Q41" s="1640" t="s">
        <v>54</v>
      </c>
      <c r="R41" s="1640" t="s">
        <v>54</v>
      </c>
      <c r="S41" s="1640" t="s">
        <v>54</v>
      </c>
      <c r="T41" s="1640" t="s">
        <v>53</v>
      </c>
      <c r="U41" s="1640" t="s">
        <v>53</v>
      </c>
      <c r="V41" s="1640" t="s">
        <v>53</v>
      </c>
      <c r="W41" s="1640" t="s">
        <v>54</v>
      </c>
      <c r="X41" s="1640" t="s">
        <v>53</v>
      </c>
      <c r="Y41" s="1640" t="s">
        <v>53</v>
      </c>
      <c r="Z41" s="1640" t="s">
        <v>53</v>
      </c>
      <c r="AA41" s="1640" t="s">
        <v>53</v>
      </c>
      <c r="AB41" s="1640" t="s">
        <v>53</v>
      </c>
      <c r="AC41" s="1640" t="s">
        <v>53</v>
      </c>
      <c r="AD41" s="1640" t="s">
        <v>53</v>
      </c>
      <c r="AE41" s="1640" t="s">
        <v>54</v>
      </c>
      <c r="AF41" s="1640" t="s">
        <v>54</v>
      </c>
      <c r="AG41" s="1640" t="s">
        <v>54</v>
      </c>
      <c r="AH41" s="1640" t="s">
        <v>54</v>
      </c>
      <c r="AI41" s="1931">
        <v>10</v>
      </c>
      <c r="AJ41" s="1594" t="s">
        <v>130</v>
      </c>
      <c r="AK41" s="1596">
        <v>0.8</v>
      </c>
      <c r="AL41" s="1598"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600" t="s">
        <v>60</v>
      </c>
      <c r="BE41" s="1985" t="s">
        <v>533</v>
      </c>
      <c r="BF41" s="1719" t="s">
        <v>534</v>
      </c>
      <c r="BG41" s="1719" t="s">
        <v>430</v>
      </c>
      <c r="BH41" s="1715">
        <v>44576</v>
      </c>
      <c r="BI41" s="1715">
        <v>44925</v>
      </c>
      <c r="BJ41" s="1624" t="s">
        <v>1241</v>
      </c>
    </row>
    <row r="42" spans="2:62" ht="114.75" customHeight="1" thickBot="1" x14ac:dyDescent="0.35">
      <c r="B42" s="1666"/>
      <c r="C42" s="1992"/>
      <c r="D42" s="1944"/>
      <c r="E42" s="1656"/>
      <c r="F42" s="1945"/>
      <c r="G42" s="1607"/>
      <c r="H42" s="1989"/>
      <c r="I42" s="1635"/>
      <c r="J42" s="1643"/>
      <c r="K42" s="1643"/>
      <c r="L42" s="1643"/>
      <c r="M42" s="1635"/>
      <c r="N42" s="1644"/>
      <c r="O42" s="1634"/>
      <c r="P42" s="1641"/>
      <c r="Q42" s="1641"/>
      <c r="R42" s="1641"/>
      <c r="S42" s="1641"/>
      <c r="T42" s="1641"/>
      <c r="U42" s="1641"/>
      <c r="V42" s="1641"/>
      <c r="W42" s="1641"/>
      <c r="X42" s="1641"/>
      <c r="Y42" s="1641"/>
      <c r="Z42" s="1641"/>
      <c r="AA42" s="1641"/>
      <c r="AB42" s="1641"/>
      <c r="AC42" s="1641"/>
      <c r="AD42" s="1641"/>
      <c r="AE42" s="1641"/>
      <c r="AF42" s="1641"/>
      <c r="AG42" s="1641"/>
      <c r="AH42" s="1641"/>
      <c r="AI42" s="1936"/>
      <c r="AJ42" s="1636"/>
      <c r="AK42" s="1637"/>
      <c r="AL42" s="1638"/>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639"/>
      <c r="BE42" s="1986"/>
      <c r="BF42" s="1987"/>
      <c r="BG42" s="1987"/>
      <c r="BH42" s="1980"/>
      <c r="BI42" s="1980"/>
      <c r="BJ42" s="1632"/>
    </row>
    <row r="43" spans="2:62" ht="125.25" customHeight="1" thickBot="1" x14ac:dyDescent="0.35">
      <c r="B43" s="1667"/>
      <c r="C43" s="1982"/>
      <c r="D43" s="1947"/>
      <c r="E43" s="1613"/>
      <c r="F43" s="1942"/>
      <c r="G43" s="1608"/>
      <c r="H43" s="1990"/>
      <c r="I43" s="1593"/>
      <c r="J43" s="1603"/>
      <c r="K43" s="1603"/>
      <c r="L43" s="1603"/>
      <c r="M43" s="1593"/>
      <c r="N43" s="1605"/>
      <c r="O43" s="1591"/>
      <c r="P43" s="1642"/>
      <c r="Q43" s="1642"/>
      <c r="R43" s="1642"/>
      <c r="S43" s="1642"/>
      <c r="T43" s="1642"/>
      <c r="U43" s="1642"/>
      <c r="V43" s="1642"/>
      <c r="W43" s="1642"/>
      <c r="X43" s="1642"/>
      <c r="Y43" s="1642"/>
      <c r="Z43" s="1642"/>
      <c r="AA43" s="1642"/>
      <c r="AB43" s="1642"/>
      <c r="AC43" s="1642"/>
      <c r="AD43" s="1642"/>
      <c r="AE43" s="1642"/>
      <c r="AF43" s="1642"/>
      <c r="AG43" s="1642"/>
      <c r="AH43" s="1642"/>
      <c r="AI43" s="1932"/>
      <c r="AJ43" s="1595"/>
      <c r="AK43" s="1597"/>
      <c r="AL43" s="1599"/>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601"/>
      <c r="BE43" s="608" t="s">
        <v>535</v>
      </c>
      <c r="BF43" s="1720"/>
      <c r="BG43" s="1720"/>
      <c r="BH43" s="1716"/>
      <c r="BI43" s="1716"/>
      <c r="BJ43" s="1625"/>
    </row>
    <row r="44" spans="2:62" ht="152.25" customHeight="1" thickBot="1" x14ac:dyDescent="0.35">
      <c r="B44" s="1665" t="s">
        <v>71</v>
      </c>
      <c r="C44" s="1981" t="s">
        <v>220</v>
      </c>
      <c r="D44" s="1946" t="s">
        <v>221</v>
      </c>
      <c r="E44" s="1612" t="s">
        <v>50</v>
      </c>
      <c r="F44" s="1941" t="s">
        <v>323</v>
      </c>
      <c r="G44" s="1606" t="s">
        <v>592</v>
      </c>
      <c r="H44" s="1983" t="s">
        <v>367</v>
      </c>
      <c r="I44" s="1592" t="s">
        <v>63</v>
      </c>
      <c r="J44" s="1640" t="s">
        <v>593</v>
      </c>
      <c r="K44" s="279" t="s">
        <v>594</v>
      </c>
      <c r="L44" s="1602" t="s">
        <v>355</v>
      </c>
      <c r="M44" s="1592" t="s">
        <v>371</v>
      </c>
      <c r="N44" s="1604" t="s">
        <v>122</v>
      </c>
      <c r="O44" s="1590">
        <v>0.6</v>
      </c>
      <c r="P44" s="1640" t="s">
        <v>53</v>
      </c>
      <c r="Q44" s="1640" t="s">
        <v>53</v>
      </c>
      <c r="R44" s="1640" t="s">
        <v>53</v>
      </c>
      <c r="S44" s="1640" t="s">
        <v>53</v>
      </c>
      <c r="T44" s="1640" t="s">
        <v>53</v>
      </c>
      <c r="U44" s="1640" t="s">
        <v>53</v>
      </c>
      <c r="V44" s="1640" t="s">
        <v>53</v>
      </c>
      <c r="W44" s="1640" t="s">
        <v>53</v>
      </c>
      <c r="X44" s="1640" t="s">
        <v>53</v>
      </c>
      <c r="Y44" s="1640" t="s">
        <v>53</v>
      </c>
      <c r="Z44" s="1640" t="s">
        <v>53</v>
      </c>
      <c r="AA44" s="1640" t="s">
        <v>53</v>
      </c>
      <c r="AB44" s="1640" t="s">
        <v>53</v>
      </c>
      <c r="AC44" s="1640" t="s">
        <v>53</v>
      </c>
      <c r="AD44" s="1640" t="s">
        <v>54</v>
      </c>
      <c r="AE44" s="1640" t="s">
        <v>54</v>
      </c>
      <c r="AF44" s="1640" t="s">
        <v>54</v>
      </c>
      <c r="AG44" s="1640" t="s">
        <v>53</v>
      </c>
      <c r="AH44" s="1640" t="s">
        <v>54</v>
      </c>
      <c r="AI44" s="1931">
        <v>15</v>
      </c>
      <c r="AJ44" s="1594" t="s">
        <v>155</v>
      </c>
      <c r="AK44" s="1596">
        <v>1</v>
      </c>
      <c r="AL44" s="1933"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600" t="s">
        <v>60</v>
      </c>
      <c r="BE44" s="601" t="s">
        <v>598</v>
      </c>
      <c r="BF44" s="640" t="s">
        <v>599</v>
      </c>
      <c r="BG44" s="640" t="s">
        <v>381</v>
      </c>
      <c r="BH44" s="585">
        <v>44564</v>
      </c>
      <c r="BI44" s="585">
        <v>44925</v>
      </c>
      <c r="BJ44" s="1624" t="s">
        <v>602</v>
      </c>
    </row>
    <row r="45" spans="2:62" ht="83.25" thickBot="1" x14ac:dyDescent="0.35">
      <c r="B45" s="1667"/>
      <c r="C45" s="1982"/>
      <c r="D45" s="1947"/>
      <c r="E45" s="1613"/>
      <c r="F45" s="1942"/>
      <c r="G45" s="1608"/>
      <c r="H45" s="1984"/>
      <c r="I45" s="1593"/>
      <c r="J45" s="1642"/>
      <c r="K45" s="281" t="s">
        <v>595</v>
      </c>
      <c r="L45" s="1603"/>
      <c r="M45" s="1593"/>
      <c r="N45" s="1605"/>
      <c r="O45" s="1591"/>
      <c r="P45" s="1642"/>
      <c r="Q45" s="1642"/>
      <c r="R45" s="1642"/>
      <c r="S45" s="1642"/>
      <c r="T45" s="1642"/>
      <c r="U45" s="1642"/>
      <c r="V45" s="1642"/>
      <c r="W45" s="1642"/>
      <c r="X45" s="1642"/>
      <c r="Y45" s="1642"/>
      <c r="Z45" s="1642"/>
      <c r="AA45" s="1642"/>
      <c r="AB45" s="1642"/>
      <c r="AC45" s="1642"/>
      <c r="AD45" s="1642"/>
      <c r="AE45" s="1642"/>
      <c r="AF45" s="1642"/>
      <c r="AG45" s="1642"/>
      <c r="AH45" s="1642"/>
      <c r="AI45" s="1932"/>
      <c r="AJ45" s="1595"/>
      <c r="AK45" s="1597"/>
      <c r="AL45" s="1935"/>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601"/>
      <c r="BE45" s="278" t="s">
        <v>600</v>
      </c>
      <c r="BF45" s="278" t="s">
        <v>601</v>
      </c>
      <c r="BG45" s="278" t="s">
        <v>395</v>
      </c>
      <c r="BH45" s="234">
        <v>44564</v>
      </c>
      <c r="BI45" s="234">
        <v>44925</v>
      </c>
      <c r="BJ45" s="1625"/>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K8:K9"/>
    <mergeCell ref="L8:L9"/>
    <mergeCell ref="M8:M9"/>
    <mergeCell ref="AB8:AB9"/>
    <mergeCell ref="AC8:AC9"/>
    <mergeCell ref="AD8:AD9"/>
    <mergeCell ref="AE8:AE9"/>
    <mergeCell ref="T8:T9"/>
    <mergeCell ref="U8:U9"/>
    <mergeCell ref="V8:V9"/>
    <mergeCell ref="W8:W9"/>
    <mergeCell ref="X8:X9"/>
    <mergeCell ref="Y8:Y9"/>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P10:P11"/>
    <mergeCell ref="Q10:Q11"/>
    <mergeCell ref="R10:R11"/>
    <mergeCell ref="S10:S11"/>
    <mergeCell ref="T10:T11"/>
    <mergeCell ref="U10:U11"/>
    <mergeCell ref="I10:I11"/>
    <mergeCell ref="K10:K11"/>
    <mergeCell ref="L10:L11"/>
    <mergeCell ref="M10:M11"/>
    <mergeCell ref="N10:N11"/>
    <mergeCell ref="O10:O11"/>
    <mergeCell ref="AD10:AD11"/>
    <mergeCell ref="AE10:AE11"/>
    <mergeCell ref="AF10:AF11"/>
    <mergeCell ref="AG10:AG11"/>
    <mergeCell ref="V10:V11"/>
    <mergeCell ref="W10:W11"/>
    <mergeCell ref="X10:X11"/>
    <mergeCell ref="Y10:Y11"/>
    <mergeCell ref="Z10:Z11"/>
    <mergeCell ref="AA10:AA11"/>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A12:AA13"/>
    <mergeCell ref="AB12:AB13"/>
    <mergeCell ref="AC12:AC13"/>
    <mergeCell ref="AD12:AD13"/>
    <mergeCell ref="S12:S13"/>
    <mergeCell ref="T12:T13"/>
    <mergeCell ref="U12:U13"/>
    <mergeCell ref="V12:V13"/>
    <mergeCell ref="W12:W13"/>
    <mergeCell ref="X12:X13"/>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O16:O17"/>
    <mergeCell ref="P16:P17"/>
    <mergeCell ref="Q16:Q17"/>
    <mergeCell ref="R16:R17"/>
    <mergeCell ref="S16:S17"/>
    <mergeCell ref="T16:T17"/>
    <mergeCell ref="I16:I17"/>
    <mergeCell ref="J16:J17"/>
    <mergeCell ref="K16:K17"/>
    <mergeCell ref="L16:L17"/>
    <mergeCell ref="M16:M17"/>
    <mergeCell ref="N16:N17"/>
    <mergeCell ref="AC16:AC17"/>
    <mergeCell ref="AD16:AD17"/>
    <mergeCell ref="AE16:AE17"/>
    <mergeCell ref="AF16:AF17"/>
    <mergeCell ref="U16:U17"/>
    <mergeCell ref="V16:V17"/>
    <mergeCell ref="W16:W17"/>
    <mergeCell ref="X16:X17"/>
    <mergeCell ref="Y16:Y17"/>
    <mergeCell ref="Z16:Z17"/>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T18:T19"/>
    <mergeCell ref="U18:U19"/>
    <mergeCell ref="V18:V19"/>
    <mergeCell ref="W18:W19"/>
    <mergeCell ref="X18:X19"/>
    <mergeCell ref="Y18:Y19"/>
    <mergeCell ref="N18:N19"/>
    <mergeCell ref="O18:O19"/>
    <mergeCell ref="P18:P19"/>
    <mergeCell ref="Q18:Q19"/>
    <mergeCell ref="R18:R19"/>
    <mergeCell ref="S18:S19"/>
    <mergeCell ref="AH18:AH19"/>
    <mergeCell ref="AI18:AI19"/>
    <mergeCell ref="AJ18:AJ19"/>
    <mergeCell ref="AK18:AK19"/>
    <mergeCell ref="Z18:Z19"/>
    <mergeCell ref="AA18:AA19"/>
    <mergeCell ref="AB18:AB19"/>
    <mergeCell ref="AC18:AC19"/>
    <mergeCell ref="AD18:AD19"/>
    <mergeCell ref="AE18:AE19"/>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V20:V21"/>
    <mergeCell ref="W20:W21"/>
    <mergeCell ref="X20:X21"/>
    <mergeCell ref="Y20:Y21"/>
    <mergeCell ref="Z20:Z21"/>
    <mergeCell ref="AA20:AA21"/>
    <mergeCell ref="P20:P21"/>
    <mergeCell ref="Q20:Q21"/>
    <mergeCell ref="R20:R21"/>
    <mergeCell ref="S20:S21"/>
    <mergeCell ref="T20:T21"/>
    <mergeCell ref="U20:U21"/>
    <mergeCell ref="AH20:AH21"/>
    <mergeCell ref="AI20:AI21"/>
    <mergeCell ref="AJ20:AJ21"/>
    <mergeCell ref="AK20:AK21"/>
    <mergeCell ref="AL20:AL21"/>
    <mergeCell ref="BD20:BD21"/>
    <mergeCell ref="AB20:AB21"/>
    <mergeCell ref="AC20:AC21"/>
    <mergeCell ref="AD20:AD21"/>
    <mergeCell ref="AE20:AE21"/>
    <mergeCell ref="AF20:AF21"/>
    <mergeCell ref="AG20:AG21"/>
    <mergeCell ref="H24:H25"/>
    <mergeCell ref="I24:I25"/>
    <mergeCell ref="J24:J25"/>
    <mergeCell ref="K24:K25"/>
    <mergeCell ref="L24:L25"/>
    <mergeCell ref="M24:M25"/>
    <mergeCell ref="B24:B25"/>
    <mergeCell ref="C24:C25"/>
    <mergeCell ref="D24:D25"/>
    <mergeCell ref="E24:E25"/>
    <mergeCell ref="F24:F25"/>
    <mergeCell ref="G24:G25"/>
    <mergeCell ref="T24:T25"/>
    <mergeCell ref="U24:U25"/>
    <mergeCell ref="V24:V25"/>
    <mergeCell ref="W24:W25"/>
    <mergeCell ref="X24:X25"/>
    <mergeCell ref="Y24:Y25"/>
    <mergeCell ref="N24:N25"/>
    <mergeCell ref="O24:O25"/>
    <mergeCell ref="P24:P25"/>
    <mergeCell ref="Q24:Q25"/>
    <mergeCell ref="R24:R25"/>
    <mergeCell ref="S24:S25"/>
    <mergeCell ref="AH24:AH25"/>
    <mergeCell ref="AI24:AI25"/>
    <mergeCell ref="AJ24:AJ25"/>
    <mergeCell ref="AK24:AK25"/>
    <mergeCell ref="Z24:Z25"/>
    <mergeCell ref="AA24:AA25"/>
    <mergeCell ref="AB24:AB25"/>
    <mergeCell ref="AC24:AC25"/>
    <mergeCell ref="AD24:AD25"/>
    <mergeCell ref="AE24:AE25"/>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V27:V30"/>
    <mergeCell ref="W27:W30"/>
    <mergeCell ref="X27:X30"/>
    <mergeCell ref="Y27:Y30"/>
    <mergeCell ref="Z27:Z30"/>
    <mergeCell ref="AA27:AA30"/>
    <mergeCell ref="P27:P30"/>
    <mergeCell ref="Q27:Q30"/>
    <mergeCell ref="R27:R30"/>
    <mergeCell ref="S27:S30"/>
    <mergeCell ref="T27:T30"/>
    <mergeCell ref="U27:U30"/>
    <mergeCell ref="AJ27:AJ30"/>
    <mergeCell ref="AK27:AK30"/>
    <mergeCell ref="AL27:AL30"/>
    <mergeCell ref="AM27:AM30"/>
    <mergeCell ref="AB27:AB30"/>
    <mergeCell ref="AC27:AC30"/>
    <mergeCell ref="AD27:AD30"/>
    <mergeCell ref="AE27:AE30"/>
    <mergeCell ref="AF27:AF30"/>
    <mergeCell ref="AG27:AG30"/>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P31:P35"/>
    <mergeCell ref="Q31:Q35"/>
    <mergeCell ref="R31:R35"/>
    <mergeCell ref="S31:S35"/>
    <mergeCell ref="T31:T35"/>
    <mergeCell ref="U31:U35"/>
    <mergeCell ref="J31:J35"/>
    <mergeCell ref="K31:K35"/>
    <mergeCell ref="L31:L35"/>
    <mergeCell ref="M31:M35"/>
    <mergeCell ref="N31:N35"/>
    <mergeCell ref="O31:O35"/>
    <mergeCell ref="AB31:AB35"/>
    <mergeCell ref="AC31:AC35"/>
    <mergeCell ref="AD31:AD35"/>
    <mergeCell ref="AE31:AE35"/>
    <mergeCell ref="AF31:AF35"/>
    <mergeCell ref="AG31:AG35"/>
    <mergeCell ref="V31:V35"/>
    <mergeCell ref="W31:W35"/>
    <mergeCell ref="X31:X35"/>
    <mergeCell ref="Y31:Y35"/>
    <mergeCell ref="Z31:Z35"/>
    <mergeCell ref="AA31:AA35"/>
    <mergeCell ref="BE31:BE35"/>
    <mergeCell ref="BF31:BF35"/>
    <mergeCell ref="BG31:BG35"/>
    <mergeCell ref="BH31:BH35"/>
    <mergeCell ref="BI31:BI35"/>
    <mergeCell ref="BJ31:BJ35"/>
    <mergeCell ref="AH31:AH35"/>
    <mergeCell ref="AI31:AI35"/>
    <mergeCell ref="AJ31:AJ35"/>
    <mergeCell ref="AK31:AK35"/>
    <mergeCell ref="AL31:AL35"/>
    <mergeCell ref="BD31:BD35"/>
    <mergeCell ref="H36:H37"/>
    <mergeCell ref="I36:I37"/>
    <mergeCell ref="J36:J37"/>
    <mergeCell ref="K36:K37"/>
    <mergeCell ref="L36:L37"/>
    <mergeCell ref="M36:M37"/>
    <mergeCell ref="B36:B40"/>
    <mergeCell ref="C36:C40"/>
    <mergeCell ref="D36:D40"/>
    <mergeCell ref="E36:E37"/>
    <mergeCell ref="F36:F37"/>
    <mergeCell ref="G36:G37"/>
    <mergeCell ref="V36:V37"/>
    <mergeCell ref="W36:W37"/>
    <mergeCell ref="X36:X37"/>
    <mergeCell ref="Y36:Y37"/>
    <mergeCell ref="N36:N37"/>
    <mergeCell ref="O36:O37"/>
    <mergeCell ref="P36:P37"/>
    <mergeCell ref="Q36:Q37"/>
    <mergeCell ref="R36:R37"/>
    <mergeCell ref="S36:S37"/>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V41:V43"/>
    <mergeCell ref="W41:W43"/>
    <mergeCell ref="X41:X43"/>
    <mergeCell ref="Y41:Y43"/>
    <mergeCell ref="N41:N43"/>
    <mergeCell ref="O41:O43"/>
    <mergeCell ref="P41:P43"/>
    <mergeCell ref="Q41:Q43"/>
    <mergeCell ref="R41:R43"/>
    <mergeCell ref="S41:S43"/>
    <mergeCell ref="AH41:AH43"/>
    <mergeCell ref="AI41:AI43"/>
    <mergeCell ref="AJ41:AJ43"/>
    <mergeCell ref="AK41:AK43"/>
    <mergeCell ref="Z41:Z43"/>
    <mergeCell ref="AA41:AA43"/>
    <mergeCell ref="AB41:AB43"/>
    <mergeCell ref="AC41:AC43"/>
    <mergeCell ref="AD41:AD43"/>
    <mergeCell ref="AE41:AE43"/>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W44:W45"/>
    <mergeCell ref="X44:X45"/>
    <mergeCell ref="Y44:Y45"/>
    <mergeCell ref="Z44:Z45"/>
    <mergeCell ref="AA44:AA45"/>
    <mergeCell ref="AB44:AB45"/>
    <mergeCell ref="Q44:Q45"/>
    <mergeCell ref="R44:R45"/>
    <mergeCell ref="S44:S45"/>
    <mergeCell ref="T44:T45"/>
    <mergeCell ref="U44:U45"/>
    <mergeCell ref="V44:V45"/>
    <mergeCell ref="AI44:AI45"/>
    <mergeCell ref="AJ44:AJ45"/>
    <mergeCell ref="AK44:AK45"/>
    <mergeCell ref="AL44:AL45"/>
    <mergeCell ref="BD44:BD45"/>
    <mergeCell ref="BJ44:BJ45"/>
    <mergeCell ref="AC44:AC45"/>
    <mergeCell ref="AD44:AD45"/>
    <mergeCell ref="AE44:AE45"/>
    <mergeCell ref="AF44:AF45"/>
    <mergeCell ref="AG44:AG45"/>
    <mergeCell ref="AH44:AH45"/>
  </mergeCells>
  <conditionalFormatting sqref="AJ8:AJ9 AJ12 AJ15:AJ16 AJ18 AJ36 AJ41 AJ44 AJ38:AJ39 AJ46">
    <cfRule type="cellIs" dxfId="577" priority="113" operator="equal">
      <formula>"Moderado"</formula>
    </cfRule>
    <cfRule type="cellIs" dxfId="576" priority="114" operator="equal">
      <formula>"Catastrófico"</formula>
    </cfRule>
    <cfRule type="cellIs" dxfId="575" priority="115" operator="equal">
      <formula>"Mayor"</formula>
    </cfRule>
  </conditionalFormatting>
  <conditionalFormatting sqref="N8:N10 N12 N15:N16 N18 N36 N41 N44 N38:N39 N46">
    <cfRule type="cellIs" dxfId="574" priority="108" operator="equal">
      <formula>"Muy Alta"</formula>
    </cfRule>
    <cfRule type="cellIs" dxfId="573" priority="109" operator="equal">
      <formula>"Alta"</formula>
    </cfRule>
    <cfRule type="cellIs" dxfId="572" priority="110" operator="equal">
      <formula>"Media"</formula>
    </cfRule>
    <cfRule type="cellIs" dxfId="571" priority="111" operator="equal">
      <formula>"Baja"</formula>
    </cfRule>
    <cfRule type="cellIs" dxfId="570" priority="112" operator="equal">
      <formula>"Muy baja"</formula>
    </cfRule>
  </conditionalFormatting>
  <conditionalFormatting sqref="AL8 AL10 AL12 AL15:AL16 AL18 AL36 AL41 AL44 AL38:AL39 AL46 AM36:AM46 BC36:BC46">
    <cfRule type="cellIs" dxfId="569" priority="104" operator="equal">
      <formula>"Extrema"</formula>
    </cfRule>
    <cfRule type="cellIs" dxfId="568" priority="105" operator="equal">
      <formula>"Alta"</formula>
    </cfRule>
    <cfRule type="cellIs" dxfId="567" priority="106" operator="equal">
      <formula>"Moderada"</formula>
    </cfRule>
    <cfRule type="cellIs" dxfId="566" priority="107" operator="equal">
      <formula>"Baja"</formula>
    </cfRule>
  </conditionalFormatting>
  <conditionalFormatting sqref="BC8 BC12:BC13 BC15:BC19">
    <cfRule type="cellIs" dxfId="565" priority="100" operator="equal">
      <formula>"Extrema"</formula>
    </cfRule>
    <cfRule type="cellIs" dxfId="564" priority="101" operator="equal">
      <formula>"Alta"</formula>
    </cfRule>
    <cfRule type="cellIs" dxfId="563" priority="102" operator="equal">
      <formula>"Moderada"</formula>
    </cfRule>
    <cfRule type="cellIs" dxfId="562" priority="103" operator="equal">
      <formula>"Baja"</formula>
    </cfRule>
  </conditionalFormatting>
  <conditionalFormatting sqref="AM8:AM9">
    <cfRule type="cellIs" dxfId="561" priority="96" operator="equal">
      <formula>"Extrema"</formula>
    </cfRule>
    <cfRule type="cellIs" dxfId="560" priority="97" operator="equal">
      <formula>"Alta"</formula>
    </cfRule>
    <cfRule type="cellIs" dxfId="559" priority="98" operator="equal">
      <formula>"Moderada"</formula>
    </cfRule>
    <cfRule type="cellIs" dxfId="558" priority="99" operator="equal">
      <formula>"Baja"</formula>
    </cfRule>
  </conditionalFormatting>
  <conditionalFormatting sqref="AJ10:AJ11">
    <cfRule type="cellIs" dxfId="557" priority="93" operator="equal">
      <formula>"Moderado"</formula>
    </cfRule>
    <cfRule type="cellIs" dxfId="556" priority="94" operator="equal">
      <formula>"Catastrófico"</formula>
    </cfRule>
    <cfRule type="cellIs" dxfId="555" priority="95" operator="equal">
      <formula>"Mayor"</formula>
    </cfRule>
  </conditionalFormatting>
  <conditionalFormatting sqref="BC10">
    <cfRule type="cellIs" dxfId="554" priority="89" operator="equal">
      <formula>"Extrema"</formula>
    </cfRule>
    <cfRule type="cellIs" dxfId="553" priority="90" operator="equal">
      <formula>"Alta"</formula>
    </cfRule>
    <cfRule type="cellIs" dxfId="552" priority="91" operator="equal">
      <formula>"Moderada"</formula>
    </cfRule>
    <cfRule type="cellIs" dxfId="551" priority="92" operator="equal">
      <formula>"Baja"</formula>
    </cfRule>
  </conditionalFormatting>
  <conditionalFormatting sqref="AM10:AM11">
    <cfRule type="cellIs" dxfId="550" priority="85" operator="equal">
      <formula>"Extrema"</formula>
    </cfRule>
    <cfRule type="cellIs" dxfId="549" priority="86" operator="equal">
      <formula>"Alta"</formula>
    </cfRule>
    <cfRule type="cellIs" dxfId="548" priority="87" operator="equal">
      <formula>"Moderada"</formula>
    </cfRule>
    <cfRule type="cellIs" dxfId="547" priority="88" operator="equal">
      <formula>"Baja"</formula>
    </cfRule>
  </conditionalFormatting>
  <conditionalFormatting sqref="AM12:AM13 AM15:AM16">
    <cfRule type="cellIs" dxfId="546" priority="81" operator="equal">
      <formula>"Extrema"</formula>
    </cfRule>
    <cfRule type="cellIs" dxfId="545" priority="82" operator="equal">
      <formula>"Alta"</formula>
    </cfRule>
    <cfRule type="cellIs" dxfId="544" priority="83" operator="equal">
      <formula>"Moderada"</formula>
    </cfRule>
    <cfRule type="cellIs" dxfId="543" priority="84" operator="equal">
      <formula>"Baja"</formula>
    </cfRule>
  </conditionalFormatting>
  <conditionalFormatting sqref="AM17:AM19">
    <cfRule type="cellIs" dxfId="542" priority="77" operator="equal">
      <formula>"Extrema"</formula>
    </cfRule>
    <cfRule type="cellIs" dxfId="541" priority="78" operator="equal">
      <formula>"Alta"</formula>
    </cfRule>
    <cfRule type="cellIs" dxfId="540" priority="79" operator="equal">
      <formula>"Moderada"</formula>
    </cfRule>
    <cfRule type="cellIs" dxfId="539" priority="80" operator="equal">
      <formula>"Baja"</formula>
    </cfRule>
  </conditionalFormatting>
  <conditionalFormatting sqref="AJ20 AJ22 AJ31 AJ27">
    <cfRule type="cellIs" dxfId="538" priority="74" operator="equal">
      <formula>"Moderado"</formula>
    </cfRule>
    <cfRule type="cellIs" dxfId="537" priority="75" operator="equal">
      <formula>"Catastrófico"</formula>
    </cfRule>
    <cfRule type="cellIs" dxfId="536" priority="76" operator="equal">
      <formula>"Mayor"</formula>
    </cfRule>
  </conditionalFormatting>
  <conditionalFormatting sqref="N20 N22 N31 N27">
    <cfRule type="cellIs" dxfId="535" priority="69" operator="equal">
      <formula>"Muy Alta"</formula>
    </cfRule>
    <cfRule type="cellIs" dxfId="534" priority="70" operator="equal">
      <formula>"Alta"</formula>
    </cfRule>
    <cfRule type="cellIs" dxfId="533" priority="71" operator="equal">
      <formula>"Media"</formula>
    </cfRule>
    <cfRule type="cellIs" dxfId="532" priority="72" operator="equal">
      <formula>"Baja"</formula>
    </cfRule>
    <cfRule type="cellIs" dxfId="531" priority="73" operator="equal">
      <formula>"Muy baja"</formula>
    </cfRule>
  </conditionalFormatting>
  <conditionalFormatting sqref="AL20 AL22 AL31 AL27">
    <cfRule type="cellIs" dxfId="530" priority="65" operator="equal">
      <formula>"Extrema"</formula>
    </cfRule>
    <cfRule type="cellIs" dxfId="529" priority="66" operator="equal">
      <formula>"Alta"</formula>
    </cfRule>
    <cfRule type="cellIs" dxfId="528" priority="67" operator="equal">
      <formula>"Moderada"</formula>
    </cfRule>
    <cfRule type="cellIs" dxfId="527" priority="68" operator="equal">
      <formula>"Baja"</formula>
    </cfRule>
  </conditionalFormatting>
  <conditionalFormatting sqref="BC20:BC22 BC31:BC35 BC27">
    <cfRule type="cellIs" dxfId="526" priority="61" operator="equal">
      <formula>"Extrema"</formula>
    </cfRule>
    <cfRule type="cellIs" dxfId="525" priority="62" operator="equal">
      <formula>"Alta"</formula>
    </cfRule>
    <cfRule type="cellIs" dxfId="524" priority="63" operator="equal">
      <formula>"Moderada"</formula>
    </cfRule>
    <cfRule type="cellIs" dxfId="523" priority="64" operator="equal">
      <formula>"Baja"</formula>
    </cfRule>
  </conditionalFormatting>
  <conditionalFormatting sqref="AM20:AM22 AM31:AM35 AM27">
    <cfRule type="cellIs" dxfId="522" priority="57" operator="equal">
      <formula>"Extrema"</formula>
    </cfRule>
    <cfRule type="cellIs" dxfId="521" priority="58" operator="equal">
      <formula>"Alta"</formula>
    </cfRule>
    <cfRule type="cellIs" dxfId="520" priority="59" operator="equal">
      <formula>"Moderada"</formula>
    </cfRule>
    <cfRule type="cellIs" dxfId="519" priority="60" operator="equal">
      <formula>"Baja"</formula>
    </cfRule>
  </conditionalFormatting>
  <conditionalFormatting sqref="AJ14">
    <cfRule type="cellIs" dxfId="518" priority="54" operator="equal">
      <formula>"Moderado"</formula>
    </cfRule>
    <cfRule type="cellIs" dxfId="517" priority="55" operator="equal">
      <formula>"Catastrófico"</formula>
    </cfRule>
    <cfRule type="cellIs" dxfId="516" priority="56" operator="equal">
      <formula>"Mayor"</formula>
    </cfRule>
  </conditionalFormatting>
  <conditionalFormatting sqref="N14">
    <cfRule type="cellIs" dxfId="515" priority="49" operator="equal">
      <formula>"Muy Alta"</formula>
    </cfRule>
    <cfRule type="cellIs" dxfId="514" priority="50" operator="equal">
      <formula>"Alta"</formula>
    </cfRule>
    <cfRule type="cellIs" dxfId="513" priority="51" operator="equal">
      <formula>"Media"</formula>
    </cfRule>
    <cfRule type="cellIs" dxfId="512" priority="52" operator="equal">
      <formula>"Baja"</formula>
    </cfRule>
    <cfRule type="cellIs" dxfId="511" priority="53" operator="equal">
      <formula>"Muy baja"</formula>
    </cfRule>
  </conditionalFormatting>
  <conditionalFormatting sqref="AL14:AM14 BC14">
    <cfRule type="cellIs" dxfId="510" priority="45" operator="equal">
      <formula>"Extrema"</formula>
    </cfRule>
    <cfRule type="cellIs" dxfId="509" priority="46" operator="equal">
      <formula>"Alta"</formula>
    </cfRule>
    <cfRule type="cellIs" dxfId="508" priority="47" operator="equal">
      <formula>"Moderada"</formula>
    </cfRule>
    <cfRule type="cellIs" dxfId="507" priority="48" operator="equal">
      <formula>"Baja"</formula>
    </cfRule>
  </conditionalFormatting>
  <conditionalFormatting sqref="AJ23">
    <cfRule type="cellIs" dxfId="506" priority="42" operator="equal">
      <formula>"Moderado"</formula>
    </cfRule>
    <cfRule type="cellIs" dxfId="505" priority="43" operator="equal">
      <formula>"Catastrófico"</formula>
    </cfRule>
    <cfRule type="cellIs" dxfId="504" priority="44" operator="equal">
      <formula>"Mayor"</formula>
    </cfRule>
  </conditionalFormatting>
  <conditionalFormatting sqref="N23">
    <cfRule type="cellIs" dxfId="503" priority="37" operator="equal">
      <formula>"Muy Alta"</formula>
    </cfRule>
    <cfRule type="cellIs" dxfId="502" priority="38" operator="equal">
      <formula>"Alta"</formula>
    </cfRule>
    <cfRule type="cellIs" dxfId="501" priority="39" operator="equal">
      <formula>"Media"</formula>
    </cfRule>
    <cfRule type="cellIs" dxfId="500" priority="40" operator="equal">
      <formula>"Baja"</formula>
    </cfRule>
    <cfRule type="cellIs" dxfId="499" priority="41" operator="equal">
      <formula>"Muy baja"</formula>
    </cfRule>
  </conditionalFormatting>
  <conditionalFormatting sqref="AL23:AM23 BC23">
    <cfRule type="cellIs" dxfId="498" priority="33" operator="equal">
      <formula>"Extrema"</formula>
    </cfRule>
    <cfRule type="cellIs" dxfId="497" priority="34" operator="equal">
      <formula>"Alta"</formula>
    </cfRule>
    <cfRule type="cellIs" dxfId="496" priority="35" operator="equal">
      <formula>"Moderada"</formula>
    </cfRule>
    <cfRule type="cellIs" dxfId="495" priority="36" operator="equal">
      <formula>"Baja"</formula>
    </cfRule>
  </conditionalFormatting>
  <conditionalFormatting sqref="AJ24">
    <cfRule type="cellIs" dxfId="494" priority="30" operator="equal">
      <formula>"Moderado"</formula>
    </cfRule>
    <cfRule type="cellIs" dxfId="493" priority="31" operator="equal">
      <formula>"Catastrófico"</formula>
    </cfRule>
    <cfRule type="cellIs" dxfId="492" priority="32" operator="equal">
      <formula>"Mayor"</formula>
    </cfRule>
  </conditionalFormatting>
  <conditionalFormatting sqref="N24">
    <cfRule type="cellIs" dxfId="491" priority="25" operator="equal">
      <formula>"Muy Alta"</formula>
    </cfRule>
    <cfRule type="cellIs" dxfId="490" priority="26" operator="equal">
      <formula>"Alta"</formula>
    </cfRule>
    <cfRule type="cellIs" dxfId="489" priority="27" operator="equal">
      <formula>"Media"</formula>
    </cfRule>
    <cfRule type="cellIs" dxfId="488" priority="28" operator="equal">
      <formula>"Baja"</formula>
    </cfRule>
    <cfRule type="cellIs" dxfId="487" priority="29" operator="equal">
      <formula>"Muy baja"</formula>
    </cfRule>
  </conditionalFormatting>
  <conditionalFormatting sqref="AL24 AM24:AM25 BC24:BC25">
    <cfRule type="cellIs" dxfId="486" priority="21" operator="equal">
      <formula>"Extrema"</formula>
    </cfRule>
    <cfRule type="cellIs" dxfId="485" priority="22" operator="equal">
      <formula>"Alta"</formula>
    </cfRule>
    <cfRule type="cellIs" dxfId="484" priority="23" operator="equal">
      <formula>"Moderada"</formula>
    </cfRule>
    <cfRule type="cellIs" dxfId="483" priority="24" operator="equal">
      <formula>"Baja"</formula>
    </cfRule>
  </conditionalFormatting>
  <conditionalFormatting sqref="AJ26">
    <cfRule type="cellIs" dxfId="482" priority="18" operator="equal">
      <formula>"Moderado"</formula>
    </cfRule>
    <cfRule type="cellIs" dxfId="481" priority="19" operator="equal">
      <formula>"Catastrófico"</formula>
    </cfRule>
    <cfRule type="cellIs" dxfId="480" priority="20" operator="equal">
      <formula>"Mayor"</formula>
    </cfRule>
  </conditionalFormatting>
  <conditionalFormatting sqref="N26">
    <cfRule type="cellIs" dxfId="479" priority="13" operator="equal">
      <formula>"Muy Alta"</formula>
    </cfRule>
    <cfRule type="cellIs" dxfId="478" priority="14" operator="equal">
      <formula>"Alta"</formula>
    </cfRule>
    <cfRule type="cellIs" dxfId="477" priority="15" operator="equal">
      <formula>"Media"</formula>
    </cfRule>
    <cfRule type="cellIs" dxfId="476" priority="16" operator="equal">
      <formula>"Baja"</formula>
    </cfRule>
    <cfRule type="cellIs" dxfId="475" priority="17" operator="equal">
      <formula>"Muy baja"</formula>
    </cfRule>
  </conditionalFormatting>
  <conditionalFormatting sqref="AL26">
    <cfRule type="cellIs" dxfId="474" priority="9" operator="equal">
      <formula>"Extrema"</formula>
    </cfRule>
    <cfRule type="cellIs" dxfId="473" priority="10" operator="equal">
      <formula>"Alta"</formula>
    </cfRule>
    <cfRule type="cellIs" dxfId="472" priority="11" operator="equal">
      <formula>"Moderada"</formula>
    </cfRule>
    <cfRule type="cellIs" dxfId="471" priority="12" operator="equal">
      <formula>"Baja"</formula>
    </cfRule>
  </conditionalFormatting>
  <conditionalFormatting sqref="BC26">
    <cfRule type="cellIs" dxfId="470" priority="5" operator="equal">
      <formula>"Extrema"</formula>
    </cfRule>
    <cfRule type="cellIs" dxfId="469" priority="6" operator="equal">
      <formula>"Alta"</formula>
    </cfRule>
    <cfRule type="cellIs" dxfId="468" priority="7" operator="equal">
      <formula>"Moderada"</formula>
    </cfRule>
    <cfRule type="cellIs" dxfId="467" priority="8" operator="equal">
      <formula>"Baja"</formula>
    </cfRule>
  </conditionalFormatting>
  <conditionalFormatting sqref="AM26">
    <cfRule type="cellIs" dxfId="466" priority="1" operator="equal">
      <formula>"Extrema"</formula>
    </cfRule>
    <cfRule type="cellIs" dxfId="465" priority="2" operator="equal">
      <formula>"Alta"</formula>
    </cfRule>
    <cfRule type="cellIs" dxfId="464" priority="3" operator="equal">
      <formula>"Moderada"</formula>
    </cfRule>
    <cfRule type="cellIs" dxfId="463"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CW137"/>
  <sheetViews>
    <sheetView showGridLines="0" tabSelected="1" zoomScale="60" zoomScaleNormal="60" zoomScalePageLayoutView="70" workbookViewId="0">
      <selection activeCell="B9" sqref="B9:B11"/>
    </sheetView>
  </sheetViews>
  <sheetFormatPr baseColWidth="10" defaultColWidth="11.42578125" defaultRowHeight="16.5" x14ac:dyDescent="0.3"/>
  <cols>
    <col min="1" max="1" width="4.28515625" style="1078" customWidth="1"/>
    <col min="2" max="4" width="16.28515625" style="1078" customWidth="1"/>
    <col min="5" max="5" width="25.28515625" style="1078" customWidth="1"/>
    <col min="6" max="6" width="9" style="1128" customWidth="1"/>
    <col min="7" max="7" width="42.5703125" style="1129" customWidth="1"/>
    <col min="8" max="8" width="29.42578125" style="1129" customWidth="1"/>
    <col min="9" max="9" width="42.85546875" style="1130" customWidth="1"/>
    <col min="10" max="10" width="36" style="1130" customWidth="1"/>
    <col min="11" max="11" width="36" style="1131" customWidth="1"/>
    <col min="12" max="12" width="20.140625" style="1132" customWidth="1"/>
    <col min="13" max="13" width="6.42578125" style="1132" customWidth="1"/>
    <col min="14" max="14" width="7.7109375" style="1132" customWidth="1"/>
    <col min="15" max="15" width="16.140625" style="1078" hidden="1" customWidth="1"/>
    <col min="16" max="16" width="17" style="1078" hidden="1" customWidth="1"/>
    <col min="17" max="17" width="15.5703125" style="1078" hidden="1" customWidth="1"/>
    <col min="18" max="18" width="17.28515625" style="1078" hidden="1" customWidth="1"/>
    <col min="19" max="19" width="14.42578125" style="1078" hidden="1" customWidth="1"/>
    <col min="20" max="20" width="13.28515625" style="1078" hidden="1" customWidth="1"/>
    <col min="21" max="21" width="15" style="1078" hidden="1" customWidth="1"/>
    <col min="22" max="22" width="18.42578125" style="1078" hidden="1" customWidth="1"/>
    <col min="23" max="23" width="13.7109375" style="1078" hidden="1" customWidth="1"/>
    <col min="24" max="24" width="15.140625" style="1078" hidden="1" customWidth="1"/>
    <col min="25" max="25" width="14.85546875" style="1078" hidden="1" customWidth="1"/>
    <col min="26" max="26" width="11.5703125" style="1078" hidden="1" customWidth="1"/>
    <col min="27" max="27" width="13" style="1078" hidden="1" customWidth="1"/>
    <col min="28" max="28" width="13.28515625" style="1078" hidden="1" customWidth="1"/>
    <col min="29" max="29" width="16" style="1078" hidden="1" customWidth="1"/>
    <col min="30" max="30" width="14.42578125" style="1078" hidden="1" customWidth="1"/>
    <col min="31" max="31" width="10.42578125" style="1078" hidden="1" customWidth="1"/>
    <col min="32" max="32" width="8.85546875" style="1078" hidden="1" customWidth="1"/>
    <col min="33" max="33" width="10.85546875" style="1078" hidden="1" customWidth="1"/>
    <col min="34" max="36" width="12.28515625" style="1078" hidden="1" customWidth="1"/>
    <col min="37" max="37" width="7.140625" style="1133" customWidth="1"/>
    <col min="38" max="38" width="10.42578125" style="1133" customWidth="1"/>
    <col min="39" max="39" width="18.42578125" style="1133" customWidth="1"/>
    <col min="40" max="40" width="7.42578125" style="1133" bestFit="1" customWidth="1"/>
    <col min="41" max="41" width="72.85546875" style="1130" customWidth="1"/>
    <col min="42" max="42" width="18.42578125" style="1134" customWidth="1"/>
    <col min="43" max="43" width="12" style="1078" customWidth="1"/>
    <col min="44" max="44" width="7" style="1128" customWidth="1"/>
    <col min="45" max="45" width="7.85546875" style="1078" customWidth="1"/>
    <col min="46" max="46" width="8.28515625" style="1078" customWidth="1"/>
    <col min="47" max="47" width="7.140625" style="1078" customWidth="1"/>
    <col min="48" max="48" width="15.5703125" style="1078" customWidth="1"/>
    <col min="49" max="51" width="3.5703125" style="1078" customWidth="1"/>
    <col min="52" max="53" width="7.140625" style="1078" customWidth="1"/>
    <col min="54" max="54" width="10.7109375" style="1078" customWidth="1"/>
    <col min="55" max="55" width="7.140625" style="1135" customWidth="1"/>
    <col min="56" max="57" width="7.140625" style="1078" customWidth="1"/>
    <col min="58" max="58" width="67.42578125" style="1018" customWidth="1"/>
    <col min="59" max="60" width="20.42578125" style="1130" customWidth="1"/>
    <col min="61" max="61" width="12.28515625" style="1130" customWidth="1"/>
    <col min="62" max="62" width="13" style="1130" customWidth="1"/>
    <col min="63" max="63" width="22.42578125" style="1016" hidden="1" customWidth="1"/>
    <col min="64" max="64" width="60" style="1130" customWidth="1"/>
    <col min="65" max="16384" width="11.42578125" style="1078"/>
  </cols>
  <sheetData>
    <row r="1" spans="1:101" ht="41.25" customHeight="1" thickTop="1" x14ac:dyDescent="0.3">
      <c r="B1" s="2187" t="s">
        <v>78</v>
      </c>
      <c r="C1" s="2188"/>
      <c r="D1" s="2188"/>
      <c r="E1" s="2188"/>
      <c r="F1" s="2188"/>
      <c r="G1" s="2188"/>
      <c r="H1" s="2188"/>
      <c r="I1" s="2188"/>
      <c r="J1" s="2188"/>
      <c r="K1" s="2188"/>
      <c r="L1" s="2188"/>
      <c r="M1" s="2188"/>
      <c r="N1" s="2188"/>
      <c r="O1" s="2188"/>
      <c r="P1" s="2188"/>
      <c r="Q1" s="2188"/>
      <c r="R1" s="2188"/>
      <c r="S1" s="2188"/>
      <c r="T1" s="2188"/>
      <c r="U1" s="2188"/>
      <c r="V1" s="2188"/>
      <c r="W1" s="2188"/>
      <c r="X1" s="2188"/>
      <c r="Y1" s="2188"/>
      <c r="Z1" s="2188"/>
      <c r="AA1" s="2188"/>
      <c r="AB1" s="2188"/>
      <c r="AC1" s="2188"/>
      <c r="AD1" s="2188"/>
      <c r="AE1" s="2188"/>
      <c r="AF1" s="2188"/>
      <c r="AG1" s="2188"/>
      <c r="AH1" s="2188"/>
      <c r="AI1" s="2188"/>
      <c r="AJ1" s="2188"/>
      <c r="AK1" s="2188"/>
      <c r="AL1" s="2188"/>
      <c r="AM1" s="2188"/>
      <c r="AN1" s="2188"/>
      <c r="AO1" s="2188"/>
      <c r="AP1" s="2188"/>
      <c r="AQ1" s="2188"/>
      <c r="AR1" s="2188"/>
      <c r="AS1" s="2188"/>
      <c r="AT1" s="2188"/>
      <c r="AU1" s="2188"/>
      <c r="AV1" s="2188"/>
      <c r="AW1" s="2188"/>
      <c r="AX1" s="2188"/>
      <c r="AY1" s="2188"/>
      <c r="AZ1" s="2188"/>
      <c r="BA1" s="2188"/>
      <c r="BB1" s="2188"/>
      <c r="BC1" s="2188"/>
      <c r="BD1" s="2188"/>
      <c r="BE1" s="2188"/>
      <c r="BF1" s="2188"/>
      <c r="BG1" s="2188"/>
      <c r="BH1" s="2188"/>
      <c r="BI1" s="2188"/>
      <c r="BJ1" s="2188"/>
      <c r="BK1" s="2188"/>
      <c r="BL1" s="2189"/>
    </row>
    <row r="2" spans="1:101" ht="41.25" customHeight="1" thickBot="1" x14ac:dyDescent="0.35">
      <c r="B2" s="2190" t="s">
        <v>79</v>
      </c>
      <c r="C2" s="2191"/>
      <c r="D2" s="2191"/>
      <c r="E2" s="2191"/>
      <c r="F2" s="2191"/>
      <c r="G2" s="2191"/>
      <c r="H2" s="2191"/>
      <c r="I2" s="2191"/>
      <c r="J2" s="2191"/>
      <c r="K2" s="2191"/>
      <c r="L2" s="2191"/>
      <c r="M2" s="2191"/>
      <c r="N2" s="2191"/>
      <c r="O2" s="2191"/>
      <c r="P2" s="2191"/>
      <c r="Q2" s="2191"/>
      <c r="R2" s="2191"/>
      <c r="S2" s="2191"/>
      <c r="T2" s="2191"/>
      <c r="U2" s="2191"/>
      <c r="V2" s="2191"/>
      <c r="W2" s="2191"/>
      <c r="X2" s="2191"/>
      <c r="Y2" s="2191"/>
      <c r="Z2" s="2191"/>
      <c r="AA2" s="2191"/>
      <c r="AB2" s="2191"/>
      <c r="AC2" s="2191"/>
      <c r="AD2" s="2191"/>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1"/>
      <c r="BC2" s="2191"/>
      <c r="BD2" s="2191"/>
      <c r="BE2" s="2191"/>
      <c r="BF2" s="2191"/>
      <c r="BG2" s="2191"/>
      <c r="BH2" s="2191"/>
      <c r="BI2" s="2191"/>
      <c r="BJ2" s="2191"/>
      <c r="BK2" s="2191"/>
      <c r="BL2" s="2192"/>
    </row>
    <row r="3" spans="1:101" ht="41.25" customHeight="1" thickTop="1" thickBot="1" x14ac:dyDescent="0.35">
      <c r="B3" s="2190" t="s">
        <v>1793</v>
      </c>
      <c r="C3" s="2191"/>
      <c r="D3" s="2191"/>
      <c r="E3" s="2191"/>
      <c r="F3" s="2191"/>
      <c r="G3" s="2191"/>
      <c r="H3" s="2191"/>
      <c r="I3" s="2191"/>
      <c r="J3" s="2191"/>
      <c r="K3" s="2191"/>
      <c r="L3" s="2191"/>
      <c r="M3" s="2191"/>
      <c r="N3" s="2191"/>
      <c r="O3" s="2191"/>
      <c r="P3" s="2191"/>
      <c r="Q3" s="2191"/>
      <c r="R3" s="2191"/>
      <c r="S3" s="2191"/>
      <c r="T3" s="2191"/>
      <c r="U3" s="2191"/>
      <c r="V3" s="2191"/>
      <c r="W3" s="2191"/>
      <c r="X3" s="2191"/>
      <c r="Y3" s="2191"/>
      <c r="Z3" s="2191"/>
      <c r="AA3" s="2191"/>
      <c r="AB3" s="2191"/>
      <c r="AC3" s="2191"/>
      <c r="AD3" s="2191"/>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1"/>
      <c r="BC3" s="2191"/>
      <c r="BD3" s="2191"/>
      <c r="BE3" s="2191"/>
      <c r="BF3" s="2191"/>
      <c r="BG3" s="2191"/>
      <c r="BH3" s="2191"/>
      <c r="BI3" s="2191"/>
      <c r="BJ3" s="2191"/>
      <c r="BK3" s="2191"/>
      <c r="BL3" s="2192"/>
      <c r="BM3" s="1766"/>
      <c r="BN3" s="1767"/>
      <c r="BO3" s="1767"/>
      <c r="BP3" s="1767"/>
      <c r="BQ3" s="1767"/>
      <c r="BR3" s="1767"/>
      <c r="BS3" s="1767"/>
      <c r="BT3" s="1767"/>
      <c r="BU3" s="1767"/>
      <c r="BV3" s="1767"/>
      <c r="BW3" s="1767"/>
      <c r="BX3" s="1767"/>
      <c r="BY3" s="1767"/>
      <c r="BZ3" s="1767"/>
      <c r="CA3" s="1767"/>
      <c r="CB3" s="1767"/>
      <c r="CC3" s="1767"/>
      <c r="CD3" s="1767"/>
      <c r="CE3" s="1767"/>
      <c r="CF3" s="1767"/>
      <c r="CG3" s="1767"/>
      <c r="CH3" s="1767"/>
      <c r="CI3" s="1767"/>
      <c r="CJ3" s="1767"/>
      <c r="CK3" s="1767"/>
      <c r="CL3" s="1767"/>
      <c r="CM3" s="1767"/>
      <c r="CN3" s="1767"/>
      <c r="CO3" s="1767"/>
      <c r="CP3" s="1767"/>
      <c r="CQ3" s="1767"/>
      <c r="CR3" s="1767"/>
      <c r="CS3" s="1767"/>
      <c r="CT3" s="1767"/>
      <c r="CU3" s="1767"/>
      <c r="CV3" s="1767"/>
      <c r="CW3" s="1767"/>
    </row>
    <row r="4" spans="1:101" ht="42.75" customHeight="1" thickTop="1" thickBot="1" x14ac:dyDescent="0.35">
      <c r="B4" s="2193" t="s">
        <v>1792</v>
      </c>
      <c r="C4" s="2194"/>
      <c r="D4" s="2194"/>
      <c r="E4" s="2194"/>
      <c r="F4" s="2194"/>
      <c r="G4" s="2194"/>
      <c r="H4" s="2194"/>
      <c r="I4" s="2194"/>
      <c r="J4" s="2194"/>
      <c r="K4" s="2194"/>
      <c r="L4" s="2194"/>
      <c r="M4" s="2194"/>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4"/>
      <c r="BC4" s="2194"/>
      <c r="BD4" s="2194"/>
      <c r="BE4" s="2194"/>
      <c r="BF4" s="2194"/>
      <c r="BG4" s="2194"/>
      <c r="BH4" s="2194"/>
      <c r="BI4" s="2194"/>
      <c r="BJ4" s="2194"/>
      <c r="BK4" s="2194"/>
      <c r="BL4" s="2195"/>
      <c r="BM4" s="1766"/>
      <c r="BN4" s="1767"/>
      <c r="BO4" s="1767"/>
      <c r="BP4" s="1767"/>
      <c r="BQ4" s="1767"/>
      <c r="BR4" s="1767"/>
      <c r="BS4" s="1767"/>
      <c r="BT4" s="1767"/>
      <c r="BU4" s="1767"/>
      <c r="BV4" s="1767"/>
      <c r="BW4" s="1767"/>
      <c r="BX4" s="1767"/>
      <c r="BY4" s="1767"/>
      <c r="BZ4" s="1767"/>
      <c r="CA4" s="1767"/>
      <c r="CB4" s="1767"/>
      <c r="CC4" s="1767"/>
      <c r="CD4" s="1767"/>
      <c r="CE4" s="1767"/>
      <c r="CF4" s="1767"/>
      <c r="CG4" s="1767"/>
      <c r="CH4" s="1767"/>
      <c r="CI4" s="1767"/>
      <c r="CJ4" s="1767"/>
      <c r="CK4" s="1767"/>
      <c r="CL4" s="1767"/>
      <c r="CM4" s="1767"/>
      <c r="CN4" s="1767"/>
      <c r="CO4" s="1767"/>
      <c r="CP4" s="1767"/>
      <c r="CQ4" s="1767"/>
      <c r="CR4" s="1767"/>
      <c r="CS4" s="1767"/>
      <c r="CT4" s="1767"/>
      <c r="CU4" s="1767"/>
      <c r="CV4" s="1767"/>
      <c r="CW4" s="1767"/>
    </row>
    <row r="5" spans="1:101" ht="36.75" customHeight="1" thickTop="1" x14ac:dyDescent="0.3">
      <c r="B5" s="2199"/>
      <c r="C5" s="2199"/>
      <c r="D5" s="2199"/>
      <c r="E5" s="2199"/>
      <c r="F5" s="2199"/>
      <c r="G5" s="2199"/>
      <c r="H5" s="2199"/>
      <c r="I5" s="2199"/>
      <c r="J5" s="2199"/>
      <c r="K5" s="2199"/>
      <c r="L5" s="2199"/>
      <c r="M5" s="2199"/>
      <c r="N5" s="2199"/>
      <c r="O5" s="2199"/>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BK5" s="2199"/>
      <c r="BL5" s="2199"/>
      <c r="BM5" s="1079"/>
      <c r="BN5" s="1079"/>
      <c r="BO5" s="1079"/>
    </row>
    <row r="6" spans="1:101" ht="55.5" customHeight="1" x14ac:dyDescent="0.3">
      <c r="B6" s="1770"/>
      <c r="C6" s="1770"/>
      <c r="D6" s="1770"/>
      <c r="E6" s="1770"/>
      <c r="F6" s="1770"/>
      <c r="G6" s="1770"/>
      <c r="H6" s="1770"/>
      <c r="I6" s="1770"/>
      <c r="J6" s="1770"/>
      <c r="K6" s="1770"/>
      <c r="L6" s="1771"/>
      <c r="M6" s="1774" t="s">
        <v>0</v>
      </c>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5"/>
      <c r="AL6" s="1775"/>
      <c r="AM6" s="1776"/>
      <c r="AN6" s="1780" t="s">
        <v>1</v>
      </c>
      <c r="AO6" s="1781"/>
      <c r="AP6" s="1781"/>
      <c r="AQ6" s="1781"/>
      <c r="AR6" s="1781"/>
      <c r="AS6" s="1781"/>
      <c r="AT6" s="1781"/>
      <c r="AU6" s="1781"/>
      <c r="AV6" s="1781"/>
      <c r="AW6" s="1781"/>
      <c r="AX6" s="1781"/>
      <c r="AY6" s="1782"/>
      <c r="AZ6" s="1780" t="s">
        <v>2</v>
      </c>
      <c r="BA6" s="1781"/>
      <c r="BB6" s="1781"/>
      <c r="BC6" s="1781"/>
      <c r="BD6" s="1781"/>
      <c r="BE6" s="1782"/>
      <c r="BF6" s="1887" t="s">
        <v>3</v>
      </c>
      <c r="BG6" s="1888"/>
      <c r="BH6" s="1888"/>
      <c r="BI6" s="1888"/>
      <c r="BJ6" s="1888"/>
      <c r="BK6" s="1889"/>
      <c r="BL6" s="1005" t="s">
        <v>87</v>
      </c>
      <c r="BM6" s="1079"/>
      <c r="BN6" s="1079"/>
      <c r="BO6" s="1079"/>
      <c r="BP6" s="1079"/>
      <c r="BQ6" s="1079"/>
    </row>
    <row r="7" spans="1:101" ht="30.75" customHeight="1" x14ac:dyDescent="0.3">
      <c r="B7" s="1772"/>
      <c r="C7" s="1772"/>
      <c r="D7" s="1772"/>
      <c r="E7" s="1772"/>
      <c r="F7" s="1772"/>
      <c r="G7" s="1772"/>
      <c r="H7" s="1772"/>
      <c r="I7" s="1772"/>
      <c r="J7" s="1772"/>
      <c r="K7" s="1772"/>
      <c r="L7" s="1773"/>
      <c r="M7" s="1777"/>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9"/>
      <c r="AN7" s="1786" t="s">
        <v>85</v>
      </c>
      <c r="AO7" s="1880" t="s">
        <v>86</v>
      </c>
      <c r="AP7" s="1792" t="s">
        <v>89</v>
      </c>
      <c r="AQ7" s="1794" t="s">
        <v>4</v>
      </c>
      <c r="AR7" s="1796" t="s">
        <v>5</v>
      </c>
      <c r="AS7" s="1797"/>
      <c r="AT7" s="1797"/>
      <c r="AU7" s="1797"/>
      <c r="AV7" s="1797"/>
      <c r="AW7" s="1797"/>
      <c r="AX7" s="1797"/>
      <c r="AY7" s="1798"/>
      <c r="AZ7" s="1759" t="s">
        <v>1403</v>
      </c>
      <c r="BA7" s="1759" t="s">
        <v>7</v>
      </c>
      <c r="BB7" s="1790" t="s">
        <v>8</v>
      </c>
      <c r="BC7" s="1790" t="s">
        <v>9</v>
      </c>
      <c r="BD7" s="1790" t="s">
        <v>10</v>
      </c>
      <c r="BE7" s="1786" t="s">
        <v>11</v>
      </c>
      <c r="BF7" s="1880" t="s">
        <v>1400</v>
      </c>
      <c r="BG7" s="1880" t="s">
        <v>12</v>
      </c>
      <c r="BH7" s="1880" t="s">
        <v>13</v>
      </c>
      <c r="BI7" s="1880" t="s">
        <v>14</v>
      </c>
      <c r="BJ7" s="1880" t="s">
        <v>15</v>
      </c>
      <c r="BK7" s="1880" t="s">
        <v>16</v>
      </c>
      <c r="BL7" s="1880" t="s">
        <v>88</v>
      </c>
      <c r="BM7" s="1079"/>
      <c r="BN7" s="1079"/>
      <c r="BO7" s="1079"/>
    </row>
    <row r="8" spans="1:101" s="1079" customFormat="1" ht="65.25" customHeight="1" thickBot="1" x14ac:dyDescent="0.3">
      <c r="B8" s="1080" t="s">
        <v>17</v>
      </c>
      <c r="C8" s="1081" t="s">
        <v>75</v>
      </c>
      <c r="D8" s="1081" t="s">
        <v>76</v>
      </c>
      <c r="E8" s="1082" t="s">
        <v>18</v>
      </c>
      <c r="F8" s="1080" t="s">
        <v>1783</v>
      </c>
      <c r="G8" s="1083" t="s">
        <v>80</v>
      </c>
      <c r="H8" s="1084" t="s">
        <v>369</v>
      </c>
      <c r="I8" s="1084" t="s">
        <v>19</v>
      </c>
      <c r="J8" s="1084" t="s">
        <v>20</v>
      </c>
      <c r="K8" s="1084" t="s">
        <v>354</v>
      </c>
      <c r="L8" s="1085" t="s">
        <v>22</v>
      </c>
      <c r="M8" s="1086" t="s">
        <v>81</v>
      </c>
      <c r="N8" s="1087" t="s">
        <v>23</v>
      </c>
      <c r="O8" s="1088" t="s">
        <v>24</v>
      </c>
      <c r="P8" s="1088" t="s">
        <v>25</v>
      </c>
      <c r="Q8" s="1088" t="s">
        <v>26</v>
      </c>
      <c r="R8" s="1088" t="s">
        <v>27</v>
      </c>
      <c r="S8" s="1088" t="s">
        <v>28</v>
      </c>
      <c r="T8" s="1088" t="s">
        <v>29</v>
      </c>
      <c r="U8" s="1088" t="s">
        <v>30</v>
      </c>
      <c r="V8" s="1088" t="s">
        <v>31</v>
      </c>
      <c r="W8" s="1088" t="s">
        <v>32</v>
      </c>
      <c r="X8" s="1088" t="s">
        <v>33</v>
      </c>
      <c r="Y8" s="1088" t="s">
        <v>34</v>
      </c>
      <c r="Z8" s="1088" t="s">
        <v>35</v>
      </c>
      <c r="AA8" s="1088" t="s">
        <v>36</v>
      </c>
      <c r="AB8" s="1088" t="s">
        <v>37</v>
      </c>
      <c r="AC8" s="1088" t="s">
        <v>38</v>
      </c>
      <c r="AD8" s="1088" t="s">
        <v>39</v>
      </c>
      <c r="AE8" s="1088" t="s">
        <v>40</v>
      </c>
      <c r="AF8" s="1088" t="s">
        <v>41</v>
      </c>
      <c r="AG8" s="1088" t="s">
        <v>42</v>
      </c>
      <c r="AH8" s="1088" t="s">
        <v>43</v>
      </c>
      <c r="AI8" s="1088" t="s">
        <v>100</v>
      </c>
      <c r="AJ8" s="1088"/>
      <c r="AK8" s="1086" t="s">
        <v>82</v>
      </c>
      <c r="AL8" s="1087" t="s">
        <v>1429</v>
      </c>
      <c r="AM8" s="1087" t="s">
        <v>83</v>
      </c>
      <c r="AN8" s="1883"/>
      <c r="AO8" s="1881"/>
      <c r="AP8" s="1879"/>
      <c r="AQ8" s="1884"/>
      <c r="AR8" s="1080" t="s">
        <v>44</v>
      </c>
      <c r="AS8" s="1089" t="s">
        <v>1401</v>
      </c>
      <c r="AT8" s="1080" t="s">
        <v>46</v>
      </c>
      <c r="AU8" s="1089" t="s">
        <v>1402</v>
      </c>
      <c r="AV8" s="1081" t="s">
        <v>1399</v>
      </c>
      <c r="AW8" s="1080" t="s">
        <v>47</v>
      </c>
      <c r="AX8" s="1080" t="s">
        <v>48</v>
      </c>
      <c r="AY8" s="1080" t="s">
        <v>49</v>
      </c>
      <c r="AZ8" s="1885"/>
      <c r="BA8" s="1885"/>
      <c r="BB8" s="1882"/>
      <c r="BC8" s="1882"/>
      <c r="BD8" s="1882"/>
      <c r="BE8" s="1883"/>
      <c r="BF8" s="1881"/>
      <c r="BG8" s="1881"/>
      <c r="BH8" s="1881"/>
      <c r="BI8" s="1881"/>
      <c r="BJ8" s="1881"/>
      <c r="BK8" s="1881"/>
      <c r="BL8" s="1881"/>
    </row>
    <row r="9" spans="1:101" ht="134.25" customHeight="1" x14ac:dyDescent="0.3">
      <c r="A9" s="1079"/>
      <c r="B9" s="2196" t="s">
        <v>191</v>
      </c>
      <c r="C9" s="2197" t="s">
        <v>215</v>
      </c>
      <c r="D9" s="2197" t="s">
        <v>221</v>
      </c>
      <c r="E9" s="2198" t="s">
        <v>74</v>
      </c>
      <c r="F9" s="2078" t="s">
        <v>231</v>
      </c>
      <c r="G9" s="2085" t="s">
        <v>1049</v>
      </c>
      <c r="H9" s="1820" t="s">
        <v>68</v>
      </c>
      <c r="I9" s="1818" t="s">
        <v>377</v>
      </c>
      <c r="J9" s="1818" t="s">
        <v>378</v>
      </c>
      <c r="K9" s="2061" t="s">
        <v>358</v>
      </c>
      <c r="L9" s="1950" t="s">
        <v>72</v>
      </c>
      <c r="M9" s="2058" t="s">
        <v>90</v>
      </c>
      <c r="N9" s="2052">
        <v>0.4</v>
      </c>
      <c r="O9" s="1355" t="s">
        <v>53</v>
      </c>
      <c r="P9" s="1355" t="s">
        <v>53</v>
      </c>
      <c r="Q9" s="1355" t="s">
        <v>53</v>
      </c>
      <c r="R9" s="1355" t="s">
        <v>53</v>
      </c>
      <c r="S9" s="1355" t="s">
        <v>53</v>
      </c>
      <c r="T9" s="1355" t="s">
        <v>53</v>
      </c>
      <c r="U9" s="1355" t="s">
        <v>53</v>
      </c>
      <c r="V9" s="1355" t="s">
        <v>54</v>
      </c>
      <c r="W9" s="1355" t="s">
        <v>54</v>
      </c>
      <c r="X9" s="1355" t="s">
        <v>53</v>
      </c>
      <c r="Y9" s="1355" t="s">
        <v>53</v>
      </c>
      <c r="Z9" s="1355" t="s">
        <v>53</v>
      </c>
      <c r="AA9" s="1355" t="s">
        <v>53</v>
      </c>
      <c r="AB9" s="1355" t="s">
        <v>53</v>
      </c>
      <c r="AC9" s="1355" t="s">
        <v>53</v>
      </c>
      <c r="AD9" s="1355" t="s">
        <v>54</v>
      </c>
      <c r="AE9" s="1355" t="s">
        <v>53</v>
      </c>
      <c r="AF9" s="1355" t="s">
        <v>53</v>
      </c>
      <c r="AG9" s="1355" t="s">
        <v>54</v>
      </c>
      <c r="AH9" s="1091"/>
      <c r="AI9" s="1950" t="s">
        <v>361</v>
      </c>
      <c r="AJ9" s="1091"/>
      <c r="AK9" s="1922" t="s">
        <v>123</v>
      </c>
      <c r="AL9" s="1924">
        <v>0.6</v>
      </c>
      <c r="AM9" s="2054" t="s">
        <v>126</v>
      </c>
      <c r="AN9" s="93" t="s">
        <v>84</v>
      </c>
      <c r="AO9" s="1408" t="s">
        <v>1680</v>
      </c>
      <c r="AP9" s="1409" t="s">
        <v>379</v>
      </c>
      <c r="AQ9" s="1093" t="s">
        <v>103</v>
      </c>
      <c r="AR9" s="1370" t="s">
        <v>61</v>
      </c>
      <c r="AS9" s="1366">
        <v>0.25</v>
      </c>
      <c r="AT9" s="1370" t="s">
        <v>56</v>
      </c>
      <c r="AU9" s="1366">
        <v>0.15</v>
      </c>
      <c r="AV9" s="1096">
        <v>0.4</v>
      </c>
      <c r="AW9" s="1370" t="s">
        <v>57</v>
      </c>
      <c r="AX9" s="1370" t="s">
        <v>58</v>
      </c>
      <c r="AY9" s="1370" t="s">
        <v>59</v>
      </c>
      <c r="AZ9" s="1096">
        <v>0.24</v>
      </c>
      <c r="BA9" s="1097" t="s">
        <v>90</v>
      </c>
      <c r="BB9" s="1096">
        <v>0.6</v>
      </c>
      <c r="BC9" s="1097" t="s">
        <v>123</v>
      </c>
      <c r="BD9" s="1368" t="s">
        <v>126</v>
      </c>
      <c r="BE9" s="1959" t="s">
        <v>60</v>
      </c>
      <c r="BF9" s="1937" t="s">
        <v>1683</v>
      </c>
      <c r="BG9" s="1820" t="s">
        <v>379</v>
      </c>
      <c r="BH9" s="1820" t="s">
        <v>381</v>
      </c>
      <c r="BI9" s="2178">
        <v>45293</v>
      </c>
      <c r="BJ9" s="2181">
        <v>45657</v>
      </c>
      <c r="BK9" s="1267"/>
      <c r="BL9" s="1874" t="s">
        <v>1684</v>
      </c>
    </row>
    <row r="10" spans="1:101" ht="156" customHeight="1" x14ac:dyDescent="0.3">
      <c r="A10" s="1079"/>
      <c r="B10" s="2073"/>
      <c r="C10" s="2075"/>
      <c r="D10" s="2075"/>
      <c r="E10" s="2077"/>
      <c r="F10" s="2091"/>
      <c r="G10" s="2092"/>
      <c r="H10" s="2051"/>
      <c r="I10" s="2186"/>
      <c r="J10" s="2186"/>
      <c r="K10" s="2063"/>
      <c r="L10" s="2057"/>
      <c r="M10" s="2059"/>
      <c r="N10" s="2093"/>
      <c r="O10" s="1099"/>
      <c r="P10" s="1099"/>
      <c r="Q10" s="1099"/>
      <c r="R10" s="1099"/>
      <c r="S10" s="1099"/>
      <c r="T10" s="1099"/>
      <c r="U10" s="1099"/>
      <c r="V10" s="1099"/>
      <c r="W10" s="1099"/>
      <c r="X10" s="1099"/>
      <c r="Y10" s="1099"/>
      <c r="Z10" s="1099"/>
      <c r="AA10" s="1099"/>
      <c r="AB10" s="1099"/>
      <c r="AC10" s="1099"/>
      <c r="AD10" s="1099"/>
      <c r="AE10" s="1099"/>
      <c r="AF10" s="1099"/>
      <c r="AG10" s="1099"/>
      <c r="AH10" s="1100"/>
      <c r="AI10" s="2057"/>
      <c r="AJ10" s="1100"/>
      <c r="AK10" s="2090"/>
      <c r="AL10" s="2031"/>
      <c r="AM10" s="2056"/>
      <c r="AN10" s="1395" t="s">
        <v>347</v>
      </c>
      <c r="AO10" s="1406" t="s">
        <v>1681</v>
      </c>
      <c r="AP10" s="1407" t="s">
        <v>379</v>
      </c>
      <c r="AQ10" s="1101" t="s">
        <v>103</v>
      </c>
      <c r="AR10" s="1102" t="s">
        <v>61</v>
      </c>
      <c r="AS10" s="1103">
        <v>0.25</v>
      </c>
      <c r="AT10" s="1102" t="s">
        <v>56</v>
      </c>
      <c r="AU10" s="1103">
        <v>0.15</v>
      </c>
      <c r="AV10" s="1104">
        <v>0.4</v>
      </c>
      <c r="AW10" s="1102" t="s">
        <v>57</v>
      </c>
      <c r="AX10" s="1102" t="s">
        <v>58</v>
      </c>
      <c r="AY10" s="1102" t="s">
        <v>59</v>
      </c>
      <c r="AZ10" s="1105">
        <v>0.14399999999999999</v>
      </c>
      <c r="BA10" s="1106" t="s">
        <v>112</v>
      </c>
      <c r="BB10" s="1104">
        <v>0.6</v>
      </c>
      <c r="BC10" s="1106" t="s">
        <v>123</v>
      </c>
      <c r="BD10" s="1107" t="s">
        <v>126</v>
      </c>
      <c r="BE10" s="2032"/>
      <c r="BF10" s="2096"/>
      <c r="BG10" s="2051"/>
      <c r="BH10" s="2051"/>
      <c r="BI10" s="2179"/>
      <c r="BJ10" s="2182"/>
      <c r="BK10" s="1013"/>
      <c r="BL10" s="1875"/>
    </row>
    <row r="11" spans="1:101" ht="104.25" customHeight="1" thickBot="1" x14ac:dyDescent="0.35">
      <c r="B11" s="2073"/>
      <c r="C11" s="2075"/>
      <c r="D11" s="2075"/>
      <c r="E11" s="2077"/>
      <c r="F11" s="2079"/>
      <c r="G11" s="2086"/>
      <c r="H11" s="1822"/>
      <c r="I11" s="2185"/>
      <c r="J11" s="2185"/>
      <c r="K11" s="2062"/>
      <c r="L11" s="1684"/>
      <c r="M11" s="2060"/>
      <c r="N11" s="2053"/>
      <c r="O11" s="1108"/>
      <c r="P11" s="1108"/>
      <c r="Q11" s="1108"/>
      <c r="R11" s="1108"/>
      <c r="S11" s="1108"/>
      <c r="T11" s="1108"/>
      <c r="U11" s="1108"/>
      <c r="V11" s="1108"/>
      <c r="W11" s="1108"/>
      <c r="X11" s="1108"/>
      <c r="Y11" s="1108"/>
      <c r="Z11" s="1108"/>
      <c r="AA11" s="1108"/>
      <c r="AB11" s="1108"/>
      <c r="AC11" s="1108"/>
      <c r="AD11" s="1108"/>
      <c r="AE11" s="1108"/>
      <c r="AF11" s="1108"/>
      <c r="AG11" s="1108"/>
      <c r="AH11" s="1109"/>
      <c r="AI11" s="1684"/>
      <c r="AJ11" s="1109"/>
      <c r="AK11" s="1962"/>
      <c r="AL11" s="1731"/>
      <c r="AM11" s="2055"/>
      <c r="AN11" s="1412" t="s">
        <v>348</v>
      </c>
      <c r="AO11" s="1413" t="s">
        <v>1682</v>
      </c>
      <c r="AP11" s="1414" t="s">
        <v>379</v>
      </c>
      <c r="AQ11" s="1110" t="s">
        <v>103</v>
      </c>
      <c r="AR11" s="1319" t="s">
        <v>62</v>
      </c>
      <c r="AS11" s="1317">
        <v>0.15</v>
      </c>
      <c r="AT11" s="1319" t="s">
        <v>56</v>
      </c>
      <c r="AU11" s="1317">
        <v>0.15</v>
      </c>
      <c r="AV11" s="1318">
        <v>0.3</v>
      </c>
      <c r="AW11" s="1319" t="s">
        <v>73</v>
      </c>
      <c r="AX11" s="1319" t="s">
        <v>58</v>
      </c>
      <c r="AY11" s="1319" t="s">
        <v>59</v>
      </c>
      <c r="AZ11" s="1318">
        <v>0.1008</v>
      </c>
      <c r="BA11" s="1321" t="s">
        <v>112</v>
      </c>
      <c r="BB11" s="1318">
        <v>0.6</v>
      </c>
      <c r="BC11" s="1321" t="s">
        <v>123</v>
      </c>
      <c r="BD11" s="1322" t="s">
        <v>126</v>
      </c>
      <c r="BE11" s="1712"/>
      <c r="BF11" s="1906"/>
      <c r="BG11" s="1822"/>
      <c r="BH11" s="1822"/>
      <c r="BI11" s="2180"/>
      <c r="BJ11" s="2183"/>
      <c r="BK11" s="1268"/>
      <c r="BL11" s="2176"/>
    </row>
    <row r="12" spans="1:101" ht="147.75" customHeight="1" x14ac:dyDescent="0.3">
      <c r="B12" s="2073" t="s">
        <v>190</v>
      </c>
      <c r="C12" s="2075" t="s">
        <v>204</v>
      </c>
      <c r="D12" s="2075" t="s">
        <v>222</v>
      </c>
      <c r="E12" s="2077" t="s">
        <v>74</v>
      </c>
      <c r="F12" s="2078" t="s">
        <v>232</v>
      </c>
      <c r="G12" s="1871" t="s">
        <v>383</v>
      </c>
      <c r="H12" s="1820" t="s">
        <v>68</v>
      </c>
      <c r="I12" s="1820" t="s">
        <v>385</v>
      </c>
      <c r="J12" s="1820" t="s">
        <v>384</v>
      </c>
      <c r="K12" s="2061" t="s">
        <v>101</v>
      </c>
      <c r="L12" s="1950" t="s">
        <v>72</v>
      </c>
      <c r="M12" s="2058" t="s">
        <v>90</v>
      </c>
      <c r="N12" s="2052">
        <v>0.4</v>
      </c>
      <c r="O12" s="1355" t="s">
        <v>53</v>
      </c>
      <c r="P12" s="1355" t="s">
        <v>53</v>
      </c>
      <c r="Q12" s="1355" t="s">
        <v>53</v>
      </c>
      <c r="R12" s="1355" t="s">
        <v>53</v>
      </c>
      <c r="S12" s="1355" t="s">
        <v>53</v>
      </c>
      <c r="T12" s="1355" t="s">
        <v>53</v>
      </c>
      <c r="U12" s="1355" t="s">
        <v>53</v>
      </c>
      <c r="V12" s="1355" t="s">
        <v>54</v>
      </c>
      <c r="W12" s="1355" t="s">
        <v>54</v>
      </c>
      <c r="X12" s="1355" t="s">
        <v>53</v>
      </c>
      <c r="Y12" s="1355" t="s">
        <v>53</v>
      </c>
      <c r="Z12" s="1355" t="s">
        <v>53</v>
      </c>
      <c r="AA12" s="1355" t="s">
        <v>53</v>
      </c>
      <c r="AB12" s="1355" t="s">
        <v>53</v>
      </c>
      <c r="AC12" s="1355" t="s">
        <v>53</v>
      </c>
      <c r="AD12" s="1355" t="s">
        <v>54</v>
      </c>
      <c r="AE12" s="1355" t="s">
        <v>53</v>
      </c>
      <c r="AF12" s="1355" t="s">
        <v>53</v>
      </c>
      <c r="AG12" s="1355" t="s">
        <v>54</v>
      </c>
      <c r="AH12" s="1091"/>
      <c r="AI12" s="1950" t="s">
        <v>359</v>
      </c>
      <c r="AJ12" s="1091"/>
      <c r="AK12" s="1922" t="s">
        <v>1083</v>
      </c>
      <c r="AL12" s="1924">
        <v>0.2</v>
      </c>
      <c r="AM12" s="2054" t="s">
        <v>90</v>
      </c>
      <c r="AN12" s="93" t="s">
        <v>84</v>
      </c>
      <c r="AO12" s="1408" t="s">
        <v>1709</v>
      </c>
      <c r="AP12" s="1409" t="s">
        <v>400</v>
      </c>
      <c r="AQ12" s="1093" t="s">
        <v>103</v>
      </c>
      <c r="AR12" s="1370" t="s">
        <v>61</v>
      </c>
      <c r="AS12" s="1366">
        <v>0.25</v>
      </c>
      <c r="AT12" s="1370" t="s">
        <v>56</v>
      </c>
      <c r="AU12" s="1366">
        <v>0.15</v>
      </c>
      <c r="AV12" s="1096">
        <v>0.4</v>
      </c>
      <c r="AW12" s="1370" t="s">
        <v>57</v>
      </c>
      <c r="AX12" s="1370" t="s">
        <v>58</v>
      </c>
      <c r="AY12" s="1370" t="s">
        <v>59</v>
      </c>
      <c r="AZ12" s="1096">
        <v>0.24</v>
      </c>
      <c r="BA12" s="1097" t="s">
        <v>90</v>
      </c>
      <c r="BB12" s="1096">
        <v>0.2</v>
      </c>
      <c r="BC12" s="1097" t="s">
        <v>1083</v>
      </c>
      <c r="BD12" s="1368" t="s">
        <v>90</v>
      </c>
      <c r="BE12" s="1959" t="s">
        <v>114</v>
      </c>
      <c r="BF12" s="1216" t="s">
        <v>388</v>
      </c>
      <c r="BG12" s="1216" t="s">
        <v>388</v>
      </c>
      <c r="BH12" s="1216" t="s">
        <v>388</v>
      </c>
      <c r="BI12" s="1216" t="s">
        <v>388</v>
      </c>
      <c r="BJ12" s="1216" t="s">
        <v>388</v>
      </c>
      <c r="BK12" s="1010"/>
      <c r="BL12" s="1874" t="s">
        <v>389</v>
      </c>
    </row>
    <row r="13" spans="1:101" ht="153" customHeight="1" thickBot="1" x14ac:dyDescent="0.35">
      <c r="B13" s="2073"/>
      <c r="C13" s="2075"/>
      <c r="D13" s="2075"/>
      <c r="E13" s="2077"/>
      <c r="F13" s="2079"/>
      <c r="G13" s="2080"/>
      <c r="H13" s="1822"/>
      <c r="I13" s="1822"/>
      <c r="J13" s="1822"/>
      <c r="K13" s="2062"/>
      <c r="L13" s="1684"/>
      <c r="M13" s="2060"/>
      <c r="N13" s="2053"/>
      <c r="O13" s="1108"/>
      <c r="P13" s="1108"/>
      <c r="Q13" s="1108"/>
      <c r="R13" s="1108"/>
      <c r="S13" s="1108"/>
      <c r="T13" s="1108"/>
      <c r="U13" s="1108"/>
      <c r="V13" s="1108"/>
      <c r="W13" s="1108"/>
      <c r="X13" s="1108"/>
      <c r="Y13" s="1108"/>
      <c r="Z13" s="1108"/>
      <c r="AA13" s="1108"/>
      <c r="AB13" s="1108"/>
      <c r="AC13" s="1108"/>
      <c r="AD13" s="1108"/>
      <c r="AE13" s="1108"/>
      <c r="AF13" s="1108"/>
      <c r="AG13" s="1108"/>
      <c r="AH13" s="1109"/>
      <c r="AI13" s="1684"/>
      <c r="AJ13" s="1109"/>
      <c r="AK13" s="1962"/>
      <c r="AL13" s="1731"/>
      <c r="AM13" s="2055"/>
      <c r="AN13" s="1412" t="s">
        <v>347</v>
      </c>
      <c r="AO13" s="1417" t="s">
        <v>1472</v>
      </c>
      <c r="AP13" s="1414" t="s">
        <v>387</v>
      </c>
      <c r="AQ13" s="1110" t="s">
        <v>103</v>
      </c>
      <c r="AR13" s="1319" t="s">
        <v>61</v>
      </c>
      <c r="AS13" s="1317">
        <v>0.25</v>
      </c>
      <c r="AT13" s="1319" t="s">
        <v>56</v>
      </c>
      <c r="AU13" s="1317">
        <v>0.15</v>
      </c>
      <c r="AV13" s="1318">
        <v>0.4</v>
      </c>
      <c r="AW13" s="1319" t="s">
        <v>57</v>
      </c>
      <c r="AX13" s="1319" t="s">
        <v>58</v>
      </c>
      <c r="AY13" s="1319" t="s">
        <v>59</v>
      </c>
      <c r="AZ13" s="1320">
        <v>0.14399999999999999</v>
      </c>
      <c r="BA13" s="1321" t="s">
        <v>112</v>
      </c>
      <c r="BB13" s="1318">
        <v>0.2</v>
      </c>
      <c r="BC13" s="1321" t="s">
        <v>1083</v>
      </c>
      <c r="BD13" s="1322" t="s">
        <v>90</v>
      </c>
      <c r="BE13" s="1712"/>
      <c r="BF13" s="1351" t="s">
        <v>388</v>
      </c>
      <c r="BG13" s="1351" t="s">
        <v>388</v>
      </c>
      <c r="BH13" s="1351" t="s">
        <v>388</v>
      </c>
      <c r="BI13" s="1351" t="s">
        <v>388</v>
      </c>
      <c r="BJ13" s="1351" t="s">
        <v>388</v>
      </c>
      <c r="BK13" s="1268"/>
      <c r="BL13" s="2176"/>
    </row>
    <row r="14" spans="1:101" ht="172.5" customHeight="1" x14ac:dyDescent="0.3">
      <c r="B14" s="2073"/>
      <c r="C14" s="2075"/>
      <c r="D14" s="2075"/>
      <c r="E14" s="2077" t="s">
        <v>74</v>
      </c>
      <c r="F14" s="2078" t="s">
        <v>234</v>
      </c>
      <c r="G14" s="2085" t="s">
        <v>391</v>
      </c>
      <c r="H14" s="1820" t="s">
        <v>68</v>
      </c>
      <c r="I14" s="2061" t="s">
        <v>392</v>
      </c>
      <c r="J14" s="2061" t="s">
        <v>393</v>
      </c>
      <c r="K14" s="2061" t="s">
        <v>101</v>
      </c>
      <c r="L14" s="1950" t="s">
        <v>72</v>
      </c>
      <c r="M14" s="2058" t="s">
        <v>90</v>
      </c>
      <c r="N14" s="2052">
        <v>0.4</v>
      </c>
      <c r="O14" s="1355" t="s">
        <v>53</v>
      </c>
      <c r="P14" s="1355" t="s">
        <v>53</v>
      </c>
      <c r="Q14" s="1355" t="s">
        <v>53</v>
      </c>
      <c r="R14" s="1355" t="s">
        <v>53</v>
      </c>
      <c r="S14" s="1355" t="s">
        <v>53</v>
      </c>
      <c r="T14" s="1355" t="s">
        <v>53</v>
      </c>
      <c r="U14" s="1355" t="s">
        <v>53</v>
      </c>
      <c r="V14" s="1355" t="s">
        <v>54</v>
      </c>
      <c r="W14" s="1355" t="s">
        <v>54</v>
      </c>
      <c r="X14" s="1355" t="s">
        <v>53</v>
      </c>
      <c r="Y14" s="1355" t="s">
        <v>53</v>
      </c>
      <c r="Z14" s="1355" t="s">
        <v>53</v>
      </c>
      <c r="AA14" s="1355" t="s">
        <v>53</v>
      </c>
      <c r="AB14" s="1355" t="s">
        <v>53</v>
      </c>
      <c r="AC14" s="1355" t="s">
        <v>53</v>
      </c>
      <c r="AD14" s="1355" t="s">
        <v>54</v>
      </c>
      <c r="AE14" s="1355" t="s">
        <v>53</v>
      </c>
      <c r="AF14" s="1355" t="s">
        <v>53</v>
      </c>
      <c r="AG14" s="1355" t="s">
        <v>54</v>
      </c>
      <c r="AH14" s="1091"/>
      <c r="AI14" s="1950" t="s">
        <v>361</v>
      </c>
      <c r="AJ14" s="1091"/>
      <c r="AK14" s="1922" t="s">
        <v>123</v>
      </c>
      <c r="AL14" s="1924">
        <v>0.6</v>
      </c>
      <c r="AM14" s="2054" t="s">
        <v>126</v>
      </c>
      <c r="AN14" s="93" t="s">
        <v>84</v>
      </c>
      <c r="AO14" s="1418" t="s">
        <v>1272</v>
      </c>
      <c r="AP14" s="1409" t="s">
        <v>394</v>
      </c>
      <c r="AQ14" s="1093" t="s">
        <v>103</v>
      </c>
      <c r="AR14" s="1370" t="s">
        <v>62</v>
      </c>
      <c r="AS14" s="1366">
        <v>0.15</v>
      </c>
      <c r="AT14" s="1370" t="s">
        <v>56</v>
      </c>
      <c r="AU14" s="1366">
        <v>0.15</v>
      </c>
      <c r="AV14" s="1096">
        <v>0.3</v>
      </c>
      <c r="AW14" s="1370" t="s">
        <v>57</v>
      </c>
      <c r="AX14" s="1370" t="s">
        <v>58</v>
      </c>
      <c r="AY14" s="1370" t="s">
        <v>59</v>
      </c>
      <c r="AZ14" s="1096">
        <v>0.28000000000000003</v>
      </c>
      <c r="BA14" s="1097" t="s">
        <v>90</v>
      </c>
      <c r="BB14" s="1096">
        <v>0.6</v>
      </c>
      <c r="BC14" s="1097" t="s">
        <v>123</v>
      </c>
      <c r="BD14" s="1368" t="s">
        <v>126</v>
      </c>
      <c r="BE14" s="1959" t="s">
        <v>60</v>
      </c>
      <c r="BF14" s="1937" t="s">
        <v>916</v>
      </c>
      <c r="BG14" s="1820" t="s">
        <v>396</v>
      </c>
      <c r="BH14" s="1820" t="s">
        <v>395</v>
      </c>
      <c r="BI14" s="2178">
        <v>45293</v>
      </c>
      <c r="BJ14" s="2178">
        <v>45655</v>
      </c>
      <c r="BK14" s="1348"/>
      <c r="BL14" s="1874" t="s">
        <v>1269</v>
      </c>
    </row>
    <row r="15" spans="1:101" ht="96.75" customHeight="1" thickBot="1" x14ac:dyDescent="0.35">
      <c r="B15" s="2073"/>
      <c r="C15" s="2075"/>
      <c r="D15" s="2075"/>
      <c r="E15" s="2077"/>
      <c r="F15" s="2079"/>
      <c r="G15" s="2086"/>
      <c r="H15" s="1822"/>
      <c r="I15" s="2062"/>
      <c r="J15" s="2062"/>
      <c r="K15" s="2062"/>
      <c r="L15" s="1684"/>
      <c r="M15" s="2060"/>
      <c r="N15" s="2053"/>
      <c r="O15" s="1108"/>
      <c r="P15" s="1108"/>
      <c r="Q15" s="1108"/>
      <c r="R15" s="1108"/>
      <c r="S15" s="1108"/>
      <c r="T15" s="1108"/>
      <c r="U15" s="1108"/>
      <c r="V15" s="1108"/>
      <c r="W15" s="1108"/>
      <c r="X15" s="1108"/>
      <c r="Y15" s="1108"/>
      <c r="Z15" s="1108"/>
      <c r="AA15" s="1108"/>
      <c r="AB15" s="1108"/>
      <c r="AC15" s="1108"/>
      <c r="AD15" s="1108"/>
      <c r="AE15" s="1108"/>
      <c r="AF15" s="1108"/>
      <c r="AG15" s="1108"/>
      <c r="AH15" s="1109"/>
      <c r="AI15" s="1684"/>
      <c r="AJ15" s="1109"/>
      <c r="AK15" s="1962"/>
      <c r="AL15" s="1731"/>
      <c r="AM15" s="2055"/>
      <c r="AN15" s="1412" t="s">
        <v>347</v>
      </c>
      <c r="AO15" s="1417" t="s">
        <v>1271</v>
      </c>
      <c r="AP15" s="1414" t="s">
        <v>394</v>
      </c>
      <c r="AQ15" s="1110" t="s">
        <v>103</v>
      </c>
      <c r="AR15" s="1319" t="s">
        <v>62</v>
      </c>
      <c r="AS15" s="1317">
        <v>0.15</v>
      </c>
      <c r="AT15" s="1319" t="s">
        <v>56</v>
      </c>
      <c r="AU15" s="1317">
        <v>0.15</v>
      </c>
      <c r="AV15" s="1318">
        <v>0.3</v>
      </c>
      <c r="AW15" s="1319" t="s">
        <v>57</v>
      </c>
      <c r="AX15" s="1319" t="s">
        <v>58</v>
      </c>
      <c r="AY15" s="1319" t="s">
        <v>59</v>
      </c>
      <c r="AZ15" s="1320">
        <v>0.1008</v>
      </c>
      <c r="BA15" s="1321" t="s">
        <v>112</v>
      </c>
      <c r="BB15" s="1318">
        <v>0.2</v>
      </c>
      <c r="BC15" s="1321" t="s">
        <v>1083</v>
      </c>
      <c r="BD15" s="1322" t="s">
        <v>90</v>
      </c>
      <c r="BE15" s="1712"/>
      <c r="BF15" s="1906"/>
      <c r="BG15" s="1822"/>
      <c r="BH15" s="1822"/>
      <c r="BI15" s="2180"/>
      <c r="BJ15" s="2180"/>
      <c r="BK15" s="1339"/>
      <c r="BL15" s="2176"/>
    </row>
    <row r="16" spans="1:101" ht="168" customHeight="1" thickBot="1" x14ac:dyDescent="0.35">
      <c r="B16" s="2073"/>
      <c r="C16" s="2075"/>
      <c r="D16" s="2075"/>
      <c r="E16" s="598" t="s">
        <v>74</v>
      </c>
      <c r="F16" s="1307" t="s">
        <v>235</v>
      </c>
      <c r="G16" s="1346" t="s">
        <v>1270</v>
      </c>
      <c r="H16" s="1329" t="s">
        <v>68</v>
      </c>
      <c r="I16" s="1328" t="s">
        <v>398</v>
      </c>
      <c r="J16" s="1328" t="s">
        <v>399</v>
      </c>
      <c r="K16" s="1328" t="s">
        <v>101</v>
      </c>
      <c r="L16" s="1309" t="s">
        <v>72</v>
      </c>
      <c r="M16" s="1311" t="s">
        <v>90</v>
      </c>
      <c r="N16" s="1312">
        <v>0.4</v>
      </c>
      <c r="O16" s="1324" t="s">
        <v>53</v>
      </c>
      <c r="P16" s="1324" t="s">
        <v>53</v>
      </c>
      <c r="Q16" s="1324" t="s">
        <v>53</v>
      </c>
      <c r="R16" s="1324" t="s">
        <v>53</v>
      </c>
      <c r="S16" s="1324" t="s">
        <v>53</v>
      </c>
      <c r="T16" s="1324" t="s">
        <v>53</v>
      </c>
      <c r="U16" s="1324" t="s">
        <v>53</v>
      </c>
      <c r="V16" s="1324" t="s">
        <v>54</v>
      </c>
      <c r="W16" s="1324" t="s">
        <v>54</v>
      </c>
      <c r="X16" s="1324" t="s">
        <v>53</v>
      </c>
      <c r="Y16" s="1324" t="s">
        <v>53</v>
      </c>
      <c r="Z16" s="1324" t="s">
        <v>53</v>
      </c>
      <c r="AA16" s="1324" t="s">
        <v>53</v>
      </c>
      <c r="AB16" s="1324" t="s">
        <v>53</v>
      </c>
      <c r="AC16" s="1324" t="s">
        <v>53</v>
      </c>
      <c r="AD16" s="1324" t="s">
        <v>54</v>
      </c>
      <c r="AE16" s="1324" t="s">
        <v>53</v>
      </c>
      <c r="AF16" s="1324" t="s">
        <v>53</v>
      </c>
      <c r="AG16" s="1324" t="s">
        <v>54</v>
      </c>
      <c r="AH16" s="309"/>
      <c r="AI16" s="1309" t="s">
        <v>359</v>
      </c>
      <c r="AJ16" s="309"/>
      <c r="AK16" s="1314" t="s">
        <v>1083</v>
      </c>
      <c r="AL16" s="1315">
        <v>0.2</v>
      </c>
      <c r="AM16" s="1373" t="s">
        <v>90</v>
      </c>
      <c r="AN16" s="1420" t="s">
        <v>84</v>
      </c>
      <c r="AO16" s="1421" t="s">
        <v>1273</v>
      </c>
      <c r="AP16" s="1422" t="s">
        <v>400</v>
      </c>
      <c r="AQ16" s="890" t="s">
        <v>103</v>
      </c>
      <c r="AR16" s="1310" t="s">
        <v>61</v>
      </c>
      <c r="AS16" s="1315">
        <v>0.25</v>
      </c>
      <c r="AT16" s="1310" t="s">
        <v>56</v>
      </c>
      <c r="AU16" s="1315">
        <v>0.15</v>
      </c>
      <c r="AV16" s="1326">
        <v>0.4</v>
      </c>
      <c r="AW16" s="1310" t="s">
        <v>57</v>
      </c>
      <c r="AX16" s="1310" t="s">
        <v>58</v>
      </c>
      <c r="AY16" s="1310" t="s">
        <v>59</v>
      </c>
      <c r="AZ16" s="1326">
        <v>0.24</v>
      </c>
      <c r="BA16" s="1327" t="s">
        <v>90</v>
      </c>
      <c r="BB16" s="1326">
        <v>0.2</v>
      </c>
      <c r="BC16" s="1327" t="s">
        <v>1083</v>
      </c>
      <c r="BD16" s="1325" t="s">
        <v>90</v>
      </c>
      <c r="BE16" s="1310" t="s">
        <v>114</v>
      </c>
      <c r="BF16" s="1341" t="s">
        <v>388</v>
      </c>
      <c r="BG16" s="1341" t="s">
        <v>388</v>
      </c>
      <c r="BH16" s="1341" t="s">
        <v>388</v>
      </c>
      <c r="BI16" s="1341" t="s">
        <v>388</v>
      </c>
      <c r="BJ16" s="1341" t="s">
        <v>388</v>
      </c>
      <c r="BK16" s="1271"/>
      <c r="BL16" s="1344" t="s">
        <v>1274</v>
      </c>
    </row>
    <row r="17" spans="1:64" ht="135.75" customHeight="1" x14ac:dyDescent="0.3">
      <c r="B17" s="2073" t="s">
        <v>203</v>
      </c>
      <c r="C17" s="2075" t="s">
        <v>205</v>
      </c>
      <c r="D17" s="2075" t="s">
        <v>223</v>
      </c>
      <c r="E17" s="2077" t="s">
        <v>74</v>
      </c>
      <c r="F17" s="2078" t="s">
        <v>236</v>
      </c>
      <c r="G17" s="1814" t="s">
        <v>1620</v>
      </c>
      <c r="H17" s="1820" t="s">
        <v>68</v>
      </c>
      <c r="I17" s="1818" t="s">
        <v>1263</v>
      </c>
      <c r="J17" s="1818" t="s">
        <v>1619</v>
      </c>
      <c r="K17" s="1818" t="s">
        <v>101</v>
      </c>
      <c r="L17" s="1950" t="s">
        <v>72</v>
      </c>
      <c r="M17" s="2058" t="s">
        <v>90</v>
      </c>
      <c r="N17" s="2052">
        <v>0.4</v>
      </c>
      <c r="O17" s="1355" t="s">
        <v>53</v>
      </c>
      <c r="P17" s="1355" t="s">
        <v>53</v>
      </c>
      <c r="Q17" s="1355" t="s">
        <v>53</v>
      </c>
      <c r="R17" s="1355" t="s">
        <v>53</v>
      </c>
      <c r="S17" s="1355" t="s">
        <v>53</v>
      </c>
      <c r="T17" s="1355" t="s">
        <v>53</v>
      </c>
      <c r="U17" s="1355" t="s">
        <v>53</v>
      </c>
      <c r="V17" s="1355" t="s">
        <v>54</v>
      </c>
      <c r="W17" s="1355" t="s">
        <v>54</v>
      </c>
      <c r="X17" s="1355" t="s">
        <v>53</v>
      </c>
      <c r="Y17" s="1355" t="s">
        <v>53</v>
      </c>
      <c r="Z17" s="1355" t="s">
        <v>53</v>
      </c>
      <c r="AA17" s="1355" t="s">
        <v>53</v>
      </c>
      <c r="AB17" s="1355" t="s">
        <v>53</v>
      </c>
      <c r="AC17" s="1355" t="s">
        <v>53</v>
      </c>
      <c r="AD17" s="1355" t="s">
        <v>54</v>
      </c>
      <c r="AE17" s="1355" t="s">
        <v>53</v>
      </c>
      <c r="AF17" s="1355" t="s">
        <v>53</v>
      </c>
      <c r="AG17" s="1355" t="s">
        <v>54</v>
      </c>
      <c r="AH17" s="1091"/>
      <c r="AI17" s="1950" t="s">
        <v>360</v>
      </c>
      <c r="AJ17" s="1091"/>
      <c r="AK17" s="1922" t="s">
        <v>117</v>
      </c>
      <c r="AL17" s="1924">
        <v>0.4</v>
      </c>
      <c r="AM17" s="2054" t="s">
        <v>126</v>
      </c>
      <c r="AN17" s="93" t="s">
        <v>84</v>
      </c>
      <c r="AO17" s="1418" t="s">
        <v>1621</v>
      </c>
      <c r="AP17" s="1423" t="s">
        <v>1622</v>
      </c>
      <c r="AQ17" s="1093" t="s">
        <v>103</v>
      </c>
      <c r="AR17" s="1370" t="s">
        <v>61</v>
      </c>
      <c r="AS17" s="1366">
        <v>0.25</v>
      </c>
      <c r="AT17" s="1370" t="s">
        <v>56</v>
      </c>
      <c r="AU17" s="1366">
        <v>0.15</v>
      </c>
      <c r="AV17" s="1096">
        <v>0.4</v>
      </c>
      <c r="AW17" s="1370" t="s">
        <v>73</v>
      </c>
      <c r="AX17" s="1370" t="s">
        <v>58</v>
      </c>
      <c r="AY17" s="1370" t="s">
        <v>59</v>
      </c>
      <c r="AZ17" s="1096">
        <v>0.24</v>
      </c>
      <c r="BA17" s="1097" t="s">
        <v>90</v>
      </c>
      <c r="BB17" s="1096">
        <v>0.4</v>
      </c>
      <c r="BC17" s="1097" t="s">
        <v>117</v>
      </c>
      <c r="BD17" s="1368" t="s">
        <v>126</v>
      </c>
      <c r="BE17" s="1959" t="s">
        <v>114</v>
      </c>
      <c r="BF17" s="2040" t="s">
        <v>388</v>
      </c>
      <c r="BG17" s="2040" t="s">
        <v>388</v>
      </c>
      <c r="BH17" s="2040" t="s">
        <v>388</v>
      </c>
      <c r="BI17" s="2040" t="s">
        <v>388</v>
      </c>
      <c r="BJ17" s="2040" t="s">
        <v>388</v>
      </c>
      <c r="BK17" s="1010"/>
      <c r="BL17" s="1874" t="s">
        <v>1053</v>
      </c>
    </row>
    <row r="18" spans="1:64" ht="143.25" customHeight="1" thickBot="1" x14ac:dyDescent="0.35">
      <c r="B18" s="2073"/>
      <c r="C18" s="2075"/>
      <c r="D18" s="2075"/>
      <c r="E18" s="2077"/>
      <c r="F18" s="2079"/>
      <c r="G18" s="2184"/>
      <c r="H18" s="1822"/>
      <c r="I18" s="2185"/>
      <c r="J18" s="2185"/>
      <c r="K18" s="2185"/>
      <c r="L18" s="1684"/>
      <c r="M18" s="2060"/>
      <c r="N18" s="2053"/>
      <c r="O18" s="1108"/>
      <c r="P18" s="1108"/>
      <c r="Q18" s="1108"/>
      <c r="R18" s="1108"/>
      <c r="S18" s="1108"/>
      <c r="T18" s="1108"/>
      <c r="U18" s="1108"/>
      <c r="V18" s="1108"/>
      <c r="W18" s="1108"/>
      <c r="X18" s="1108"/>
      <c r="Y18" s="1108"/>
      <c r="Z18" s="1108"/>
      <c r="AA18" s="1108"/>
      <c r="AB18" s="1108"/>
      <c r="AC18" s="1108"/>
      <c r="AD18" s="1108"/>
      <c r="AE18" s="1108"/>
      <c r="AF18" s="1108"/>
      <c r="AG18" s="1108"/>
      <c r="AH18" s="1109"/>
      <c r="AI18" s="1684"/>
      <c r="AJ18" s="1109"/>
      <c r="AK18" s="1962"/>
      <c r="AL18" s="1731"/>
      <c r="AM18" s="2055"/>
      <c r="AN18" s="1412" t="s">
        <v>347</v>
      </c>
      <c r="AO18" s="1417" t="s">
        <v>1623</v>
      </c>
      <c r="AP18" s="1424" t="s">
        <v>1624</v>
      </c>
      <c r="AQ18" s="1110" t="s">
        <v>103</v>
      </c>
      <c r="AR18" s="1319" t="s">
        <v>61</v>
      </c>
      <c r="AS18" s="1317">
        <v>0.25</v>
      </c>
      <c r="AT18" s="1319" t="s">
        <v>56</v>
      </c>
      <c r="AU18" s="1317">
        <v>0.15</v>
      </c>
      <c r="AV18" s="1318">
        <v>0.4</v>
      </c>
      <c r="AW18" s="1319" t="s">
        <v>57</v>
      </c>
      <c r="AX18" s="1319" t="s">
        <v>58</v>
      </c>
      <c r="AY18" s="1319" t="s">
        <v>59</v>
      </c>
      <c r="AZ18" s="1320">
        <v>0.14399999999999999</v>
      </c>
      <c r="BA18" s="1321" t="s">
        <v>112</v>
      </c>
      <c r="BB18" s="1318">
        <v>0.4</v>
      </c>
      <c r="BC18" s="1321" t="s">
        <v>117</v>
      </c>
      <c r="BD18" s="1322" t="s">
        <v>90</v>
      </c>
      <c r="BE18" s="1712"/>
      <c r="BF18" s="1811"/>
      <c r="BG18" s="1811"/>
      <c r="BH18" s="1811"/>
      <c r="BI18" s="1811"/>
      <c r="BJ18" s="1811"/>
      <c r="BK18" s="1268"/>
      <c r="BL18" s="2176"/>
    </row>
    <row r="19" spans="1:64" ht="150.75" customHeight="1" thickBot="1" x14ac:dyDescent="0.35">
      <c r="B19" s="2073"/>
      <c r="C19" s="2075"/>
      <c r="D19" s="2075"/>
      <c r="E19" s="598" t="s">
        <v>74</v>
      </c>
      <c r="F19" s="1307" t="s">
        <v>238</v>
      </c>
      <c r="G19" s="1474" t="s">
        <v>1625</v>
      </c>
      <c r="H19" s="1329" t="s">
        <v>68</v>
      </c>
      <c r="I19" s="1345" t="s">
        <v>1617</v>
      </c>
      <c r="J19" s="1345" t="s">
        <v>1618</v>
      </c>
      <c r="K19" s="1345" t="s">
        <v>101</v>
      </c>
      <c r="L19" s="1309" t="s">
        <v>72</v>
      </c>
      <c r="M19" s="1311" t="s">
        <v>90</v>
      </c>
      <c r="N19" s="1312">
        <v>0.4</v>
      </c>
      <c r="O19" s="1324" t="s">
        <v>53</v>
      </c>
      <c r="P19" s="1324" t="s">
        <v>53</v>
      </c>
      <c r="Q19" s="1324" t="s">
        <v>53</v>
      </c>
      <c r="R19" s="1324" t="s">
        <v>53</v>
      </c>
      <c r="S19" s="1324" t="s">
        <v>53</v>
      </c>
      <c r="T19" s="1324" t="s">
        <v>53</v>
      </c>
      <c r="U19" s="1324" t="s">
        <v>53</v>
      </c>
      <c r="V19" s="1324" t="s">
        <v>54</v>
      </c>
      <c r="W19" s="1324" t="s">
        <v>54</v>
      </c>
      <c r="X19" s="1324" t="s">
        <v>53</v>
      </c>
      <c r="Y19" s="1324" t="s">
        <v>53</v>
      </c>
      <c r="Z19" s="1324" t="s">
        <v>53</v>
      </c>
      <c r="AA19" s="1324" t="s">
        <v>53</v>
      </c>
      <c r="AB19" s="1324" t="s">
        <v>53</v>
      </c>
      <c r="AC19" s="1324" t="s">
        <v>53</v>
      </c>
      <c r="AD19" s="1324" t="s">
        <v>54</v>
      </c>
      <c r="AE19" s="1324" t="s">
        <v>53</v>
      </c>
      <c r="AF19" s="1324" t="s">
        <v>53</v>
      </c>
      <c r="AG19" s="1324" t="s">
        <v>54</v>
      </c>
      <c r="AH19" s="309"/>
      <c r="AI19" s="1309" t="s">
        <v>360</v>
      </c>
      <c r="AJ19" s="309"/>
      <c r="AK19" s="1314" t="s">
        <v>117</v>
      </c>
      <c r="AL19" s="1315">
        <v>0.4</v>
      </c>
      <c r="AM19" s="1373" t="s">
        <v>126</v>
      </c>
      <c r="AN19" s="1420" t="s">
        <v>84</v>
      </c>
      <c r="AO19" s="1421" t="s">
        <v>1627</v>
      </c>
      <c r="AP19" s="1425" t="s">
        <v>1626</v>
      </c>
      <c r="AQ19" s="890" t="s">
        <v>103</v>
      </c>
      <c r="AR19" s="1310" t="s">
        <v>61</v>
      </c>
      <c r="AS19" s="1315">
        <v>0.25</v>
      </c>
      <c r="AT19" s="1310" t="s">
        <v>56</v>
      </c>
      <c r="AU19" s="1315">
        <v>0.15</v>
      </c>
      <c r="AV19" s="1326">
        <v>0.4</v>
      </c>
      <c r="AW19" s="1310" t="s">
        <v>73</v>
      </c>
      <c r="AX19" s="1310" t="s">
        <v>58</v>
      </c>
      <c r="AY19" s="1310" t="s">
        <v>59</v>
      </c>
      <c r="AZ19" s="1326">
        <v>0.24</v>
      </c>
      <c r="BA19" s="1327" t="s">
        <v>90</v>
      </c>
      <c r="BB19" s="1326">
        <v>0.4</v>
      </c>
      <c r="BC19" s="1327" t="s">
        <v>117</v>
      </c>
      <c r="BD19" s="1325" t="s">
        <v>126</v>
      </c>
      <c r="BE19" s="1310" t="s">
        <v>114</v>
      </c>
      <c r="BF19" s="1329" t="s">
        <v>1628</v>
      </c>
      <c r="BG19" s="1329" t="s">
        <v>1615</v>
      </c>
      <c r="BH19" s="1341" t="s">
        <v>430</v>
      </c>
      <c r="BI19" s="1336">
        <v>45292</v>
      </c>
      <c r="BJ19" s="1336">
        <v>45444</v>
      </c>
      <c r="BK19" s="308"/>
      <c r="BL19" s="1308" t="s">
        <v>1629</v>
      </c>
    </row>
    <row r="20" spans="1:64" ht="89.25" customHeight="1" x14ac:dyDescent="0.3">
      <c r="B20" s="2073" t="s">
        <v>192</v>
      </c>
      <c r="C20" s="2075" t="s">
        <v>214</v>
      </c>
      <c r="D20" s="2075" t="s">
        <v>1635</v>
      </c>
      <c r="E20" s="2077" t="s">
        <v>74</v>
      </c>
      <c r="F20" s="2078" t="s">
        <v>239</v>
      </c>
      <c r="G20" s="1871" t="s">
        <v>423</v>
      </c>
      <c r="H20" s="1820" t="s">
        <v>68</v>
      </c>
      <c r="I20" s="1820" t="s">
        <v>408</v>
      </c>
      <c r="J20" s="1820" t="s">
        <v>413</v>
      </c>
      <c r="K20" s="2061" t="s">
        <v>355</v>
      </c>
      <c r="L20" s="1950" t="s">
        <v>72</v>
      </c>
      <c r="M20" s="2058" t="s">
        <v>90</v>
      </c>
      <c r="N20" s="2052">
        <v>0.4</v>
      </c>
      <c r="O20" s="1355" t="s">
        <v>53</v>
      </c>
      <c r="P20" s="1355" t="s">
        <v>53</v>
      </c>
      <c r="Q20" s="1355" t="s">
        <v>53</v>
      </c>
      <c r="R20" s="1355" t="s">
        <v>53</v>
      </c>
      <c r="S20" s="1355" t="s">
        <v>53</v>
      </c>
      <c r="T20" s="1355" t="s">
        <v>53</v>
      </c>
      <c r="U20" s="1355" t="s">
        <v>53</v>
      </c>
      <c r="V20" s="1355" t="s">
        <v>54</v>
      </c>
      <c r="W20" s="1355" t="s">
        <v>54</v>
      </c>
      <c r="X20" s="1355" t="s">
        <v>53</v>
      </c>
      <c r="Y20" s="1355" t="s">
        <v>53</v>
      </c>
      <c r="Z20" s="1355" t="s">
        <v>53</v>
      </c>
      <c r="AA20" s="1355" t="s">
        <v>53</v>
      </c>
      <c r="AB20" s="1355" t="s">
        <v>53</v>
      </c>
      <c r="AC20" s="1355" t="s">
        <v>53</v>
      </c>
      <c r="AD20" s="1355" t="s">
        <v>54</v>
      </c>
      <c r="AE20" s="1355" t="s">
        <v>53</v>
      </c>
      <c r="AF20" s="1355" t="s">
        <v>53</v>
      </c>
      <c r="AG20" s="1355" t="s">
        <v>54</v>
      </c>
      <c r="AH20" s="1091"/>
      <c r="AI20" s="1950" t="s">
        <v>361</v>
      </c>
      <c r="AJ20" s="1091"/>
      <c r="AK20" s="1922" t="s">
        <v>123</v>
      </c>
      <c r="AL20" s="1924">
        <v>0.6</v>
      </c>
      <c r="AM20" s="2054" t="s">
        <v>126</v>
      </c>
      <c r="AN20" s="93" t="s">
        <v>84</v>
      </c>
      <c r="AO20" s="1418" t="s">
        <v>1391</v>
      </c>
      <c r="AP20" s="1409" t="s">
        <v>409</v>
      </c>
      <c r="AQ20" s="1093" t="s">
        <v>105</v>
      </c>
      <c r="AR20" s="1370" t="s">
        <v>55</v>
      </c>
      <c r="AS20" s="1366">
        <v>0.1</v>
      </c>
      <c r="AT20" s="1370" t="s">
        <v>56</v>
      </c>
      <c r="AU20" s="1366">
        <v>0.15</v>
      </c>
      <c r="AV20" s="1096">
        <v>0.25</v>
      </c>
      <c r="AW20" s="1370" t="s">
        <v>73</v>
      </c>
      <c r="AX20" s="1370" t="s">
        <v>65</v>
      </c>
      <c r="AY20" s="1370" t="s">
        <v>59</v>
      </c>
      <c r="AZ20" s="1096">
        <v>0.4</v>
      </c>
      <c r="BA20" s="1097" t="s">
        <v>90</v>
      </c>
      <c r="BB20" s="1096">
        <v>0.44999999999999996</v>
      </c>
      <c r="BC20" s="1097" t="s">
        <v>123</v>
      </c>
      <c r="BD20" s="1368" t="s">
        <v>126</v>
      </c>
      <c r="BE20" s="1959" t="s">
        <v>60</v>
      </c>
      <c r="BF20" s="1937" t="s">
        <v>411</v>
      </c>
      <c r="BG20" s="1820" t="s">
        <v>412</v>
      </c>
      <c r="BH20" s="2040" t="s">
        <v>390</v>
      </c>
      <c r="BI20" s="2033">
        <v>45293</v>
      </c>
      <c r="BJ20" s="2033">
        <v>45657</v>
      </c>
      <c r="BK20" s="1010"/>
      <c r="BL20" s="1874" t="s">
        <v>424</v>
      </c>
    </row>
    <row r="21" spans="1:64" ht="101.25" customHeight="1" x14ac:dyDescent="0.3">
      <c r="B21" s="2073"/>
      <c r="C21" s="2075"/>
      <c r="D21" s="2075"/>
      <c r="E21" s="2077"/>
      <c r="F21" s="2091"/>
      <c r="G21" s="2108"/>
      <c r="H21" s="2051"/>
      <c r="I21" s="2051"/>
      <c r="J21" s="2051"/>
      <c r="K21" s="2063"/>
      <c r="L21" s="2057"/>
      <c r="M21" s="2059"/>
      <c r="N21" s="2093"/>
      <c r="O21" s="1099" t="s">
        <v>53</v>
      </c>
      <c r="P21" s="1099" t="s">
        <v>53</v>
      </c>
      <c r="Q21" s="1099" t="s">
        <v>53</v>
      </c>
      <c r="R21" s="1099" t="s">
        <v>53</v>
      </c>
      <c r="S21" s="1099" t="s">
        <v>53</v>
      </c>
      <c r="T21" s="1099" t="s">
        <v>53</v>
      </c>
      <c r="U21" s="1099" t="s">
        <v>53</v>
      </c>
      <c r="V21" s="1099" t="s">
        <v>54</v>
      </c>
      <c r="W21" s="1099" t="s">
        <v>54</v>
      </c>
      <c r="X21" s="1099" t="s">
        <v>53</v>
      </c>
      <c r="Y21" s="1099" t="s">
        <v>53</v>
      </c>
      <c r="Z21" s="1099" t="s">
        <v>53</v>
      </c>
      <c r="AA21" s="1099" t="s">
        <v>53</v>
      </c>
      <c r="AB21" s="1099" t="s">
        <v>53</v>
      </c>
      <c r="AC21" s="1099" t="s">
        <v>53</v>
      </c>
      <c r="AD21" s="1099" t="s">
        <v>54</v>
      </c>
      <c r="AE21" s="1099" t="s">
        <v>53</v>
      </c>
      <c r="AF21" s="1099" t="s">
        <v>53</v>
      </c>
      <c r="AG21" s="1099" t="s">
        <v>54</v>
      </c>
      <c r="AH21" s="1100"/>
      <c r="AI21" s="2057"/>
      <c r="AJ21" s="1100"/>
      <c r="AK21" s="2090"/>
      <c r="AL21" s="2031"/>
      <c r="AM21" s="2056"/>
      <c r="AN21" s="1395" t="s">
        <v>347</v>
      </c>
      <c r="AO21" s="1415" t="s">
        <v>1390</v>
      </c>
      <c r="AP21" s="1407" t="s">
        <v>409</v>
      </c>
      <c r="AQ21" s="1101" t="s">
        <v>105</v>
      </c>
      <c r="AR21" s="1102" t="s">
        <v>55</v>
      </c>
      <c r="AS21" s="1103">
        <v>0.1</v>
      </c>
      <c r="AT21" s="1102" t="s">
        <v>56</v>
      </c>
      <c r="AU21" s="1103">
        <v>0.15</v>
      </c>
      <c r="AV21" s="1104">
        <v>0.25</v>
      </c>
      <c r="AW21" s="1102" t="s">
        <v>57</v>
      </c>
      <c r="AX21" s="1102" t="s">
        <v>58</v>
      </c>
      <c r="AY21" s="1102" t="s">
        <v>59</v>
      </c>
      <c r="AZ21" s="1105">
        <v>0.4</v>
      </c>
      <c r="BA21" s="1106" t="s">
        <v>90</v>
      </c>
      <c r="BB21" s="1104">
        <v>0.33749999999999997</v>
      </c>
      <c r="BC21" s="1106" t="s">
        <v>117</v>
      </c>
      <c r="BD21" s="1107" t="s">
        <v>126</v>
      </c>
      <c r="BE21" s="2032"/>
      <c r="BF21" s="2096"/>
      <c r="BG21" s="2051"/>
      <c r="BH21" s="2041"/>
      <c r="BI21" s="2177"/>
      <c r="BJ21" s="2177"/>
      <c r="BK21" s="1013"/>
      <c r="BL21" s="1875"/>
    </row>
    <row r="22" spans="1:64" ht="116.25" customHeight="1" thickBot="1" x14ac:dyDescent="0.35">
      <c r="B22" s="2073"/>
      <c r="C22" s="2075"/>
      <c r="D22" s="2075"/>
      <c r="E22" s="2077"/>
      <c r="F22" s="2079"/>
      <c r="G22" s="2080"/>
      <c r="H22" s="1822"/>
      <c r="I22" s="1822"/>
      <c r="J22" s="1822"/>
      <c r="K22" s="2062"/>
      <c r="L22" s="1684"/>
      <c r="M22" s="2060"/>
      <c r="N22" s="2053"/>
      <c r="O22" s="1108" t="s">
        <v>53</v>
      </c>
      <c r="P22" s="1108" t="s">
        <v>53</v>
      </c>
      <c r="Q22" s="1108" t="s">
        <v>53</v>
      </c>
      <c r="R22" s="1108" t="s">
        <v>53</v>
      </c>
      <c r="S22" s="1108" t="s">
        <v>53</v>
      </c>
      <c r="T22" s="1108" t="s">
        <v>53</v>
      </c>
      <c r="U22" s="1108" t="s">
        <v>53</v>
      </c>
      <c r="V22" s="1108" t="s">
        <v>54</v>
      </c>
      <c r="W22" s="1108" t="s">
        <v>54</v>
      </c>
      <c r="X22" s="1108" t="s">
        <v>53</v>
      </c>
      <c r="Y22" s="1108" t="s">
        <v>53</v>
      </c>
      <c r="Z22" s="1108" t="s">
        <v>53</v>
      </c>
      <c r="AA22" s="1108" t="s">
        <v>53</v>
      </c>
      <c r="AB22" s="1108" t="s">
        <v>53</v>
      </c>
      <c r="AC22" s="1108" t="s">
        <v>53</v>
      </c>
      <c r="AD22" s="1108" t="s">
        <v>54</v>
      </c>
      <c r="AE22" s="1108" t="s">
        <v>53</v>
      </c>
      <c r="AF22" s="1108" t="s">
        <v>53</v>
      </c>
      <c r="AG22" s="1108" t="s">
        <v>54</v>
      </c>
      <c r="AH22" s="1109"/>
      <c r="AI22" s="1684"/>
      <c r="AJ22" s="1109"/>
      <c r="AK22" s="1962"/>
      <c r="AL22" s="1731"/>
      <c r="AM22" s="2055"/>
      <c r="AN22" s="1412" t="s">
        <v>348</v>
      </c>
      <c r="AO22" s="1417" t="s">
        <v>1473</v>
      </c>
      <c r="AP22" s="1414" t="s">
        <v>414</v>
      </c>
      <c r="AQ22" s="1110" t="s">
        <v>103</v>
      </c>
      <c r="AR22" s="1319" t="s">
        <v>61</v>
      </c>
      <c r="AS22" s="1317">
        <v>0.25</v>
      </c>
      <c r="AT22" s="1319" t="s">
        <v>56</v>
      </c>
      <c r="AU22" s="1317">
        <v>0.15</v>
      </c>
      <c r="AV22" s="1318">
        <v>0.4</v>
      </c>
      <c r="AW22" s="1319" t="s">
        <v>57</v>
      </c>
      <c r="AX22" s="1319" t="s">
        <v>58</v>
      </c>
      <c r="AY22" s="1319" t="s">
        <v>59</v>
      </c>
      <c r="AZ22" s="1318">
        <v>0.24</v>
      </c>
      <c r="BA22" s="1321" t="s">
        <v>90</v>
      </c>
      <c r="BB22" s="1318">
        <v>0.33749999999999997</v>
      </c>
      <c r="BC22" s="1321" t="s">
        <v>117</v>
      </c>
      <c r="BD22" s="1322" t="s">
        <v>126</v>
      </c>
      <c r="BE22" s="1712"/>
      <c r="BF22" s="1906"/>
      <c r="BG22" s="1822"/>
      <c r="BH22" s="1811"/>
      <c r="BI22" s="2034"/>
      <c r="BJ22" s="2034"/>
      <c r="BK22" s="1268"/>
      <c r="BL22" s="2176"/>
    </row>
    <row r="23" spans="1:64" ht="141" customHeight="1" x14ac:dyDescent="0.3">
      <c r="B23" s="2073"/>
      <c r="C23" s="2075"/>
      <c r="D23" s="2075"/>
      <c r="E23" s="2077" t="s">
        <v>74</v>
      </c>
      <c r="F23" s="2078" t="s">
        <v>240</v>
      </c>
      <c r="G23" s="1871" t="s">
        <v>425</v>
      </c>
      <c r="H23" s="1820" t="s">
        <v>51</v>
      </c>
      <c r="I23" s="1820" t="s">
        <v>415</v>
      </c>
      <c r="J23" s="1820" t="s">
        <v>426</v>
      </c>
      <c r="K23" s="2061" t="s">
        <v>101</v>
      </c>
      <c r="L23" s="1950" t="s">
        <v>64</v>
      </c>
      <c r="M23" s="2058" t="s">
        <v>122</v>
      </c>
      <c r="N23" s="2052">
        <v>0.6</v>
      </c>
      <c r="O23" s="1355" t="s">
        <v>53</v>
      </c>
      <c r="P23" s="1355" t="s">
        <v>53</v>
      </c>
      <c r="Q23" s="1355" t="s">
        <v>53</v>
      </c>
      <c r="R23" s="1355" t="s">
        <v>53</v>
      </c>
      <c r="S23" s="1355" t="s">
        <v>53</v>
      </c>
      <c r="T23" s="1355" t="s">
        <v>53</v>
      </c>
      <c r="U23" s="1355" t="s">
        <v>53</v>
      </c>
      <c r="V23" s="1355" t="s">
        <v>54</v>
      </c>
      <c r="W23" s="1355" t="s">
        <v>54</v>
      </c>
      <c r="X23" s="1355" t="s">
        <v>53</v>
      </c>
      <c r="Y23" s="1355" t="s">
        <v>53</v>
      </c>
      <c r="Z23" s="1355" t="s">
        <v>53</v>
      </c>
      <c r="AA23" s="1355" t="s">
        <v>53</v>
      </c>
      <c r="AB23" s="1355" t="s">
        <v>53</v>
      </c>
      <c r="AC23" s="1355" t="s">
        <v>53</v>
      </c>
      <c r="AD23" s="1355" t="s">
        <v>54</v>
      </c>
      <c r="AE23" s="1355" t="s">
        <v>53</v>
      </c>
      <c r="AF23" s="1355" t="s">
        <v>53</v>
      </c>
      <c r="AG23" s="1355" t="s">
        <v>54</v>
      </c>
      <c r="AH23" s="1091"/>
      <c r="AI23" s="1950" t="s">
        <v>361</v>
      </c>
      <c r="AJ23" s="1091"/>
      <c r="AK23" s="1922" t="s">
        <v>123</v>
      </c>
      <c r="AL23" s="1924">
        <v>0.6</v>
      </c>
      <c r="AM23" s="2054" t="s">
        <v>126</v>
      </c>
      <c r="AN23" s="93" t="s">
        <v>84</v>
      </c>
      <c r="AO23" s="1418" t="s">
        <v>1392</v>
      </c>
      <c r="AP23" s="1409" t="s">
        <v>409</v>
      </c>
      <c r="AQ23" s="1093" t="s">
        <v>103</v>
      </c>
      <c r="AR23" s="1370" t="s">
        <v>62</v>
      </c>
      <c r="AS23" s="1366">
        <v>0.15</v>
      </c>
      <c r="AT23" s="1370" t="s">
        <v>56</v>
      </c>
      <c r="AU23" s="1366">
        <v>0.15</v>
      </c>
      <c r="AV23" s="1096">
        <v>0.3</v>
      </c>
      <c r="AW23" s="1370" t="s">
        <v>57</v>
      </c>
      <c r="AX23" s="1370" t="s">
        <v>58</v>
      </c>
      <c r="AY23" s="1370" t="s">
        <v>59</v>
      </c>
      <c r="AZ23" s="1096">
        <v>0.42</v>
      </c>
      <c r="BA23" s="1097" t="s">
        <v>122</v>
      </c>
      <c r="BB23" s="1096">
        <v>0.6</v>
      </c>
      <c r="BC23" s="1097" t="s">
        <v>123</v>
      </c>
      <c r="BD23" s="1368" t="s">
        <v>126</v>
      </c>
      <c r="BE23" s="1959" t="s">
        <v>60</v>
      </c>
      <c r="BF23" s="1937" t="s">
        <v>416</v>
      </c>
      <c r="BG23" s="1820" t="s">
        <v>412</v>
      </c>
      <c r="BH23" s="1820" t="s">
        <v>390</v>
      </c>
      <c r="BI23" s="1939">
        <v>45293</v>
      </c>
      <c r="BJ23" s="1939" t="s">
        <v>1707</v>
      </c>
      <c r="BK23" s="1010"/>
      <c r="BL23" s="1874" t="s">
        <v>428</v>
      </c>
    </row>
    <row r="24" spans="1:64" ht="144.75" customHeight="1" thickBot="1" x14ac:dyDescent="0.35">
      <c r="B24" s="2073"/>
      <c r="C24" s="2075"/>
      <c r="D24" s="2075"/>
      <c r="E24" s="2077"/>
      <c r="F24" s="2079"/>
      <c r="G24" s="2080"/>
      <c r="H24" s="1822"/>
      <c r="I24" s="1822"/>
      <c r="J24" s="1822"/>
      <c r="K24" s="2062"/>
      <c r="L24" s="1684"/>
      <c r="M24" s="2060"/>
      <c r="N24" s="2053"/>
      <c r="O24" s="1108"/>
      <c r="P24" s="1108"/>
      <c r="Q24" s="1108"/>
      <c r="R24" s="1108"/>
      <c r="S24" s="1108"/>
      <c r="T24" s="1108"/>
      <c r="U24" s="1108"/>
      <c r="V24" s="1108"/>
      <c r="W24" s="1108"/>
      <c r="X24" s="1108"/>
      <c r="Y24" s="1108"/>
      <c r="Z24" s="1108"/>
      <c r="AA24" s="1108"/>
      <c r="AB24" s="1108"/>
      <c r="AC24" s="1108"/>
      <c r="AD24" s="1108"/>
      <c r="AE24" s="1108"/>
      <c r="AF24" s="1108"/>
      <c r="AG24" s="1108"/>
      <c r="AH24" s="1109"/>
      <c r="AI24" s="1684"/>
      <c r="AJ24" s="1109"/>
      <c r="AK24" s="1962"/>
      <c r="AL24" s="1731"/>
      <c r="AM24" s="2055"/>
      <c r="AN24" s="1412" t="s">
        <v>347</v>
      </c>
      <c r="AO24" s="1417" t="s">
        <v>1474</v>
      </c>
      <c r="AP24" s="1414" t="s">
        <v>427</v>
      </c>
      <c r="AQ24" s="1110" t="s">
        <v>103</v>
      </c>
      <c r="AR24" s="1319" t="s">
        <v>61</v>
      </c>
      <c r="AS24" s="1317">
        <v>0.25</v>
      </c>
      <c r="AT24" s="1319" t="s">
        <v>56</v>
      </c>
      <c r="AU24" s="1317">
        <v>0.15</v>
      </c>
      <c r="AV24" s="1318">
        <v>0.4</v>
      </c>
      <c r="AW24" s="1319" t="s">
        <v>57</v>
      </c>
      <c r="AX24" s="1319" t="s">
        <v>58</v>
      </c>
      <c r="AY24" s="1319" t="s">
        <v>59</v>
      </c>
      <c r="AZ24" s="1320">
        <v>0.252</v>
      </c>
      <c r="BA24" s="1321" t="s">
        <v>90</v>
      </c>
      <c r="BB24" s="1318">
        <v>0.6</v>
      </c>
      <c r="BC24" s="1321" t="s">
        <v>123</v>
      </c>
      <c r="BD24" s="1322" t="s">
        <v>126</v>
      </c>
      <c r="BE24" s="1712"/>
      <c r="BF24" s="1906"/>
      <c r="BG24" s="1822"/>
      <c r="BH24" s="1822"/>
      <c r="BI24" s="1859"/>
      <c r="BJ24" s="1859"/>
      <c r="BK24" s="1268"/>
      <c r="BL24" s="2176"/>
    </row>
    <row r="25" spans="1:64" ht="172.5" customHeight="1" x14ac:dyDescent="0.3">
      <c r="B25" s="2073"/>
      <c r="C25" s="2075"/>
      <c r="D25" s="2075"/>
      <c r="E25" s="2077" t="s">
        <v>74</v>
      </c>
      <c r="F25" s="2078" t="s">
        <v>242</v>
      </c>
      <c r="G25" s="1871" t="s">
        <v>1537</v>
      </c>
      <c r="H25" s="1820" t="s">
        <v>68</v>
      </c>
      <c r="I25" s="1820" t="s">
        <v>1538</v>
      </c>
      <c r="J25" s="1820" t="s">
        <v>421</v>
      </c>
      <c r="K25" s="2061" t="s">
        <v>101</v>
      </c>
      <c r="L25" s="1950" t="s">
        <v>72</v>
      </c>
      <c r="M25" s="2058" t="s">
        <v>90</v>
      </c>
      <c r="N25" s="2052">
        <v>0.4</v>
      </c>
      <c r="O25" s="1355" t="s">
        <v>53</v>
      </c>
      <c r="P25" s="1355" t="s">
        <v>53</v>
      </c>
      <c r="Q25" s="1355" t="s">
        <v>53</v>
      </c>
      <c r="R25" s="1355" t="s">
        <v>53</v>
      </c>
      <c r="S25" s="1355" t="s">
        <v>53</v>
      </c>
      <c r="T25" s="1355" t="s">
        <v>53</v>
      </c>
      <c r="U25" s="1355" t="s">
        <v>53</v>
      </c>
      <c r="V25" s="1355" t="s">
        <v>54</v>
      </c>
      <c r="W25" s="1355" t="s">
        <v>54</v>
      </c>
      <c r="X25" s="1355" t="s">
        <v>53</v>
      </c>
      <c r="Y25" s="1355" t="s">
        <v>53</v>
      </c>
      <c r="Z25" s="1355" t="s">
        <v>53</v>
      </c>
      <c r="AA25" s="1355" t="s">
        <v>53</v>
      </c>
      <c r="AB25" s="1355" t="s">
        <v>53</v>
      </c>
      <c r="AC25" s="1355" t="s">
        <v>53</v>
      </c>
      <c r="AD25" s="1355" t="s">
        <v>54</v>
      </c>
      <c r="AE25" s="1355" t="s">
        <v>53</v>
      </c>
      <c r="AF25" s="1355" t="s">
        <v>53</v>
      </c>
      <c r="AG25" s="1355" t="s">
        <v>54</v>
      </c>
      <c r="AH25" s="1091"/>
      <c r="AI25" s="1950" t="s">
        <v>359</v>
      </c>
      <c r="AJ25" s="1091"/>
      <c r="AK25" s="1922" t="s">
        <v>1083</v>
      </c>
      <c r="AL25" s="1924">
        <v>0.2</v>
      </c>
      <c r="AM25" s="2054" t="s">
        <v>90</v>
      </c>
      <c r="AN25" s="93" t="s">
        <v>84</v>
      </c>
      <c r="AO25" s="1418" t="s">
        <v>1539</v>
      </c>
      <c r="AP25" s="1432" t="s">
        <v>1540</v>
      </c>
      <c r="AQ25" s="1093" t="s">
        <v>103</v>
      </c>
      <c r="AR25" s="1370" t="s">
        <v>61</v>
      </c>
      <c r="AS25" s="1366">
        <v>0.25</v>
      </c>
      <c r="AT25" s="1370" t="s">
        <v>56</v>
      </c>
      <c r="AU25" s="1366">
        <v>0.15</v>
      </c>
      <c r="AV25" s="1096">
        <v>0.4</v>
      </c>
      <c r="AW25" s="1370" t="s">
        <v>57</v>
      </c>
      <c r="AX25" s="1370" t="s">
        <v>65</v>
      </c>
      <c r="AY25" s="1370" t="s">
        <v>59</v>
      </c>
      <c r="AZ25" s="1096">
        <v>0.24</v>
      </c>
      <c r="BA25" s="1097" t="s">
        <v>90</v>
      </c>
      <c r="BB25" s="1096">
        <v>0.2</v>
      </c>
      <c r="BC25" s="1097" t="s">
        <v>1083</v>
      </c>
      <c r="BD25" s="1368" t="s">
        <v>90</v>
      </c>
      <c r="BE25" s="1959" t="s">
        <v>114</v>
      </c>
      <c r="BF25" s="1216" t="s">
        <v>388</v>
      </c>
      <c r="BG25" s="1216" t="s">
        <v>388</v>
      </c>
      <c r="BH25" s="1216" t="s">
        <v>388</v>
      </c>
      <c r="BI25" s="1216" t="s">
        <v>388</v>
      </c>
      <c r="BJ25" s="1216" t="s">
        <v>388</v>
      </c>
      <c r="BK25" s="1010"/>
      <c r="BL25" s="1916" t="s">
        <v>436</v>
      </c>
    </row>
    <row r="26" spans="1:64" ht="209.25" customHeight="1" x14ac:dyDescent="0.3">
      <c r="B26" s="2073"/>
      <c r="C26" s="2075"/>
      <c r="D26" s="2075"/>
      <c r="E26" s="2077"/>
      <c r="F26" s="2091"/>
      <c r="G26" s="2108"/>
      <c r="H26" s="2051"/>
      <c r="I26" s="2051"/>
      <c r="J26" s="2051"/>
      <c r="K26" s="2063"/>
      <c r="L26" s="2057"/>
      <c r="M26" s="2059"/>
      <c r="N26" s="2093"/>
      <c r="O26" s="1099" t="s">
        <v>53</v>
      </c>
      <c r="P26" s="1099" t="s">
        <v>53</v>
      </c>
      <c r="Q26" s="1099" t="s">
        <v>53</v>
      </c>
      <c r="R26" s="1099" t="s">
        <v>53</v>
      </c>
      <c r="S26" s="1099" t="s">
        <v>53</v>
      </c>
      <c r="T26" s="1099" t="s">
        <v>53</v>
      </c>
      <c r="U26" s="1099" t="s">
        <v>53</v>
      </c>
      <c r="V26" s="1099" t="s">
        <v>54</v>
      </c>
      <c r="W26" s="1099" t="s">
        <v>54</v>
      </c>
      <c r="X26" s="1099" t="s">
        <v>53</v>
      </c>
      <c r="Y26" s="1099" t="s">
        <v>53</v>
      </c>
      <c r="Z26" s="1099" t="s">
        <v>53</v>
      </c>
      <c r="AA26" s="1099" t="s">
        <v>53</v>
      </c>
      <c r="AB26" s="1099" t="s">
        <v>53</v>
      </c>
      <c r="AC26" s="1099" t="s">
        <v>53</v>
      </c>
      <c r="AD26" s="1099" t="s">
        <v>54</v>
      </c>
      <c r="AE26" s="1099" t="s">
        <v>53</v>
      </c>
      <c r="AF26" s="1099" t="s">
        <v>53</v>
      </c>
      <c r="AG26" s="1099" t="s">
        <v>54</v>
      </c>
      <c r="AH26" s="1100"/>
      <c r="AI26" s="2057"/>
      <c r="AJ26" s="1100"/>
      <c r="AK26" s="2090"/>
      <c r="AL26" s="2031"/>
      <c r="AM26" s="2056"/>
      <c r="AN26" s="1395" t="s">
        <v>347</v>
      </c>
      <c r="AO26" s="1415" t="s">
        <v>1541</v>
      </c>
      <c r="AP26" s="1571" t="s">
        <v>1443</v>
      </c>
      <c r="AQ26" s="1101" t="s">
        <v>103</v>
      </c>
      <c r="AR26" s="1102" t="s">
        <v>62</v>
      </c>
      <c r="AS26" s="1103">
        <v>0.15</v>
      </c>
      <c r="AT26" s="1102" t="s">
        <v>56</v>
      </c>
      <c r="AU26" s="1103">
        <v>0.15</v>
      </c>
      <c r="AV26" s="1104">
        <v>0.3</v>
      </c>
      <c r="AW26" s="1102" t="s">
        <v>73</v>
      </c>
      <c r="AX26" s="1102" t="s">
        <v>58</v>
      </c>
      <c r="AY26" s="1102" t="s">
        <v>59</v>
      </c>
      <c r="AZ26" s="1105">
        <v>0.16799999999999998</v>
      </c>
      <c r="BA26" s="1106" t="s">
        <v>112</v>
      </c>
      <c r="BB26" s="1104">
        <v>0.2</v>
      </c>
      <c r="BC26" s="1106" t="s">
        <v>1083</v>
      </c>
      <c r="BD26" s="1107" t="s">
        <v>90</v>
      </c>
      <c r="BE26" s="2032"/>
      <c r="BF26" s="1201" t="s">
        <v>388</v>
      </c>
      <c r="BG26" s="1201" t="s">
        <v>388</v>
      </c>
      <c r="BH26" s="1201" t="s">
        <v>388</v>
      </c>
      <c r="BI26" s="1201" t="s">
        <v>388</v>
      </c>
      <c r="BJ26" s="1201" t="s">
        <v>388</v>
      </c>
      <c r="BK26" s="1013"/>
      <c r="BL26" s="2089"/>
    </row>
    <row r="27" spans="1:64" ht="238.5" customHeight="1" thickBot="1" x14ac:dyDescent="0.35">
      <c r="B27" s="2073"/>
      <c r="C27" s="2075"/>
      <c r="D27" s="2075"/>
      <c r="E27" s="2077"/>
      <c r="F27" s="2079"/>
      <c r="G27" s="2080"/>
      <c r="H27" s="1822"/>
      <c r="I27" s="1822"/>
      <c r="J27" s="1822"/>
      <c r="K27" s="2062"/>
      <c r="L27" s="1684"/>
      <c r="M27" s="2060"/>
      <c r="N27" s="2053"/>
      <c r="O27" s="1108" t="s">
        <v>53</v>
      </c>
      <c r="P27" s="1108" t="s">
        <v>53</v>
      </c>
      <c r="Q27" s="1108" t="s">
        <v>53</v>
      </c>
      <c r="R27" s="1108" t="s">
        <v>53</v>
      </c>
      <c r="S27" s="1108" t="s">
        <v>53</v>
      </c>
      <c r="T27" s="1108" t="s">
        <v>53</v>
      </c>
      <c r="U27" s="1108" t="s">
        <v>53</v>
      </c>
      <c r="V27" s="1108" t="s">
        <v>54</v>
      </c>
      <c r="W27" s="1108" t="s">
        <v>54</v>
      </c>
      <c r="X27" s="1108" t="s">
        <v>53</v>
      </c>
      <c r="Y27" s="1108" t="s">
        <v>53</v>
      </c>
      <c r="Z27" s="1108" t="s">
        <v>53</v>
      </c>
      <c r="AA27" s="1108" t="s">
        <v>53</v>
      </c>
      <c r="AB27" s="1108" t="s">
        <v>53</v>
      </c>
      <c r="AC27" s="1108" t="s">
        <v>53</v>
      </c>
      <c r="AD27" s="1108" t="s">
        <v>54</v>
      </c>
      <c r="AE27" s="1108" t="s">
        <v>53</v>
      </c>
      <c r="AF27" s="1108" t="s">
        <v>53</v>
      </c>
      <c r="AG27" s="1108" t="s">
        <v>54</v>
      </c>
      <c r="AH27" s="1109"/>
      <c r="AI27" s="1684"/>
      <c r="AJ27" s="1109"/>
      <c r="AK27" s="1962"/>
      <c r="AL27" s="1731"/>
      <c r="AM27" s="2055"/>
      <c r="AN27" s="1412" t="s">
        <v>348</v>
      </c>
      <c r="AO27" s="1417" t="s">
        <v>1542</v>
      </c>
      <c r="AP27" s="1572" t="s">
        <v>422</v>
      </c>
      <c r="AQ27" s="1110" t="s">
        <v>103</v>
      </c>
      <c r="AR27" s="1319" t="s">
        <v>62</v>
      </c>
      <c r="AS27" s="1317">
        <v>0.15</v>
      </c>
      <c r="AT27" s="1319" t="s">
        <v>56</v>
      </c>
      <c r="AU27" s="1317">
        <v>0.15</v>
      </c>
      <c r="AV27" s="1318">
        <v>0.3</v>
      </c>
      <c r="AW27" s="1319" t="s">
        <v>73</v>
      </c>
      <c r="AX27" s="1319" t="s">
        <v>58</v>
      </c>
      <c r="AY27" s="1319" t="s">
        <v>59</v>
      </c>
      <c r="AZ27" s="1318">
        <v>0.11759999999999998</v>
      </c>
      <c r="BA27" s="1321" t="s">
        <v>112</v>
      </c>
      <c r="BB27" s="1318">
        <v>0.2</v>
      </c>
      <c r="BC27" s="1321" t="s">
        <v>1083</v>
      </c>
      <c r="BD27" s="1322" t="s">
        <v>90</v>
      </c>
      <c r="BE27" s="1712"/>
      <c r="BF27" s="1351" t="s">
        <v>388</v>
      </c>
      <c r="BG27" s="1351" t="s">
        <v>388</v>
      </c>
      <c r="BH27" s="1351" t="s">
        <v>388</v>
      </c>
      <c r="BI27" s="1351" t="s">
        <v>388</v>
      </c>
      <c r="BJ27" s="1351" t="s">
        <v>388</v>
      </c>
      <c r="BK27" s="1268"/>
      <c r="BL27" s="1963"/>
    </row>
    <row r="28" spans="1:64" ht="154.5" customHeight="1" x14ac:dyDescent="0.3">
      <c r="B28" s="2073"/>
      <c r="C28" s="2075"/>
      <c r="D28" s="2075"/>
      <c r="E28" s="2077" t="s">
        <v>74</v>
      </c>
      <c r="F28" s="2078" t="s">
        <v>328</v>
      </c>
      <c r="G28" s="1871" t="s">
        <v>437</v>
      </c>
      <c r="H28" s="1820" t="s">
        <v>68</v>
      </c>
      <c r="I28" s="1820" t="s">
        <v>438</v>
      </c>
      <c r="J28" s="1820" t="s">
        <v>439</v>
      </c>
      <c r="K28" s="2061" t="s">
        <v>101</v>
      </c>
      <c r="L28" s="1950" t="s">
        <v>72</v>
      </c>
      <c r="M28" s="2058" t="s">
        <v>90</v>
      </c>
      <c r="N28" s="2052">
        <v>0.4</v>
      </c>
      <c r="O28" s="1355" t="s">
        <v>53</v>
      </c>
      <c r="P28" s="1355" t="s">
        <v>53</v>
      </c>
      <c r="Q28" s="1355" t="s">
        <v>53</v>
      </c>
      <c r="R28" s="1355" t="s">
        <v>53</v>
      </c>
      <c r="S28" s="1355" t="s">
        <v>53</v>
      </c>
      <c r="T28" s="1355" t="s">
        <v>53</v>
      </c>
      <c r="U28" s="1355" t="s">
        <v>53</v>
      </c>
      <c r="V28" s="1355" t="s">
        <v>54</v>
      </c>
      <c r="W28" s="1355" t="s">
        <v>54</v>
      </c>
      <c r="X28" s="1355" t="s">
        <v>53</v>
      </c>
      <c r="Y28" s="1355" t="s">
        <v>53</v>
      </c>
      <c r="Z28" s="1355" t="s">
        <v>53</v>
      </c>
      <c r="AA28" s="1355" t="s">
        <v>53</v>
      </c>
      <c r="AB28" s="1355" t="s">
        <v>53</v>
      </c>
      <c r="AC28" s="1355" t="s">
        <v>53</v>
      </c>
      <c r="AD28" s="1355" t="s">
        <v>54</v>
      </c>
      <c r="AE28" s="1355" t="s">
        <v>53</v>
      </c>
      <c r="AF28" s="1355" t="s">
        <v>53</v>
      </c>
      <c r="AG28" s="1355" t="s">
        <v>54</v>
      </c>
      <c r="AH28" s="1091"/>
      <c r="AI28" s="1950" t="s">
        <v>359</v>
      </c>
      <c r="AJ28" s="1091"/>
      <c r="AK28" s="1922" t="s">
        <v>1083</v>
      </c>
      <c r="AL28" s="1924">
        <v>0.2</v>
      </c>
      <c r="AM28" s="2054" t="s">
        <v>90</v>
      </c>
      <c r="AN28" s="93" t="s">
        <v>84</v>
      </c>
      <c r="AO28" s="1418" t="s">
        <v>1543</v>
      </c>
      <c r="AP28" s="1432" t="s">
        <v>422</v>
      </c>
      <c r="AQ28" s="1093" t="s">
        <v>103</v>
      </c>
      <c r="AR28" s="1370" t="s">
        <v>62</v>
      </c>
      <c r="AS28" s="1366">
        <v>0.15</v>
      </c>
      <c r="AT28" s="1370" t="s">
        <v>56</v>
      </c>
      <c r="AU28" s="1366">
        <v>0.15</v>
      </c>
      <c r="AV28" s="1096">
        <v>0.3</v>
      </c>
      <c r="AW28" s="1370" t="s">
        <v>73</v>
      </c>
      <c r="AX28" s="1370" t="s">
        <v>58</v>
      </c>
      <c r="AY28" s="1370" t="s">
        <v>59</v>
      </c>
      <c r="AZ28" s="1096">
        <v>0.28000000000000003</v>
      </c>
      <c r="BA28" s="1097" t="s">
        <v>90</v>
      </c>
      <c r="BB28" s="1096">
        <v>0.2</v>
      </c>
      <c r="BC28" s="1097" t="s">
        <v>1083</v>
      </c>
      <c r="BD28" s="1368" t="s">
        <v>90</v>
      </c>
      <c r="BE28" s="1959" t="s">
        <v>114</v>
      </c>
      <c r="BF28" s="1216" t="s">
        <v>388</v>
      </c>
      <c r="BG28" s="1216" t="s">
        <v>388</v>
      </c>
      <c r="BH28" s="1216" t="s">
        <v>388</v>
      </c>
      <c r="BI28" s="1216" t="s">
        <v>388</v>
      </c>
      <c r="BJ28" s="1216" t="s">
        <v>388</v>
      </c>
      <c r="BK28" s="1010"/>
      <c r="BL28" s="1916" t="s">
        <v>440</v>
      </c>
    </row>
    <row r="29" spans="1:64" ht="283.5" customHeight="1" thickBot="1" x14ac:dyDescent="0.35">
      <c r="B29" s="2073"/>
      <c r="C29" s="2075"/>
      <c r="D29" s="2075"/>
      <c r="E29" s="2077"/>
      <c r="F29" s="2079"/>
      <c r="G29" s="2080"/>
      <c r="H29" s="1822"/>
      <c r="I29" s="1822"/>
      <c r="J29" s="1822"/>
      <c r="K29" s="2062"/>
      <c r="L29" s="1684"/>
      <c r="M29" s="2060"/>
      <c r="N29" s="2053"/>
      <c r="O29" s="1108" t="s">
        <v>53</v>
      </c>
      <c r="P29" s="1108" t="s">
        <v>53</v>
      </c>
      <c r="Q29" s="1108" t="s">
        <v>53</v>
      </c>
      <c r="R29" s="1108" t="s">
        <v>53</v>
      </c>
      <c r="S29" s="1108" t="s">
        <v>53</v>
      </c>
      <c r="T29" s="1108" t="s">
        <v>53</v>
      </c>
      <c r="U29" s="1108" t="s">
        <v>53</v>
      </c>
      <c r="V29" s="1108" t="s">
        <v>54</v>
      </c>
      <c r="W29" s="1108" t="s">
        <v>54</v>
      </c>
      <c r="X29" s="1108" t="s">
        <v>53</v>
      </c>
      <c r="Y29" s="1108" t="s">
        <v>53</v>
      </c>
      <c r="Z29" s="1108" t="s">
        <v>53</v>
      </c>
      <c r="AA29" s="1108" t="s">
        <v>53</v>
      </c>
      <c r="AB29" s="1108" t="s">
        <v>53</v>
      </c>
      <c r="AC29" s="1108" t="s">
        <v>53</v>
      </c>
      <c r="AD29" s="1108" t="s">
        <v>54</v>
      </c>
      <c r="AE29" s="1108" t="s">
        <v>53</v>
      </c>
      <c r="AF29" s="1108" t="s">
        <v>53</v>
      </c>
      <c r="AG29" s="1108" t="s">
        <v>54</v>
      </c>
      <c r="AH29" s="1109"/>
      <c r="AI29" s="1684"/>
      <c r="AJ29" s="1109"/>
      <c r="AK29" s="1962"/>
      <c r="AL29" s="1731"/>
      <c r="AM29" s="2055"/>
      <c r="AN29" s="1412" t="s">
        <v>347</v>
      </c>
      <c r="AO29" s="1343" t="s">
        <v>1544</v>
      </c>
      <c r="AP29" s="1573" t="s">
        <v>1443</v>
      </c>
      <c r="AQ29" s="1110" t="s">
        <v>103</v>
      </c>
      <c r="AR29" s="1319" t="s">
        <v>61</v>
      </c>
      <c r="AS29" s="1317">
        <v>0.25</v>
      </c>
      <c r="AT29" s="1319" t="s">
        <v>56</v>
      </c>
      <c r="AU29" s="1317">
        <v>0.15</v>
      </c>
      <c r="AV29" s="1318">
        <v>0.4</v>
      </c>
      <c r="AW29" s="1319" t="s">
        <v>57</v>
      </c>
      <c r="AX29" s="1319" t="s">
        <v>65</v>
      </c>
      <c r="AY29" s="1319" t="s">
        <v>59</v>
      </c>
      <c r="AZ29" s="1320">
        <v>0.16800000000000001</v>
      </c>
      <c r="BA29" s="1321" t="s">
        <v>112</v>
      </c>
      <c r="BB29" s="1318">
        <v>0.2</v>
      </c>
      <c r="BC29" s="1321" t="s">
        <v>1083</v>
      </c>
      <c r="BD29" s="1322" t="s">
        <v>90</v>
      </c>
      <c r="BE29" s="1712"/>
      <c r="BF29" s="1351" t="s">
        <v>388</v>
      </c>
      <c r="BG29" s="1351" t="s">
        <v>388</v>
      </c>
      <c r="BH29" s="1351" t="s">
        <v>388</v>
      </c>
      <c r="BI29" s="1351" t="s">
        <v>388</v>
      </c>
      <c r="BJ29" s="1351" t="s">
        <v>388</v>
      </c>
      <c r="BK29" s="1268"/>
      <c r="BL29" s="1963"/>
    </row>
    <row r="30" spans="1:64" s="1541" customFormat="1" ht="193.5" customHeight="1" x14ac:dyDescent="0.3">
      <c r="A30" s="1523"/>
      <c r="B30" s="2132" t="s">
        <v>201</v>
      </c>
      <c r="C30" s="2133" t="s">
        <v>218</v>
      </c>
      <c r="D30" s="2133" t="s">
        <v>225</v>
      </c>
      <c r="E30" s="2134" t="s">
        <v>74</v>
      </c>
      <c r="F30" s="2169" t="s">
        <v>243</v>
      </c>
      <c r="G30" s="2171" t="s">
        <v>1781</v>
      </c>
      <c r="H30" s="2173" t="s">
        <v>68</v>
      </c>
      <c r="I30" s="2173" t="s">
        <v>441</v>
      </c>
      <c r="J30" s="1524" t="s">
        <v>443</v>
      </c>
      <c r="K30" s="2142" t="s">
        <v>101</v>
      </c>
      <c r="L30" s="2145" t="s">
        <v>70</v>
      </c>
      <c r="M30" s="2148" t="s">
        <v>129</v>
      </c>
      <c r="N30" s="2151">
        <v>0.8</v>
      </c>
      <c r="O30" s="1525" t="s">
        <v>53</v>
      </c>
      <c r="P30" s="1525" t="s">
        <v>53</v>
      </c>
      <c r="Q30" s="1525" t="s">
        <v>53</v>
      </c>
      <c r="R30" s="1525" t="s">
        <v>53</v>
      </c>
      <c r="S30" s="1525" t="s">
        <v>53</v>
      </c>
      <c r="T30" s="1525" t="s">
        <v>53</v>
      </c>
      <c r="U30" s="1525" t="s">
        <v>53</v>
      </c>
      <c r="V30" s="1525" t="s">
        <v>54</v>
      </c>
      <c r="W30" s="1525" t="s">
        <v>54</v>
      </c>
      <c r="X30" s="1525" t="s">
        <v>53</v>
      </c>
      <c r="Y30" s="1525" t="s">
        <v>53</v>
      </c>
      <c r="Z30" s="1525" t="s">
        <v>53</v>
      </c>
      <c r="AA30" s="1525" t="s">
        <v>53</v>
      </c>
      <c r="AB30" s="1525" t="s">
        <v>53</v>
      </c>
      <c r="AC30" s="1525" t="s">
        <v>53</v>
      </c>
      <c r="AD30" s="1525" t="s">
        <v>54</v>
      </c>
      <c r="AE30" s="1525" t="s">
        <v>53</v>
      </c>
      <c r="AF30" s="1525" t="s">
        <v>53</v>
      </c>
      <c r="AG30" s="1525" t="s">
        <v>54</v>
      </c>
      <c r="AH30" s="1526"/>
      <c r="AI30" s="2145" t="s">
        <v>361</v>
      </c>
      <c r="AJ30" s="1526"/>
      <c r="AK30" s="2154" t="s">
        <v>123</v>
      </c>
      <c r="AL30" s="2157">
        <v>0.6</v>
      </c>
      <c r="AM30" s="2160" t="s">
        <v>129</v>
      </c>
      <c r="AN30" s="1527" t="s">
        <v>84</v>
      </c>
      <c r="AO30" s="1418" t="s">
        <v>1786</v>
      </c>
      <c r="AP30" s="1506" t="s">
        <v>445</v>
      </c>
      <c r="AQ30" s="1093" t="s">
        <v>103</v>
      </c>
      <c r="AR30" s="1370" t="s">
        <v>61</v>
      </c>
      <c r="AS30" s="1366">
        <v>0.25</v>
      </c>
      <c r="AT30" s="1370" t="s">
        <v>56</v>
      </c>
      <c r="AU30" s="1366">
        <v>0.15</v>
      </c>
      <c r="AV30" s="1096">
        <v>0.4</v>
      </c>
      <c r="AW30" s="1370" t="s">
        <v>73</v>
      </c>
      <c r="AX30" s="1370" t="s">
        <v>58</v>
      </c>
      <c r="AY30" s="1370" t="s">
        <v>59</v>
      </c>
      <c r="AZ30" s="1096">
        <v>0.48</v>
      </c>
      <c r="BA30" s="1097" t="s">
        <v>122</v>
      </c>
      <c r="BB30" s="1096">
        <v>0.6</v>
      </c>
      <c r="BC30" s="1097" t="s">
        <v>123</v>
      </c>
      <c r="BD30" s="1368" t="s">
        <v>126</v>
      </c>
      <c r="BE30" s="1959" t="s">
        <v>60</v>
      </c>
      <c r="BF30" s="1418" t="s">
        <v>462</v>
      </c>
      <c r="BG30" s="1524" t="s">
        <v>463</v>
      </c>
      <c r="BH30" s="1524" t="s">
        <v>430</v>
      </c>
      <c r="BI30" s="1538">
        <v>45293</v>
      </c>
      <c r="BJ30" s="1538">
        <v>45655</v>
      </c>
      <c r="BK30" s="1010"/>
      <c r="BL30" s="2135" t="s">
        <v>447</v>
      </c>
    </row>
    <row r="31" spans="1:64" s="1541" customFormat="1" ht="141" customHeight="1" thickBot="1" x14ac:dyDescent="0.35">
      <c r="A31" s="1523"/>
      <c r="B31" s="2132"/>
      <c r="C31" s="2133"/>
      <c r="D31" s="2133"/>
      <c r="E31" s="2134"/>
      <c r="F31" s="2170"/>
      <c r="G31" s="2172"/>
      <c r="H31" s="2164"/>
      <c r="I31" s="2164"/>
      <c r="J31" s="1528" t="s">
        <v>444</v>
      </c>
      <c r="K31" s="2144"/>
      <c r="L31" s="2147"/>
      <c r="M31" s="2150"/>
      <c r="N31" s="2153"/>
      <c r="O31" s="1529" t="s">
        <v>53</v>
      </c>
      <c r="P31" s="1529" t="s">
        <v>53</v>
      </c>
      <c r="Q31" s="1529" t="s">
        <v>53</v>
      </c>
      <c r="R31" s="1529" t="s">
        <v>53</v>
      </c>
      <c r="S31" s="1529" t="s">
        <v>53</v>
      </c>
      <c r="T31" s="1529" t="s">
        <v>53</v>
      </c>
      <c r="U31" s="1529" t="s">
        <v>53</v>
      </c>
      <c r="V31" s="1529" t="s">
        <v>54</v>
      </c>
      <c r="W31" s="1529" t="s">
        <v>54</v>
      </c>
      <c r="X31" s="1529" t="s">
        <v>53</v>
      </c>
      <c r="Y31" s="1529" t="s">
        <v>53</v>
      </c>
      <c r="Z31" s="1529" t="s">
        <v>53</v>
      </c>
      <c r="AA31" s="1529" t="s">
        <v>53</v>
      </c>
      <c r="AB31" s="1529" t="s">
        <v>53</v>
      </c>
      <c r="AC31" s="1529" t="s">
        <v>53</v>
      </c>
      <c r="AD31" s="1529" t="s">
        <v>54</v>
      </c>
      <c r="AE31" s="1529" t="s">
        <v>53</v>
      </c>
      <c r="AF31" s="1529" t="s">
        <v>53</v>
      </c>
      <c r="AG31" s="1529" t="s">
        <v>54</v>
      </c>
      <c r="AH31" s="1530"/>
      <c r="AI31" s="2147"/>
      <c r="AJ31" s="1530"/>
      <c r="AK31" s="2156"/>
      <c r="AL31" s="2159"/>
      <c r="AM31" s="2162"/>
      <c r="AN31" s="1531" t="s">
        <v>347</v>
      </c>
      <c r="AO31" s="1417" t="s">
        <v>1467</v>
      </c>
      <c r="AP31" s="1507" t="s">
        <v>446</v>
      </c>
      <c r="AQ31" s="1110" t="s">
        <v>103</v>
      </c>
      <c r="AR31" s="1319" t="s">
        <v>61</v>
      </c>
      <c r="AS31" s="1317">
        <v>0.25</v>
      </c>
      <c r="AT31" s="1319" t="s">
        <v>56</v>
      </c>
      <c r="AU31" s="1317">
        <v>0.15</v>
      </c>
      <c r="AV31" s="1318">
        <v>0.4</v>
      </c>
      <c r="AW31" s="1319" t="s">
        <v>73</v>
      </c>
      <c r="AX31" s="1319" t="s">
        <v>58</v>
      </c>
      <c r="AY31" s="1319" t="s">
        <v>59</v>
      </c>
      <c r="AZ31" s="1320">
        <v>0.28799999999999998</v>
      </c>
      <c r="BA31" s="1321" t="s">
        <v>90</v>
      </c>
      <c r="BB31" s="1318">
        <v>0.6</v>
      </c>
      <c r="BC31" s="1321" t="s">
        <v>123</v>
      </c>
      <c r="BD31" s="1322" t="s">
        <v>126</v>
      </c>
      <c r="BE31" s="1712"/>
      <c r="BF31" s="1417" t="s">
        <v>464</v>
      </c>
      <c r="BG31" s="1528" t="s">
        <v>465</v>
      </c>
      <c r="BH31" s="1528" t="s">
        <v>430</v>
      </c>
      <c r="BI31" s="1539">
        <v>45293</v>
      </c>
      <c r="BJ31" s="1539">
        <v>45655</v>
      </c>
      <c r="BK31" s="1268"/>
      <c r="BL31" s="2137"/>
    </row>
    <row r="32" spans="1:64" s="1541" customFormat="1" ht="225.75" customHeight="1" x14ac:dyDescent="0.3">
      <c r="A32" s="1523"/>
      <c r="B32" s="2132"/>
      <c r="C32" s="2133"/>
      <c r="D32" s="2133"/>
      <c r="E32" s="2134" t="s">
        <v>74</v>
      </c>
      <c r="F32" s="2169" t="s">
        <v>244</v>
      </c>
      <c r="G32" s="2171" t="s">
        <v>1782</v>
      </c>
      <c r="H32" s="2173" t="s">
        <v>68</v>
      </c>
      <c r="I32" s="2173" t="s">
        <v>449</v>
      </c>
      <c r="J32" s="1532" t="s">
        <v>450</v>
      </c>
      <c r="K32" s="2142" t="s">
        <v>101</v>
      </c>
      <c r="L32" s="2145" t="s">
        <v>70</v>
      </c>
      <c r="M32" s="2148" t="s">
        <v>129</v>
      </c>
      <c r="N32" s="2151">
        <v>0.8</v>
      </c>
      <c r="O32" s="1525" t="s">
        <v>53</v>
      </c>
      <c r="P32" s="1525" t="s">
        <v>53</v>
      </c>
      <c r="Q32" s="1525" t="s">
        <v>53</v>
      </c>
      <c r="R32" s="1525" t="s">
        <v>53</v>
      </c>
      <c r="S32" s="1525" t="s">
        <v>53</v>
      </c>
      <c r="T32" s="1525" t="s">
        <v>53</v>
      </c>
      <c r="U32" s="1525" t="s">
        <v>53</v>
      </c>
      <c r="V32" s="1525" t="s">
        <v>54</v>
      </c>
      <c r="W32" s="1525" t="s">
        <v>54</v>
      </c>
      <c r="X32" s="1525" t="s">
        <v>53</v>
      </c>
      <c r="Y32" s="1525" t="s">
        <v>53</v>
      </c>
      <c r="Z32" s="1525" t="s">
        <v>53</v>
      </c>
      <c r="AA32" s="1525" t="s">
        <v>53</v>
      </c>
      <c r="AB32" s="1525" t="s">
        <v>53</v>
      </c>
      <c r="AC32" s="1525" t="s">
        <v>53</v>
      </c>
      <c r="AD32" s="1525" t="s">
        <v>54</v>
      </c>
      <c r="AE32" s="1525" t="s">
        <v>53</v>
      </c>
      <c r="AF32" s="1525" t="s">
        <v>53</v>
      </c>
      <c r="AG32" s="1525" t="s">
        <v>54</v>
      </c>
      <c r="AH32" s="1526"/>
      <c r="AI32" s="2145" t="s">
        <v>361</v>
      </c>
      <c r="AJ32" s="1526"/>
      <c r="AK32" s="2154" t="s">
        <v>123</v>
      </c>
      <c r="AL32" s="2157">
        <v>0.6</v>
      </c>
      <c r="AM32" s="2160" t="s">
        <v>129</v>
      </c>
      <c r="AN32" s="1527" t="s">
        <v>84</v>
      </c>
      <c r="AO32" s="1533" t="s">
        <v>1787</v>
      </c>
      <c r="AP32" s="1506" t="s">
        <v>446</v>
      </c>
      <c r="AQ32" s="1093" t="s">
        <v>103</v>
      </c>
      <c r="AR32" s="1370" t="s">
        <v>61</v>
      </c>
      <c r="AS32" s="1366">
        <v>0.25</v>
      </c>
      <c r="AT32" s="1370" t="s">
        <v>56</v>
      </c>
      <c r="AU32" s="1366">
        <v>0.15</v>
      </c>
      <c r="AV32" s="1096">
        <v>0.4</v>
      </c>
      <c r="AW32" s="1370" t="s">
        <v>73</v>
      </c>
      <c r="AX32" s="1370" t="s">
        <v>65</v>
      </c>
      <c r="AY32" s="1370" t="s">
        <v>59</v>
      </c>
      <c r="AZ32" s="1096">
        <v>0.48</v>
      </c>
      <c r="BA32" s="1097" t="s">
        <v>122</v>
      </c>
      <c r="BB32" s="1096">
        <v>0.6</v>
      </c>
      <c r="BC32" s="1097" t="s">
        <v>123</v>
      </c>
      <c r="BD32" s="1368" t="s">
        <v>126</v>
      </c>
      <c r="BE32" s="1959" t="s">
        <v>60</v>
      </c>
      <c r="BF32" s="1418" t="s">
        <v>466</v>
      </c>
      <c r="BG32" s="1524" t="s">
        <v>469</v>
      </c>
      <c r="BH32" s="1532" t="s">
        <v>381</v>
      </c>
      <c r="BI32" s="1540">
        <v>45293</v>
      </c>
      <c r="BJ32" s="1540">
        <v>45655</v>
      </c>
      <c r="BK32" s="1010"/>
      <c r="BL32" s="2135" t="s">
        <v>454</v>
      </c>
    </row>
    <row r="33" spans="1:64" s="1541" customFormat="1" ht="93" customHeight="1" x14ac:dyDescent="0.3">
      <c r="A33" s="1523"/>
      <c r="B33" s="2132"/>
      <c r="C33" s="2133"/>
      <c r="D33" s="2133"/>
      <c r="E33" s="2134"/>
      <c r="F33" s="2174"/>
      <c r="G33" s="2175"/>
      <c r="H33" s="2163"/>
      <c r="I33" s="2163"/>
      <c r="J33" s="1534" t="s">
        <v>451</v>
      </c>
      <c r="K33" s="2143"/>
      <c r="L33" s="2146"/>
      <c r="M33" s="2149"/>
      <c r="N33" s="2152"/>
      <c r="O33" s="1535" t="s">
        <v>53</v>
      </c>
      <c r="P33" s="1535" t="s">
        <v>53</v>
      </c>
      <c r="Q33" s="1535" t="s">
        <v>53</v>
      </c>
      <c r="R33" s="1535" t="s">
        <v>53</v>
      </c>
      <c r="S33" s="1535" t="s">
        <v>53</v>
      </c>
      <c r="T33" s="1535" t="s">
        <v>53</v>
      </c>
      <c r="U33" s="1535" t="s">
        <v>53</v>
      </c>
      <c r="V33" s="1535" t="s">
        <v>54</v>
      </c>
      <c r="W33" s="1535" t="s">
        <v>54</v>
      </c>
      <c r="X33" s="1535" t="s">
        <v>53</v>
      </c>
      <c r="Y33" s="1535" t="s">
        <v>53</v>
      </c>
      <c r="Z33" s="1535" t="s">
        <v>53</v>
      </c>
      <c r="AA33" s="1535" t="s">
        <v>53</v>
      </c>
      <c r="AB33" s="1535" t="s">
        <v>53</v>
      </c>
      <c r="AC33" s="1535" t="s">
        <v>53</v>
      </c>
      <c r="AD33" s="1535" t="s">
        <v>54</v>
      </c>
      <c r="AE33" s="1535" t="s">
        <v>53</v>
      </c>
      <c r="AF33" s="1535" t="s">
        <v>53</v>
      </c>
      <c r="AG33" s="1535" t="s">
        <v>54</v>
      </c>
      <c r="AH33" s="1536"/>
      <c r="AI33" s="2146"/>
      <c r="AJ33" s="1536"/>
      <c r="AK33" s="2155"/>
      <c r="AL33" s="2158"/>
      <c r="AM33" s="2161"/>
      <c r="AN33" s="2138" t="s">
        <v>347</v>
      </c>
      <c r="AO33" s="2140" t="s">
        <v>1788</v>
      </c>
      <c r="AP33" s="2128" t="s">
        <v>453</v>
      </c>
      <c r="AQ33" s="2072" t="s">
        <v>103</v>
      </c>
      <c r="AR33" s="2032" t="s">
        <v>61</v>
      </c>
      <c r="AS33" s="2031">
        <v>0.25</v>
      </c>
      <c r="AT33" s="2032" t="s">
        <v>56</v>
      </c>
      <c r="AU33" s="2031">
        <v>0.15</v>
      </c>
      <c r="AV33" s="2036">
        <v>0.4</v>
      </c>
      <c r="AW33" s="2032" t="s">
        <v>73</v>
      </c>
      <c r="AX33" s="2032" t="s">
        <v>65</v>
      </c>
      <c r="AY33" s="2032" t="s">
        <v>59</v>
      </c>
      <c r="AZ33" s="2131">
        <v>0.28799999999999998</v>
      </c>
      <c r="BA33" s="2038" t="s">
        <v>90</v>
      </c>
      <c r="BB33" s="2036">
        <v>0.6</v>
      </c>
      <c r="BC33" s="2038" t="s">
        <v>123</v>
      </c>
      <c r="BD33" s="2039" t="s">
        <v>126</v>
      </c>
      <c r="BE33" s="2032"/>
      <c r="BF33" s="2140" t="s">
        <v>467</v>
      </c>
      <c r="BG33" s="2163" t="s">
        <v>470</v>
      </c>
      <c r="BH33" s="2165" t="s">
        <v>468</v>
      </c>
      <c r="BI33" s="2167">
        <v>45293</v>
      </c>
      <c r="BJ33" s="2167">
        <v>45655</v>
      </c>
      <c r="BK33" s="1013"/>
      <c r="BL33" s="2136"/>
    </row>
    <row r="34" spans="1:64" s="1541" customFormat="1" ht="159.75" customHeight="1" thickBot="1" x14ac:dyDescent="0.35">
      <c r="A34" s="1523"/>
      <c r="B34" s="2132"/>
      <c r="C34" s="2133"/>
      <c r="D34" s="2133"/>
      <c r="E34" s="2134"/>
      <c r="F34" s="2170"/>
      <c r="G34" s="2172"/>
      <c r="H34" s="2164"/>
      <c r="I34" s="2164"/>
      <c r="J34" s="1537" t="s">
        <v>452</v>
      </c>
      <c r="K34" s="2144"/>
      <c r="L34" s="2147"/>
      <c r="M34" s="2150"/>
      <c r="N34" s="2153"/>
      <c r="O34" s="1529" t="s">
        <v>53</v>
      </c>
      <c r="P34" s="1529" t="s">
        <v>53</v>
      </c>
      <c r="Q34" s="1529" t="s">
        <v>53</v>
      </c>
      <c r="R34" s="1529" t="s">
        <v>53</v>
      </c>
      <c r="S34" s="1529" t="s">
        <v>53</v>
      </c>
      <c r="T34" s="1529" t="s">
        <v>53</v>
      </c>
      <c r="U34" s="1529" t="s">
        <v>53</v>
      </c>
      <c r="V34" s="1529" t="s">
        <v>54</v>
      </c>
      <c r="W34" s="1529" t="s">
        <v>54</v>
      </c>
      <c r="X34" s="1529" t="s">
        <v>53</v>
      </c>
      <c r="Y34" s="1529" t="s">
        <v>53</v>
      </c>
      <c r="Z34" s="1529" t="s">
        <v>53</v>
      </c>
      <c r="AA34" s="1529" t="s">
        <v>53</v>
      </c>
      <c r="AB34" s="1529" t="s">
        <v>53</v>
      </c>
      <c r="AC34" s="1529" t="s">
        <v>53</v>
      </c>
      <c r="AD34" s="1529" t="s">
        <v>54</v>
      </c>
      <c r="AE34" s="1529" t="s">
        <v>53</v>
      </c>
      <c r="AF34" s="1529" t="s">
        <v>53</v>
      </c>
      <c r="AG34" s="1529" t="s">
        <v>54</v>
      </c>
      <c r="AH34" s="1530"/>
      <c r="AI34" s="2147"/>
      <c r="AJ34" s="1530"/>
      <c r="AK34" s="2156"/>
      <c r="AL34" s="2159"/>
      <c r="AM34" s="2162"/>
      <c r="AN34" s="2139"/>
      <c r="AO34" s="2141"/>
      <c r="AP34" s="2050"/>
      <c r="AQ34" s="2048"/>
      <c r="AR34" s="1712"/>
      <c r="AS34" s="1731"/>
      <c r="AT34" s="1712"/>
      <c r="AU34" s="1731"/>
      <c r="AV34" s="1732"/>
      <c r="AW34" s="1712"/>
      <c r="AX34" s="1712"/>
      <c r="AY34" s="1712"/>
      <c r="AZ34" s="1733"/>
      <c r="BA34" s="1738"/>
      <c r="BB34" s="1732"/>
      <c r="BC34" s="1738"/>
      <c r="BD34" s="1739"/>
      <c r="BE34" s="1712"/>
      <c r="BF34" s="2141"/>
      <c r="BG34" s="2164"/>
      <c r="BH34" s="2166"/>
      <c r="BI34" s="2168"/>
      <c r="BJ34" s="2168"/>
      <c r="BK34" s="1268"/>
      <c r="BL34" s="2137"/>
    </row>
    <row r="35" spans="1:64" ht="195.75" customHeight="1" thickBot="1" x14ac:dyDescent="0.35">
      <c r="B35" s="2073" t="s">
        <v>196</v>
      </c>
      <c r="C35" s="2075" t="s">
        <v>213</v>
      </c>
      <c r="D35" s="2075" t="s">
        <v>225</v>
      </c>
      <c r="E35" s="598" t="s">
        <v>74</v>
      </c>
      <c r="F35" s="1307" t="s">
        <v>246</v>
      </c>
      <c r="G35" s="1346" t="s">
        <v>1548</v>
      </c>
      <c r="H35" s="1329" t="s">
        <v>68</v>
      </c>
      <c r="I35" s="1329" t="s">
        <v>1103</v>
      </c>
      <c r="J35" s="1329" t="s">
        <v>1104</v>
      </c>
      <c r="K35" s="1328" t="s">
        <v>101</v>
      </c>
      <c r="L35" s="1309" t="s">
        <v>72</v>
      </c>
      <c r="M35" s="1311" t="s">
        <v>90</v>
      </c>
      <c r="N35" s="1312">
        <v>0.4</v>
      </c>
      <c r="O35" s="1324" t="s">
        <v>53</v>
      </c>
      <c r="P35" s="1324" t="s">
        <v>53</v>
      </c>
      <c r="Q35" s="1324" t="s">
        <v>53</v>
      </c>
      <c r="R35" s="1324" t="s">
        <v>53</v>
      </c>
      <c r="S35" s="1324" t="s">
        <v>53</v>
      </c>
      <c r="T35" s="1324" t="s">
        <v>53</v>
      </c>
      <c r="U35" s="1324" t="s">
        <v>53</v>
      </c>
      <c r="V35" s="1324" t="s">
        <v>54</v>
      </c>
      <c r="W35" s="1324" t="s">
        <v>54</v>
      </c>
      <c r="X35" s="1324" t="s">
        <v>53</v>
      </c>
      <c r="Y35" s="1324" t="s">
        <v>53</v>
      </c>
      <c r="Z35" s="1324" t="s">
        <v>53</v>
      </c>
      <c r="AA35" s="1324" t="s">
        <v>53</v>
      </c>
      <c r="AB35" s="1324" t="s">
        <v>53</v>
      </c>
      <c r="AC35" s="1324" t="s">
        <v>53</v>
      </c>
      <c r="AD35" s="1324" t="s">
        <v>54</v>
      </c>
      <c r="AE35" s="1324" t="s">
        <v>53</v>
      </c>
      <c r="AF35" s="1324" t="s">
        <v>53</v>
      </c>
      <c r="AG35" s="1324" t="s">
        <v>54</v>
      </c>
      <c r="AH35" s="309"/>
      <c r="AI35" s="1309" t="s">
        <v>359</v>
      </c>
      <c r="AJ35" s="309"/>
      <c r="AK35" s="1314" t="s">
        <v>1083</v>
      </c>
      <c r="AL35" s="1315">
        <v>0.2</v>
      </c>
      <c r="AM35" s="1373" t="s">
        <v>90</v>
      </c>
      <c r="AN35" s="1420" t="s">
        <v>84</v>
      </c>
      <c r="AO35" s="1428" t="s">
        <v>1549</v>
      </c>
      <c r="AP35" s="1438" t="s">
        <v>1550</v>
      </c>
      <c r="AQ35" s="890" t="s">
        <v>103</v>
      </c>
      <c r="AR35" s="1310" t="s">
        <v>62</v>
      </c>
      <c r="AS35" s="1315">
        <v>0.15</v>
      </c>
      <c r="AT35" s="1310" t="s">
        <v>56</v>
      </c>
      <c r="AU35" s="1315">
        <v>0.15</v>
      </c>
      <c r="AV35" s="1326">
        <v>0.3</v>
      </c>
      <c r="AW35" s="1310" t="s">
        <v>73</v>
      </c>
      <c r="AX35" s="1310" t="s">
        <v>58</v>
      </c>
      <c r="AY35" s="1310" t="s">
        <v>59</v>
      </c>
      <c r="AZ35" s="1326">
        <v>0.28000000000000003</v>
      </c>
      <c r="BA35" s="1327" t="s">
        <v>90</v>
      </c>
      <c r="BB35" s="1326">
        <v>0.2</v>
      </c>
      <c r="BC35" s="1327" t="s">
        <v>1083</v>
      </c>
      <c r="BD35" s="1325" t="s">
        <v>90</v>
      </c>
      <c r="BE35" s="1310" t="s">
        <v>114</v>
      </c>
      <c r="BF35" s="1341" t="s">
        <v>388</v>
      </c>
      <c r="BG35" s="1341" t="s">
        <v>388</v>
      </c>
      <c r="BH35" s="1341" t="s">
        <v>388</v>
      </c>
      <c r="BI35" s="1341" t="s">
        <v>388</v>
      </c>
      <c r="BJ35" s="1341" t="s">
        <v>388</v>
      </c>
      <c r="BK35" s="1271"/>
      <c r="BL35" s="1330" t="s">
        <v>1125</v>
      </c>
    </row>
    <row r="36" spans="1:64" ht="163.5" customHeight="1" x14ac:dyDescent="0.3">
      <c r="B36" s="2073"/>
      <c r="C36" s="2075"/>
      <c r="D36" s="2075"/>
      <c r="E36" s="2077" t="s">
        <v>74</v>
      </c>
      <c r="F36" s="2078" t="s">
        <v>247</v>
      </c>
      <c r="G36" s="1871" t="s">
        <v>1602</v>
      </c>
      <c r="H36" s="1820" t="s">
        <v>68</v>
      </c>
      <c r="I36" s="1820" t="s">
        <v>1601</v>
      </c>
      <c r="J36" s="1820" t="s">
        <v>1603</v>
      </c>
      <c r="K36" s="2061" t="s">
        <v>101</v>
      </c>
      <c r="L36" s="1950" t="s">
        <v>64</v>
      </c>
      <c r="M36" s="2058" t="s">
        <v>122</v>
      </c>
      <c r="N36" s="2052">
        <v>0.6</v>
      </c>
      <c r="O36" s="1355" t="s">
        <v>53</v>
      </c>
      <c r="P36" s="1355" t="s">
        <v>53</v>
      </c>
      <c r="Q36" s="1355" t="s">
        <v>53</v>
      </c>
      <c r="R36" s="1355" t="s">
        <v>53</v>
      </c>
      <c r="S36" s="1355" t="s">
        <v>53</v>
      </c>
      <c r="T36" s="1355" t="s">
        <v>53</v>
      </c>
      <c r="U36" s="1355" t="s">
        <v>53</v>
      </c>
      <c r="V36" s="1355" t="s">
        <v>54</v>
      </c>
      <c r="W36" s="1355" t="s">
        <v>54</v>
      </c>
      <c r="X36" s="1355" t="s">
        <v>53</v>
      </c>
      <c r="Y36" s="1355" t="s">
        <v>53</v>
      </c>
      <c r="Z36" s="1355" t="s">
        <v>53</v>
      </c>
      <c r="AA36" s="1355" t="s">
        <v>53</v>
      </c>
      <c r="AB36" s="1355" t="s">
        <v>53</v>
      </c>
      <c r="AC36" s="1355" t="s">
        <v>53</v>
      </c>
      <c r="AD36" s="1355" t="s">
        <v>54</v>
      </c>
      <c r="AE36" s="1355" t="s">
        <v>53</v>
      </c>
      <c r="AF36" s="1355" t="s">
        <v>53</v>
      </c>
      <c r="AG36" s="1355" t="s">
        <v>54</v>
      </c>
      <c r="AH36" s="1091"/>
      <c r="AI36" s="1950" t="s">
        <v>359</v>
      </c>
      <c r="AJ36" s="1091"/>
      <c r="AK36" s="1922" t="s">
        <v>1083</v>
      </c>
      <c r="AL36" s="1924">
        <v>0.2</v>
      </c>
      <c r="AM36" s="2054" t="s">
        <v>126</v>
      </c>
      <c r="AN36" s="93" t="s">
        <v>84</v>
      </c>
      <c r="AO36" s="1429" t="s">
        <v>1604</v>
      </c>
      <c r="AP36" s="1574" t="s">
        <v>1555</v>
      </c>
      <c r="AQ36" s="1093" t="s">
        <v>103</v>
      </c>
      <c r="AR36" s="1370" t="s">
        <v>61</v>
      </c>
      <c r="AS36" s="1366">
        <v>0.25</v>
      </c>
      <c r="AT36" s="1370" t="s">
        <v>56</v>
      </c>
      <c r="AU36" s="1366">
        <v>0.15</v>
      </c>
      <c r="AV36" s="1096">
        <v>0.4</v>
      </c>
      <c r="AW36" s="1370" t="s">
        <v>73</v>
      </c>
      <c r="AX36" s="1370" t="s">
        <v>65</v>
      </c>
      <c r="AY36" s="1370" t="s">
        <v>59</v>
      </c>
      <c r="AZ36" s="1096">
        <v>0.36</v>
      </c>
      <c r="BA36" s="1097" t="s">
        <v>90</v>
      </c>
      <c r="BB36" s="1096">
        <v>0.2</v>
      </c>
      <c r="BC36" s="1097" t="s">
        <v>1083</v>
      </c>
      <c r="BD36" s="1368" t="s">
        <v>90</v>
      </c>
      <c r="BE36" s="1959" t="s">
        <v>114</v>
      </c>
      <c r="BF36" s="1820" t="s">
        <v>388</v>
      </c>
      <c r="BG36" s="1820" t="s">
        <v>388</v>
      </c>
      <c r="BH36" s="1820" t="s">
        <v>388</v>
      </c>
      <c r="BI36" s="1820" t="s">
        <v>388</v>
      </c>
      <c r="BJ36" s="1820" t="s">
        <v>388</v>
      </c>
      <c r="BK36" s="1820"/>
      <c r="BL36" s="1916" t="s">
        <v>1605</v>
      </c>
    </row>
    <row r="37" spans="1:64" ht="204.75" customHeight="1" thickBot="1" x14ac:dyDescent="0.35">
      <c r="B37" s="2073"/>
      <c r="C37" s="2075"/>
      <c r="D37" s="2075"/>
      <c r="E37" s="2077"/>
      <c r="F37" s="2079"/>
      <c r="G37" s="2080"/>
      <c r="H37" s="1822"/>
      <c r="I37" s="1822"/>
      <c r="J37" s="1822"/>
      <c r="K37" s="2062"/>
      <c r="L37" s="1684"/>
      <c r="M37" s="2060"/>
      <c r="N37" s="2053"/>
      <c r="O37" s="1108"/>
      <c r="P37" s="1108"/>
      <c r="Q37" s="1108"/>
      <c r="R37" s="1108"/>
      <c r="S37" s="1108"/>
      <c r="T37" s="1108"/>
      <c r="U37" s="1108"/>
      <c r="V37" s="1108"/>
      <c r="W37" s="1108"/>
      <c r="X37" s="1108"/>
      <c r="Y37" s="1108"/>
      <c r="Z37" s="1108"/>
      <c r="AA37" s="1108"/>
      <c r="AB37" s="1108"/>
      <c r="AC37" s="1108"/>
      <c r="AD37" s="1108"/>
      <c r="AE37" s="1108"/>
      <c r="AF37" s="1108"/>
      <c r="AG37" s="1108"/>
      <c r="AH37" s="1109"/>
      <c r="AI37" s="1684"/>
      <c r="AJ37" s="1109"/>
      <c r="AK37" s="1962"/>
      <c r="AL37" s="1731"/>
      <c r="AM37" s="2055"/>
      <c r="AN37" s="1412" t="s">
        <v>347</v>
      </c>
      <c r="AO37" s="1430" t="s">
        <v>1606</v>
      </c>
      <c r="AP37" s="1565" t="s">
        <v>605</v>
      </c>
      <c r="AQ37" s="1110" t="s">
        <v>103</v>
      </c>
      <c r="AR37" s="1319" t="s">
        <v>61</v>
      </c>
      <c r="AS37" s="1317">
        <v>0.25</v>
      </c>
      <c r="AT37" s="1319" t="s">
        <v>56</v>
      </c>
      <c r="AU37" s="1317">
        <v>0.15</v>
      </c>
      <c r="AV37" s="1318">
        <v>0.4</v>
      </c>
      <c r="AW37" s="1319" t="s">
        <v>57</v>
      </c>
      <c r="AX37" s="1319" t="s">
        <v>58</v>
      </c>
      <c r="AY37" s="1319" t="s">
        <v>59</v>
      </c>
      <c r="AZ37" s="1320">
        <v>0.216</v>
      </c>
      <c r="BA37" s="1321" t="s">
        <v>90</v>
      </c>
      <c r="BB37" s="1318">
        <v>0.2</v>
      </c>
      <c r="BC37" s="1321" t="s">
        <v>1083</v>
      </c>
      <c r="BD37" s="1322" t="s">
        <v>90</v>
      </c>
      <c r="BE37" s="1712"/>
      <c r="BF37" s="1822"/>
      <c r="BG37" s="1822"/>
      <c r="BH37" s="1822"/>
      <c r="BI37" s="1822"/>
      <c r="BJ37" s="1822"/>
      <c r="BK37" s="1822"/>
      <c r="BL37" s="1963"/>
    </row>
    <row r="38" spans="1:64" ht="202.5" customHeight="1" thickBot="1" x14ac:dyDescent="0.35">
      <c r="B38" s="2073"/>
      <c r="C38" s="2075"/>
      <c r="D38" s="2075"/>
      <c r="E38" s="598" t="s">
        <v>74</v>
      </c>
      <c r="F38" s="1307" t="s">
        <v>248</v>
      </c>
      <c r="G38" s="1346" t="s">
        <v>1128</v>
      </c>
      <c r="H38" s="1329" t="s">
        <v>68</v>
      </c>
      <c r="I38" s="1329" t="s">
        <v>1129</v>
      </c>
      <c r="J38" s="1329" t="s">
        <v>1130</v>
      </c>
      <c r="K38" s="1328" t="s">
        <v>101</v>
      </c>
      <c r="L38" s="1309" t="s">
        <v>64</v>
      </c>
      <c r="M38" s="1311" t="s">
        <v>122</v>
      </c>
      <c r="N38" s="1312">
        <v>0.6</v>
      </c>
      <c r="O38" s="1324" t="s">
        <v>53</v>
      </c>
      <c r="P38" s="1324" t="s">
        <v>53</v>
      </c>
      <c r="Q38" s="1324" t="s">
        <v>53</v>
      </c>
      <c r="R38" s="1324" t="s">
        <v>53</v>
      </c>
      <c r="S38" s="1324" t="s">
        <v>53</v>
      </c>
      <c r="T38" s="1324" t="s">
        <v>53</v>
      </c>
      <c r="U38" s="1324" t="s">
        <v>53</v>
      </c>
      <c r="V38" s="1324" t="s">
        <v>54</v>
      </c>
      <c r="W38" s="1324" t="s">
        <v>54</v>
      </c>
      <c r="X38" s="1324" t="s">
        <v>53</v>
      </c>
      <c r="Y38" s="1324" t="s">
        <v>53</v>
      </c>
      <c r="Z38" s="1324" t="s">
        <v>53</v>
      </c>
      <c r="AA38" s="1324" t="s">
        <v>53</v>
      </c>
      <c r="AB38" s="1324" t="s">
        <v>53</v>
      </c>
      <c r="AC38" s="1324" t="s">
        <v>53</v>
      </c>
      <c r="AD38" s="1324" t="s">
        <v>54</v>
      </c>
      <c r="AE38" s="1324" t="s">
        <v>53</v>
      </c>
      <c r="AF38" s="1324" t="s">
        <v>53</v>
      </c>
      <c r="AG38" s="1324" t="s">
        <v>54</v>
      </c>
      <c r="AH38" s="309"/>
      <c r="AI38" s="1309" t="s">
        <v>359</v>
      </c>
      <c r="AJ38" s="309"/>
      <c r="AK38" s="1314" t="s">
        <v>1083</v>
      </c>
      <c r="AL38" s="1315">
        <v>0.2</v>
      </c>
      <c r="AM38" s="1373" t="s">
        <v>126</v>
      </c>
      <c r="AN38" s="1420" t="s">
        <v>84</v>
      </c>
      <c r="AO38" s="1428" t="s">
        <v>1608</v>
      </c>
      <c r="AP38" s="1438" t="s">
        <v>1607</v>
      </c>
      <c r="AQ38" s="890" t="s">
        <v>103</v>
      </c>
      <c r="AR38" s="1310" t="s">
        <v>62</v>
      </c>
      <c r="AS38" s="1315">
        <v>0.15</v>
      </c>
      <c r="AT38" s="1310" t="s">
        <v>56</v>
      </c>
      <c r="AU38" s="1315">
        <v>0.15</v>
      </c>
      <c r="AV38" s="1326">
        <v>0.3</v>
      </c>
      <c r="AW38" s="1310" t="s">
        <v>57</v>
      </c>
      <c r="AX38" s="1310" t="s">
        <v>58</v>
      </c>
      <c r="AY38" s="1310" t="s">
        <v>59</v>
      </c>
      <c r="AZ38" s="1326">
        <v>0.42</v>
      </c>
      <c r="BA38" s="1327" t="s">
        <v>122</v>
      </c>
      <c r="BB38" s="1326">
        <v>0.2</v>
      </c>
      <c r="BC38" s="1327" t="s">
        <v>1083</v>
      </c>
      <c r="BD38" s="1325" t="s">
        <v>126</v>
      </c>
      <c r="BE38" s="1310" t="s">
        <v>60</v>
      </c>
      <c r="BF38" s="1332" t="s">
        <v>1133</v>
      </c>
      <c r="BG38" s="1329" t="s">
        <v>387</v>
      </c>
      <c r="BH38" s="1341" t="s">
        <v>430</v>
      </c>
      <c r="BI38" s="1336">
        <v>45323</v>
      </c>
      <c r="BJ38" s="1336">
        <v>45626</v>
      </c>
      <c r="BK38" s="1271"/>
      <c r="BL38" s="1330" t="s">
        <v>1609</v>
      </c>
    </row>
    <row r="39" spans="1:64" ht="124.5" customHeight="1" x14ac:dyDescent="0.3">
      <c r="B39" s="2073"/>
      <c r="C39" s="2075"/>
      <c r="D39" s="2075"/>
      <c r="E39" s="2077" t="s">
        <v>74</v>
      </c>
      <c r="F39" s="2078" t="s">
        <v>249</v>
      </c>
      <c r="G39" s="1871" t="s">
        <v>1551</v>
      </c>
      <c r="H39" s="1820" t="s">
        <v>68</v>
      </c>
      <c r="I39" s="1820" t="s">
        <v>1553</v>
      </c>
      <c r="J39" s="1820" t="s">
        <v>1552</v>
      </c>
      <c r="K39" s="1820" t="s">
        <v>101</v>
      </c>
      <c r="L39" s="1820" t="s">
        <v>167</v>
      </c>
      <c r="M39" s="2058" t="s">
        <v>112</v>
      </c>
      <c r="N39" s="2052">
        <v>0.2</v>
      </c>
      <c r="O39" s="1355" t="s">
        <v>53</v>
      </c>
      <c r="P39" s="1355" t="s">
        <v>53</v>
      </c>
      <c r="Q39" s="1355" t="s">
        <v>53</v>
      </c>
      <c r="R39" s="1355" t="s">
        <v>53</v>
      </c>
      <c r="S39" s="1355" t="s">
        <v>53</v>
      </c>
      <c r="T39" s="1355" t="s">
        <v>53</v>
      </c>
      <c r="U39" s="1355" t="s">
        <v>53</v>
      </c>
      <c r="V39" s="1355" t="s">
        <v>54</v>
      </c>
      <c r="W39" s="1355" t="s">
        <v>54</v>
      </c>
      <c r="X39" s="1355" t="s">
        <v>53</v>
      </c>
      <c r="Y39" s="1355" t="s">
        <v>53</v>
      </c>
      <c r="Z39" s="1355" t="s">
        <v>53</v>
      </c>
      <c r="AA39" s="1355" t="s">
        <v>53</v>
      </c>
      <c r="AB39" s="1355" t="s">
        <v>53</v>
      </c>
      <c r="AC39" s="1355" t="s">
        <v>53</v>
      </c>
      <c r="AD39" s="1355" t="s">
        <v>54</v>
      </c>
      <c r="AE39" s="1355" t="s">
        <v>53</v>
      </c>
      <c r="AF39" s="1355" t="s">
        <v>53</v>
      </c>
      <c r="AG39" s="1355" t="s">
        <v>54</v>
      </c>
      <c r="AH39" s="1091"/>
      <c r="AI39" s="1950" t="s">
        <v>359</v>
      </c>
      <c r="AJ39" s="1091"/>
      <c r="AK39" s="1922" t="s">
        <v>1083</v>
      </c>
      <c r="AL39" s="1924">
        <v>0.2</v>
      </c>
      <c r="AM39" s="2054" t="s">
        <v>90</v>
      </c>
      <c r="AN39" s="93" t="s">
        <v>84</v>
      </c>
      <c r="AO39" s="1374" t="s">
        <v>1554</v>
      </c>
      <c r="AP39" s="1423" t="s">
        <v>1555</v>
      </c>
      <c r="AQ39" s="1093" t="s">
        <v>103</v>
      </c>
      <c r="AR39" s="1370" t="s">
        <v>61</v>
      </c>
      <c r="AS39" s="1366">
        <v>0.25</v>
      </c>
      <c r="AT39" s="1370" t="s">
        <v>56</v>
      </c>
      <c r="AU39" s="1366">
        <v>0.15</v>
      </c>
      <c r="AV39" s="1096">
        <v>0.4</v>
      </c>
      <c r="AW39" s="1370" t="s">
        <v>57</v>
      </c>
      <c r="AX39" s="1370" t="s">
        <v>58</v>
      </c>
      <c r="AY39" s="1370" t="s">
        <v>59</v>
      </c>
      <c r="AZ39" s="1096">
        <v>0.12</v>
      </c>
      <c r="BA39" s="1097" t="s">
        <v>112</v>
      </c>
      <c r="BB39" s="1096">
        <v>0.2</v>
      </c>
      <c r="BC39" s="1097" t="s">
        <v>1083</v>
      </c>
      <c r="BD39" s="1368" t="s">
        <v>90</v>
      </c>
      <c r="BE39" s="1959" t="s">
        <v>114</v>
      </c>
      <c r="BF39" s="1820" t="s">
        <v>388</v>
      </c>
      <c r="BG39" s="1820" t="s">
        <v>388</v>
      </c>
      <c r="BH39" s="1820" t="s">
        <v>388</v>
      </c>
      <c r="BI39" s="1820" t="s">
        <v>388</v>
      </c>
      <c r="BJ39" s="1820" t="s">
        <v>388</v>
      </c>
      <c r="BK39" s="1820"/>
      <c r="BL39" s="1916" t="s">
        <v>1140</v>
      </c>
    </row>
    <row r="40" spans="1:64" ht="133.5" customHeight="1" thickBot="1" x14ac:dyDescent="0.35">
      <c r="B40" s="2073"/>
      <c r="C40" s="2075"/>
      <c r="D40" s="2075"/>
      <c r="E40" s="2077"/>
      <c r="F40" s="2079"/>
      <c r="G40" s="2080"/>
      <c r="H40" s="1822"/>
      <c r="I40" s="1822"/>
      <c r="J40" s="1822"/>
      <c r="K40" s="1822"/>
      <c r="L40" s="1822"/>
      <c r="M40" s="2060"/>
      <c r="N40" s="2053"/>
      <c r="O40" s="1108"/>
      <c r="P40" s="1108"/>
      <c r="Q40" s="1108"/>
      <c r="R40" s="1108"/>
      <c r="S40" s="1108"/>
      <c r="T40" s="1108"/>
      <c r="U40" s="1108"/>
      <c r="V40" s="1108"/>
      <c r="W40" s="1108"/>
      <c r="X40" s="1108"/>
      <c r="Y40" s="1108"/>
      <c r="Z40" s="1108"/>
      <c r="AA40" s="1108"/>
      <c r="AB40" s="1108"/>
      <c r="AC40" s="1108"/>
      <c r="AD40" s="1108"/>
      <c r="AE40" s="1108"/>
      <c r="AF40" s="1108"/>
      <c r="AG40" s="1108"/>
      <c r="AH40" s="1109"/>
      <c r="AI40" s="1684"/>
      <c r="AJ40" s="1109"/>
      <c r="AK40" s="1962"/>
      <c r="AL40" s="1731"/>
      <c r="AM40" s="2055"/>
      <c r="AN40" s="1412" t="s">
        <v>347</v>
      </c>
      <c r="AO40" s="1338" t="s">
        <v>1556</v>
      </c>
      <c r="AP40" s="1424" t="s">
        <v>1555</v>
      </c>
      <c r="AQ40" s="1110" t="s">
        <v>103</v>
      </c>
      <c r="AR40" s="1319" t="s">
        <v>61</v>
      </c>
      <c r="AS40" s="1317">
        <v>0.25</v>
      </c>
      <c r="AT40" s="1319" t="s">
        <v>56</v>
      </c>
      <c r="AU40" s="1317">
        <v>0.15</v>
      </c>
      <c r="AV40" s="1318">
        <v>0.4</v>
      </c>
      <c r="AW40" s="1319" t="s">
        <v>57</v>
      </c>
      <c r="AX40" s="1319" t="s">
        <v>58</v>
      </c>
      <c r="AY40" s="1319" t="s">
        <v>59</v>
      </c>
      <c r="AZ40" s="1320">
        <v>7.1999999999999995E-2</v>
      </c>
      <c r="BA40" s="1321" t="s">
        <v>112</v>
      </c>
      <c r="BB40" s="1318">
        <v>0.2</v>
      </c>
      <c r="BC40" s="1321" t="s">
        <v>1083</v>
      </c>
      <c r="BD40" s="1322" t="s">
        <v>90</v>
      </c>
      <c r="BE40" s="1712"/>
      <c r="BF40" s="1822"/>
      <c r="BG40" s="1822"/>
      <c r="BH40" s="1822"/>
      <c r="BI40" s="1822"/>
      <c r="BJ40" s="1822"/>
      <c r="BK40" s="1822"/>
      <c r="BL40" s="1963"/>
    </row>
    <row r="41" spans="1:64" ht="134.25" customHeight="1" x14ac:dyDescent="0.3">
      <c r="B41" s="2073"/>
      <c r="C41" s="2075"/>
      <c r="D41" s="2075"/>
      <c r="E41" s="2077" t="s">
        <v>74</v>
      </c>
      <c r="F41" s="2078" t="s">
        <v>250</v>
      </c>
      <c r="G41" s="1871" t="s">
        <v>1142</v>
      </c>
      <c r="H41" s="1820" t="s">
        <v>51</v>
      </c>
      <c r="I41" s="1820" t="s">
        <v>1141</v>
      </c>
      <c r="J41" s="1348" t="s">
        <v>1143</v>
      </c>
      <c r="K41" s="1219" t="s">
        <v>355</v>
      </c>
      <c r="L41" s="1950" t="s">
        <v>64</v>
      </c>
      <c r="M41" s="2058" t="s">
        <v>122</v>
      </c>
      <c r="N41" s="2052">
        <v>0.6</v>
      </c>
      <c r="O41" s="1355" t="s">
        <v>53</v>
      </c>
      <c r="P41" s="1355" t="s">
        <v>53</v>
      </c>
      <c r="Q41" s="1355" t="s">
        <v>53</v>
      </c>
      <c r="R41" s="1355" t="s">
        <v>53</v>
      </c>
      <c r="S41" s="1355" t="s">
        <v>53</v>
      </c>
      <c r="T41" s="1355" t="s">
        <v>53</v>
      </c>
      <c r="U41" s="1355" t="s">
        <v>53</v>
      </c>
      <c r="V41" s="1355" t="s">
        <v>54</v>
      </c>
      <c r="W41" s="1355" t="s">
        <v>54</v>
      </c>
      <c r="X41" s="1355" t="s">
        <v>53</v>
      </c>
      <c r="Y41" s="1355" t="s">
        <v>53</v>
      </c>
      <c r="Z41" s="1355" t="s">
        <v>53</v>
      </c>
      <c r="AA41" s="1355" t="s">
        <v>53</v>
      </c>
      <c r="AB41" s="1355" t="s">
        <v>53</v>
      </c>
      <c r="AC41" s="1355" t="s">
        <v>53</v>
      </c>
      <c r="AD41" s="1355" t="s">
        <v>54</v>
      </c>
      <c r="AE41" s="1355" t="s">
        <v>53</v>
      </c>
      <c r="AF41" s="1355" t="s">
        <v>53</v>
      </c>
      <c r="AG41" s="1355" t="s">
        <v>54</v>
      </c>
      <c r="AH41" s="1091"/>
      <c r="AI41" s="1950" t="s">
        <v>359</v>
      </c>
      <c r="AJ41" s="1091"/>
      <c r="AK41" s="1922" t="s">
        <v>1083</v>
      </c>
      <c r="AL41" s="1924">
        <v>0.2</v>
      </c>
      <c r="AM41" s="2054" t="s">
        <v>126</v>
      </c>
      <c r="AN41" s="93" t="s">
        <v>84</v>
      </c>
      <c r="AO41" s="1374" t="s">
        <v>1499</v>
      </c>
      <c r="AP41" s="1423" t="s">
        <v>1145</v>
      </c>
      <c r="AQ41" s="1093" t="s">
        <v>103</v>
      </c>
      <c r="AR41" s="1370" t="s">
        <v>61</v>
      </c>
      <c r="AS41" s="1366">
        <v>0.25</v>
      </c>
      <c r="AT41" s="1370" t="s">
        <v>56</v>
      </c>
      <c r="AU41" s="1366">
        <v>0.15</v>
      </c>
      <c r="AV41" s="1096">
        <v>0.4</v>
      </c>
      <c r="AW41" s="1370" t="s">
        <v>57</v>
      </c>
      <c r="AX41" s="1370" t="s">
        <v>58</v>
      </c>
      <c r="AY41" s="1370" t="s">
        <v>59</v>
      </c>
      <c r="AZ41" s="1096">
        <v>0.36</v>
      </c>
      <c r="BA41" s="1097" t="s">
        <v>90</v>
      </c>
      <c r="BB41" s="1096">
        <v>0.2</v>
      </c>
      <c r="BC41" s="1097" t="s">
        <v>1083</v>
      </c>
      <c r="BD41" s="1368" t="s">
        <v>90</v>
      </c>
      <c r="BE41" s="1959" t="s">
        <v>114</v>
      </c>
      <c r="BF41" s="1820" t="s">
        <v>388</v>
      </c>
      <c r="BG41" s="1820" t="s">
        <v>388</v>
      </c>
      <c r="BH41" s="1820" t="s">
        <v>388</v>
      </c>
      <c r="BI41" s="1820" t="s">
        <v>388</v>
      </c>
      <c r="BJ41" s="1820" t="s">
        <v>388</v>
      </c>
      <c r="BK41" s="1820"/>
      <c r="BL41" s="1916" t="s">
        <v>1148</v>
      </c>
    </row>
    <row r="42" spans="1:64" ht="131.25" thickBot="1" x14ac:dyDescent="0.35">
      <c r="B42" s="2073"/>
      <c r="C42" s="2075"/>
      <c r="D42" s="2075"/>
      <c r="E42" s="2077"/>
      <c r="F42" s="2079"/>
      <c r="G42" s="2080"/>
      <c r="H42" s="1822"/>
      <c r="I42" s="1822"/>
      <c r="J42" s="1339" t="s">
        <v>1144</v>
      </c>
      <c r="K42" s="1431" t="s">
        <v>356</v>
      </c>
      <c r="L42" s="1684"/>
      <c r="M42" s="2060"/>
      <c r="N42" s="2053"/>
      <c r="O42" s="1108"/>
      <c r="P42" s="1108"/>
      <c r="Q42" s="1108"/>
      <c r="R42" s="1108"/>
      <c r="S42" s="1108"/>
      <c r="T42" s="1108"/>
      <c r="U42" s="1108"/>
      <c r="V42" s="1108"/>
      <c r="W42" s="1108"/>
      <c r="X42" s="1108"/>
      <c r="Y42" s="1108"/>
      <c r="Z42" s="1108"/>
      <c r="AA42" s="1108"/>
      <c r="AB42" s="1108"/>
      <c r="AC42" s="1108"/>
      <c r="AD42" s="1108"/>
      <c r="AE42" s="1108"/>
      <c r="AF42" s="1108"/>
      <c r="AG42" s="1108"/>
      <c r="AH42" s="1109"/>
      <c r="AI42" s="1684"/>
      <c r="AJ42" s="1109"/>
      <c r="AK42" s="1962"/>
      <c r="AL42" s="1731"/>
      <c r="AM42" s="2055"/>
      <c r="AN42" s="1412" t="s">
        <v>347</v>
      </c>
      <c r="AO42" s="1338" t="s">
        <v>1500</v>
      </c>
      <c r="AP42" s="1424" t="s">
        <v>1145</v>
      </c>
      <c r="AQ42" s="1110" t="s">
        <v>103</v>
      </c>
      <c r="AR42" s="1319" t="s">
        <v>61</v>
      </c>
      <c r="AS42" s="1317">
        <v>0.25</v>
      </c>
      <c r="AT42" s="1319" t="s">
        <v>56</v>
      </c>
      <c r="AU42" s="1317">
        <v>0.15</v>
      </c>
      <c r="AV42" s="1318">
        <v>0.4</v>
      </c>
      <c r="AW42" s="1319" t="s">
        <v>57</v>
      </c>
      <c r="AX42" s="1319" t="s">
        <v>58</v>
      </c>
      <c r="AY42" s="1319" t="s">
        <v>59</v>
      </c>
      <c r="AZ42" s="1320">
        <v>0.216</v>
      </c>
      <c r="BA42" s="1321" t="s">
        <v>90</v>
      </c>
      <c r="BB42" s="1318">
        <v>0.2</v>
      </c>
      <c r="BC42" s="1321" t="s">
        <v>1083</v>
      </c>
      <c r="BD42" s="1322" t="s">
        <v>90</v>
      </c>
      <c r="BE42" s="1712"/>
      <c r="BF42" s="1822" t="s">
        <v>388</v>
      </c>
      <c r="BG42" s="1822" t="s">
        <v>388</v>
      </c>
      <c r="BH42" s="1822" t="s">
        <v>388</v>
      </c>
      <c r="BI42" s="1822" t="s">
        <v>388</v>
      </c>
      <c r="BJ42" s="1822" t="s">
        <v>388</v>
      </c>
      <c r="BK42" s="1822"/>
      <c r="BL42" s="1963"/>
    </row>
    <row r="43" spans="1:64" ht="231.75" thickBot="1" x14ac:dyDescent="0.35">
      <c r="B43" s="1473" t="s">
        <v>198</v>
      </c>
      <c r="C43" s="1472" t="s">
        <v>217</v>
      </c>
      <c r="D43" s="1472" t="s">
        <v>226</v>
      </c>
      <c r="E43" s="598" t="s">
        <v>74</v>
      </c>
      <c r="F43" s="1307" t="s">
        <v>251</v>
      </c>
      <c r="G43" s="1346" t="s">
        <v>474</v>
      </c>
      <c r="H43" s="1329" t="s">
        <v>51</v>
      </c>
      <c r="I43" s="1329" t="s">
        <v>475</v>
      </c>
      <c r="J43" s="1329" t="s">
        <v>476</v>
      </c>
      <c r="K43" s="1328" t="s">
        <v>101</v>
      </c>
      <c r="L43" s="1309" t="s">
        <v>72</v>
      </c>
      <c r="M43" s="1311" t="s">
        <v>90</v>
      </c>
      <c r="N43" s="1312">
        <v>0.4</v>
      </c>
      <c r="O43" s="1324" t="s">
        <v>53</v>
      </c>
      <c r="P43" s="1324" t="s">
        <v>53</v>
      </c>
      <c r="Q43" s="1324" t="s">
        <v>53</v>
      </c>
      <c r="R43" s="1324" t="s">
        <v>53</v>
      </c>
      <c r="S43" s="1324" t="s">
        <v>53</v>
      </c>
      <c r="T43" s="1324" t="s">
        <v>53</v>
      </c>
      <c r="U43" s="1324" t="s">
        <v>53</v>
      </c>
      <c r="V43" s="1324" t="s">
        <v>54</v>
      </c>
      <c r="W43" s="1324" t="s">
        <v>54</v>
      </c>
      <c r="X43" s="1324" t="s">
        <v>53</v>
      </c>
      <c r="Y43" s="1324" t="s">
        <v>53</v>
      </c>
      <c r="Z43" s="1324" t="s">
        <v>53</v>
      </c>
      <c r="AA43" s="1324" t="s">
        <v>53</v>
      </c>
      <c r="AB43" s="1324" t="s">
        <v>53</v>
      </c>
      <c r="AC43" s="1324" t="s">
        <v>53</v>
      </c>
      <c r="AD43" s="1324" t="s">
        <v>54</v>
      </c>
      <c r="AE43" s="1324" t="s">
        <v>53</v>
      </c>
      <c r="AF43" s="1324" t="s">
        <v>53</v>
      </c>
      <c r="AG43" s="1324" t="s">
        <v>54</v>
      </c>
      <c r="AH43" s="309"/>
      <c r="AI43" s="1309" t="s">
        <v>361</v>
      </c>
      <c r="AJ43" s="309"/>
      <c r="AK43" s="1314" t="s">
        <v>123</v>
      </c>
      <c r="AL43" s="1315">
        <v>0.6</v>
      </c>
      <c r="AM43" s="1373" t="s">
        <v>126</v>
      </c>
      <c r="AN43" s="1420" t="s">
        <v>84</v>
      </c>
      <c r="AO43" s="1421" t="s">
        <v>1686</v>
      </c>
      <c r="AP43" s="1422" t="s">
        <v>477</v>
      </c>
      <c r="AQ43" s="890" t="s">
        <v>103</v>
      </c>
      <c r="AR43" s="1310" t="s">
        <v>61</v>
      </c>
      <c r="AS43" s="1315">
        <v>0.25</v>
      </c>
      <c r="AT43" s="1310" t="s">
        <v>56</v>
      </c>
      <c r="AU43" s="1315">
        <v>0.15</v>
      </c>
      <c r="AV43" s="1326">
        <v>0.4</v>
      </c>
      <c r="AW43" s="1310" t="s">
        <v>57</v>
      </c>
      <c r="AX43" s="1310" t="s">
        <v>58</v>
      </c>
      <c r="AY43" s="1310" t="s">
        <v>59</v>
      </c>
      <c r="AZ43" s="1326">
        <v>0.24</v>
      </c>
      <c r="BA43" s="1327" t="s">
        <v>90</v>
      </c>
      <c r="BB43" s="1326">
        <v>0.6</v>
      </c>
      <c r="BC43" s="1327" t="s">
        <v>123</v>
      </c>
      <c r="BD43" s="1325" t="s">
        <v>126</v>
      </c>
      <c r="BE43" s="1310" t="s">
        <v>60</v>
      </c>
      <c r="BF43" s="1296" t="s">
        <v>478</v>
      </c>
      <c r="BG43" s="1329" t="s">
        <v>479</v>
      </c>
      <c r="BH43" s="1329" t="s">
        <v>480</v>
      </c>
      <c r="BI43" s="1331">
        <v>45458</v>
      </c>
      <c r="BJ43" s="1331">
        <v>45626</v>
      </c>
      <c r="BK43" s="1329"/>
      <c r="BL43" s="1330" t="s">
        <v>481</v>
      </c>
    </row>
    <row r="44" spans="1:64" ht="243" customHeight="1" x14ac:dyDescent="0.3">
      <c r="A44" s="1501"/>
      <c r="B44" s="2073" t="s">
        <v>193</v>
      </c>
      <c r="C44" s="2075" t="s">
        <v>206</v>
      </c>
      <c r="D44" s="2075" t="s">
        <v>227</v>
      </c>
      <c r="E44" s="2077" t="s">
        <v>74</v>
      </c>
      <c r="F44" s="2078" t="s">
        <v>255</v>
      </c>
      <c r="G44" s="2085" t="s">
        <v>515</v>
      </c>
      <c r="H44" s="1820" t="s">
        <v>68</v>
      </c>
      <c r="I44" s="2061" t="s">
        <v>510</v>
      </c>
      <c r="J44" s="2061" t="s">
        <v>511</v>
      </c>
      <c r="K44" s="2061" t="s">
        <v>355</v>
      </c>
      <c r="L44" s="1950" t="s">
        <v>64</v>
      </c>
      <c r="M44" s="2058" t="s">
        <v>122</v>
      </c>
      <c r="N44" s="2052">
        <v>0.6</v>
      </c>
      <c r="O44" s="1355" t="s">
        <v>53</v>
      </c>
      <c r="P44" s="1355" t="s">
        <v>53</v>
      </c>
      <c r="Q44" s="1355" t="s">
        <v>53</v>
      </c>
      <c r="R44" s="1355" t="s">
        <v>53</v>
      </c>
      <c r="S44" s="1355" t="s">
        <v>53</v>
      </c>
      <c r="T44" s="1355" t="s">
        <v>53</v>
      </c>
      <c r="U44" s="1355" t="s">
        <v>53</v>
      </c>
      <c r="V44" s="1355" t="s">
        <v>54</v>
      </c>
      <c r="W44" s="1355" t="s">
        <v>54</v>
      </c>
      <c r="X44" s="1355" t="s">
        <v>53</v>
      </c>
      <c r="Y44" s="1355" t="s">
        <v>53</v>
      </c>
      <c r="Z44" s="1355" t="s">
        <v>53</v>
      </c>
      <c r="AA44" s="1355" t="s">
        <v>53</v>
      </c>
      <c r="AB44" s="1355" t="s">
        <v>53</v>
      </c>
      <c r="AC44" s="1355" t="s">
        <v>53</v>
      </c>
      <c r="AD44" s="1355" t="s">
        <v>54</v>
      </c>
      <c r="AE44" s="1355" t="s">
        <v>53</v>
      </c>
      <c r="AF44" s="1355" t="s">
        <v>53</v>
      </c>
      <c r="AG44" s="1355" t="s">
        <v>54</v>
      </c>
      <c r="AH44" s="1091"/>
      <c r="AI44" s="1950" t="s">
        <v>360</v>
      </c>
      <c r="AJ44" s="1091"/>
      <c r="AK44" s="1922" t="s">
        <v>117</v>
      </c>
      <c r="AL44" s="1924">
        <v>0.4</v>
      </c>
      <c r="AM44" s="2054" t="s">
        <v>126</v>
      </c>
      <c r="AN44" s="93" t="s">
        <v>84</v>
      </c>
      <c r="AO44" s="1418" t="s">
        <v>1268</v>
      </c>
      <c r="AP44" s="1432" t="s">
        <v>512</v>
      </c>
      <c r="AQ44" s="1093" t="s">
        <v>103</v>
      </c>
      <c r="AR44" s="1370" t="s">
        <v>61</v>
      </c>
      <c r="AS44" s="1366">
        <v>0.25</v>
      </c>
      <c r="AT44" s="1370" t="s">
        <v>56</v>
      </c>
      <c r="AU44" s="1366">
        <v>0.15</v>
      </c>
      <c r="AV44" s="1096">
        <v>0.4</v>
      </c>
      <c r="AW44" s="1370" t="s">
        <v>57</v>
      </c>
      <c r="AX44" s="1370" t="s">
        <v>58</v>
      </c>
      <c r="AY44" s="1370" t="s">
        <v>59</v>
      </c>
      <c r="AZ44" s="1096">
        <v>0.36</v>
      </c>
      <c r="BA44" s="1097" t="s">
        <v>90</v>
      </c>
      <c r="BB44" s="1096">
        <v>0.4</v>
      </c>
      <c r="BC44" s="1097" t="s">
        <v>117</v>
      </c>
      <c r="BD44" s="1368" t="s">
        <v>126</v>
      </c>
      <c r="BE44" s="1959" t="s">
        <v>60</v>
      </c>
      <c r="BF44" s="1937" t="s">
        <v>513</v>
      </c>
      <c r="BG44" s="1820" t="s">
        <v>514</v>
      </c>
      <c r="BH44" s="1820" t="s">
        <v>395</v>
      </c>
      <c r="BI44" s="1939">
        <v>45293</v>
      </c>
      <c r="BJ44" s="1939">
        <v>45655</v>
      </c>
      <c r="BK44" s="1820"/>
      <c r="BL44" s="1916" t="s">
        <v>926</v>
      </c>
    </row>
    <row r="45" spans="1:64" ht="269.25" customHeight="1" thickBot="1" x14ac:dyDescent="0.35">
      <c r="A45" s="1501"/>
      <c r="B45" s="2073"/>
      <c r="C45" s="2075"/>
      <c r="D45" s="2075"/>
      <c r="E45" s="2077"/>
      <c r="F45" s="2079"/>
      <c r="G45" s="2086"/>
      <c r="H45" s="1822"/>
      <c r="I45" s="2062"/>
      <c r="J45" s="2062"/>
      <c r="K45" s="2062"/>
      <c r="L45" s="1684"/>
      <c r="M45" s="2060"/>
      <c r="N45" s="2053"/>
      <c r="O45" s="1108"/>
      <c r="P45" s="1108"/>
      <c r="Q45" s="1108"/>
      <c r="R45" s="1108"/>
      <c r="S45" s="1108"/>
      <c r="T45" s="1108"/>
      <c r="U45" s="1108"/>
      <c r="V45" s="1108"/>
      <c r="W45" s="1108"/>
      <c r="X45" s="1108"/>
      <c r="Y45" s="1108"/>
      <c r="Z45" s="1108"/>
      <c r="AA45" s="1108"/>
      <c r="AB45" s="1108"/>
      <c r="AC45" s="1108"/>
      <c r="AD45" s="1108"/>
      <c r="AE45" s="1108"/>
      <c r="AF45" s="1108"/>
      <c r="AG45" s="1108"/>
      <c r="AH45" s="1109"/>
      <c r="AI45" s="1684"/>
      <c r="AJ45" s="1109"/>
      <c r="AK45" s="1962"/>
      <c r="AL45" s="1731"/>
      <c r="AM45" s="2055"/>
      <c r="AN45" s="1412" t="s">
        <v>347</v>
      </c>
      <c r="AO45" s="1417" t="s">
        <v>1275</v>
      </c>
      <c r="AP45" s="1414" t="s">
        <v>512</v>
      </c>
      <c r="AQ45" s="1110" t="s">
        <v>103</v>
      </c>
      <c r="AR45" s="1319" t="s">
        <v>61</v>
      </c>
      <c r="AS45" s="1317">
        <v>0.25</v>
      </c>
      <c r="AT45" s="1319" t="s">
        <v>56</v>
      </c>
      <c r="AU45" s="1317">
        <v>0.15</v>
      </c>
      <c r="AV45" s="1318">
        <v>0.4</v>
      </c>
      <c r="AW45" s="1319" t="s">
        <v>57</v>
      </c>
      <c r="AX45" s="1319" t="s">
        <v>58</v>
      </c>
      <c r="AY45" s="1319" t="s">
        <v>59</v>
      </c>
      <c r="AZ45" s="1320">
        <v>0.216</v>
      </c>
      <c r="BA45" s="1321" t="s">
        <v>90</v>
      </c>
      <c r="BB45" s="1318">
        <v>0.4</v>
      </c>
      <c r="BC45" s="1321" t="s">
        <v>117</v>
      </c>
      <c r="BD45" s="1322" t="s">
        <v>126</v>
      </c>
      <c r="BE45" s="1712"/>
      <c r="BF45" s="1906"/>
      <c r="BG45" s="1822"/>
      <c r="BH45" s="1822"/>
      <c r="BI45" s="1859"/>
      <c r="BJ45" s="1859"/>
      <c r="BK45" s="1822"/>
      <c r="BL45" s="1963"/>
    </row>
    <row r="46" spans="1:64" ht="243.75" customHeight="1" x14ac:dyDescent="0.3">
      <c r="B46" s="2073"/>
      <c r="C46" s="2075"/>
      <c r="D46" s="2075"/>
      <c r="E46" s="2077" t="s">
        <v>74</v>
      </c>
      <c r="F46" s="2078" t="s">
        <v>256</v>
      </c>
      <c r="G46" s="2085" t="s">
        <v>516</v>
      </c>
      <c r="H46" s="1820" t="s">
        <v>68</v>
      </c>
      <c r="I46" s="1820" t="s">
        <v>517</v>
      </c>
      <c r="J46" s="2061" t="s">
        <v>518</v>
      </c>
      <c r="K46" s="2061" t="s">
        <v>355</v>
      </c>
      <c r="L46" s="1950" t="s">
        <v>70</v>
      </c>
      <c r="M46" s="2058" t="s">
        <v>129</v>
      </c>
      <c r="N46" s="2052">
        <v>0.8</v>
      </c>
      <c r="O46" s="1355" t="s">
        <v>53</v>
      </c>
      <c r="P46" s="1355" t="s">
        <v>53</v>
      </c>
      <c r="Q46" s="1355" t="s">
        <v>53</v>
      </c>
      <c r="R46" s="1355" t="s">
        <v>53</v>
      </c>
      <c r="S46" s="1355" t="s">
        <v>53</v>
      </c>
      <c r="T46" s="1355" t="s">
        <v>53</v>
      </c>
      <c r="U46" s="1355" t="s">
        <v>53</v>
      </c>
      <c r="V46" s="1355" t="s">
        <v>54</v>
      </c>
      <c r="W46" s="1355" t="s">
        <v>54</v>
      </c>
      <c r="X46" s="1355" t="s">
        <v>53</v>
      </c>
      <c r="Y46" s="1355" t="s">
        <v>53</v>
      </c>
      <c r="Z46" s="1355" t="s">
        <v>53</v>
      </c>
      <c r="AA46" s="1355" t="s">
        <v>53</v>
      </c>
      <c r="AB46" s="1355" t="s">
        <v>53</v>
      </c>
      <c r="AC46" s="1355" t="s">
        <v>53</v>
      </c>
      <c r="AD46" s="1355" t="s">
        <v>54</v>
      </c>
      <c r="AE46" s="1355" t="s">
        <v>53</v>
      </c>
      <c r="AF46" s="1355" t="s">
        <v>53</v>
      </c>
      <c r="AG46" s="1355" t="s">
        <v>54</v>
      </c>
      <c r="AH46" s="1091"/>
      <c r="AI46" s="1950" t="s">
        <v>362</v>
      </c>
      <c r="AJ46" s="1091"/>
      <c r="AK46" s="1922" t="s">
        <v>130</v>
      </c>
      <c r="AL46" s="1924">
        <v>0.8</v>
      </c>
      <c r="AM46" s="2054" t="s">
        <v>129</v>
      </c>
      <c r="AN46" s="93" t="s">
        <v>84</v>
      </c>
      <c r="AO46" s="1418" t="s">
        <v>1276</v>
      </c>
      <c r="AP46" s="1423" t="s">
        <v>512</v>
      </c>
      <c r="AQ46" s="1093" t="s">
        <v>103</v>
      </c>
      <c r="AR46" s="1370" t="s">
        <v>61</v>
      </c>
      <c r="AS46" s="1366">
        <v>0.25</v>
      </c>
      <c r="AT46" s="1370" t="s">
        <v>56</v>
      </c>
      <c r="AU46" s="1366">
        <v>0.15</v>
      </c>
      <c r="AV46" s="1096">
        <v>0.4</v>
      </c>
      <c r="AW46" s="1370" t="s">
        <v>57</v>
      </c>
      <c r="AX46" s="1370" t="s">
        <v>58</v>
      </c>
      <c r="AY46" s="1370" t="s">
        <v>59</v>
      </c>
      <c r="AZ46" s="1096">
        <v>0.48</v>
      </c>
      <c r="BA46" s="1097" t="s">
        <v>122</v>
      </c>
      <c r="BB46" s="1096">
        <v>0.8</v>
      </c>
      <c r="BC46" s="1097" t="s">
        <v>130</v>
      </c>
      <c r="BD46" s="1368" t="s">
        <v>129</v>
      </c>
      <c r="BE46" s="1959" t="s">
        <v>60</v>
      </c>
      <c r="BF46" s="1937" t="s">
        <v>513</v>
      </c>
      <c r="BG46" s="1820" t="s">
        <v>514</v>
      </c>
      <c r="BH46" s="1820" t="s">
        <v>395</v>
      </c>
      <c r="BI46" s="1939">
        <v>45293</v>
      </c>
      <c r="BJ46" s="1939">
        <v>45655</v>
      </c>
      <c r="BK46" s="1820"/>
      <c r="BL46" s="1916" t="s">
        <v>928</v>
      </c>
    </row>
    <row r="47" spans="1:64" ht="201" customHeight="1" thickBot="1" x14ac:dyDescent="0.35">
      <c r="B47" s="2073"/>
      <c r="C47" s="2075"/>
      <c r="D47" s="2075"/>
      <c r="E47" s="2077"/>
      <c r="F47" s="2079"/>
      <c r="G47" s="2086"/>
      <c r="H47" s="1822"/>
      <c r="I47" s="1822"/>
      <c r="J47" s="2062"/>
      <c r="K47" s="2062"/>
      <c r="L47" s="1684"/>
      <c r="M47" s="2060"/>
      <c r="N47" s="2053"/>
      <c r="O47" s="1108"/>
      <c r="P47" s="1108"/>
      <c r="Q47" s="1108"/>
      <c r="R47" s="1108"/>
      <c r="S47" s="1108"/>
      <c r="T47" s="1108"/>
      <c r="U47" s="1108"/>
      <c r="V47" s="1108"/>
      <c r="W47" s="1108"/>
      <c r="X47" s="1108"/>
      <c r="Y47" s="1108"/>
      <c r="Z47" s="1108"/>
      <c r="AA47" s="1108"/>
      <c r="AB47" s="1108"/>
      <c r="AC47" s="1108"/>
      <c r="AD47" s="1108"/>
      <c r="AE47" s="1108"/>
      <c r="AF47" s="1108"/>
      <c r="AG47" s="1108"/>
      <c r="AH47" s="1109"/>
      <c r="AI47" s="1684"/>
      <c r="AJ47" s="1109"/>
      <c r="AK47" s="1962"/>
      <c r="AL47" s="1731"/>
      <c r="AM47" s="2055"/>
      <c r="AN47" s="1412" t="s">
        <v>347</v>
      </c>
      <c r="AO47" s="1417" t="s">
        <v>1277</v>
      </c>
      <c r="AP47" s="1424" t="s">
        <v>519</v>
      </c>
      <c r="AQ47" s="1110" t="s">
        <v>103</v>
      </c>
      <c r="AR47" s="1319" t="s">
        <v>61</v>
      </c>
      <c r="AS47" s="1317">
        <v>0.25</v>
      </c>
      <c r="AT47" s="1319" t="s">
        <v>56</v>
      </c>
      <c r="AU47" s="1317">
        <v>0.15</v>
      </c>
      <c r="AV47" s="1318">
        <v>0.4</v>
      </c>
      <c r="AW47" s="1319" t="s">
        <v>73</v>
      </c>
      <c r="AX47" s="1319" t="s">
        <v>65</v>
      </c>
      <c r="AY47" s="1319" t="s">
        <v>59</v>
      </c>
      <c r="AZ47" s="1320">
        <v>0.28799999999999998</v>
      </c>
      <c r="BA47" s="1321" t="s">
        <v>90</v>
      </c>
      <c r="BB47" s="1318">
        <v>0.8</v>
      </c>
      <c r="BC47" s="1321" t="s">
        <v>130</v>
      </c>
      <c r="BD47" s="1322" t="s">
        <v>129</v>
      </c>
      <c r="BE47" s="1712"/>
      <c r="BF47" s="1906"/>
      <c r="BG47" s="1822"/>
      <c r="BH47" s="1822"/>
      <c r="BI47" s="1859"/>
      <c r="BJ47" s="1859"/>
      <c r="BK47" s="1822"/>
      <c r="BL47" s="1963"/>
    </row>
    <row r="48" spans="1:64" ht="201" customHeight="1" x14ac:dyDescent="0.3">
      <c r="B48" s="2073" t="s">
        <v>194</v>
      </c>
      <c r="C48" s="2075" t="s">
        <v>212</v>
      </c>
      <c r="D48" s="2075" t="s">
        <v>228</v>
      </c>
      <c r="E48" s="2077" t="s">
        <v>74</v>
      </c>
      <c r="F48" s="2078" t="s">
        <v>257</v>
      </c>
      <c r="G48" s="1871" t="s">
        <v>1533</v>
      </c>
      <c r="H48" s="1820" t="s">
        <v>68</v>
      </c>
      <c r="I48" s="1820" t="s">
        <v>1534</v>
      </c>
      <c r="J48" s="1820" t="s">
        <v>1535</v>
      </c>
      <c r="K48" s="2061" t="s">
        <v>101</v>
      </c>
      <c r="L48" s="1950" t="s">
        <v>72</v>
      </c>
      <c r="M48" s="2058" t="s">
        <v>90</v>
      </c>
      <c r="N48" s="2052">
        <v>0.4</v>
      </c>
      <c r="O48" s="1355"/>
      <c r="P48" s="1355"/>
      <c r="Q48" s="1355"/>
      <c r="R48" s="1355"/>
      <c r="S48" s="1355"/>
      <c r="T48" s="1355"/>
      <c r="U48" s="1355"/>
      <c r="V48" s="1355"/>
      <c r="W48" s="1355"/>
      <c r="X48" s="1355"/>
      <c r="Y48" s="1355"/>
      <c r="Z48" s="1355"/>
      <c r="AA48" s="1355"/>
      <c r="AB48" s="1355"/>
      <c r="AC48" s="1355"/>
      <c r="AD48" s="1355"/>
      <c r="AE48" s="1355"/>
      <c r="AF48" s="1355"/>
      <c r="AG48" s="1355"/>
      <c r="AH48" s="1091"/>
      <c r="AI48" s="1950" t="s">
        <v>359</v>
      </c>
      <c r="AJ48" s="1091"/>
      <c r="AK48" s="1922" t="s">
        <v>1083</v>
      </c>
      <c r="AL48" s="1924">
        <v>0.2</v>
      </c>
      <c r="AM48" s="2054" t="s">
        <v>90</v>
      </c>
      <c r="AN48" s="93" t="s">
        <v>84</v>
      </c>
      <c r="AO48" s="1434" t="s">
        <v>1710</v>
      </c>
      <c r="AP48" s="2049" t="s">
        <v>1444</v>
      </c>
      <c r="AQ48" s="2047" t="s">
        <v>103</v>
      </c>
      <c r="AR48" s="1959" t="s">
        <v>61</v>
      </c>
      <c r="AS48" s="1924">
        <v>0.25</v>
      </c>
      <c r="AT48" s="1959" t="s">
        <v>56</v>
      </c>
      <c r="AU48" s="1924">
        <v>0.15</v>
      </c>
      <c r="AV48" s="2035">
        <v>0.4</v>
      </c>
      <c r="AW48" s="1959" t="s">
        <v>57</v>
      </c>
      <c r="AX48" s="1959" t="s">
        <v>58</v>
      </c>
      <c r="AY48" s="1959" t="s">
        <v>59</v>
      </c>
      <c r="AZ48" s="2035">
        <v>0.24</v>
      </c>
      <c r="BA48" s="2037" t="s">
        <v>90</v>
      </c>
      <c r="BB48" s="2035">
        <v>0.2</v>
      </c>
      <c r="BC48" s="2037" t="s">
        <v>1083</v>
      </c>
      <c r="BD48" s="1957" t="s">
        <v>90</v>
      </c>
      <c r="BE48" s="1959" t="s">
        <v>114</v>
      </c>
      <c r="BF48" s="1377" t="s">
        <v>1712</v>
      </c>
      <c r="BG48" s="1375" t="s">
        <v>1064</v>
      </c>
      <c r="BH48" s="1378" t="s">
        <v>395</v>
      </c>
      <c r="BI48" s="1379">
        <v>45293</v>
      </c>
      <c r="BJ48" s="1379">
        <v>45626</v>
      </c>
      <c r="BK48" s="1405"/>
      <c r="BL48" s="1435" t="s">
        <v>1714</v>
      </c>
    </row>
    <row r="49" spans="1:64" ht="198.75" customHeight="1" thickBot="1" x14ac:dyDescent="0.35">
      <c r="B49" s="2073"/>
      <c r="C49" s="2075"/>
      <c r="D49" s="2075"/>
      <c r="E49" s="2077"/>
      <c r="F49" s="2079"/>
      <c r="G49" s="2080"/>
      <c r="H49" s="1822"/>
      <c r="I49" s="1822"/>
      <c r="J49" s="1822"/>
      <c r="K49" s="2062"/>
      <c r="L49" s="1684"/>
      <c r="M49" s="2060"/>
      <c r="N49" s="2053"/>
      <c r="O49" s="1108" t="s">
        <v>53</v>
      </c>
      <c r="P49" s="1108" t="s">
        <v>53</v>
      </c>
      <c r="Q49" s="1108" t="s">
        <v>53</v>
      </c>
      <c r="R49" s="1108" t="s">
        <v>53</v>
      </c>
      <c r="S49" s="1108" t="s">
        <v>53</v>
      </c>
      <c r="T49" s="1108" t="s">
        <v>53</v>
      </c>
      <c r="U49" s="1108" t="s">
        <v>53</v>
      </c>
      <c r="V49" s="1108" t="s">
        <v>54</v>
      </c>
      <c r="W49" s="1108" t="s">
        <v>54</v>
      </c>
      <c r="X49" s="1108" t="s">
        <v>53</v>
      </c>
      <c r="Y49" s="1108" t="s">
        <v>53</v>
      </c>
      <c r="Z49" s="1108" t="s">
        <v>53</v>
      </c>
      <c r="AA49" s="1108" t="s">
        <v>53</v>
      </c>
      <c r="AB49" s="1108" t="s">
        <v>53</v>
      </c>
      <c r="AC49" s="1108" t="s">
        <v>53</v>
      </c>
      <c r="AD49" s="1108" t="s">
        <v>54</v>
      </c>
      <c r="AE49" s="1108" t="s">
        <v>53</v>
      </c>
      <c r="AF49" s="1108" t="s">
        <v>53</v>
      </c>
      <c r="AG49" s="1108" t="s">
        <v>54</v>
      </c>
      <c r="AH49" s="1109"/>
      <c r="AI49" s="1684"/>
      <c r="AJ49" s="1109"/>
      <c r="AK49" s="1962"/>
      <c r="AL49" s="1731"/>
      <c r="AM49" s="2055"/>
      <c r="AN49" s="1412" t="s">
        <v>347</v>
      </c>
      <c r="AO49" s="1436" t="s">
        <v>1711</v>
      </c>
      <c r="AP49" s="2050"/>
      <c r="AQ49" s="2048"/>
      <c r="AR49" s="1712"/>
      <c r="AS49" s="1731"/>
      <c r="AT49" s="1712"/>
      <c r="AU49" s="1731"/>
      <c r="AV49" s="1732"/>
      <c r="AW49" s="1712"/>
      <c r="AX49" s="1712"/>
      <c r="AY49" s="1712"/>
      <c r="AZ49" s="1732"/>
      <c r="BA49" s="1738"/>
      <c r="BB49" s="1732"/>
      <c r="BC49" s="1738"/>
      <c r="BD49" s="1739"/>
      <c r="BE49" s="1712"/>
      <c r="BF49" s="1386" t="s">
        <v>1713</v>
      </c>
      <c r="BG49" s="1387" t="s">
        <v>1064</v>
      </c>
      <c r="BH49" s="1387" t="s">
        <v>590</v>
      </c>
      <c r="BI49" s="1381">
        <v>45383</v>
      </c>
      <c r="BJ49" s="1381">
        <v>45626</v>
      </c>
      <c r="BK49" s="1382"/>
      <c r="BL49" s="1437" t="s">
        <v>1715</v>
      </c>
    </row>
    <row r="50" spans="1:64" ht="202.5" thickBot="1" x14ac:dyDescent="0.35">
      <c r="B50" s="2073"/>
      <c r="C50" s="2075"/>
      <c r="D50" s="2075"/>
      <c r="E50" s="598" t="s">
        <v>50</v>
      </c>
      <c r="F50" s="1307" t="s">
        <v>258</v>
      </c>
      <c r="G50" s="1346" t="s">
        <v>1061</v>
      </c>
      <c r="H50" s="1329" t="s">
        <v>68</v>
      </c>
      <c r="I50" s="1329" t="s">
        <v>1062</v>
      </c>
      <c r="J50" s="1329" t="s">
        <v>1063</v>
      </c>
      <c r="K50" s="1328" t="s">
        <v>101</v>
      </c>
      <c r="L50" s="1309" t="s">
        <v>64</v>
      </c>
      <c r="M50" s="1311" t="s">
        <v>122</v>
      </c>
      <c r="N50" s="1312">
        <v>0.6</v>
      </c>
      <c r="O50" s="1324" t="s">
        <v>53</v>
      </c>
      <c r="P50" s="1324" t="s">
        <v>53</v>
      </c>
      <c r="Q50" s="1324" t="s">
        <v>53</v>
      </c>
      <c r="R50" s="1324" t="s">
        <v>53</v>
      </c>
      <c r="S50" s="1324" t="s">
        <v>53</v>
      </c>
      <c r="T50" s="1324" t="s">
        <v>53</v>
      </c>
      <c r="U50" s="1324" t="s">
        <v>53</v>
      </c>
      <c r="V50" s="1324" t="s">
        <v>54</v>
      </c>
      <c r="W50" s="1324" t="s">
        <v>54</v>
      </c>
      <c r="X50" s="1324" t="s">
        <v>53</v>
      </c>
      <c r="Y50" s="1324" t="s">
        <v>53</v>
      </c>
      <c r="Z50" s="1324" t="s">
        <v>53</v>
      </c>
      <c r="AA50" s="1324" t="s">
        <v>53</v>
      </c>
      <c r="AB50" s="1324" t="s">
        <v>53</v>
      </c>
      <c r="AC50" s="1324" t="s">
        <v>53</v>
      </c>
      <c r="AD50" s="1324" t="s">
        <v>54</v>
      </c>
      <c r="AE50" s="1324" t="s">
        <v>53</v>
      </c>
      <c r="AF50" s="1324" t="s">
        <v>53</v>
      </c>
      <c r="AG50" s="1324" t="s">
        <v>54</v>
      </c>
      <c r="AH50" s="309"/>
      <c r="AI50" s="1309" t="s">
        <v>359</v>
      </c>
      <c r="AJ50" s="309"/>
      <c r="AK50" s="1314" t="s">
        <v>1083</v>
      </c>
      <c r="AL50" s="1315">
        <v>0.2</v>
      </c>
      <c r="AM50" s="1373" t="s">
        <v>126</v>
      </c>
      <c r="AN50" s="1420" t="s">
        <v>84</v>
      </c>
      <c r="AO50" s="1392" t="s">
        <v>1717</v>
      </c>
      <c r="AP50" s="1438" t="s">
        <v>1064</v>
      </c>
      <c r="AQ50" s="890" t="s">
        <v>105</v>
      </c>
      <c r="AR50" s="1310" t="s">
        <v>55</v>
      </c>
      <c r="AS50" s="1315">
        <v>0.1</v>
      </c>
      <c r="AT50" s="1310" t="s">
        <v>56</v>
      </c>
      <c r="AU50" s="1315">
        <v>0.15</v>
      </c>
      <c r="AV50" s="1326">
        <v>0.25</v>
      </c>
      <c r="AW50" s="1310" t="s">
        <v>57</v>
      </c>
      <c r="AX50" s="1310" t="s">
        <v>58</v>
      </c>
      <c r="AY50" s="1310" t="s">
        <v>59</v>
      </c>
      <c r="AZ50" s="1326">
        <v>0.6</v>
      </c>
      <c r="BA50" s="1327" t="s">
        <v>122</v>
      </c>
      <c r="BB50" s="1326">
        <v>0.15000000000000002</v>
      </c>
      <c r="BC50" s="1327" t="s">
        <v>1083</v>
      </c>
      <c r="BD50" s="1439" t="s">
        <v>126</v>
      </c>
      <c r="BE50" s="1440" t="s">
        <v>60</v>
      </c>
      <c r="BF50" s="1441" t="s">
        <v>1716</v>
      </c>
      <c r="BG50" s="1391" t="s">
        <v>1064</v>
      </c>
      <c r="BH50" s="1391" t="s">
        <v>590</v>
      </c>
      <c r="BI50" s="1442">
        <v>45383</v>
      </c>
      <c r="BJ50" s="1442">
        <v>45626</v>
      </c>
      <c r="BK50" s="1443"/>
      <c r="BL50" s="1444" t="s">
        <v>1065</v>
      </c>
    </row>
    <row r="51" spans="1:64" ht="160.5" thickBot="1" x14ac:dyDescent="0.35">
      <c r="B51" s="2073"/>
      <c r="C51" s="2075"/>
      <c r="D51" s="2075"/>
      <c r="E51" s="598" t="s">
        <v>74</v>
      </c>
      <c r="F51" s="1307" t="s">
        <v>259</v>
      </c>
      <c r="G51" s="1346" t="s">
        <v>1120</v>
      </c>
      <c r="H51" s="1329" t="s">
        <v>68</v>
      </c>
      <c r="I51" s="1341" t="s">
        <v>766</v>
      </c>
      <c r="J51" s="1329" t="s">
        <v>1121</v>
      </c>
      <c r="K51" s="1328" t="s">
        <v>101</v>
      </c>
      <c r="L51" s="1309" t="s">
        <v>72</v>
      </c>
      <c r="M51" s="1311" t="s">
        <v>90</v>
      </c>
      <c r="N51" s="1312">
        <v>0.4</v>
      </c>
      <c r="O51" s="1324" t="s">
        <v>53</v>
      </c>
      <c r="P51" s="1324" t="s">
        <v>53</v>
      </c>
      <c r="Q51" s="1324" t="s">
        <v>53</v>
      </c>
      <c r="R51" s="1324" t="s">
        <v>53</v>
      </c>
      <c r="S51" s="1324" t="s">
        <v>53</v>
      </c>
      <c r="T51" s="1324" t="s">
        <v>53</v>
      </c>
      <c r="U51" s="1324" t="s">
        <v>53</v>
      </c>
      <c r="V51" s="1324" t="s">
        <v>54</v>
      </c>
      <c r="W51" s="1324" t="s">
        <v>54</v>
      </c>
      <c r="X51" s="1324" t="s">
        <v>53</v>
      </c>
      <c r="Y51" s="1324" t="s">
        <v>53</v>
      </c>
      <c r="Z51" s="1324" t="s">
        <v>53</v>
      </c>
      <c r="AA51" s="1324" t="s">
        <v>53</v>
      </c>
      <c r="AB51" s="1324" t="s">
        <v>53</v>
      </c>
      <c r="AC51" s="1324" t="s">
        <v>53</v>
      </c>
      <c r="AD51" s="1324" t="s">
        <v>54</v>
      </c>
      <c r="AE51" s="1324" t="s">
        <v>53</v>
      </c>
      <c r="AF51" s="1324" t="s">
        <v>53</v>
      </c>
      <c r="AG51" s="1324" t="s">
        <v>54</v>
      </c>
      <c r="AH51" s="309"/>
      <c r="AI51" s="1309" t="s">
        <v>359</v>
      </c>
      <c r="AJ51" s="309"/>
      <c r="AK51" s="1314" t="s">
        <v>1083</v>
      </c>
      <c r="AL51" s="1315">
        <v>0.2</v>
      </c>
      <c r="AM51" s="1373" t="s">
        <v>90</v>
      </c>
      <c r="AN51" s="1420" t="s">
        <v>84</v>
      </c>
      <c r="AO51" s="1392" t="s">
        <v>1718</v>
      </c>
      <c r="AP51" s="1422" t="s">
        <v>1122</v>
      </c>
      <c r="AQ51" s="890" t="s">
        <v>103</v>
      </c>
      <c r="AR51" s="1310" t="s">
        <v>61</v>
      </c>
      <c r="AS51" s="1315">
        <v>0.25</v>
      </c>
      <c r="AT51" s="1310" t="s">
        <v>56</v>
      </c>
      <c r="AU51" s="1315">
        <v>0.15</v>
      </c>
      <c r="AV51" s="1326">
        <v>0.4</v>
      </c>
      <c r="AW51" s="1310" t="s">
        <v>57</v>
      </c>
      <c r="AX51" s="1310" t="s">
        <v>58</v>
      </c>
      <c r="AY51" s="1310" t="s">
        <v>59</v>
      </c>
      <c r="AZ51" s="1326">
        <v>0.24</v>
      </c>
      <c r="BA51" s="1327" t="s">
        <v>90</v>
      </c>
      <c r="BB51" s="1326">
        <v>0.2</v>
      </c>
      <c r="BC51" s="1327" t="s">
        <v>1083</v>
      </c>
      <c r="BD51" s="1325" t="s">
        <v>90</v>
      </c>
      <c r="BE51" s="1310" t="s">
        <v>114</v>
      </c>
      <c r="BF51" s="1341" t="s">
        <v>388</v>
      </c>
      <c r="BG51" s="1341" t="s">
        <v>388</v>
      </c>
      <c r="BH51" s="1341" t="s">
        <v>388</v>
      </c>
      <c r="BI51" s="1341" t="s">
        <v>388</v>
      </c>
      <c r="BJ51" s="1341" t="s">
        <v>388</v>
      </c>
      <c r="BK51" s="1271"/>
      <c r="BL51" s="1330" t="s">
        <v>1124</v>
      </c>
    </row>
    <row r="52" spans="1:64" s="1541" customFormat="1" ht="259.5" customHeight="1" thickBot="1" x14ac:dyDescent="0.35">
      <c r="A52" s="1523"/>
      <c r="B52" s="2132"/>
      <c r="C52" s="2133"/>
      <c r="D52" s="2133"/>
      <c r="E52" s="1542" t="s">
        <v>50</v>
      </c>
      <c r="F52" s="1543" t="s">
        <v>260</v>
      </c>
      <c r="G52" s="1544" t="s">
        <v>1068</v>
      </c>
      <c r="H52" s="1545" t="s">
        <v>157</v>
      </c>
      <c r="I52" s="1546" t="s">
        <v>1719</v>
      </c>
      <c r="J52" s="1545" t="s">
        <v>1067</v>
      </c>
      <c r="K52" s="1547" t="s">
        <v>356</v>
      </c>
      <c r="L52" s="1548" t="s">
        <v>64</v>
      </c>
      <c r="M52" s="1549" t="s">
        <v>122</v>
      </c>
      <c r="N52" s="1550">
        <v>0.6</v>
      </c>
      <c r="O52" s="1551" t="s">
        <v>53</v>
      </c>
      <c r="P52" s="1551" t="s">
        <v>53</v>
      </c>
      <c r="Q52" s="1551" t="s">
        <v>53</v>
      </c>
      <c r="R52" s="1551" t="s">
        <v>53</v>
      </c>
      <c r="S52" s="1551" t="s">
        <v>53</v>
      </c>
      <c r="T52" s="1551" t="s">
        <v>53</v>
      </c>
      <c r="U52" s="1551" t="s">
        <v>53</v>
      </c>
      <c r="V52" s="1551" t="s">
        <v>54</v>
      </c>
      <c r="W52" s="1551" t="s">
        <v>54</v>
      </c>
      <c r="X52" s="1551" t="s">
        <v>53</v>
      </c>
      <c r="Y52" s="1551" t="s">
        <v>53</v>
      </c>
      <c r="Z52" s="1551" t="s">
        <v>53</v>
      </c>
      <c r="AA52" s="1551" t="s">
        <v>53</v>
      </c>
      <c r="AB52" s="1551" t="s">
        <v>53</v>
      </c>
      <c r="AC52" s="1551" t="s">
        <v>53</v>
      </c>
      <c r="AD52" s="1551" t="s">
        <v>54</v>
      </c>
      <c r="AE52" s="1551" t="s">
        <v>53</v>
      </c>
      <c r="AF52" s="1551" t="s">
        <v>53</v>
      </c>
      <c r="AG52" s="1551" t="s">
        <v>54</v>
      </c>
      <c r="AH52" s="1552"/>
      <c r="AI52" s="1548" t="s">
        <v>361</v>
      </c>
      <c r="AJ52" s="1552"/>
      <c r="AK52" s="1553" t="s">
        <v>123</v>
      </c>
      <c r="AL52" s="1554">
        <v>0.6</v>
      </c>
      <c r="AM52" s="1555" t="s">
        <v>90</v>
      </c>
      <c r="AN52" s="1556" t="s">
        <v>84</v>
      </c>
      <c r="AO52" s="1557" t="s">
        <v>1789</v>
      </c>
      <c r="AP52" s="1422" t="s">
        <v>1790</v>
      </c>
      <c r="AQ52" s="890" t="s">
        <v>103</v>
      </c>
      <c r="AR52" s="1310" t="s">
        <v>61</v>
      </c>
      <c r="AS52" s="1315">
        <v>0.25</v>
      </c>
      <c r="AT52" s="1310" t="s">
        <v>56</v>
      </c>
      <c r="AU52" s="1315">
        <v>0.15</v>
      </c>
      <c r="AV52" s="1326">
        <v>0.4</v>
      </c>
      <c r="AW52" s="1310" t="s">
        <v>57</v>
      </c>
      <c r="AX52" s="1310" t="s">
        <v>58</v>
      </c>
      <c r="AY52" s="1310" t="s">
        <v>59</v>
      </c>
      <c r="AZ52" s="1326">
        <v>0.36</v>
      </c>
      <c r="BA52" s="1327" t="s">
        <v>90</v>
      </c>
      <c r="BB52" s="1326">
        <v>0.6</v>
      </c>
      <c r="BC52" s="1327" t="s">
        <v>123</v>
      </c>
      <c r="BD52" s="1325" t="s">
        <v>126</v>
      </c>
      <c r="BE52" s="1310" t="s">
        <v>60</v>
      </c>
      <c r="BF52" s="1558" t="s">
        <v>1720</v>
      </c>
      <c r="BG52" s="1546" t="s">
        <v>1064</v>
      </c>
      <c r="BH52" s="1546" t="s">
        <v>1290</v>
      </c>
      <c r="BI52" s="1559">
        <v>45383</v>
      </c>
      <c r="BJ52" s="1559">
        <v>45626</v>
      </c>
      <c r="BK52" s="1271"/>
      <c r="BL52" s="1560" t="s">
        <v>1070</v>
      </c>
    </row>
    <row r="53" spans="1:64" ht="150" customHeight="1" thickBot="1" x14ac:dyDescent="0.35">
      <c r="B53" s="2073"/>
      <c r="C53" s="2075"/>
      <c r="D53" s="2075"/>
      <c r="E53" s="598" t="s">
        <v>50</v>
      </c>
      <c r="F53" s="1307" t="s">
        <v>261</v>
      </c>
      <c r="G53" s="1346" t="s">
        <v>1073</v>
      </c>
      <c r="H53" s="1329" t="s">
        <v>68</v>
      </c>
      <c r="I53" s="1329" t="s">
        <v>1071</v>
      </c>
      <c r="J53" s="1329" t="s">
        <v>1072</v>
      </c>
      <c r="K53" s="1328" t="s">
        <v>101</v>
      </c>
      <c r="L53" s="1309" t="s">
        <v>64</v>
      </c>
      <c r="M53" s="1311" t="s">
        <v>122</v>
      </c>
      <c r="N53" s="1312">
        <v>0.6</v>
      </c>
      <c r="O53" s="1324" t="s">
        <v>53</v>
      </c>
      <c r="P53" s="1324" t="s">
        <v>53</v>
      </c>
      <c r="Q53" s="1324" t="s">
        <v>53</v>
      </c>
      <c r="R53" s="1324" t="s">
        <v>53</v>
      </c>
      <c r="S53" s="1324" t="s">
        <v>53</v>
      </c>
      <c r="T53" s="1324" t="s">
        <v>53</v>
      </c>
      <c r="U53" s="1324" t="s">
        <v>53</v>
      </c>
      <c r="V53" s="1324" t="s">
        <v>54</v>
      </c>
      <c r="W53" s="1324" t="s">
        <v>54</v>
      </c>
      <c r="X53" s="1324" t="s">
        <v>53</v>
      </c>
      <c r="Y53" s="1324" t="s">
        <v>53</v>
      </c>
      <c r="Z53" s="1324" t="s">
        <v>53</v>
      </c>
      <c r="AA53" s="1324" t="s">
        <v>53</v>
      </c>
      <c r="AB53" s="1324" t="s">
        <v>53</v>
      </c>
      <c r="AC53" s="1324" t="s">
        <v>53</v>
      </c>
      <c r="AD53" s="1324" t="s">
        <v>54</v>
      </c>
      <c r="AE53" s="1324" t="s">
        <v>53</v>
      </c>
      <c r="AF53" s="1324" t="s">
        <v>53</v>
      </c>
      <c r="AG53" s="1324" t="s">
        <v>54</v>
      </c>
      <c r="AH53" s="309"/>
      <c r="AI53" s="1309" t="s">
        <v>359</v>
      </c>
      <c r="AJ53" s="309"/>
      <c r="AK53" s="1314" t="s">
        <v>1083</v>
      </c>
      <c r="AL53" s="1315">
        <v>0.2</v>
      </c>
      <c r="AM53" s="1373" t="s">
        <v>126</v>
      </c>
      <c r="AN53" s="1420" t="s">
        <v>84</v>
      </c>
      <c r="AO53" s="1392" t="s">
        <v>1721</v>
      </c>
      <c r="AP53" s="1422" t="s">
        <v>1292</v>
      </c>
      <c r="AQ53" s="890" t="s">
        <v>103</v>
      </c>
      <c r="AR53" s="1310" t="s">
        <v>61</v>
      </c>
      <c r="AS53" s="1315">
        <v>0.25</v>
      </c>
      <c r="AT53" s="1310" t="s">
        <v>56</v>
      </c>
      <c r="AU53" s="1315">
        <v>0.15</v>
      </c>
      <c r="AV53" s="1326">
        <v>0.4</v>
      </c>
      <c r="AW53" s="1310" t="s">
        <v>57</v>
      </c>
      <c r="AX53" s="1310" t="s">
        <v>58</v>
      </c>
      <c r="AY53" s="1310" t="s">
        <v>59</v>
      </c>
      <c r="AZ53" s="1326">
        <v>0.36</v>
      </c>
      <c r="BA53" s="1327" t="s">
        <v>90</v>
      </c>
      <c r="BB53" s="1326">
        <v>0.2</v>
      </c>
      <c r="BC53" s="1327" t="s">
        <v>1083</v>
      </c>
      <c r="BD53" s="1325" t="s">
        <v>90</v>
      </c>
      <c r="BE53" s="1310" t="s">
        <v>114</v>
      </c>
      <c r="BF53" s="1341" t="s">
        <v>388</v>
      </c>
      <c r="BG53" s="1341" t="s">
        <v>388</v>
      </c>
      <c r="BH53" s="1341" t="s">
        <v>388</v>
      </c>
      <c r="BI53" s="1341" t="s">
        <v>388</v>
      </c>
      <c r="BJ53" s="1341" t="s">
        <v>388</v>
      </c>
      <c r="BK53" s="1341"/>
      <c r="BL53" s="1447" t="s">
        <v>1722</v>
      </c>
    </row>
    <row r="54" spans="1:64" ht="126.75" customHeight="1" thickBot="1" x14ac:dyDescent="0.35">
      <c r="B54" s="2073"/>
      <c r="C54" s="2075"/>
      <c r="D54" s="2075"/>
      <c r="E54" s="598" t="s">
        <v>50</v>
      </c>
      <c r="F54" s="1307" t="s">
        <v>262</v>
      </c>
      <c r="G54" s="1346" t="s">
        <v>1078</v>
      </c>
      <c r="H54" s="1329" t="s">
        <v>68</v>
      </c>
      <c r="I54" s="1329" t="s">
        <v>1076</v>
      </c>
      <c r="J54" s="1329" t="s">
        <v>1077</v>
      </c>
      <c r="K54" s="1328" t="s">
        <v>101</v>
      </c>
      <c r="L54" s="1309" t="s">
        <v>70</v>
      </c>
      <c r="M54" s="1311" t="s">
        <v>129</v>
      </c>
      <c r="N54" s="1312">
        <v>0.8</v>
      </c>
      <c r="O54" s="1324" t="s">
        <v>53</v>
      </c>
      <c r="P54" s="1324" t="s">
        <v>53</v>
      </c>
      <c r="Q54" s="1324" t="s">
        <v>53</v>
      </c>
      <c r="R54" s="1324" t="s">
        <v>53</v>
      </c>
      <c r="S54" s="1324" t="s">
        <v>53</v>
      </c>
      <c r="T54" s="1324" t="s">
        <v>53</v>
      </c>
      <c r="U54" s="1324" t="s">
        <v>53</v>
      </c>
      <c r="V54" s="1324" t="s">
        <v>54</v>
      </c>
      <c r="W54" s="1324" t="s">
        <v>54</v>
      </c>
      <c r="X54" s="1324" t="s">
        <v>53</v>
      </c>
      <c r="Y54" s="1324" t="s">
        <v>53</v>
      </c>
      <c r="Z54" s="1324" t="s">
        <v>53</v>
      </c>
      <c r="AA54" s="1324" t="s">
        <v>53</v>
      </c>
      <c r="AB54" s="1324" t="s">
        <v>53</v>
      </c>
      <c r="AC54" s="1324" t="s">
        <v>53</v>
      </c>
      <c r="AD54" s="1324" t="s">
        <v>54</v>
      </c>
      <c r="AE54" s="1324" t="s">
        <v>53</v>
      </c>
      <c r="AF54" s="1324" t="s">
        <v>53</v>
      </c>
      <c r="AG54" s="1324" t="s">
        <v>54</v>
      </c>
      <c r="AH54" s="309"/>
      <c r="AI54" s="1309" t="s">
        <v>359</v>
      </c>
      <c r="AJ54" s="309"/>
      <c r="AK54" s="1314" t="s">
        <v>1083</v>
      </c>
      <c r="AL54" s="1315">
        <v>0.2</v>
      </c>
      <c r="AM54" s="1373" t="s">
        <v>126</v>
      </c>
      <c r="AN54" s="1420" t="s">
        <v>84</v>
      </c>
      <c r="AO54" s="1392" t="s">
        <v>1724</v>
      </c>
      <c r="AP54" s="1438" t="s">
        <v>1723</v>
      </c>
      <c r="AQ54" s="890" t="s">
        <v>103</v>
      </c>
      <c r="AR54" s="1310" t="s">
        <v>61</v>
      </c>
      <c r="AS54" s="1315">
        <v>0.25</v>
      </c>
      <c r="AT54" s="1310" t="s">
        <v>56</v>
      </c>
      <c r="AU54" s="1315">
        <v>0.15</v>
      </c>
      <c r="AV54" s="1326">
        <v>0.4</v>
      </c>
      <c r="AW54" s="1310" t="s">
        <v>57</v>
      </c>
      <c r="AX54" s="1310" t="s">
        <v>58</v>
      </c>
      <c r="AY54" s="1310" t="s">
        <v>59</v>
      </c>
      <c r="AZ54" s="1326">
        <v>0.48</v>
      </c>
      <c r="BA54" s="1327" t="s">
        <v>122</v>
      </c>
      <c r="BB54" s="1326">
        <v>0.2</v>
      </c>
      <c r="BC54" s="1327" t="s">
        <v>1083</v>
      </c>
      <c r="BD54" s="1325" t="s">
        <v>126</v>
      </c>
      <c r="BE54" s="1310" t="s">
        <v>60</v>
      </c>
      <c r="BF54" s="1441" t="s">
        <v>1725</v>
      </c>
      <c r="BG54" s="1391" t="s">
        <v>1726</v>
      </c>
      <c r="BH54" s="1391" t="s">
        <v>430</v>
      </c>
      <c r="BI54" s="1448">
        <v>45383</v>
      </c>
      <c r="BJ54" s="1448">
        <v>45534</v>
      </c>
      <c r="BK54" s="1271"/>
      <c r="BL54" s="1330" t="s">
        <v>1079</v>
      </c>
    </row>
    <row r="55" spans="1:64" ht="232.5" customHeight="1" x14ac:dyDescent="0.3">
      <c r="B55" s="2073"/>
      <c r="C55" s="2075"/>
      <c r="D55" s="2075"/>
      <c r="E55" s="2077" t="s">
        <v>50</v>
      </c>
      <c r="F55" s="2078" t="s">
        <v>263</v>
      </c>
      <c r="G55" s="1871" t="s">
        <v>791</v>
      </c>
      <c r="H55" s="1820" t="s">
        <v>68</v>
      </c>
      <c r="I55" s="1348" t="s">
        <v>968</v>
      </c>
      <c r="J55" s="1348" t="s">
        <v>969</v>
      </c>
      <c r="K55" s="2061" t="s">
        <v>101</v>
      </c>
      <c r="L55" s="1950" t="s">
        <v>64</v>
      </c>
      <c r="M55" s="2058" t="s">
        <v>122</v>
      </c>
      <c r="N55" s="2052">
        <v>0.6</v>
      </c>
      <c r="O55" s="1355" t="s">
        <v>53</v>
      </c>
      <c r="P55" s="1355" t="s">
        <v>53</v>
      </c>
      <c r="Q55" s="1355" t="s">
        <v>53</v>
      </c>
      <c r="R55" s="1355" t="s">
        <v>53</v>
      </c>
      <c r="S55" s="1355" t="s">
        <v>53</v>
      </c>
      <c r="T55" s="1355" t="s">
        <v>53</v>
      </c>
      <c r="U55" s="1355" t="s">
        <v>53</v>
      </c>
      <c r="V55" s="1355" t="s">
        <v>54</v>
      </c>
      <c r="W55" s="1355" t="s">
        <v>54</v>
      </c>
      <c r="X55" s="1355" t="s">
        <v>53</v>
      </c>
      <c r="Y55" s="1355" t="s">
        <v>53</v>
      </c>
      <c r="Z55" s="1355" t="s">
        <v>53</v>
      </c>
      <c r="AA55" s="1355" t="s">
        <v>53</v>
      </c>
      <c r="AB55" s="1355" t="s">
        <v>53</v>
      </c>
      <c r="AC55" s="1355" t="s">
        <v>53</v>
      </c>
      <c r="AD55" s="1355" t="s">
        <v>54</v>
      </c>
      <c r="AE55" s="1355" t="s">
        <v>53</v>
      </c>
      <c r="AF55" s="1355" t="s">
        <v>53</v>
      </c>
      <c r="AG55" s="1355" t="s">
        <v>54</v>
      </c>
      <c r="AH55" s="1091"/>
      <c r="AI55" s="1950" t="s">
        <v>361</v>
      </c>
      <c r="AJ55" s="1091"/>
      <c r="AK55" s="1922" t="s">
        <v>123</v>
      </c>
      <c r="AL55" s="1924">
        <v>0.6</v>
      </c>
      <c r="AM55" s="2054" t="s">
        <v>126</v>
      </c>
      <c r="AN55" s="93" t="s">
        <v>84</v>
      </c>
      <c r="AO55" s="1374" t="s">
        <v>1648</v>
      </c>
      <c r="AP55" s="1409" t="s">
        <v>767</v>
      </c>
      <c r="AQ55" s="1093" t="s">
        <v>103</v>
      </c>
      <c r="AR55" s="1370" t="s">
        <v>62</v>
      </c>
      <c r="AS55" s="1366">
        <v>0.15</v>
      </c>
      <c r="AT55" s="1370" t="s">
        <v>56</v>
      </c>
      <c r="AU55" s="1366">
        <v>0.15</v>
      </c>
      <c r="AV55" s="1096">
        <v>0.3</v>
      </c>
      <c r="AW55" s="1370" t="s">
        <v>57</v>
      </c>
      <c r="AX55" s="1370" t="s">
        <v>58</v>
      </c>
      <c r="AY55" s="1370" t="s">
        <v>59</v>
      </c>
      <c r="AZ55" s="1096">
        <v>0.42</v>
      </c>
      <c r="BA55" s="1097" t="s">
        <v>122</v>
      </c>
      <c r="BB55" s="1096">
        <v>0.6</v>
      </c>
      <c r="BC55" s="1097" t="s">
        <v>123</v>
      </c>
      <c r="BD55" s="1368" t="s">
        <v>126</v>
      </c>
      <c r="BE55" s="1959" t="s">
        <v>60</v>
      </c>
      <c r="BF55" s="1374" t="s">
        <v>768</v>
      </c>
      <c r="BG55" s="1348" t="s">
        <v>767</v>
      </c>
      <c r="BH55" s="1378" t="s">
        <v>381</v>
      </c>
      <c r="BI55" s="1388">
        <v>45323</v>
      </c>
      <c r="BJ55" s="1388">
        <v>45626</v>
      </c>
      <c r="BK55" s="1010"/>
      <c r="BL55" s="1282" t="s">
        <v>971</v>
      </c>
    </row>
    <row r="56" spans="1:64" ht="100.5" thickBot="1" x14ac:dyDescent="0.35">
      <c r="B56" s="2073"/>
      <c r="C56" s="2075"/>
      <c r="D56" s="2075"/>
      <c r="E56" s="2077"/>
      <c r="F56" s="2079"/>
      <c r="G56" s="2080"/>
      <c r="H56" s="1822"/>
      <c r="I56" s="1339" t="s">
        <v>972</v>
      </c>
      <c r="J56" s="1339" t="s">
        <v>790</v>
      </c>
      <c r="K56" s="2062"/>
      <c r="L56" s="1684"/>
      <c r="M56" s="2060"/>
      <c r="N56" s="2053"/>
      <c r="O56" s="1108"/>
      <c r="P56" s="1108"/>
      <c r="Q56" s="1108"/>
      <c r="R56" s="1108"/>
      <c r="S56" s="1108"/>
      <c r="T56" s="1108"/>
      <c r="U56" s="1108"/>
      <c r="V56" s="1108"/>
      <c r="W56" s="1108"/>
      <c r="X56" s="1108"/>
      <c r="Y56" s="1108"/>
      <c r="Z56" s="1108"/>
      <c r="AA56" s="1108"/>
      <c r="AB56" s="1108"/>
      <c r="AC56" s="1108"/>
      <c r="AD56" s="1108"/>
      <c r="AE56" s="1108"/>
      <c r="AF56" s="1108"/>
      <c r="AG56" s="1108"/>
      <c r="AH56" s="1109"/>
      <c r="AI56" s="1684"/>
      <c r="AJ56" s="1109"/>
      <c r="AK56" s="1962"/>
      <c r="AL56" s="1731"/>
      <c r="AM56" s="2055"/>
      <c r="AN56" s="1412" t="s">
        <v>347</v>
      </c>
      <c r="AO56" s="1338" t="s">
        <v>1592</v>
      </c>
      <c r="AP56" s="1414" t="s">
        <v>792</v>
      </c>
      <c r="AQ56" s="1110" t="s">
        <v>105</v>
      </c>
      <c r="AR56" s="1319" t="s">
        <v>55</v>
      </c>
      <c r="AS56" s="1317">
        <v>0.1</v>
      </c>
      <c r="AT56" s="1319" t="s">
        <v>56</v>
      </c>
      <c r="AU56" s="1317">
        <v>0.15</v>
      </c>
      <c r="AV56" s="1318">
        <v>0.25</v>
      </c>
      <c r="AW56" s="1319" t="s">
        <v>73</v>
      </c>
      <c r="AX56" s="1319" t="s">
        <v>58</v>
      </c>
      <c r="AY56" s="1319" t="s">
        <v>59</v>
      </c>
      <c r="AZ56" s="1320">
        <v>0.42</v>
      </c>
      <c r="BA56" s="1321" t="s">
        <v>122</v>
      </c>
      <c r="BB56" s="1318">
        <v>0.44999999999999996</v>
      </c>
      <c r="BC56" s="1321" t="s">
        <v>123</v>
      </c>
      <c r="BD56" s="1322" t="s">
        <v>126</v>
      </c>
      <c r="BE56" s="1712"/>
      <c r="BF56" s="1338" t="s">
        <v>1676</v>
      </c>
      <c r="BG56" s="1339" t="s">
        <v>973</v>
      </c>
      <c r="BH56" s="1449" t="s">
        <v>395</v>
      </c>
      <c r="BI56" s="1426">
        <v>45323</v>
      </c>
      <c r="BJ56" s="1426">
        <v>45626</v>
      </c>
      <c r="BK56" s="1268"/>
      <c r="BL56" s="1367" t="s">
        <v>974</v>
      </c>
    </row>
    <row r="57" spans="1:64" ht="132" customHeight="1" thickBot="1" x14ac:dyDescent="0.35">
      <c r="B57" s="2073"/>
      <c r="C57" s="2075"/>
      <c r="D57" s="2075"/>
      <c r="E57" s="598" t="s">
        <v>50</v>
      </c>
      <c r="F57" s="1307" t="s">
        <v>264</v>
      </c>
      <c r="G57" s="1346" t="s">
        <v>1649</v>
      </c>
      <c r="H57" s="1329" t="s">
        <v>51</v>
      </c>
      <c r="I57" s="1329" t="s">
        <v>1650</v>
      </c>
      <c r="J57" s="1329" t="s">
        <v>1651</v>
      </c>
      <c r="K57" s="1328" t="s">
        <v>355</v>
      </c>
      <c r="L57" s="1309" t="s">
        <v>70</v>
      </c>
      <c r="M57" s="1311" t="s">
        <v>129</v>
      </c>
      <c r="N57" s="1312">
        <v>0.8</v>
      </c>
      <c r="O57" s="1324" t="s">
        <v>53</v>
      </c>
      <c r="P57" s="1324" t="s">
        <v>53</v>
      </c>
      <c r="Q57" s="1324" t="s">
        <v>53</v>
      </c>
      <c r="R57" s="1324" t="s">
        <v>53</v>
      </c>
      <c r="S57" s="1324" t="s">
        <v>53</v>
      </c>
      <c r="T57" s="1324" t="s">
        <v>53</v>
      </c>
      <c r="U57" s="1324" t="s">
        <v>53</v>
      </c>
      <c r="V57" s="1324" t="s">
        <v>54</v>
      </c>
      <c r="W57" s="1324" t="s">
        <v>54</v>
      </c>
      <c r="X57" s="1324" t="s">
        <v>53</v>
      </c>
      <c r="Y57" s="1324" t="s">
        <v>53</v>
      </c>
      <c r="Z57" s="1324" t="s">
        <v>53</v>
      </c>
      <c r="AA57" s="1324" t="s">
        <v>53</v>
      </c>
      <c r="AB57" s="1324" t="s">
        <v>53</v>
      </c>
      <c r="AC57" s="1324" t="s">
        <v>53</v>
      </c>
      <c r="AD57" s="1324" t="s">
        <v>54</v>
      </c>
      <c r="AE57" s="1324" t="s">
        <v>53</v>
      </c>
      <c r="AF57" s="1324" t="s">
        <v>53</v>
      </c>
      <c r="AG57" s="1324" t="s">
        <v>54</v>
      </c>
      <c r="AH57" s="309"/>
      <c r="AI57" s="1309" t="s">
        <v>189</v>
      </c>
      <c r="AJ57" s="309"/>
      <c r="AK57" s="1314" t="s">
        <v>155</v>
      </c>
      <c r="AL57" s="1315">
        <v>1</v>
      </c>
      <c r="AM57" s="1373" t="s">
        <v>91</v>
      </c>
      <c r="AN57" s="1420" t="s">
        <v>84</v>
      </c>
      <c r="AO57" s="1450" t="s">
        <v>1727</v>
      </c>
      <c r="AP57" s="1422" t="s">
        <v>797</v>
      </c>
      <c r="AQ57" s="890" t="s">
        <v>105</v>
      </c>
      <c r="AR57" s="1310" t="s">
        <v>55</v>
      </c>
      <c r="AS57" s="1315">
        <v>0.1</v>
      </c>
      <c r="AT57" s="1310" t="s">
        <v>56</v>
      </c>
      <c r="AU57" s="1315">
        <v>0.15</v>
      </c>
      <c r="AV57" s="1326">
        <v>0.25</v>
      </c>
      <c r="AW57" s="1310" t="s">
        <v>57</v>
      </c>
      <c r="AX57" s="1310" t="s">
        <v>58</v>
      </c>
      <c r="AY57" s="1310" t="s">
        <v>59</v>
      </c>
      <c r="AZ57" s="1326">
        <v>0.8</v>
      </c>
      <c r="BA57" s="1327" t="s">
        <v>129</v>
      </c>
      <c r="BB57" s="1326">
        <v>0.75</v>
      </c>
      <c r="BC57" s="1327" t="s">
        <v>130</v>
      </c>
      <c r="BD57" s="1325" t="s">
        <v>129</v>
      </c>
      <c r="BE57" s="1310" t="s">
        <v>60</v>
      </c>
      <c r="BF57" s="1392" t="s">
        <v>1728</v>
      </c>
      <c r="BG57" s="1391" t="s">
        <v>977</v>
      </c>
      <c r="BH57" s="1391" t="s">
        <v>590</v>
      </c>
      <c r="BI57" s="1451">
        <v>45292</v>
      </c>
      <c r="BJ57" s="1451">
        <v>45595</v>
      </c>
      <c r="BK57" s="1271"/>
      <c r="BL57" s="1330" t="s">
        <v>978</v>
      </c>
    </row>
    <row r="58" spans="1:64" ht="147.75" thickBot="1" x14ac:dyDescent="0.35">
      <c r="B58" s="2073"/>
      <c r="C58" s="2075"/>
      <c r="D58" s="2075"/>
      <c r="E58" s="598" t="s">
        <v>50</v>
      </c>
      <c r="F58" s="1307" t="s">
        <v>266</v>
      </c>
      <c r="G58" s="1346" t="s">
        <v>1652</v>
      </c>
      <c r="H58" s="1329" t="s">
        <v>68</v>
      </c>
      <c r="I58" s="1329" t="s">
        <v>1294</v>
      </c>
      <c r="J58" s="1329" t="s">
        <v>1295</v>
      </c>
      <c r="K58" s="1328" t="s">
        <v>358</v>
      </c>
      <c r="L58" s="1309" t="s">
        <v>70</v>
      </c>
      <c r="M58" s="1311" t="s">
        <v>129</v>
      </c>
      <c r="N58" s="1312">
        <v>0.8</v>
      </c>
      <c r="O58" s="1324" t="s">
        <v>53</v>
      </c>
      <c r="P58" s="1324" t="s">
        <v>53</v>
      </c>
      <c r="Q58" s="1324" t="s">
        <v>53</v>
      </c>
      <c r="R58" s="1324" t="s">
        <v>53</v>
      </c>
      <c r="S58" s="1324" t="s">
        <v>53</v>
      </c>
      <c r="T58" s="1324" t="s">
        <v>53</v>
      </c>
      <c r="U58" s="1324" t="s">
        <v>53</v>
      </c>
      <c r="V58" s="1324" t="s">
        <v>54</v>
      </c>
      <c r="W58" s="1324" t="s">
        <v>54</v>
      </c>
      <c r="X58" s="1324" t="s">
        <v>53</v>
      </c>
      <c r="Y58" s="1324" t="s">
        <v>53</v>
      </c>
      <c r="Z58" s="1324" t="s">
        <v>53</v>
      </c>
      <c r="AA58" s="1324" t="s">
        <v>53</v>
      </c>
      <c r="AB58" s="1324" t="s">
        <v>53</v>
      </c>
      <c r="AC58" s="1324" t="s">
        <v>53</v>
      </c>
      <c r="AD58" s="1324" t="s">
        <v>54</v>
      </c>
      <c r="AE58" s="1324" t="s">
        <v>53</v>
      </c>
      <c r="AF58" s="1324" t="s">
        <v>53</v>
      </c>
      <c r="AG58" s="1324" t="s">
        <v>54</v>
      </c>
      <c r="AH58" s="309"/>
      <c r="AI58" s="1309" t="s">
        <v>189</v>
      </c>
      <c r="AJ58" s="309"/>
      <c r="AK58" s="1314" t="s">
        <v>155</v>
      </c>
      <c r="AL58" s="1315">
        <v>1</v>
      </c>
      <c r="AM58" s="1373" t="s">
        <v>91</v>
      </c>
      <c r="AN58" s="1420" t="s">
        <v>84</v>
      </c>
      <c r="AO58" s="1421" t="s">
        <v>1653</v>
      </c>
      <c r="AP58" s="1422" t="s">
        <v>780</v>
      </c>
      <c r="AQ58" s="890" t="s">
        <v>103</v>
      </c>
      <c r="AR58" s="1310" t="s">
        <v>61</v>
      </c>
      <c r="AS58" s="1315">
        <v>0.25</v>
      </c>
      <c r="AT58" s="1310" t="s">
        <v>56</v>
      </c>
      <c r="AU58" s="1315">
        <v>0.15</v>
      </c>
      <c r="AV58" s="1326">
        <v>0.4</v>
      </c>
      <c r="AW58" s="1310" t="s">
        <v>57</v>
      </c>
      <c r="AX58" s="1310" t="s">
        <v>58</v>
      </c>
      <c r="AY58" s="1310" t="s">
        <v>59</v>
      </c>
      <c r="AZ58" s="1326">
        <v>0.48</v>
      </c>
      <c r="BA58" s="1327" t="s">
        <v>122</v>
      </c>
      <c r="BB58" s="1326">
        <v>1</v>
      </c>
      <c r="BC58" s="1327" t="s">
        <v>155</v>
      </c>
      <c r="BD58" s="1325" t="s">
        <v>91</v>
      </c>
      <c r="BE58" s="1310" t="s">
        <v>60</v>
      </c>
      <c r="BF58" s="1332" t="s">
        <v>1677</v>
      </c>
      <c r="BG58" s="1329" t="s">
        <v>780</v>
      </c>
      <c r="BH58" s="1391" t="s">
        <v>395</v>
      </c>
      <c r="BI58" s="1442">
        <v>45352</v>
      </c>
      <c r="BJ58" s="1442">
        <v>45626</v>
      </c>
      <c r="BK58" s="1271"/>
      <c r="BL58" s="1330" t="s">
        <v>1678</v>
      </c>
    </row>
    <row r="59" spans="1:64" ht="159" x14ac:dyDescent="0.3">
      <c r="B59" s="2073"/>
      <c r="C59" s="2075"/>
      <c r="D59" s="2075"/>
      <c r="E59" s="2077" t="s">
        <v>74</v>
      </c>
      <c r="F59" s="2078" t="s">
        <v>267</v>
      </c>
      <c r="G59" s="1871" t="s">
        <v>1257</v>
      </c>
      <c r="H59" s="1820" t="s">
        <v>51</v>
      </c>
      <c r="I59" s="1820" t="s">
        <v>1250</v>
      </c>
      <c r="J59" s="1820" t="s">
        <v>1251</v>
      </c>
      <c r="K59" s="2061" t="s">
        <v>355</v>
      </c>
      <c r="L59" s="1950" t="s">
        <v>167</v>
      </c>
      <c r="M59" s="2058" t="s">
        <v>112</v>
      </c>
      <c r="N59" s="2052">
        <v>0.2</v>
      </c>
      <c r="O59" s="1355" t="s">
        <v>53</v>
      </c>
      <c r="P59" s="1355" t="s">
        <v>53</v>
      </c>
      <c r="Q59" s="1355" t="s">
        <v>53</v>
      </c>
      <c r="R59" s="1355" t="s">
        <v>53</v>
      </c>
      <c r="S59" s="1355" t="s">
        <v>53</v>
      </c>
      <c r="T59" s="1355" t="s">
        <v>53</v>
      </c>
      <c r="U59" s="1355" t="s">
        <v>53</v>
      </c>
      <c r="V59" s="1355" t="s">
        <v>54</v>
      </c>
      <c r="W59" s="1355" t="s">
        <v>54</v>
      </c>
      <c r="X59" s="1355" t="s">
        <v>53</v>
      </c>
      <c r="Y59" s="1355" t="s">
        <v>53</v>
      </c>
      <c r="Z59" s="1355" t="s">
        <v>53</v>
      </c>
      <c r="AA59" s="1355" t="s">
        <v>53</v>
      </c>
      <c r="AB59" s="1355" t="s">
        <v>53</v>
      </c>
      <c r="AC59" s="1355" t="s">
        <v>53</v>
      </c>
      <c r="AD59" s="1355" t="s">
        <v>54</v>
      </c>
      <c r="AE59" s="1355" t="s">
        <v>53</v>
      </c>
      <c r="AF59" s="1355" t="s">
        <v>53</v>
      </c>
      <c r="AG59" s="1355" t="s">
        <v>54</v>
      </c>
      <c r="AH59" s="1091"/>
      <c r="AI59" s="1950" t="s">
        <v>359</v>
      </c>
      <c r="AJ59" s="1091"/>
      <c r="AK59" s="1922" t="s">
        <v>1083</v>
      </c>
      <c r="AL59" s="1924">
        <v>0.2</v>
      </c>
      <c r="AM59" s="2054" t="s">
        <v>90</v>
      </c>
      <c r="AN59" s="93" t="s">
        <v>84</v>
      </c>
      <c r="AO59" s="1390" t="s">
        <v>1729</v>
      </c>
      <c r="AP59" s="1453" t="s">
        <v>1300</v>
      </c>
      <c r="AQ59" s="1093" t="s">
        <v>103</v>
      </c>
      <c r="AR59" s="1370" t="s">
        <v>61</v>
      </c>
      <c r="AS59" s="1366">
        <v>0.25</v>
      </c>
      <c r="AT59" s="1370" t="s">
        <v>56</v>
      </c>
      <c r="AU59" s="1366">
        <v>0.15</v>
      </c>
      <c r="AV59" s="1096">
        <v>0.4</v>
      </c>
      <c r="AW59" s="1370" t="s">
        <v>57</v>
      </c>
      <c r="AX59" s="1370" t="s">
        <v>58</v>
      </c>
      <c r="AY59" s="1370" t="s">
        <v>59</v>
      </c>
      <c r="AZ59" s="1096">
        <v>0.12</v>
      </c>
      <c r="BA59" s="1097" t="s">
        <v>112</v>
      </c>
      <c r="BB59" s="1096">
        <v>0.2</v>
      </c>
      <c r="BC59" s="1097" t="s">
        <v>1083</v>
      </c>
      <c r="BD59" s="1368" t="s">
        <v>90</v>
      </c>
      <c r="BE59" s="1959" t="s">
        <v>114</v>
      </c>
      <c r="BF59" s="1454" t="s">
        <v>1731</v>
      </c>
      <c r="BG59" s="1375" t="s">
        <v>1732</v>
      </c>
      <c r="BH59" s="1378" t="s">
        <v>395</v>
      </c>
      <c r="BI59" s="1455">
        <v>45323</v>
      </c>
      <c r="BJ59" s="1455">
        <v>45626</v>
      </c>
      <c r="BK59" s="1010"/>
      <c r="BL59" s="2129" t="s">
        <v>1253</v>
      </c>
    </row>
    <row r="60" spans="1:64" ht="128.25" customHeight="1" thickBot="1" x14ac:dyDescent="0.35">
      <c r="B60" s="2073"/>
      <c r="C60" s="2075"/>
      <c r="D60" s="2075"/>
      <c r="E60" s="2077"/>
      <c r="F60" s="2079"/>
      <c r="G60" s="2080"/>
      <c r="H60" s="1822"/>
      <c r="I60" s="1822"/>
      <c r="J60" s="1822"/>
      <c r="K60" s="2062"/>
      <c r="L60" s="1684"/>
      <c r="M60" s="2060"/>
      <c r="N60" s="2053"/>
      <c r="O60" s="1108" t="s">
        <v>53</v>
      </c>
      <c r="P60" s="1108" t="s">
        <v>53</v>
      </c>
      <c r="Q60" s="1108" t="s">
        <v>53</v>
      </c>
      <c r="R60" s="1108" t="s">
        <v>53</v>
      </c>
      <c r="S60" s="1108" t="s">
        <v>53</v>
      </c>
      <c r="T60" s="1108" t="s">
        <v>53</v>
      </c>
      <c r="U60" s="1108" t="s">
        <v>53</v>
      </c>
      <c r="V60" s="1108" t="s">
        <v>54</v>
      </c>
      <c r="W60" s="1108" t="s">
        <v>54</v>
      </c>
      <c r="X60" s="1108" t="s">
        <v>53</v>
      </c>
      <c r="Y60" s="1108" t="s">
        <v>53</v>
      </c>
      <c r="Z60" s="1108" t="s">
        <v>53</v>
      </c>
      <c r="AA60" s="1108" t="s">
        <v>53</v>
      </c>
      <c r="AB60" s="1108" t="s">
        <v>53</v>
      </c>
      <c r="AC60" s="1108" t="s">
        <v>53</v>
      </c>
      <c r="AD60" s="1108" t="s">
        <v>54</v>
      </c>
      <c r="AE60" s="1108" t="s">
        <v>53</v>
      </c>
      <c r="AF60" s="1108" t="s">
        <v>53</v>
      </c>
      <c r="AG60" s="1108" t="s">
        <v>54</v>
      </c>
      <c r="AH60" s="1109"/>
      <c r="AI60" s="1684"/>
      <c r="AJ60" s="1109"/>
      <c r="AK60" s="1962"/>
      <c r="AL60" s="1731"/>
      <c r="AM60" s="2055"/>
      <c r="AN60" s="1412" t="s">
        <v>347</v>
      </c>
      <c r="AO60" s="1456" t="s">
        <v>1730</v>
      </c>
      <c r="AP60" s="1457" t="s">
        <v>1254</v>
      </c>
      <c r="AQ60" s="1110" t="s">
        <v>103</v>
      </c>
      <c r="AR60" s="1319" t="s">
        <v>61</v>
      </c>
      <c r="AS60" s="1317">
        <v>0.25</v>
      </c>
      <c r="AT60" s="1319" t="s">
        <v>56</v>
      </c>
      <c r="AU60" s="1317">
        <v>0.15</v>
      </c>
      <c r="AV60" s="1318">
        <v>0.4</v>
      </c>
      <c r="AW60" s="1319" t="s">
        <v>57</v>
      </c>
      <c r="AX60" s="1319" t="s">
        <v>58</v>
      </c>
      <c r="AY60" s="1319" t="s">
        <v>59</v>
      </c>
      <c r="AZ60" s="1320">
        <v>7.1999999999999995E-2</v>
      </c>
      <c r="BA60" s="1321" t="s">
        <v>112</v>
      </c>
      <c r="BB60" s="1318">
        <v>0.2</v>
      </c>
      <c r="BC60" s="1321" t="s">
        <v>1083</v>
      </c>
      <c r="BD60" s="1322" t="s">
        <v>90</v>
      </c>
      <c r="BE60" s="1712"/>
      <c r="BF60" s="1383" t="s">
        <v>1733</v>
      </c>
      <c r="BG60" s="1387" t="s">
        <v>1732</v>
      </c>
      <c r="BH60" s="1449" t="s">
        <v>395</v>
      </c>
      <c r="BI60" s="1458">
        <v>45323</v>
      </c>
      <c r="BJ60" s="1458">
        <v>45626</v>
      </c>
      <c r="BK60" s="1268"/>
      <c r="BL60" s="2130"/>
    </row>
    <row r="61" spans="1:64" ht="166.5" customHeight="1" x14ac:dyDescent="0.3">
      <c r="B61" s="2073" t="s">
        <v>199</v>
      </c>
      <c r="C61" s="2075" t="s">
        <v>207</v>
      </c>
      <c r="D61" s="2075" t="s">
        <v>225</v>
      </c>
      <c r="E61" s="2077" t="s">
        <v>50</v>
      </c>
      <c r="F61" s="2078" t="s">
        <v>269</v>
      </c>
      <c r="G61" s="1871" t="s">
        <v>1157</v>
      </c>
      <c r="H61" s="1820" t="s">
        <v>68</v>
      </c>
      <c r="I61" s="1820" t="s">
        <v>1155</v>
      </c>
      <c r="J61" s="1820" t="s">
        <v>1156</v>
      </c>
      <c r="K61" s="2061" t="s">
        <v>101</v>
      </c>
      <c r="L61" s="1950" t="s">
        <v>64</v>
      </c>
      <c r="M61" s="2058" t="s">
        <v>122</v>
      </c>
      <c r="N61" s="2052">
        <v>0.6</v>
      </c>
      <c r="O61" s="1355" t="s">
        <v>53</v>
      </c>
      <c r="P61" s="1355" t="s">
        <v>53</v>
      </c>
      <c r="Q61" s="1355" t="s">
        <v>53</v>
      </c>
      <c r="R61" s="1355" t="s">
        <v>53</v>
      </c>
      <c r="S61" s="1355" t="s">
        <v>53</v>
      </c>
      <c r="T61" s="1355" t="s">
        <v>53</v>
      </c>
      <c r="U61" s="1355" t="s">
        <v>53</v>
      </c>
      <c r="V61" s="1355" t="s">
        <v>54</v>
      </c>
      <c r="W61" s="1355" t="s">
        <v>54</v>
      </c>
      <c r="X61" s="1355" t="s">
        <v>53</v>
      </c>
      <c r="Y61" s="1355" t="s">
        <v>53</v>
      </c>
      <c r="Z61" s="1355" t="s">
        <v>53</v>
      </c>
      <c r="AA61" s="1355" t="s">
        <v>53</v>
      </c>
      <c r="AB61" s="1355" t="s">
        <v>53</v>
      </c>
      <c r="AC61" s="1355" t="s">
        <v>53</v>
      </c>
      <c r="AD61" s="1355" t="s">
        <v>54</v>
      </c>
      <c r="AE61" s="1355" t="s">
        <v>53</v>
      </c>
      <c r="AF61" s="1355" t="s">
        <v>53</v>
      </c>
      <c r="AG61" s="1355" t="s">
        <v>54</v>
      </c>
      <c r="AH61" s="1091"/>
      <c r="AI61" s="1950" t="s">
        <v>361</v>
      </c>
      <c r="AJ61" s="1091"/>
      <c r="AK61" s="1922" t="s">
        <v>123</v>
      </c>
      <c r="AL61" s="1924">
        <v>0.6</v>
      </c>
      <c r="AM61" s="2054" t="s">
        <v>126</v>
      </c>
      <c r="AN61" s="93" t="s">
        <v>84</v>
      </c>
      <c r="AO61" s="1429" t="s">
        <v>1501</v>
      </c>
      <c r="AP61" s="1460" t="s">
        <v>1159</v>
      </c>
      <c r="AQ61" s="1093" t="s">
        <v>103</v>
      </c>
      <c r="AR61" s="1370" t="s">
        <v>61</v>
      </c>
      <c r="AS61" s="1366">
        <v>0.25</v>
      </c>
      <c r="AT61" s="1370" t="s">
        <v>56</v>
      </c>
      <c r="AU61" s="1366">
        <v>0.15</v>
      </c>
      <c r="AV61" s="1096">
        <v>0.4</v>
      </c>
      <c r="AW61" s="1370" t="s">
        <v>57</v>
      </c>
      <c r="AX61" s="1370" t="s">
        <v>58</v>
      </c>
      <c r="AY61" s="1370" t="s">
        <v>59</v>
      </c>
      <c r="AZ61" s="1096">
        <v>0.36</v>
      </c>
      <c r="BA61" s="1097" t="s">
        <v>90</v>
      </c>
      <c r="BB61" s="1096">
        <v>0.6</v>
      </c>
      <c r="BC61" s="1097" t="s">
        <v>123</v>
      </c>
      <c r="BD61" s="1368" t="s">
        <v>126</v>
      </c>
      <c r="BE61" s="1959" t="s">
        <v>60</v>
      </c>
      <c r="BF61" s="1937" t="s">
        <v>1162</v>
      </c>
      <c r="BG61" s="1820" t="s">
        <v>1163</v>
      </c>
      <c r="BH61" s="2040" t="s">
        <v>395</v>
      </c>
      <c r="BI61" s="2033">
        <v>45293</v>
      </c>
      <c r="BJ61" s="2033">
        <v>45655</v>
      </c>
      <c r="BK61" s="1010"/>
      <c r="BL61" s="1916" t="s">
        <v>1164</v>
      </c>
    </row>
    <row r="62" spans="1:64" ht="195" customHeight="1" thickBot="1" x14ac:dyDescent="0.35">
      <c r="B62" s="2073"/>
      <c r="C62" s="2075"/>
      <c r="D62" s="2075"/>
      <c r="E62" s="2077"/>
      <c r="F62" s="2079"/>
      <c r="G62" s="2080"/>
      <c r="H62" s="1822"/>
      <c r="I62" s="1822"/>
      <c r="J62" s="1822"/>
      <c r="K62" s="2062"/>
      <c r="L62" s="1684"/>
      <c r="M62" s="2060"/>
      <c r="N62" s="2053"/>
      <c r="O62" s="1108" t="s">
        <v>53</v>
      </c>
      <c r="P62" s="1108" t="s">
        <v>53</v>
      </c>
      <c r="Q62" s="1108" t="s">
        <v>53</v>
      </c>
      <c r="R62" s="1108" t="s">
        <v>53</v>
      </c>
      <c r="S62" s="1108" t="s">
        <v>53</v>
      </c>
      <c r="T62" s="1108" t="s">
        <v>53</v>
      </c>
      <c r="U62" s="1108" t="s">
        <v>53</v>
      </c>
      <c r="V62" s="1108" t="s">
        <v>54</v>
      </c>
      <c r="W62" s="1108" t="s">
        <v>54</v>
      </c>
      <c r="X62" s="1108" t="s">
        <v>53</v>
      </c>
      <c r="Y62" s="1108" t="s">
        <v>53</v>
      </c>
      <c r="Z62" s="1108" t="s">
        <v>53</v>
      </c>
      <c r="AA62" s="1108" t="s">
        <v>53</v>
      </c>
      <c r="AB62" s="1108" t="s">
        <v>53</v>
      </c>
      <c r="AC62" s="1108" t="s">
        <v>53</v>
      </c>
      <c r="AD62" s="1108" t="s">
        <v>54</v>
      </c>
      <c r="AE62" s="1108" t="s">
        <v>53</v>
      </c>
      <c r="AF62" s="1108" t="s">
        <v>53</v>
      </c>
      <c r="AG62" s="1108" t="s">
        <v>54</v>
      </c>
      <c r="AH62" s="1109"/>
      <c r="AI62" s="1684"/>
      <c r="AJ62" s="1109"/>
      <c r="AK62" s="1962"/>
      <c r="AL62" s="1731"/>
      <c r="AM62" s="2055"/>
      <c r="AN62" s="1412" t="s">
        <v>347</v>
      </c>
      <c r="AO62" s="1430" t="s">
        <v>1502</v>
      </c>
      <c r="AP62" s="1461" t="s">
        <v>1161</v>
      </c>
      <c r="AQ62" s="1110" t="s">
        <v>103</v>
      </c>
      <c r="AR62" s="1319" t="s">
        <v>62</v>
      </c>
      <c r="AS62" s="1317">
        <v>0.15</v>
      </c>
      <c r="AT62" s="1319" t="s">
        <v>56</v>
      </c>
      <c r="AU62" s="1317">
        <v>0.15</v>
      </c>
      <c r="AV62" s="1318">
        <v>0.3</v>
      </c>
      <c r="AW62" s="1319" t="s">
        <v>73</v>
      </c>
      <c r="AX62" s="1319" t="s">
        <v>65</v>
      </c>
      <c r="AY62" s="1319" t="s">
        <v>59</v>
      </c>
      <c r="AZ62" s="1320">
        <v>0.252</v>
      </c>
      <c r="BA62" s="1321" t="s">
        <v>90</v>
      </c>
      <c r="BB62" s="1318">
        <v>0.6</v>
      </c>
      <c r="BC62" s="1321" t="s">
        <v>123</v>
      </c>
      <c r="BD62" s="1322" t="s">
        <v>126</v>
      </c>
      <c r="BE62" s="1712"/>
      <c r="BF62" s="1906"/>
      <c r="BG62" s="1822"/>
      <c r="BH62" s="1811"/>
      <c r="BI62" s="2034"/>
      <c r="BJ62" s="2034"/>
      <c r="BK62" s="1268"/>
      <c r="BL62" s="1963"/>
    </row>
    <row r="63" spans="1:64" ht="119.25" x14ac:dyDescent="0.3">
      <c r="B63" s="2073"/>
      <c r="C63" s="2075"/>
      <c r="D63" s="2075"/>
      <c r="E63" s="2077" t="s">
        <v>50</v>
      </c>
      <c r="F63" s="2078" t="s">
        <v>270</v>
      </c>
      <c r="G63" s="1871" t="s">
        <v>1165</v>
      </c>
      <c r="H63" s="1820" t="s">
        <v>68</v>
      </c>
      <c r="I63" s="1820" t="s">
        <v>1166</v>
      </c>
      <c r="J63" s="1820" t="s">
        <v>1167</v>
      </c>
      <c r="K63" s="2061" t="s">
        <v>101</v>
      </c>
      <c r="L63" s="1950" t="s">
        <v>70</v>
      </c>
      <c r="M63" s="2058" t="s">
        <v>129</v>
      </c>
      <c r="N63" s="2052">
        <v>0.8</v>
      </c>
      <c r="O63" s="1355" t="s">
        <v>53</v>
      </c>
      <c r="P63" s="1355" t="s">
        <v>53</v>
      </c>
      <c r="Q63" s="1355" t="s">
        <v>53</v>
      </c>
      <c r="R63" s="1355" t="s">
        <v>53</v>
      </c>
      <c r="S63" s="1355" t="s">
        <v>53</v>
      </c>
      <c r="T63" s="1355" t="s">
        <v>53</v>
      </c>
      <c r="U63" s="1355" t="s">
        <v>53</v>
      </c>
      <c r="V63" s="1355" t="s">
        <v>54</v>
      </c>
      <c r="W63" s="1355" t="s">
        <v>54</v>
      </c>
      <c r="X63" s="1355" t="s">
        <v>53</v>
      </c>
      <c r="Y63" s="1355" t="s">
        <v>53</v>
      </c>
      <c r="Z63" s="1355" t="s">
        <v>53</v>
      </c>
      <c r="AA63" s="1355" t="s">
        <v>53</v>
      </c>
      <c r="AB63" s="1355" t="s">
        <v>53</v>
      </c>
      <c r="AC63" s="1355" t="s">
        <v>53</v>
      </c>
      <c r="AD63" s="1355" t="s">
        <v>54</v>
      </c>
      <c r="AE63" s="1355" t="s">
        <v>53</v>
      </c>
      <c r="AF63" s="1355" t="s">
        <v>53</v>
      </c>
      <c r="AG63" s="1355" t="s">
        <v>54</v>
      </c>
      <c r="AH63" s="1091"/>
      <c r="AI63" s="1950" t="s">
        <v>360</v>
      </c>
      <c r="AJ63" s="1091"/>
      <c r="AK63" s="1922" t="s">
        <v>117</v>
      </c>
      <c r="AL63" s="1924">
        <v>0.4</v>
      </c>
      <c r="AM63" s="2054" t="s">
        <v>126</v>
      </c>
      <c r="AN63" s="93" t="s">
        <v>84</v>
      </c>
      <c r="AO63" s="1418" t="s">
        <v>1503</v>
      </c>
      <c r="AP63" s="1460" t="s">
        <v>1168</v>
      </c>
      <c r="AQ63" s="1093" t="s">
        <v>103</v>
      </c>
      <c r="AR63" s="1370" t="s">
        <v>61</v>
      </c>
      <c r="AS63" s="1366">
        <v>0.25</v>
      </c>
      <c r="AT63" s="1370" t="s">
        <v>56</v>
      </c>
      <c r="AU63" s="1366">
        <v>0.15</v>
      </c>
      <c r="AV63" s="1096">
        <v>0.4</v>
      </c>
      <c r="AW63" s="1370" t="s">
        <v>57</v>
      </c>
      <c r="AX63" s="1370" t="s">
        <v>58</v>
      </c>
      <c r="AY63" s="1370" t="s">
        <v>59</v>
      </c>
      <c r="AZ63" s="1096">
        <v>0.48</v>
      </c>
      <c r="BA63" s="1097" t="s">
        <v>122</v>
      </c>
      <c r="BB63" s="1096">
        <v>0.4</v>
      </c>
      <c r="BC63" s="1097" t="s">
        <v>117</v>
      </c>
      <c r="BD63" s="1368" t="s">
        <v>126</v>
      </c>
      <c r="BE63" s="1959" t="s">
        <v>114</v>
      </c>
      <c r="BF63" s="1820" t="s">
        <v>388</v>
      </c>
      <c r="BG63" s="1820" t="s">
        <v>388</v>
      </c>
      <c r="BH63" s="1820" t="s">
        <v>388</v>
      </c>
      <c r="BI63" s="1820" t="s">
        <v>388</v>
      </c>
      <c r="BJ63" s="1820" t="s">
        <v>388</v>
      </c>
      <c r="BK63" s="1010"/>
      <c r="BL63" s="1916" t="s">
        <v>1175</v>
      </c>
    </row>
    <row r="64" spans="1:64" ht="102.75" x14ac:dyDescent="0.3">
      <c r="B64" s="2073"/>
      <c r="C64" s="2075"/>
      <c r="D64" s="2075"/>
      <c r="E64" s="2077"/>
      <c r="F64" s="2091"/>
      <c r="G64" s="2108"/>
      <c r="H64" s="2051"/>
      <c r="I64" s="2051"/>
      <c r="J64" s="2051"/>
      <c r="K64" s="2063"/>
      <c r="L64" s="2057"/>
      <c r="M64" s="2059"/>
      <c r="N64" s="2093"/>
      <c r="O64" s="1099" t="s">
        <v>53</v>
      </c>
      <c r="P64" s="1099" t="s">
        <v>53</v>
      </c>
      <c r="Q64" s="1099" t="s">
        <v>53</v>
      </c>
      <c r="R64" s="1099" t="s">
        <v>53</v>
      </c>
      <c r="S64" s="1099" t="s">
        <v>53</v>
      </c>
      <c r="T64" s="1099" t="s">
        <v>53</v>
      </c>
      <c r="U64" s="1099" t="s">
        <v>53</v>
      </c>
      <c r="V64" s="1099" t="s">
        <v>54</v>
      </c>
      <c r="W64" s="1099" t="s">
        <v>54</v>
      </c>
      <c r="X64" s="1099" t="s">
        <v>53</v>
      </c>
      <c r="Y64" s="1099" t="s">
        <v>53</v>
      </c>
      <c r="Z64" s="1099" t="s">
        <v>53</v>
      </c>
      <c r="AA64" s="1099" t="s">
        <v>53</v>
      </c>
      <c r="AB64" s="1099" t="s">
        <v>53</v>
      </c>
      <c r="AC64" s="1099" t="s">
        <v>53</v>
      </c>
      <c r="AD64" s="1099" t="s">
        <v>54</v>
      </c>
      <c r="AE64" s="1099" t="s">
        <v>53</v>
      </c>
      <c r="AF64" s="1099" t="s">
        <v>53</v>
      </c>
      <c r="AG64" s="1099" t="s">
        <v>54</v>
      </c>
      <c r="AH64" s="1100"/>
      <c r="AI64" s="2057"/>
      <c r="AJ64" s="1100"/>
      <c r="AK64" s="2090"/>
      <c r="AL64" s="2031"/>
      <c r="AM64" s="2056"/>
      <c r="AN64" s="1395" t="s">
        <v>347</v>
      </c>
      <c r="AO64" s="1415" t="s">
        <v>1504</v>
      </c>
      <c r="AP64" s="1459" t="s">
        <v>1168</v>
      </c>
      <c r="AQ64" s="1101" t="s">
        <v>103</v>
      </c>
      <c r="AR64" s="1102" t="s">
        <v>61</v>
      </c>
      <c r="AS64" s="1103">
        <v>0.25</v>
      </c>
      <c r="AT64" s="1102" t="s">
        <v>56</v>
      </c>
      <c r="AU64" s="1103">
        <v>0.15</v>
      </c>
      <c r="AV64" s="1104">
        <v>0.4</v>
      </c>
      <c r="AW64" s="1102" t="s">
        <v>57</v>
      </c>
      <c r="AX64" s="1102" t="s">
        <v>58</v>
      </c>
      <c r="AY64" s="1102" t="s">
        <v>59</v>
      </c>
      <c r="AZ64" s="1105">
        <v>0.28799999999999998</v>
      </c>
      <c r="BA64" s="1106" t="s">
        <v>90</v>
      </c>
      <c r="BB64" s="1104">
        <v>0.4</v>
      </c>
      <c r="BC64" s="1106" t="s">
        <v>117</v>
      </c>
      <c r="BD64" s="1107" t="s">
        <v>126</v>
      </c>
      <c r="BE64" s="2032"/>
      <c r="BF64" s="2051"/>
      <c r="BG64" s="2051"/>
      <c r="BH64" s="2051"/>
      <c r="BI64" s="2051"/>
      <c r="BJ64" s="2051"/>
      <c r="BK64" s="1013"/>
      <c r="BL64" s="2089"/>
    </row>
    <row r="65" spans="2:64" ht="102" x14ac:dyDescent="0.3">
      <c r="B65" s="2073"/>
      <c r="C65" s="2075"/>
      <c r="D65" s="2075"/>
      <c r="E65" s="2077"/>
      <c r="F65" s="2091"/>
      <c r="G65" s="2108"/>
      <c r="H65" s="2051"/>
      <c r="I65" s="2051"/>
      <c r="J65" s="2051"/>
      <c r="K65" s="2063"/>
      <c r="L65" s="2057"/>
      <c r="M65" s="2059"/>
      <c r="N65" s="2093"/>
      <c r="O65" s="1099" t="s">
        <v>53</v>
      </c>
      <c r="P65" s="1099" t="s">
        <v>53</v>
      </c>
      <c r="Q65" s="1099" t="s">
        <v>53</v>
      </c>
      <c r="R65" s="1099" t="s">
        <v>53</v>
      </c>
      <c r="S65" s="1099" t="s">
        <v>53</v>
      </c>
      <c r="T65" s="1099" t="s">
        <v>53</v>
      </c>
      <c r="U65" s="1099" t="s">
        <v>53</v>
      </c>
      <c r="V65" s="1099" t="s">
        <v>54</v>
      </c>
      <c r="W65" s="1099" t="s">
        <v>54</v>
      </c>
      <c r="X65" s="1099" t="s">
        <v>53</v>
      </c>
      <c r="Y65" s="1099" t="s">
        <v>53</v>
      </c>
      <c r="Z65" s="1099" t="s">
        <v>53</v>
      </c>
      <c r="AA65" s="1099" t="s">
        <v>53</v>
      </c>
      <c r="AB65" s="1099" t="s">
        <v>53</v>
      </c>
      <c r="AC65" s="1099" t="s">
        <v>53</v>
      </c>
      <c r="AD65" s="1099" t="s">
        <v>54</v>
      </c>
      <c r="AE65" s="1099" t="s">
        <v>53</v>
      </c>
      <c r="AF65" s="1099" t="s">
        <v>53</v>
      </c>
      <c r="AG65" s="1099" t="s">
        <v>54</v>
      </c>
      <c r="AH65" s="1100"/>
      <c r="AI65" s="2057"/>
      <c r="AJ65" s="1100"/>
      <c r="AK65" s="2090"/>
      <c r="AL65" s="2031"/>
      <c r="AM65" s="2056"/>
      <c r="AN65" s="1395" t="s">
        <v>348</v>
      </c>
      <c r="AO65" s="1415" t="s">
        <v>1505</v>
      </c>
      <c r="AP65" s="1459" t="s">
        <v>1168</v>
      </c>
      <c r="AQ65" s="1101" t="s">
        <v>103</v>
      </c>
      <c r="AR65" s="1102" t="s">
        <v>62</v>
      </c>
      <c r="AS65" s="1103">
        <v>0.15</v>
      </c>
      <c r="AT65" s="1102" t="s">
        <v>56</v>
      </c>
      <c r="AU65" s="1103">
        <v>0.15</v>
      </c>
      <c r="AV65" s="1104">
        <v>0.3</v>
      </c>
      <c r="AW65" s="1102" t="s">
        <v>73</v>
      </c>
      <c r="AX65" s="1102" t="s">
        <v>65</v>
      </c>
      <c r="AY65" s="1102" t="s">
        <v>59</v>
      </c>
      <c r="AZ65" s="1104">
        <v>0.2016</v>
      </c>
      <c r="BA65" s="1106" t="s">
        <v>90</v>
      </c>
      <c r="BB65" s="1104">
        <v>0.4</v>
      </c>
      <c r="BC65" s="1106" t="s">
        <v>117</v>
      </c>
      <c r="BD65" s="1107" t="s">
        <v>126</v>
      </c>
      <c r="BE65" s="2032"/>
      <c r="BF65" s="2051"/>
      <c r="BG65" s="2051"/>
      <c r="BH65" s="2051"/>
      <c r="BI65" s="2051"/>
      <c r="BJ65" s="2051"/>
      <c r="BK65" s="1013"/>
      <c r="BL65" s="2089"/>
    </row>
    <row r="66" spans="2:64" ht="116.25" x14ac:dyDescent="0.3">
      <c r="B66" s="2073"/>
      <c r="C66" s="2075"/>
      <c r="D66" s="2075"/>
      <c r="E66" s="2077"/>
      <c r="F66" s="2091"/>
      <c r="G66" s="2108"/>
      <c r="H66" s="2051"/>
      <c r="I66" s="2051"/>
      <c r="J66" s="2051"/>
      <c r="K66" s="2063"/>
      <c r="L66" s="2057"/>
      <c r="M66" s="2059"/>
      <c r="N66" s="2093"/>
      <c r="O66" s="1099" t="s">
        <v>53</v>
      </c>
      <c r="P66" s="1099" t="s">
        <v>53</v>
      </c>
      <c r="Q66" s="1099" t="s">
        <v>53</v>
      </c>
      <c r="R66" s="1099" t="s">
        <v>53</v>
      </c>
      <c r="S66" s="1099" t="s">
        <v>53</v>
      </c>
      <c r="T66" s="1099" t="s">
        <v>53</v>
      </c>
      <c r="U66" s="1099" t="s">
        <v>53</v>
      </c>
      <c r="V66" s="1099" t="s">
        <v>54</v>
      </c>
      <c r="W66" s="1099" t="s">
        <v>54</v>
      </c>
      <c r="X66" s="1099" t="s">
        <v>53</v>
      </c>
      <c r="Y66" s="1099" t="s">
        <v>53</v>
      </c>
      <c r="Z66" s="1099" t="s">
        <v>53</v>
      </c>
      <c r="AA66" s="1099" t="s">
        <v>53</v>
      </c>
      <c r="AB66" s="1099" t="s">
        <v>53</v>
      </c>
      <c r="AC66" s="1099" t="s">
        <v>53</v>
      </c>
      <c r="AD66" s="1099" t="s">
        <v>54</v>
      </c>
      <c r="AE66" s="1099" t="s">
        <v>53</v>
      </c>
      <c r="AF66" s="1099" t="s">
        <v>53</v>
      </c>
      <c r="AG66" s="1099" t="s">
        <v>54</v>
      </c>
      <c r="AH66" s="1100"/>
      <c r="AI66" s="2057"/>
      <c r="AJ66" s="1100"/>
      <c r="AK66" s="2090"/>
      <c r="AL66" s="2031"/>
      <c r="AM66" s="2056"/>
      <c r="AN66" s="1395" t="s">
        <v>349</v>
      </c>
      <c r="AO66" s="1415" t="s">
        <v>1506</v>
      </c>
      <c r="AP66" s="1459" t="s">
        <v>1168</v>
      </c>
      <c r="AQ66" s="1101" t="s">
        <v>103</v>
      </c>
      <c r="AR66" s="1102" t="s">
        <v>62</v>
      </c>
      <c r="AS66" s="1103">
        <v>0.15</v>
      </c>
      <c r="AT66" s="1102" t="s">
        <v>56</v>
      </c>
      <c r="AU66" s="1103">
        <v>0.15</v>
      </c>
      <c r="AV66" s="1104">
        <v>0.3</v>
      </c>
      <c r="AW66" s="1102" t="s">
        <v>57</v>
      </c>
      <c r="AX66" s="1102" t="s">
        <v>58</v>
      </c>
      <c r="AY66" s="1102" t="s">
        <v>59</v>
      </c>
      <c r="AZ66" s="1104">
        <v>0.14112</v>
      </c>
      <c r="BA66" s="1106" t="s">
        <v>112</v>
      </c>
      <c r="BB66" s="1104">
        <v>0.4</v>
      </c>
      <c r="BC66" s="1106" t="s">
        <v>117</v>
      </c>
      <c r="BD66" s="1107" t="s">
        <v>90</v>
      </c>
      <c r="BE66" s="2032"/>
      <c r="BF66" s="2051"/>
      <c r="BG66" s="2051"/>
      <c r="BH66" s="2051"/>
      <c r="BI66" s="2051"/>
      <c r="BJ66" s="2051"/>
      <c r="BK66" s="1013"/>
      <c r="BL66" s="2089"/>
    </row>
    <row r="67" spans="2:64" ht="156.75" customHeight="1" thickBot="1" x14ac:dyDescent="0.35">
      <c r="B67" s="2073"/>
      <c r="C67" s="2075"/>
      <c r="D67" s="2075"/>
      <c r="E67" s="2077"/>
      <c r="F67" s="2079"/>
      <c r="G67" s="2080"/>
      <c r="H67" s="1822"/>
      <c r="I67" s="1822"/>
      <c r="J67" s="1822"/>
      <c r="K67" s="2062"/>
      <c r="L67" s="1684"/>
      <c r="M67" s="2060"/>
      <c r="N67" s="2053"/>
      <c r="O67" s="1108" t="s">
        <v>53</v>
      </c>
      <c r="P67" s="1108" t="s">
        <v>53</v>
      </c>
      <c r="Q67" s="1108" t="s">
        <v>53</v>
      </c>
      <c r="R67" s="1108" t="s">
        <v>53</v>
      </c>
      <c r="S67" s="1108" t="s">
        <v>53</v>
      </c>
      <c r="T67" s="1108" t="s">
        <v>53</v>
      </c>
      <c r="U67" s="1108" t="s">
        <v>53</v>
      </c>
      <c r="V67" s="1108" t="s">
        <v>54</v>
      </c>
      <c r="W67" s="1108" t="s">
        <v>54</v>
      </c>
      <c r="X67" s="1108" t="s">
        <v>53</v>
      </c>
      <c r="Y67" s="1108" t="s">
        <v>53</v>
      </c>
      <c r="Z67" s="1108" t="s">
        <v>53</v>
      </c>
      <c r="AA67" s="1108" t="s">
        <v>53</v>
      </c>
      <c r="AB67" s="1108" t="s">
        <v>53</v>
      </c>
      <c r="AC67" s="1108" t="s">
        <v>53</v>
      </c>
      <c r="AD67" s="1108" t="s">
        <v>54</v>
      </c>
      <c r="AE67" s="1108" t="s">
        <v>53</v>
      </c>
      <c r="AF67" s="1108" t="s">
        <v>53</v>
      </c>
      <c r="AG67" s="1108" t="s">
        <v>54</v>
      </c>
      <c r="AH67" s="1109"/>
      <c r="AI67" s="1684"/>
      <c r="AJ67" s="1109"/>
      <c r="AK67" s="1962"/>
      <c r="AL67" s="1731"/>
      <c r="AM67" s="2055"/>
      <c r="AN67" s="1412" t="s">
        <v>350</v>
      </c>
      <c r="AO67" s="1417" t="s">
        <v>1507</v>
      </c>
      <c r="AP67" s="1461" t="s">
        <v>1169</v>
      </c>
      <c r="AQ67" s="1110" t="s">
        <v>103</v>
      </c>
      <c r="AR67" s="1319" t="s">
        <v>62</v>
      </c>
      <c r="AS67" s="1317">
        <v>0.15</v>
      </c>
      <c r="AT67" s="1319" t="s">
        <v>56</v>
      </c>
      <c r="AU67" s="1317">
        <v>0.15</v>
      </c>
      <c r="AV67" s="1318">
        <v>0.3</v>
      </c>
      <c r="AW67" s="1319" t="s">
        <v>57</v>
      </c>
      <c r="AX67" s="1319" t="s">
        <v>58</v>
      </c>
      <c r="AY67" s="1319" t="s">
        <v>59</v>
      </c>
      <c r="AZ67" s="1318">
        <v>9.8783999999999997E-2</v>
      </c>
      <c r="BA67" s="1321" t="s">
        <v>112</v>
      </c>
      <c r="BB67" s="1318">
        <v>0.4</v>
      </c>
      <c r="BC67" s="1321" t="s">
        <v>117</v>
      </c>
      <c r="BD67" s="1322" t="s">
        <v>90</v>
      </c>
      <c r="BE67" s="1712"/>
      <c r="BF67" s="1822"/>
      <c r="BG67" s="1822"/>
      <c r="BH67" s="1822"/>
      <c r="BI67" s="1822"/>
      <c r="BJ67" s="1822"/>
      <c r="BK67" s="1268"/>
      <c r="BL67" s="1963"/>
    </row>
    <row r="68" spans="2:64" ht="114.75" thickBot="1" x14ac:dyDescent="0.35">
      <c r="B68" s="2073"/>
      <c r="C68" s="2075"/>
      <c r="D68" s="2075"/>
      <c r="E68" s="598" t="s">
        <v>50</v>
      </c>
      <c r="F68" s="1307" t="s">
        <v>272</v>
      </c>
      <c r="G68" s="1346" t="s">
        <v>1176</v>
      </c>
      <c r="H68" s="1329" t="s">
        <v>68</v>
      </c>
      <c r="I68" s="1329" t="s">
        <v>1177</v>
      </c>
      <c r="J68" s="1329" t="s">
        <v>1178</v>
      </c>
      <c r="K68" s="1328" t="s">
        <v>101</v>
      </c>
      <c r="L68" s="1309" t="s">
        <v>64</v>
      </c>
      <c r="M68" s="1311" t="s">
        <v>122</v>
      </c>
      <c r="N68" s="1312">
        <v>0.6</v>
      </c>
      <c r="O68" s="1324" t="s">
        <v>53</v>
      </c>
      <c r="P68" s="1324" t="s">
        <v>53</v>
      </c>
      <c r="Q68" s="1324" t="s">
        <v>53</v>
      </c>
      <c r="R68" s="1324" t="s">
        <v>53</v>
      </c>
      <c r="S68" s="1324" t="s">
        <v>53</v>
      </c>
      <c r="T68" s="1324" t="s">
        <v>53</v>
      </c>
      <c r="U68" s="1324" t="s">
        <v>53</v>
      </c>
      <c r="V68" s="1324" t="s">
        <v>54</v>
      </c>
      <c r="W68" s="1324" t="s">
        <v>54</v>
      </c>
      <c r="X68" s="1324" t="s">
        <v>53</v>
      </c>
      <c r="Y68" s="1324" t="s">
        <v>53</v>
      </c>
      <c r="Z68" s="1324" t="s">
        <v>53</v>
      </c>
      <c r="AA68" s="1324" t="s">
        <v>53</v>
      </c>
      <c r="AB68" s="1324" t="s">
        <v>53</v>
      </c>
      <c r="AC68" s="1324" t="s">
        <v>53</v>
      </c>
      <c r="AD68" s="1324" t="s">
        <v>54</v>
      </c>
      <c r="AE68" s="1324" t="s">
        <v>53</v>
      </c>
      <c r="AF68" s="1324" t="s">
        <v>53</v>
      </c>
      <c r="AG68" s="1324" t="s">
        <v>54</v>
      </c>
      <c r="AH68" s="309"/>
      <c r="AI68" s="1309" t="s">
        <v>360</v>
      </c>
      <c r="AJ68" s="309"/>
      <c r="AK68" s="1314" t="s">
        <v>117</v>
      </c>
      <c r="AL68" s="1315">
        <v>0.4</v>
      </c>
      <c r="AM68" s="1373" t="s">
        <v>126</v>
      </c>
      <c r="AN68" s="1420" t="s">
        <v>84</v>
      </c>
      <c r="AO68" s="1428" t="s">
        <v>1579</v>
      </c>
      <c r="AP68" s="1575" t="s">
        <v>1584</v>
      </c>
      <c r="AQ68" s="890" t="s">
        <v>103</v>
      </c>
      <c r="AR68" s="1310" t="s">
        <v>62</v>
      </c>
      <c r="AS68" s="1315">
        <v>0.15</v>
      </c>
      <c r="AT68" s="1310" t="s">
        <v>56</v>
      </c>
      <c r="AU68" s="1315">
        <v>0.15</v>
      </c>
      <c r="AV68" s="1326">
        <v>0.3</v>
      </c>
      <c r="AW68" s="1310" t="s">
        <v>73</v>
      </c>
      <c r="AX68" s="1310" t="s">
        <v>65</v>
      </c>
      <c r="AY68" s="1310" t="s">
        <v>59</v>
      </c>
      <c r="AZ68" s="1326">
        <v>0.42</v>
      </c>
      <c r="BA68" s="1327" t="s">
        <v>122</v>
      </c>
      <c r="BB68" s="1326">
        <v>0.4</v>
      </c>
      <c r="BC68" s="1327" t="s">
        <v>117</v>
      </c>
      <c r="BD68" s="1325" t="s">
        <v>126</v>
      </c>
      <c r="BE68" s="1310" t="s">
        <v>60</v>
      </c>
      <c r="BF68" s="1332" t="s">
        <v>1580</v>
      </c>
      <c r="BG68" s="1329" t="s">
        <v>1584</v>
      </c>
      <c r="BH68" s="1341" t="s">
        <v>381</v>
      </c>
      <c r="BI68" s="1336">
        <v>45293</v>
      </c>
      <c r="BJ68" s="1336">
        <v>45655</v>
      </c>
      <c r="BK68" s="1271"/>
      <c r="BL68" s="1330" t="s">
        <v>1182</v>
      </c>
    </row>
    <row r="69" spans="2:64" ht="145.5" x14ac:dyDescent="0.3">
      <c r="B69" s="2073"/>
      <c r="C69" s="2075"/>
      <c r="D69" s="2075"/>
      <c r="E69" s="2077" t="s">
        <v>50</v>
      </c>
      <c r="F69" s="2078" t="s">
        <v>273</v>
      </c>
      <c r="G69" s="1871" t="s">
        <v>1183</v>
      </c>
      <c r="H69" s="1820" t="s">
        <v>68</v>
      </c>
      <c r="I69" s="1820" t="s">
        <v>1184</v>
      </c>
      <c r="J69" s="1820" t="s">
        <v>1185</v>
      </c>
      <c r="K69" s="2061" t="s">
        <v>101</v>
      </c>
      <c r="L69" s="1950" t="s">
        <v>64</v>
      </c>
      <c r="M69" s="2058" t="s">
        <v>122</v>
      </c>
      <c r="N69" s="2052">
        <v>0.6</v>
      </c>
      <c r="O69" s="1355" t="s">
        <v>53</v>
      </c>
      <c r="P69" s="1355" t="s">
        <v>53</v>
      </c>
      <c r="Q69" s="1355" t="s">
        <v>53</v>
      </c>
      <c r="R69" s="1355" t="s">
        <v>53</v>
      </c>
      <c r="S69" s="1355" t="s">
        <v>53</v>
      </c>
      <c r="T69" s="1355" t="s">
        <v>53</v>
      </c>
      <c r="U69" s="1355" t="s">
        <v>53</v>
      </c>
      <c r="V69" s="1355" t="s">
        <v>54</v>
      </c>
      <c r="W69" s="1355" t="s">
        <v>54</v>
      </c>
      <c r="X69" s="1355" t="s">
        <v>53</v>
      </c>
      <c r="Y69" s="1355" t="s">
        <v>53</v>
      </c>
      <c r="Z69" s="1355" t="s">
        <v>53</v>
      </c>
      <c r="AA69" s="1355" t="s">
        <v>53</v>
      </c>
      <c r="AB69" s="1355" t="s">
        <v>53</v>
      </c>
      <c r="AC69" s="1355" t="s">
        <v>53</v>
      </c>
      <c r="AD69" s="1355" t="s">
        <v>54</v>
      </c>
      <c r="AE69" s="1355" t="s">
        <v>53</v>
      </c>
      <c r="AF69" s="1355" t="s">
        <v>53</v>
      </c>
      <c r="AG69" s="1355" t="s">
        <v>54</v>
      </c>
      <c r="AH69" s="1091"/>
      <c r="AI69" s="1950" t="s">
        <v>360</v>
      </c>
      <c r="AJ69" s="1091"/>
      <c r="AK69" s="1922" t="s">
        <v>117</v>
      </c>
      <c r="AL69" s="1924">
        <v>0.4</v>
      </c>
      <c r="AM69" s="2054" t="s">
        <v>126</v>
      </c>
      <c r="AN69" s="93" t="s">
        <v>84</v>
      </c>
      <c r="AO69" s="1429" t="s">
        <v>1582</v>
      </c>
      <c r="AP69" s="1576" t="s">
        <v>1583</v>
      </c>
      <c r="AQ69" s="1093" t="s">
        <v>103</v>
      </c>
      <c r="AR69" s="1370" t="s">
        <v>62</v>
      </c>
      <c r="AS69" s="1366">
        <v>0.15</v>
      </c>
      <c r="AT69" s="1370" t="s">
        <v>56</v>
      </c>
      <c r="AU69" s="1366">
        <v>0.15</v>
      </c>
      <c r="AV69" s="1096">
        <v>0.3</v>
      </c>
      <c r="AW69" s="1370" t="s">
        <v>57</v>
      </c>
      <c r="AX69" s="1370" t="s">
        <v>58</v>
      </c>
      <c r="AY69" s="1370" t="s">
        <v>59</v>
      </c>
      <c r="AZ69" s="1096">
        <v>0.42</v>
      </c>
      <c r="BA69" s="1097" t="s">
        <v>122</v>
      </c>
      <c r="BB69" s="1096">
        <v>0.4</v>
      </c>
      <c r="BC69" s="1097" t="s">
        <v>117</v>
      </c>
      <c r="BD69" s="1368" t="s">
        <v>126</v>
      </c>
      <c r="BE69" s="1959" t="s">
        <v>60</v>
      </c>
      <c r="BF69" s="1937" t="s">
        <v>1586</v>
      </c>
      <c r="BG69" s="1820" t="s">
        <v>1585</v>
      </c>
      <c r="BH69" s="2040" t="s">
        <v>590</v>
      </c>
      <c r="BI69" s="2033">
        <v>45293</v>
      </c>
      <c r="BJ69" s="2033">
        <v>45655</v>
      </c>
      <c r="BK69" s="1010"/>
      <c r="BL69" s="1916" t="s">
        <v>1190</v>
      </c>
    </row>
    <row r="70" spans="2:64" ht="156.75" customHeight="1" thickBot="1" x14ac:dyDescent="0.35">
      <c r="B70" s="2073"/>
      <c r="C70" s="2075"/>
      <c r="D70" s="2075"/>
      <c r="E70" s="2077"/>
      <c r="F70" s="2079"/>
      <c r="G70" s="2080"/>
      <c r="H70" s="1822"/>
      <c r="I70" s="1822"/>
      <c r="J70" s="1822"/>
      <c r="K70" s="2062"/>
      <c r="L70" s="1684"/>
      <c r="M70" s="2060"/>
      <c r="N70" s="2053"/>
      <c r="O70" s="1108" t="s">
        <v>53</v>
      </c>
      <c r="P70" s="1108" t="s">
        <v>53</v>
      </c>
      <c r="Q70" s="1108" t="s">
        <v>53</v>
      </c>
      <c r="R70" s="1108" t="s">
        <v>53</v>
      </c>
      <c r="S70" s="1108" t="s">
        <v>53</v>
      </c>
      <c r="T70" s="1108" t="s">
        <v>53</v>
      </c>
      <c r="U70" s="1108" t="s">
        <v>53</v>
      </c>
      <c r="V70" s="1108" t="s">
        <v>54</v>
      </c>
      <c r="W70" s="1108" t="s">
        <v>54</v>
      </c>
      <c r="X70" s="1108" t="s">
        <v>53</v>
      </c>
      <c r="Y70" s="1108" t="s">
        <v>53</v>
      </c>
      <c r="Z70" s="1108" t="s">
        <v>53</v>
      </c>
      <c r="AA70" s="1108" t="s">
        <v>53</v>
      </c>
      <c r="AB70" s="1108" t="s">
        <v>53</v>
      </c>
      <c r="AC70" s="1108" t="s">
        <v>53</v>
      </c>
      <c r="AD70" s="1108" t="s">
        <v>54</v>
      </c>
      <c r="AE70" s="1108" t="s">
        <v>53</v>
      </c>
      <c r="AF70" s="1108" t="s">
        <v>53</v>
      </c>
      <c r="AG70" s="1108" t="s">
        <v>54</v>
      </c>
      <c r="AH70" s="1109"/>
      <c r="AI70" s="1684"/>
      <c r="AJ70" s="1109"/>
      <c r="AK70" s="1962"/>
      <c r="AL70" s="1731"/>
      <c r="AM70" s="2055"/>
      <c r="AN70" s="1412" t="s">
        <v>347</v>
      </c>
      <c r="AO70" s="1430" t="s">
        <v>1581</v>
      </c>
      <c r="AP70" s="1577" t="s">
        <v>1583</v>
      </c>
      <c r="AQ70" s="1110" t="s">
        <v>103</v>
      </c>
      <c r="AR70" s="1319" t="s">
        <v>62</v>
      </c>
      <c r="AS70" s="1317">
        <v>0.15</v>
      </c>
      <c r="AT70" s="1319" t="s">
        <v>56</v>
      </c>
      <c r="AU70" s="1317">
        <v>0.15</v>
      </c>
      <c r="AV70" s="1318">
        <v>0.3</v>
      </c>
      <c r="AW70" s="1319" t="s">
        <v>57</v>
      </c>
      <c r="AX70" s="1319" t="s">
        <v>58</v>
      </c>
      <c r="AY70" s="1319" t="s">
        <v>59</v>
      </c>
      <c r="AZ70" s="1320">
        <v>0.29399999999999998</v>
      </c>
      <c r="BA70" s="1321" t="s">
        <v>90</v>
      </c>
      <c r="BB70" s="1318">
        <v>0.4</v>
      </c>
      <c r="BC70" s="1321" t="s">
        <v>117</v>
      </c>
      <c r="BD70" s="1322" t="s">
        <v>126</v>
      </c>
      <c r="BE70" s="1712"/>
      <c r="BF70" s="1906"/>
      <c r="BG70" s="1822"/>
      <c r="BH70" s="1811"/>
      <c r="BI70" s="2034"/>
      <c r="BJ70" s="2034"/>
      <c r="BK70" s="1268"/>
      <c r="BL70" s="1963"/>
    </row>
    <row r="71" spans="2:64" ht="258" customHeight="1" thickBot="1" x14ac:dyDescent="0.35">
      <c r="B71" s="2073" t="s">
        <v>197</v>
      </c>
      <c r="C71" s="2075" t="s">
        <v>216</v>
      </c>
      <c r="D71" s="2075" t="s">
        <v>229</v>
      </c>
      <c r="E71" s="598" t="s">
        <v>74</v>
      </c>
      <c r="F71" s="1307" t="s">
        <v>274</v>
      </c>
      <c r="G71" s="1346" t="s">
        <v>929</v>
      </c>
      <c r="H71" s="1329" t="s">
        <v>68</v>
      </c>
      <c r="I71" s="1329" t="s">
        <v>613</v>
      </c>
      <c r="J71" s="1328" t="s">
        <v>614</v>
      </c>
      <c r="K71" s="1328" t="s">
        <v>101</v>
      </c>
      <c r="L71" s="1309" t="s">
        <v>72</v>
      </c>
      <c r="M71" s="1311" t="s">
        <v>90</v>
      </c>
      <c r="N71" s="1312">
        <v>0.4</v>
      </c>
      <c r="O71" s="1324" t="s">
        <v>53</v>
      </c>
      <c r="P71" s="1324" t="s">
        <v>53</v>
      </c>
      <c r="Q71" s="1324" t="s">
        <v>53</v>
      </c>
      <c r="R71" s="1324" t="s">
        <v>53</v>
      </c>
      <c r="S71" s="1324" t="s">
        <v>53</v>
      </c>
      <c r="T71" s="1324" t="s">
        <v>53</v>
      </c>
      <c r="U71" s="1324" t="s">
        <v>53</v>
      </c>
      <c r="V71" s="1324" t="s">
        <v>54</v>
      </c>
      <c r="W71" s="1324" t="s">
        <v>54</v>
      </c>
      <c r="X71" s="1324" t="s">
        <v>53</v>
      </c>
      <c r="Y71" s="1324" t="s">
        <v>53</v>
      </c>
      <c r="Z71" s="1324" t="s">
        <v>53</v>
      </c>
      <c r="AA71" s="1324" t="s">
        <v>53</v>
      </c>
      <c r="AB71" s="1324" t="s">
        <v>53</v>
      </c>
      <c r="AC71" s="1324" t="s">
        <v>53</v>
      </c>
      <c r="AD71" s="1324" t="s">
        <v>54</v>
      </c>
      <c r="AE71" s="1324" t="s">
        <v>53</v>
      </c>
      <c r="AF71" s="1324" t="s">
        <v>53</v>
      </c>
      <c r="AG71" s="1324" t="s">
        <v>54</v>
      </c>
      <c r="AH71" s="309"/>
      <c r="AI71" s="1309" t="s">
        <v>359</v>
      </c>
      <c r="AJ71" s="309"/>
      <c r="AK71" s="1314" t="s">
        <v>1083</v>
      </c>
      <c r="AL71" s="1315">
        <v>0.2</v>
      </c>
      <c r="AM71" s="1373" t="s">
        <v>90</v>
      </c>
      <c r="AN71" s="1420" t="s">
        <v>84</v>
      </c>
      <c r="AO71" s="1421" t="s">
        <v>1776</v>
      </c>
      <c r="AP71" s="1422" t="s">
        <v>615</v>
      </c>
      <c r="AQ71" s="890" t="s">
        <v>103</v>
      </c>
      <c r="AR71" s="1310" t="s">
        <v>61</v>
      </c>
      <c r="AS71" s="1315">
        <v>0.25</v>
      </c>
      <c r="AT71" s="1310" t="s">
        <v>56</v>
      </c>
      <c r="AU71" s="1315">
        <v>0.15</v>
      </c>
      <c r="AV71" s="1326">
        <v>0.4</v>
      </c>
      <c r="AW71" s="1310" t="s">
        <v>57</v>
      </c>
      <c r="AX71" s="1310" t="s">
        <v>58</v>
      </c>
      <c r="AY71" s="1310" t="s">
        <v>59</v>
      </c>
      <c r="AZ71" s="1326">
        <v>0.24</v>
      </c>
      <c r="BA71" s="1327" t="s">
        <v>90</v>
      </c>
      <c r="BB71" s="1326">
        <v>0.2</v>
      </c>
      <c r="BC71" s="1327" t="s">
        <v>1083</v>
      </c>
      <c r="BD71" s="1325" t="s">
        <v>90</v>
      </c>
      <c r="BE71" s="1310" t="s">
        <v>114</v>
      </c>
      <c r="BF71" s="1341" t="s">
        <v>388</v>
      </c>
      <c r="BG71" s="1341" t="s">
        <v>388</v>
      </c>
      <c r="BH71" s="1341" t="s">
        <v>388</v>
      </c>
      <c r="BI71" s="1341" t="s">
        <v>388</v>
      </c>
      <c r="BJ71" s="1341" t="s">
        <v>388</v>
      </c>
      <c r="BK71" s="1271"/>
      <c r="BL71" s="1330" t="s">
        <v>930</v>
      </c>
    </row>
    <row r="72" spans="2:64" ht="198" customHeight="1" thickBot="1" x14ac:dyDescent="0.35">
      <c r="B72" s="2073"/>
      <c r="C72" s="2075"/>
      <c r="D72" s="2075"/>
      <c r="E72" s="598" t="s">
        <v>74</v>
      </c>
      <c r="F72" s="1307" t="s">
        <v>275</v>
      </c>
      <c r="G72" s="1346" t="s">
        <v>931</v>
      </c>
      <c r="H72" s="1329" t="s">
        <v>68</v>
      </c>
      <c r="I72" s="1329" t="s">
        <v>617</v>
      </c>
      <c r="J72" s="1328" t="s">
        <v>618</v>
      </c>
      <c r="K72" s="1328" t="s">
        <v>356</v>
      </c>
      <c r="L72" s="1309" t="s">
        <v>72</v>
      </c>
      <c r="M72" s="1311" t="s">
        <v>90</v>
      </c>
      <c r="N72" s="1312">
        <v>0.4</v>
      </c>
      <c r="O72" s="1324" t="s">
        <v>53</v>
      </c>
      <c r="P72" s="1324" t="s">
        <v>53</v>
      </c>
      <c r="Q72" s="1324" t="s">
        <v>53</v>
      </c>
      <c r="R72" s="1324" t="s">
        <v>53</v>
      </c>
      <c r="S72" s="1324" t="s">
        <v>53</v>
      </c>
      <c r="T72" s="1324" t="s">
        <v>53</v>
      </c>
      <c r="U72" s="1324" t="s">
        <v>53</v>
      </c>
      <c r="V72" s="1324" t="s">
        <v>54</v>
      </c>
      <c r="W72" s="1324" t="s">
        <v>54</v>
      </c>
      <c r="X72" s="1324" t="s">
        <v>53</v>
      </c>
      <c r="Y72" s="1324" t="s">
        <v>53</v>
      </c>
      <c r="Z72" s="1324" t="s">
        <v>53</v>
      </c>
      <c r="AA72" s="1324" t="s">
        <v>53</v>
      </c>
      <c r="AB72" s="1324" t="s">
        <v>53</v>
      </c>
      <c r="AC72" s="1324" t="s">
        <v>53</v>
      </c>
      <c r="AD72" s="1324" t="s">
        <v>54</v>
      </c>
      <c r="AE72" s="1324" t="s">
        <v>53</v>
      </c>
      <c r="AF72" s="1324" t="s">
        <v>53</v>
      </c>
      <c r="AG72" s="1324" t="s">
        <v>54</v>
      </c>
      <c r="AH72" s="309"/>
      <c r="AI72" s="1309" t="s">
        <v>359</v>
      </c>
      <c r="AJ72" s="309"/>
      <c r="AK72" s="1314" t="s">
        <v>1083</v>
      </c>
      <c r="AL72" s="1315">
        <v>0.2</v>
      </c>
      <c r="AM72" s="1373" t="s">
        <v>90</v>
      </c>
      <c r="AN72" s="1420" t="s">
        <v>84</v>
      </c>
      <c r="AO72" s="1421" t="s">
        <v>1306</v>
      </c>
      <c r="AP72" s="1422" t="s">
        <v>615</v>
      </c>
      <c r="AQ72" s="890" t="s">
        <v>103</v>
      </c>
      <c r="AR72" s="1310" t="s">
        <v>62</v>
      </c>
      <c r="AS72" s="1315">
        <v>0.15</v>
      </c>
      <c r="AT72" s="1310" t="s">
        <v>56</v>
      </c>
      <c r="AU72" s="1315">
        <v>0.15</v>
      </c>
      <c r="AV72" s="1326">
        <v>0.3</v>
      </c>
      <c r="AW72" s="1310" t="s">
        <v>57</v>
      </c>
      <c r="AX72" s="1310" t="s">
        <v>58</v>
      </c>
      <c r="AY72" s="1310" t="s">
        <v>59</v>
      </c>
      <c r="AZ72" s="1326">
        <v>0.28000000000000003</v>
      </c>
      <c r="BA72" s="1327" t="s">
        <v>90</v>
      </c>
      <c r="BB72" s="1326">
        <v>0.2</v>
      </c>
      <c r="BC72" s="1327" t="s">
        <v>1083</v>
      </c>
      <c r="BD72" s="1325" t="s">
        <v>90</v>
      </c>
      <c r="BE72" s="1310" t="s">
        <v>114</v>
      </c>
      <c r="BF72" s="1341" t="s">
        <v>388</v>
      </c>
      <c r="BG72" s="1341" t="s">
        <v>388</v>
      </c>
      <c r="BH72" s="1341" t="s">
        <v>388</v>
      </c>
      <c r="BI72" s="1341" t="s">
        <v>388</v>
      </c>
      <c r="BJ72" s="1341" t="s">
        <v>388</v>
      </c>
      <c r="BK72" s="1271"/>
      <c r="BL72" s="1330" t="s">
        <v>620</v>
      </c>
    </row>
    <row r="73" spans="2:64" ht="199.5" customHeight="1" thickBot="1" x14ac:dyDescent="0.35">
      <c r="B73" s="2073"/>
      <c r="C73" s="2075"/>
      <c r="D73" s="2075"/>
      <c r="E73" s="598" t="s">
        <v>346</v>
      </c>
      <c r="F73" s="1307" t="s">
        <v>276</v>
      </c>
      <c r="G73" s="1346" t="s">
        <v>932</v>
      </c>
      <c r="H73" s="1329" t="s">
        <v>68</v>
      </c>
      <c r="I73" s="1329" t="s">
        <v>933</v>
      </c>
      <c r="J73" s="1328" t="s">
        <v>934</v>
      </c>
      <c r="K73" s="1328" t="s">
        <v>101</v>
      </c>
      <c r="L73" s="1309" t="s">
        <v>72</v>
      </c>
      <c r="M73" s="1311" t="s">
        <v>90</v>
      </c>
      <c r="N73" s="1312">
        <v>0.4</v>
      </c>
      <c r="O73" s="1324" t="s">
        <v>53</v>
      </c>
      <c r="P73" s="1324" t="s">
        <v>53</v>
      </c>
      <c r="Q73" s="1324" t="s">
        <v>53</v>
      </c>
      <c r="R73" s="1324" t="s">
        <v>53</v>
      </c>
      <c r="S73" s="1324" t="s">
        <v>53</v>
      </c>
      <c r="T73" s="1324" t="s">
        <v>53</v>
      </c>
      <c r="U73" s="1324" t="s">
        <v>53</v>
      </c>
      <c r="V73" s="1324" t="s">
        <v>54</v>
      </c>
      <c r="W73" s="1324" t="s">
        <v>54</v>
      </c>
      <c r="X73" s="1324" t="s">
        <v>53</v>
      </c>
      <c r="Y73" s="1324" t="s">
        <v>53</v>
      </c>
      <c r="Z73" s="1324" t="s">
        <v>53</v>
      </c>
      <c r="AA73" s="1324" t="s">
        <v>53</v>
      </c>
      <c r="AB73" s="1324" t="s">
        <v>53</v>
      </c>
      <c r="AC73" s="1324" t="s">
        <v>53</v>
      </c>
      <c r="AD73" s="1324" t="s">
        <v>54</v>
      </c>
      <c r="AE73" s="1324" t="s">
        <v>53</v>
      </c>
      <c r="AF73" s="1324" t="s">
        <v>53</v>
      </c>
      <c r="AG73" s="1324" t="s">
        <v>54</v>
      </c>
      <c r="AH73" s="309"/>
      <c r="AI73" s="1309" t="s">
        <v>359</v>
      </c>
      <c r="AJ73" s="309"/>
      <c r="AK73" s="1314" t="s">
        <v>1083</v>
      </c>
      <c r="AL73" s="1315">
        <v>0.2</v>
      </c>
      <c r="AM73" s="1373" t="s">
        <v>90</v>
      </c>
      <c r="AN73" s="1420" t="s">
        <v>84</v>
      </c>
      <c r="AO73" s="1421" t="s">
        <v>1307</v>
      </c>
      <c r="AP73" s="1422" t="s">
        <v>615</v>
      </c>
      <c r="AQ73" s="890" t="s">
        <v>103</v>
      </c>
      <c r="AR73" s="1310" t="s">
        <v>61</v>
      </c>
      <c r="AS73" s="1315">
        <v>0.25</v>
      </c>
      <c r="AT73" s="1310" t="s">
        <v>56</v>
      </c>
      <c r="AU73" s="1315">
        <v>0.15</v>
      </c>
      <c r="AV73" s="1326">
        <v>0.4</v>
      </c>
      <c r="AW73" s="1310" t="s">
        <v>57</v>
      </c>
      <c r="AX73" s="1310" t="s">
        <v>58</v>
      </c>
      <c r="AY73" s="1310" t="s">
        <v>59</v>
      </c>
      <c r="AZ73" s="1326">
        <v>0.24</v>
      </c>
      <c r="BA73" s="1327" t="s">
        <v>90</v>
      </c>
      <c r="BB73" s="1326">
        <v>0.2</v>
      </c>
      <c r="BC73" s="1327" t="s">
        <v>1083</v>
      </c>
      <c r="BD73" s="1325" t="s">
        <v>90</v>
      </c>
      <c r="BE73" s="1310" t="s">
        <v>114</v>
      </c>
      <c r="BF73" s="1341" t="s">
        <v>388</v>
      </c>
      <c r="BG73" s="1341" t="s">
        <v>388</v>
      </c>
      <c r="BH73" s="1341" t="s">
        <v>388</v>
      </c>
      <c r="BI73" s="1341" t="s">
        <v>388</v>
      </c>
      <c r="BJ73" s="1341" t="s">
        <v>388</v>
      </c>
      <c r="BK73" s="1271"/>
      <c r="BL73" s="1330" t="s">
        <v>621</v>
      </c>
    </row>
    <row r="74" spans="2:64" ht="133.5" customHeight="1" x14ac:dyDescent="0.3">
      <c r="B74" s="2073"/>
      <c r="C74" s="2075"/>
      <c r="D74" s="2075"/>
      <c r="E74" s="2077" t="s">
        <v>74</v>
      </c>
      <c r="F74" s="2078" t="s">
        <v>277</v>
      </c>
      <c r="G74" s="2085" t="s">
        <v>935</v>
      </c>
      <c r="H74" s="1820" t="s">
        <v>68</v>
      </c>
      <c r="I74" s="1348" t="s">
        <v>1310</v>
      </c>
      <c r="J74" s="2061" t="s">
        <v>626</v>
      </c>
      <c r="K74" s="2061" t="s">
        <v>101</v>
      </c>
      <c r="L74" s="1950" t="s">
        <v>64</v>
      </c>
      <c r="M74" s="2058" t="s">
        <v>122</v>
      </c>
      <c r="N74" s="2052">
        <v>0.6</v>
      </c>
      <c r="O74" s="1355" t="s">
        <v>53</v>
      </c>
      <c r="P74" s="1355" t="s">
        <v>53</v>
      </c>
      <c r="Q74" s="1355" t="s">
        <v>53</v>
      </c>
      <c r="R74" s="1355" t="s">
        <v>53</v>
      </c>
      <c r="S74" s="1355" t="s">
        <v>53</v>
      </c>
      <c r="T74" s="1355" t="s">
        <v>53</v>
      </c>
      <c r="U74" s="1355" t="s">
        <v>53</v>
      </c>
      <c r="V74" s="1355" t="s">
        <v>54</v>
      </c>
      <c r="W74" s="1355" t="s">
        <v>54</v>
      </c>
      <c r="X74" s="1355" t="s">
        <v>53</v>
      </c>
      <c r="Y74" s="1355" t="s">
        <v>53</v>
      </c>
      <c r="Z74" s="1355" t="s">
        <v>53</v>
      </c>
      <c r="AA74" s="1355" t="s">
        <v>53</v>
      </c>
      <c r="AB74" s="1355" t="s">
        <v>53</v>
      </c>
      <c r="AC74" s="1355" t="s">
        <v>53</v>
      </c>
      <c r="AD74" s="1355" t="s">
        <v>54</v>
      </c>
      <c r="AE74" s="1355" t="s">
        <v>53</v>
      </c>
      <c r="AF74" s="1355" t="s">
        <v>53</v>
      </c>
      <c r="AG74" s="1355" t="s">
        <v>54</v>
      </c>
      <c r="AH74" s="1091"/>
      <c r="AI74" s="1950" t="s">
        <v>361</v>
      </c>
      <c r="AJ74" s="1091"/>
      <c r="AK74" s="1922" t="s">
        <v>123</v>
      </c>
      <c r="AL74" s="1924">
        <v>0.6</v>
      </c>
      <c r="AM74" s="2054" t="s">
        <v>126</v>
      </c>
      <c r="AN74" s="93" t="s">
        <v>84</v>
      </c>
      <c r="AO74" s="1418" t="s">
        <v>1308</v>
      </c>
      <c r="AP74" s="1409" t="s">
        <v>628</v>
      </c>
      <c r="AQ74" s="1093" t="s">
        <v>103</v>
      </c>
      <c r="AR74" s="1370" t="s">
        <v>61</v>
      </c>
      <c r="AS74" s="1366">
        <v>0.25</v>
      </c>
      <c r="AT74" s="1370" t="s">
        <v>56</v>
      </c>
      <c r="AU74" s="1366">
        <v>0.15</v>
      </c>
      <c r="AV74" s="1096">
        <v>0.4</v>
      </c>
      <c r="AW74" s="1370" t="s">
        <v>57</v>
      </c>
      <c r="AX74" s="1370" t="s">
        <v>65</v>
      </c>
      <c r="AY74" s="1370" t="s">
        <v>59</v>
      </c>
      <c r="AZ74" s="1096">
        <v>0.36</v>
      </c>
      <c r="BA74" s="1097" t="s">
        <v>90</v>
      </c>
      <c r="BB74" s="1096">
        <v>0.6</v>
      </c>
      <c r="BC74" s="1097" t="s">
        <v>123</v>
      </c>
      <c r="BD74" s="1368" t="s">
        <v>126</v>
      </c>
      <c r="BE74" s="1959" t="s">
        <v>60</v>
      </c>
      <c r="BF74" s="1937" t="s">
        <v>937</v>
      </c>
      <c r="BG74" s="1820" t="s">
        <v>1333</v>
      </c>
      <c r="BH74" s="1820" t="s">
        <v>468</v>
      </c>
      <c r="BI74" s="2122">
        <v>45350</v>
      </c>
      <c r="BJ74" s="2122">
        <v>45626</v>
      </c>
      <c r="BK74" s="2069"/>
      <c r="BL74" s="2095" t="s">
        <v>636</v>
      </c>
    </row>
    <row r="75" spans="2:64" ht="116.25" customHeight="1" x14ac:dyDescent="0.3">
      <c r="B75" s="2073"/>
      <c r="C75" s="2075"/>
      <c r="D75" s="2075"/>
      <c r="E75" s="2077"/>
      <c r="F75" s="2091"/>
      <c r="G75" s="2092"/>
      <c r="H75" s="2051"/>
      <c r="I75" s="1196" t="s">
        <v>623</v>
      </c>
      <c r="J75" s="2063"/>
      <c r="K75" s="2063"/>
      <c r="L75" s="2057"/>
      <c r="M75" s="2059"/>
      <c r="N75" s="2093"/>
      <c r="O75" s="1099" t="s">
        <v>53</v>
      </c>
      <c r="P75" s="1099" t="s">
        <v>53</v>
      </c>
      <c r="Q75" s="1099" t="s">
        <v>53</v>
      </c>
      <c r="R75" s="1099" t="s">
        <v>53</v>
      </c>
      <c r="S75" s="1099" t="s">
        <v>53</v>
      </c>
      <c r="T75" s="1099" t="s">
        <v>53</v>
      </c>
      <c r="U75" s="1099" t="s">
        <v>53</v>
      </c>
      <c r="V75" s="1099" t="s">
        <v>54</v>
      </c>
      <c r="W75" s="1099" t="s">
        <v>54</v>
      </c>
      <c r="X75" s="1099" t="s">
        <v>53</v>
      </c>
      <c r="Y75" s="1099" t="s">
        <v>53</v>
      </c>
      <c r="Z75" s="1099" t="s">
        <v>53</v>
      </c>
      <c r="AA75" s="1099" t="s">
        <v>53</v>
      </c>
      <c r="AB75" s="1099" t="s">
        <v>53</v>
      </c>
      <c r="AC75" s="1099" t="s">
        <v>53</v>
      </c>
      <c r="AD75" s="1099" t="s">
        <v>54</v>
      </c>
      <c r="AE75" s="1099" t="s">
        <v>53</v>
      </c>
      <c r="AF75" s="1099" t="s">
        <v>53</v>
      </c>
      <c r="AG75" s="1099" t="s">
        <v>54</v>
      </c>
      <c r="AH75" s="1100"/>
      <c r="AI75" s="2057"/>
      <c r="AJ75" s="1100"/>
      <c r="AK75" s="2090"/>
      <c r="AL75" s="2031"/>
      <c r="AM75" s="2056"/>
      <c r="AN75" s="1395" t="s">
        <v>347</v>
      </c>
      <c r="AO75" s="1415" t="s">
        <v>1309</v>
      </c>
      <c r="AP75" s="1407" t="s">
        <v>1475</v>
      </c>
      <c r="AQ75" s="1101" t="s">
        <v>103</v>
      </c>
      <c r="AR75" s="1102" t="s">
        <v>62</v>
      </c>
      <c r="AS75" s="1103">
        <v>0.15</v>
      </c>
      <c r="AT75" s="1102" t="s">
        <v>56</v>
      </c>
      <c r="AU75" s="1103">
        <v>0.15</v>
      </c>
      <c r="AV75" s="1104">
        <v>0.3</v>
      </c>
      <c r="AW75" s="1102" t="s">
        <v>57</v>
      </c>
      <c r="AX75" s="1102" t="s">
        <v>58</v>
      </c>
      <c r="AY75" s="1102" t="s">
        <v>59</v>
      </c>
      <c r="AZ75" s="1104">
        <v>0.252</v>
      </c>
      <c r="BA75" s="1106" t="s">
        <v>90</v>
      </c>
      <c r="BB75" s="1104">
        <v>0.6</v>
      </c>
      <c r="BC75" s="1106" t="s">
        <v>123</v>
      </c>
      <c r="BD75" s="1107" t="s">
        <v>126</v>
      </c>
      <c r="BE75" s="2032"/>
      <c r="BF75" s="2096"/>
      <c r="BG75" s="2051"/>
      <c r="BH75" s="2051"/>
      <c r="BI75" s="2123"/>
      <c r="BJ75" s="2123"/>
      <c r="BK75" s="2116"/>
      <c r="BL75" s="2097"/>
    </row>
    <row r="76" spans="2:64" ht="202.5" customHeight="1" thickBot="1" x14ac:dyDescent="0.35">
      <c r="B76" s="2073"/>
      <c r="C76" s="2075"/>
      <c r="D76" s="2075"/>
      <c r="E76" s="2077"/>
      <c r="F76" s="2079"/>
      <c r="G76" s="2086"/>
      <c r="H76" s="1822"/>
      <c r="I76" s="1339" t="s">
        <v>625</v>
      </c>
      <c r="J76" s="2062"/>
      <c r="K76" s="2062"/>
      <c r="L76" s="1684"/>
      <c r="M76" s="2060"/>
      <c r="N76" s="2053"/>
      <c r="O76" s="1108" t="s">
        <v>53</v>
      </c>
      <c r="P76" s="1108" t="s">
        <v>53</v>
      </c>
      <c r="Q76" s="1108" t="s">
        <v>53</v>
      </c>
      <c r="R76" s="1108" t="s">
        <v>53</v>
      </c>
      <c r="S76" s="1108" t="s">
        <v>53</v>
      </c>
      <c r="T76" s="1108" t="s">
        <v>53</v>
      </c>
      <c r="U76" s="1108" t="s">
        <v>53</v>
      </c>
      <c r="V76" s="1108" t="s">
        <v>54</v>
      </c>
      <c r="W76" s="1108" t="s">
        <v>54</v>
      </c>
      <c r="X76" s="1108" t="s">
        <v>53</v>
      </c>
      <c r="Y76" s="1108" t="s">
        <v>53</v>
      </c>
      <c r="Z76" s="1108" t="s">
        <v>53</v>
      </c>
      <c r="AA76" s="1108" t="s">
        <v>53</v>
      </c>
      <c r="AB76" s="1108" t="s">
        <v>53</v>
      </c>
      <c r="AC76" s="1108" t="s">
        <v>53</v>
      </c>
      <c r="AD76" s="1108" t="s">
        <v>54</v>
      </c>
      <c r="AE76" s="1108" t="s">
        <v>53</v>
      </c>
      <c r="AF76" s="1108" t="s">
        <v>53</v>
      </c>
      <c r="AG76" s="1108" t="s">
        <v>54</v>
      </c>
      <c r="AH76" s="1109"/>
      <c r="AI76" s="1684"/>
      <c r="AJ76" s="1109"/>
      <c r="AK76" s="1962"/>
      <c r="AL76" s="1731"/>
      <c r="AM76" s="2055"/>
      <c r="AN76" s="1412" t="s">
        <v>348</v>
      </c>
      <c r="AO76" s="1417" t="s">
        <v>1476</v>
      </c>
      <c r="AP76" s="1414" t="s">
        <v>1311</v>
      </c>
      <c r="AQ76" s="1110" t="s">
        <v>103</v>
      </c>
      <c r="AR76" s="1319" t="s">
        <v>62</v>
      </c>
      <c r="AS76" s="1317">
        <v>0.15</v>
      </c>
      <c r="AT76" s="1319" t="s">
        <v>56</v>
      </c>
      <c r="AU76" s="1317">
        <v>0.15</v>
      </c>
      <c r="AV76" s="1318">
        <v>0.3</v>
      </c>
      <c r="AW76" s="1319" t="s">
        <v>57</v>
      </c>
      <c r="AX76" s="1319" t="s">
        <v>58</v>
      </c>
      <c r="AY76" s="1319" t="s">
        <v>59</v>
      </c>
      <c r="AZ76" s="1318">
        <v>0.1764</v>
      </c>
      <c r="BA76" s="1321" t="s">
        <v>112</v>
      </c>
      <c r="BB76" s="1318">
        <v>0.6</v>
      </c>
      <c r="BC76" s="1321" t="s">
        <v>123</v>
      </c>
      <c r="BD76" s="1322" t="s">
        <v>126</v>
      </c>
      <c r="BE76" s="1712"/>
      <c r="BF76" s="1906"/>
      <c r="BG76" s="1822"/>
      <c r="BH76" s="1822"/>
      <c r="BI76" s="1857"/>
      <c r="BJ76" s="1857"/>
      <c r="BK76" s="1907"/>
      <c r="BL76" s="1976"/>
    </row>
    <row r="77" spans="2:64" ht="189" customHeight="1" thickBot="1" x14ac:dyDescent="0.35">
      <c r="B77" s="2073"/>
      <c r="C77" s="2075"/>
      <c r="D77" s="2075"/>
      <c r="E77" s="598" t="s">
        <v>74</v>
      </c>
      <c r="F77" s="1307" t="s">
        <v>278</v>
      </c>
      <c r="G77" s="1346" t="s">
        <v>938</v>
      </c>
      <c r="H77" s="1329" t="s">
        <v>68</v>
      </c>
      <c r="I77" s="1334" t="s">
        <v>637</v>
      </c>
      <c r="J77" s="1332" t="s">
        <v>638</v>
      </c>
      <c r="K77" s="1328" t="s">
        <v>358</v>
      </c>
      <c r="L77" s="1309" t="s">
        <v>72</v>
      </c>
      <c r="M77" s="1311" t="s">
        <v>90</v>
      </c>
      <c r="N77" s="1312">
        <v>0.4</v>
      </c>
      <c r="O77" s="1324" t="s">
        <v>53</v>
      </c>
      <c r="P77" s="1324" t="s">
        <v>53</v>
      </c>
      <c r="Q77" s="1324" t="s">
        <v>53</v>
      </c>
      <c r="R77" s="1324" t="s">
        <v>53</v>
      </c>
      <c r="S77" s="1324" t="s">
        <v>53</v>
      </c>
      <c r="T77" s="1324" t="s">
        <v>53</v>
      </c>
      <c r="U77" s="1324" t="s">
        <v>53</v>
      </c>
      <c r="V77" s="1324" t="s">
        <v>54</v>
      </c>
      <c r="W77" s="1324" t="s">
        <v>54</v>
      </c>
      <c r="X77" s="1324" t="s">
        <v>53</v>
      </c>
      <c r="Y77" s="1324" t="s">
        <v>53</v>
      </c>
      <c r="Z77" s="1324" t="s">
        <v>53</v>
      </c>
      <c r="AA77" s="1324" t="s">
        <v>53</v>
      </c>
      <c r="AB77" s="1324" t="s">
        <v>53</v>
      </c>
      <c r="AC77" s="1324" t="s">
        <v>53</v>
      </c>
      <c r="AD77" s="1324" t="s">
        <v>54</v>
      </c>
      <c r="AE77" s="1324" t="s">
        <v>53</v>
      </c>
      <c r="AF77" s="1324" t="s">
        <v>53</v>
      </c>
      <c r="AG77" s="1324" t="s">
        <v>54</v>
      </c>
      <c r="AH77" s="309"/>
      <c r="AI77" s="1309" t="s">
        <v>359</v>
      </c>
      <c r="AJ77" s="309"/>
      <c r="AK77" s="1314" t="s">
        <v>1083</v>
      </c>
      <c r="AL77" s="1315">
        <v>0.2</v>
      </c>
      <c r="AM77" s="1373" t="s">
        <v>90</v>
      </c>
      <c r="AN77" s="1420" t="s">
        <v>84</v>
      </c>
      <c r="AO77" s="1296" t="s">
        <v>1692</v>
      </c>
      <c r="AP77" s="1422" t="s">
        <v>823</v>
      </c>
      <c r="AQ77" s="890" t="s">
        <v>103</v>
      </c>
      <c r="AR77" s="1310" t="s">
        <v>61</v>
      </c>
      <c r="AS77" s="1315">
        <v>0.25</v>
      </c>
      <c r="AT77" s="1310" t="s">
        <v>56</v>
      </c>
      <c r="AU77" s="1315">
        <v>0.15</v>
      </c>
      <c r="AV77" s="1326">
        <v>0.4</v>
      </c>
      <c r="AW77" s="1310" t="s">
        <v>57</v>
      </c>
      <c r="AX77" s="1310" t="s">
        <v>65</v>
      </c>
      <c r="AY77" s="1310" t="s">
        <v>59</v>
      </c>
      <c r="AZ77" s="1326">
        <v>0.24</v>
      </c>
      <c r="BA77" s="1327" t="s">
        <v>90</v>
      </c>
      <c r="BB77" s="1326">
        <v>0.2</v>
      </c>
      <c r="BC77" s="1327" t="s">
        <v>1083</v>
      </c>
      <c r="BD77" s="1325" t="s">
        <v>90</v>
      </c>
      <c r="BE77" s="1310" t="s">
        <v>114</v>
      </c>
      <c r="BF77" s="1332" t="s">
        <v>1693</v>
      </c>
      <c r="BG77" s="1329" t="s">
        <v>639</v>
      </c>
      <c r="BH77" s="1329" t="s">
        <v>468</v>
      </c>
      <c r="BI77" s="1336">
        <v>45323</v>
      </c>
      <c r="BJ77" s="1336">
        <v>45626</v>
      </c>
      <c r="BK77" s="1271"/>
      <c r="BL77" s="1335" t="s">
        <v>941</v>
      </c>
    </row>
    <row r="78" spans="2:64" ht="122.25" customHeight="1" x14ac:dyDescent="0.3">
      <c r="B78" s="2073"/>
      <c r="C78" s="2075"/>
      <c r="D78" s="2075"/>
      <c r="E78" s="2077" t="s">
        <v>346</v>
      </c>
      <c r="F78" s="2078" t="s">
        <v>279</v>
      </c>
      <c r="G78" s="2114" t="s">
        <v>640</v>
      </c>
      <c r="H78" s="1348" t="s">
        <v>157</v>
      </c>
      <c r="I78" s="1348" t="s">
        <v>641</v>
      </c>
      <c r="J78" s="1219" t="s">
        <v>642</v>
      </c>
      <c r="K78" s="2061" t="s">
        <v>355</v>
      </c>
      <c r="L78" s="1950" t="s">
        <v>70</v>
      </c>
      <c r="M78" s="2058" t="s">
        <v>129</v>
      </c>
      <c r="N78" s="2052">
        <v>0.8</v>
      </c>
      <c r="O78" s="1355" t="s">
        <v>53</v>
      </c>
      <c r="P78" s="1355" t="s">
        <v>53</v>
      </c>
      <c r="Q78" s="1355" t="s">
        <v>53</v>
      </c>
      <c r="R78" s="1355" t="s">
        <v>53</v>
      </c>
      <c r="S78" s="1355" t="s">
        <v>53</v>
      </c>
      <c r="T78" s="1355" t="s">
        <v>53</v>
      </c>
      <c r="U78" s="1355" t="s">
        <v>53</v>
      </c>
      <c r="V78" s="1355" t="s">
        <v>54</v>
      </c>
      <c r="W78" s="1355" t="s">
        <v>54</v>
      </c>
      <c r="X78" s="1355" t="s">
        <v>53</v>
      </c>
      <c r="Y78" s="1355" t="s">
        <v>53</v>
      </c>
      <c r="Z78" s="1355" t="s">
        <v>53</v>
      </c>
      <c r="AA78" s="1355" t="s">
        <v>53</v>
      </c>
      <c r="AB78" s="1355" t="s">
        <v>53</v>
      </c>
      <c r="AC78" s="1355" t="s">
        <v>53</v>
      </c>
      <c r="AD78" s="1355" t="s">
        <v>54</v>
      </c>
      <c r="AE78" s="1355" t="s">
        <v>53</v>
      </c>
      <c r="AF78" s="1355" t="s">
        <v>53</v>
      </c>
      <c r="AG78" s="1355" t="s">
        <v>54</v>
      </c>
      <c r="AH78" s="1091"/>
      <c r="AI78" s="1950" t="s">
        <v>361</v>
      </c>
      <c r="AJ78" s="1091"/>
      <c r="AK78" s="1922" t="s">
        <v>123</v>
      </c>
      <c r="AL78" s="1924">
        <v>0.6</v>
      </c>
      <c r="AM78" s="2054" t="s">
        <v>129</v>
      </c>
      <c r="AN78" s="2042" t="s">
        <v>84</v>
      </c>
      <c r="AO78" s="1937" t="s">
        <v>1313</v>
      </c>
      <c r="AP78" s="2049" t="s">
        <v>687</v>
      </c>
      <c r="AQ78" s="2047" t="s">
        <v>103</v>
      </c>
      <c r="AR78" s="1959" t="s">
        <v>61</v>
      </c>
      <c r="AS78" s="1924">
        <v>0.25</v>
      </c>
      <c r="AT78" s="1959" t="s">
        <v>56</v>
      </c>
      <c r="AU78" s="1924">
        <v>0.15</v>
      </c>
      <c r="AV78" s="2035">
        <v>0.4</v>
      </c>
      <c r="AW78" s="1959" t="s">
        <v>57</v>
      </c>
      <c r="AX78" s="1959" t="s">
        <v>58</v>
      </c>
      <c r="AY78" s="1959" t="s">
        <v>59</v>
      </c>
      <c r="AZ78" s="2035">
        <v>0.48</v>
      </c>
      <c r="BA78" s="2037" t="s">
        <v>122</v>
      </c>
      <c r="BB78" s="2035">
        <v>0.6</v>
      </c>
      <c r="BC78" s="2037" t="s">
        <v>123</v>
      </c>
      <c r="BD78" s="1957" t="s">
        <v>126</v>
      </c>
      <c r="BE78" s="1959" t="s">
        <v>60</v>
      </c>
      <c r="BF78" s="1937" t="s">
        <v>645</v>
      </c>
      <c r="BG78" s="1820" t="s">
        <v>646</v>
      </c>
      <c r="BH78" s="1820" t="s">
        <v>395</v>
      </c>
      <c r="BI78" s="2033">
        <v>45293</v>
      </c>
      <c r="BJ78" s="2033">
        <v>45657</v>
      </c>
      <c r="BK78" s="1010"/>
      <c r="BL78" s="2095" t="s">
        <v>648</v>
      </c>
    </row>
    <row r="79" spans="2:64" ht="87.75" customHeight="1" thickBot="1" x14ac:dyDescent="0.35">
      <c r="B79" s="2073"/>
      <c r="C79" s="2075"/>
      <c r="D79" s="2075"/>
      <c r="E79" s="2077"/>
      <c r="F79" s="2079"/>
      <c r="G79" s="2115"/>
      <c r="H79" s="1518" t="s">
        <v>51</v>
      </c>
      <c r="I79" s="1339" t="s">
        <v>643</v>
      </c>
      <c r="J79" s="1431" t="s">
        <v>644</v>
      </c>
      <c r="K79" s="2062"/>
      <c r="L79" s="1684"/>
      <c r="M79" s="2060"/>
      <c r="N79" s="2053"/>
      <c r="O79" s="1108" t="s">
        <v>53</v>
      </c>
      <c r="P79" s="1108" t="s">
        <v>53</v>
      </c>
      <c r="Q79" s="1108" t="s">
        <v>53</v>
      </c>
      <c r="R79" s="1108" t="s">
        <v>53</v>
      </c>
      <c r="S79" s="1108" t="s">
        <v>53</v>
      </c>
      <c r="T79" s="1108" t="s">
        <v>53</v>
      </c>
      <c r="U79" s="1108" t="s">
        <v>53</v>
      </c>
      <c r="V79" s="1108" t="s">
        <v>54</v>
      </c>
      <c r="W79" s="1108" t="s">
        <v>54</v>
      </c>
      <c r="X79" s="1108" t="s">
        <v>53</v>
      </c>
      <c r="Y79" s="1108" t="s">
        <v>53</v>
      </c>
      <c r="Z79" s="1108" t="s">
        <v>53</v>
      </c>
      <c r="AA79" s="1108" t="s">
        <v>53</v>
      </c>
      <c r="AB79" s="1108" t="s">
        <v>53</v>
      </c>
      <c r="AC79" s="1108" t="s">
        <v>53</v>
      </c>
      <c r="AD79" s="1108" t="s">
        <v>54</v>
      </c>
      <c r="AE79" s="1108" t="s">
        <v>53</v>
      </c>
      <c r="AF79" s="1108" t="s">
        <v>53</v>
      </c>
      <c r="AG79" s="1108" t="s">
        <v>54</v>
      </c>
      <c r="AH79" s="1109"/>
      <c r="AI79" s="1684"/>
      <c r="AJ79" s="1109"/>
      <c r="AK79" s="1962"/>
      <c r="AL79" s="1731"/>
      <c r="AM79" s="2055"/>
      <c r="AN79" s="2043"/>
      <c r="AO79" s="1906"/>
      <c r="AP79" s="2050"/>
      <c r="AQ79" s="2048"/>
      <c r="AR79" s="1712"/>
      <c r="AS79" s="1731"/>
      <c r="AT79" s="1712"/>
      <c r="AU79" s="1731"/>
      <c r="AV79" s="1732"/>
      <c r="AW79" s="1712"/>
      <c r="AX79" s="1712"/>
      <c r="AY79" s="1712"/>
      <c r="AZ79" s="1732"/>
      <c r="BA79" s="1738"/>
      <c r="BB79" s="1732"/>
      <c r="BC79" s="1738"/>
      <c r="BD79" s="1739"/>
      <c r="BE79" s="1712"/>
      <c r="BF79" s="1906"/>
      <c r="BG79" s="1822"/>
      <c r="BH79" s="1822"/>
      <c r="BI79" s="2034"/>
      <c r="BJ79" s="2034"/>
      <c r="BK79" s="1268"/>
      <c r="BL79" s="1976"/>
    </row>
    <row r="80" spans="2:64" ht="176.25" customHeight="1" thickBot="1" x14ac:dyDescent="0.35">
      <c r="B80" s="2073"/>
      <c r="C80" s="2075"/>
      <c r="D80" s="2075"/>
      <c r="E80" s="598" t="s">
        <v>50</v>
      </c>
      <c r="F80" s="1307" t="s">
        <v>280</v>
      </c>
      <c r="G80" s="1223" t="s">
        <v>649</v>
      </c>
      <c r="H80" s="1329" t="s">
        <v>51</v>
      </c>
      <c r="I80" s="1329" t="s">
        <v>650</v>
      </c>
      <c r="J80" s="1342" t="s">
        <v>651</v>
      </c>
      <c r="K80" s="1328" t="s">
        <v>355</v>
      </c>
      <c r="L80" s="1309" t="s">
        <v>70</v>
      </c>
      <c r="M80" s="1311" t="s">
        <v>129</v>
      </c>
      <c r="N80" s="1312">
        <v>0.8</v>
      </c>
      <c r="O80" s="1324" t="s">
        <v>53</v>
      </c>
      <c r="P80" s="1324" t="s">
        <v>53</v>
      </c>
      <c r="Q80" s="1324" t="s">
        <v>53</v>
      </c>
      <c r="R80" s="1324" t="s">
        <v>53</v>
      </c>
      <c r="S80" s="1324" t="s">
        <v>53</v>
      </c>
      <c r="T80" s="1324" t="s">
        <v>53</v>
      </c>
      <c r="U80" s="1324" t="s">
        <v>53</v>
      </c>
      <c r="V80" s="1324" t="s">
        <v>54</v>
      </c>
      <c r="W80" s="1324" t="s">
        <v>54</v>
      </c>
      <c r="X80" s="1324" t="s">
        <v>53</v>
      </c>
      <c r="Y80" s="1324" t="s">
        <v>53</v>
      </c>
      <c r="Z80" s="1324" t="s">
        <v>53</v>
      </c>
      <c r="AA80" s="1324" t="s">
        <v>53</v>
      </c>
      <c r="AB80" s="1324" t="s">
        <v>53</v>
      </c>
      <c r="AC80" s="1324" t="s">
        <v>53</v>
      </c>
      <c r="AD80" s="1324" t="s">
        <v>54</v>
      </c>
      <c r="AE80" s="1324" t="s">
        <v>53</v>
      </c>
      <c r="AF80" s="1324" t="s">
        <v>53</v>
      </c>
      <c r="AG80" s="1324" t="s">
        <v>54</v>
      </c>
      <c r="AH80" s="309"/>
      <c r="AI80" s="1309" t="s">
        <v>361</v>
      </c>
      <c r="AJ80" s="309"/>
      <c r="AK80" s="1314" t="s">
        <v>123</v>
      </c>
      <c r="AL80" s="1315">
        <v>0.6</v>
      </c>
      <c r="AM80" s="1373" t="s">
        <v>129</v>
      </c>
      <c r="AN80" s="1420" t="s">
        <v>84</v>
      </c>
      <c r="AO80" s="1332" t="s">
        <v>1314</v>
      </c>
      <c r="AP80" s="1422" t="s">
        <v>652</v>
      </c>
      <c r="AQ80" s="890" t="s">
        <v>103</v>
      </c>
      <c r="AR80" s="1310" t="s">
        <v>62</v>
      </c>
      <c r="AS80" s="1315">
        <v>0.15</v>
      </c>
      <c r="AT80" s="1310" t="s">
        <v>56</v>
      </c>
      <c r="AU80" s="1315">
        <v>0.15</v>
      </c>
      <c r="AV80" s="1326">
        <v>0.3</v>
      </c>
      <c r="AW80" s="1310" t="s">
        <v>57</v>
      </c>
      <c r="AX80" s="1310" t="s">
        <v>58</v>
      </c>
      <c r="AY80" s="1310" t="s">
        <v>59</v>
      </c>
      <c r="AZ80" s="1326">
        <v>0.56000000000000005</v>
      </c>
      <c r="BA80" s="1327" t="s">
        <v>122</v>
      </c>
      <c r="BB80" s="1326">
        <v>0.6</v>
      </c>
      <c r="BC80" s="1327" t="s">
        <v>123</v>
      </c>
      <c r="BD80" s="1325" t="s">
        <v>126</v>
      </c>
      <c r="BE80" s="1310" t="s">
        <v>60</v>
      </c>
      <c r="BF80" s="1332" t="s">
        <v>654</v>
      </c>
      <c r="BG80" s="1329" t="s">
        <v>655</v>
      </c>
      <c r="BH80" s="1341" t="s">
        <v>590</v>
      </c>
      <c r="BI80" s="1286">
        <v>45293</v>
      </c>
      <c r="BJ80" s="1286">
        <v>45657</v>
      </c>
      <c r="BK80" s="1271"/>
      <c r="BL80" s="1330" t="s">
        <v>656</v>
      </c>
    </row>
    <row r="81" spans="2:64" ht="162" customHeight="1" x14ac:dyDescent="0.3">
      <c r="B81" s="2073"/>
      <c r="C81" s="2075"/>
      <c r="D81" s="2075"/>
      <c r="E81" s="2077" t="s">
        <v>346</v>
      </c>
      <c r="F81" s="2078" t="s">
        <v>281</v>
      </c>
      <c r="G81" s="2085" t="s">
        <v>943</v>
      </c>
      <c r="H81" s="1820" t="s">
        <v>68</v>
      </c>
      <c r="I81" s="1225" t="s">
        <v>657</v>
      </c>
      <c r="J81" s="2061" t="s">
        <v>659</v>
      </c>
      <c r="K81" s="2061" t="s">
        <v>101</v>
      </c>
      <c r="L81" s="1950" t="s">
        <v>64</v>
      </c>
      <c r="M81" s="2058" t="s">
        <v>122</v>
      </c>
      <c r="N81" s="2052">
        <v>0.6</v>
      </c>
      <c r="O81" s="1355" t="s">
        <v>53</v>
      </c>
      <c r="P81" s="1355" t="s">
        <v>53</v>
      </c>
      <c r="Q81" s="1355" t="s">
        <v>53</v>
      </c>
      <c r="R81" s="1355" t="s">
        <v>53</v>
      </c>
      <c r="S81" s="1355" t="s">
        <v>53</v>
      </c>
      <c r="T81" s="1355" t="s">
        <v>53</v>
      </c>
      <c r="U81" s="1355" t="s">
        <v>53</v>
      </c>
      <c r="V81" s="1355" t="s">
        <v>54</v>
      </c>
      <c r="W81" s="1355" t="s">
        <v>54</v>
      </c>
      <c r="X81" s="1355" t="s">
        <v>53</v>
      </c>
      <c r="Y81" s="1355" t="s">
        <v>53</v>
      </c>
      <c r="Z81" s="1355" t="s">
        <v>53</v>
      </c>
      <c r="AA81" s="1355" t="s">
        <v>53</v>
      </c>
      <c r="AB81" s="1355" t="s">
        <v>53</v>
      </c>
      <c r="AC81" s="1355" t="s">
        <v>53</v>
      </c>
      <c r="AD81" s="1355" t="s">
        <v>54</v>
      </c>
      <c r="AE81" s="1355" t="s">
        <v>53</v>
      </c>
      <c r="AF81" s="1355" t="s">
        <v>53</v>
      </c>
      <c r="AG81" s="1355" t="s">
        <v>54</v>
      </c>
      <c r="AH81" s="1091"/>
      <c r="AI81" s="1950" t="s">
        <v>361</v>
      </c>
      <c r="AJ81" s="1091"/>
      <c r="AK81" s="1922" t="s">
        <v>123</v>
      </c>
      <c r="AL81" s="1924">
        <v>0.6</v>
      </c>
      <c r="AM81" s="2054" t="s">
        <v>126</v>
      </c>
      <c r="AN81" s="2042" t="s">
        <v>84</v>
      </c>
      <c r="AO81" s="2044" t="s">
        <v>1694</v>
      </c>
      <c r="AP81" s="2049" t="s">
        <v>688</v>
      </c>
      <c r="AQ81" s="2047" t="s">
        <v>103</v>
      </c>
      <c r="AR81" s="1959" t="s">
        <v>62</v>
      </c>
      <c r="AS81" s="1924">
        <v>0.15</v>
      </c>
      <c r="AT81" s="1959" t="s">
        <v>56</v>
      </c>
      <c r="AU81" s="1924">
        <v>0.15</v>
      </c>
      <c r="AV81" s="2035">
        <v>0.3</v>
      </c>
      <c r="AW81" s="1959" t="s">
        <v>57</v>
      </c>
      <c r="AX81" s="1959" t="s">
        <v>58</v>
      </c>
      <c r="AY81" s="1959" t="s">
        <v>59</v>
      </c>
      <c r="AZ81" s="2035">
        <v>0.42</v>
      </c>
      <c r="BA81" s="2037" t="s">
        <v>122</v>
      </c>
      <c r="BB81" s="2035">
        <v>0.6</v>
      </c>
      <c r="BC81" s="2037" t="s">
        <v>123</v>
      </c>
      <c r="BD81" s="1957" t="s">
        <v>126</v>
      </c>
      <c r="BE81" s="1959" t="s">
        <v>60</v>
      </c>
      <c r="BF81" s="1820" t="s">
        <v>661</v>
      </c>
      <c r="BG81" s="1820" t="s">
        <v>662</v>
      </c>
      <c r="BH81" s="2040" t="s">
        <v>430</v>
      </c>
      <c r="BI81" s="2033">
        <v>45385</v>
      </c>
      <c r="BJ81" s="2033">
        <v>45626</v>
      </c>
      <c r="BK81" s="1010"/>
      <c r="BL81" s="2095" t="s">
        <v>944</v>
      </c>
    </row>
    <row r="82" spans="2:64" ht="88.5" customHeight="1" thickBot="1" x14ac:dyDescent="0.35">
      <c r="B82" s="2073"/>
      <c r="C82" s="2075"/>
      <c r="D82" s="2075"/>
      <c r="E82" s="2077"/>
      <c r="F82" s="2079"/>
      <c r="G82" s="2086"/>
      <c r="H82" s="1822"/>
      <c r="I82" s="1339" t="s">
        <v>658</v>
      </c>
      <c r="J82" s="2062"/>
      <c r="K82" s="2062"/>
      <c r="L82" s="1684"/>
      <c r="M82" s="2060"/>
      <c r="N82" s="2053"/>
      <c r="O82" s="1108" t="s">
        <v>53</v>
      </c>
      <c r="P82" s="1108" t="s">
        <v>53</v>
      </c>
      <c r="Q82" s="1108" t="s">
        <v>53</v>
      </c>
      <c r="R82" s="1108" t="s">
        <v>53</v>
      </c>
      <c r="S82" s="1108" t="s">
        <v>53</v>
      </c>
      <c r="T82" s="1108" t="s">
        <v>53</v>
      </c>
      <c r="U82" s="1108" t="s">
        <v>53</v>
      </c>
      <c r="V82" s="1108" t="s">
        <v>54</v>
      </c>
      <c r="W82" s="1108" t="s">
        <v>54</v>
      </c>
      <c r="X82" s="1108" t="s">
        <v>53</v>
      </c>
      <c r="Y82" s="1108" t="s">
        <v>53</v>
      </c>
      <c r="Z82" s="1108" t="s">
        <v>53</v>
      </c>
      <c r="AA82" s="1108" t="s">
        <v>53</v>
      </c>
      <c r="AB82" s="1108" t="s">
        <v>53</v>
      </c>
      <c r="AC82" s="1108" t="s">
        <v>53</v>
      </c>
      <c r="AD82" s="1108" t="s">
        <v>54</v>
      </c>
      <c r="AE82" s="1108" t="s">
        <v>53</v>
      </c>
      <c r="AF82" s="1108" t="s">
        <v>53</v>
      </c>
      <c r="AG82" s="1108" t="s">
        <v>54</v>
      </c>
      <c r="AH82" s="1109"/>
      <c r="AI82" s="1684"/>
      <c r="AJ82" s="1109"/>
      <c r="AK82" s="1962"/>
      <c r="AL82" s="1731"/>
      <c r="AM82" s="2055"/>
      <c r="AN82" s="2043"/>
      <c r="AO82" s="2045"/>
      <c r="AP82" s="2050"/>
      <c r="AQ82" s="2048"/>
      <c r="AR82" s="1712"/>
      <c r="AS82" s="1731"/>
      <c r="AT82" s="1712"/>
      <c r="AU82" s="1731"/>
      <c r="AV82" s="1732"/>
      <c r="AW82" s="1712"/>
      <c r="AX82" s="1712"/>
      <c r="AY82" s="1712"/>
      <c r="AZ82" s="1732"/>
      <c r="BA82" s="1738"/>
      <c r="BB82" s="1732"/>
      <c r="BC82" s="1738"/>
      <c r="BD82" s="1739"/>
      <c r="BE82" s="1712"/>
      <c r="BF82" s="1822"/>
      <c r="BG82" s="1822"/>
      <c r="BH82" s="1811"/>
      <c r="BI82" s="2034"/>
      <c r="BJ82" s="2034"/>
      <c r="BK82" s="1268"/>
      <c r="BL82" s="1976"/>
    </row>
    <row r="83" spans="2:64" ht="159.75" customHeight="1" x14ac:dyDescent="0.3">
      <c r="B83" s="2073"/>
      <c r="C83" s="2075"/>
      <c r="D83" s="2075"/>
      <c r="E83" s="2077" t="s">
        <v>74</v>
      </c>
      <c r="F83" s="2078" t="s">
        <v>282</v>
      </c>
      <c r="G83" s="2114" t="s">
        <v>681</v>
      </c>
      <c r="H83" s="1820" t="s">
        <v>68</v>
      </c>
      <c r="I83" s="1820" t="s">
        <v>1695</v>
      </c>
      <c r="J83" s="2061" t="s">
        <v>683</v>
      </c>
      <c r="K83" s="2061" t="s">
        <v>101</v>
      </c>
      <c r="L83" s="1950" t="s">
        <v>167</v>
      </c>
      <c r="M83" s="2058" t="s">
        <v>112</v>
      </c>
      <c r="N83" s="2052">
        <v>0.2</v>
      </c>
      <c r="O83" s="1355" t="s">
        <v>53</v>
      </c>
      <c r="P83" s="1355" t="s">
        <v>53</v>
      </c>
      <c r="Q83" s="1355" t="s">
        <v>53</v>
      </c>
      <c r="R83" s="1355" t="s">
        <v>53</v>
      </c>
      <c r="S83" s="1355" t="s">
        <v>53</v>
      </c>
      <c r="T83" s="1355" t="s">
        <v>53</v>
      </c>
      <c r="U83" s="1355" t="s">
        <v>53</v>
      </c>
      <c r="V83" s="1355" t="s">
        <v>54</v>
      </c>
      <c r="W83" s="1355" t="s">
        <v>54</v>
      </c>
      <c r="X83" s="1355" t="s">
        <v>53</v>
      </c>
      <c r="Y83" s="1355" t="s">
        <v>53</v>
      </c>
      <c r="Z83" s="1355" t="s">
        <v>53</v>
      </c>
      <c r="AA83" s="1355" t="s">
        <v>53</v>
      </c>
      <c r="AB83" s="1355" t="s">
        <v>53</v>
      </c>
      <c r="AC83" s="1355" t="s">
        <v>53</v>
      </c>
      <c r="AD83" s="1355" t="s">
        <v>54</v>
      </c>
      <c r="AE83" s="1355" t="s">
        <v>53</v>
      </c>
      <c r="AF83" s="1355" t="s">
        <v>53</v>
      </c>
      <c r="AG83" s="1355" t="s">
        <v>54</v>
      </c>
      <c r="AH83" s="1091"/>
      <c r="AI83" s="1950" t="s">
        <v>359</v>
      </c>
      <c r="AJ83" s="1091"/>
      <c r="AK83" s="1922" t="s">
        <v>1083</v>
      </c>
      <c r="AL83" s="1924">
        <v>0.2</v>
      </c>
      <c r="AM83" s="2054" t="s">
        <v>90</v>
      </c>
      <c r="AN83" s="2042" t="s">
        <v>84</v>
      </c>
      <c r="AO83" s="2069" t="s">
        <v>1696</v>
      </c>
      <c r="AP83" s="2049" t="s">
        <v>691</v>
      </c>
      <c r="AQ83" s="2047" t="s">
        <v>103</v>
      </c>
      <c r="AR83" s="1959" t="s">
        <v>61</v>
      </c>
      <c r="AS83" s="1924">
        <v>0.25</v>
      </c>
      <c r="AT83" s="1959" t="s">
        <v>56</v>
      </c>
      <c r="AU83" s="1924">
        <v>0.15</v>
      </c>
      <c r="AV83" s="2035">
        <v>0.4</v>
      </c>
      <c r="AW83" s="1959" t="s">
        <v>57</v>
      </c>
      <c r="AX83" s="1959" t="s">
        <v>58</v>
      </c>
      <c r="AY83" s="1959" t="s">
        <v>59</v>
      </c>
      <c r="AZ83" s="2035">
        <v>7.0000000000000007E-2</v>
      </c>
      <c r="BA83" s="2037" t="s">
        <v>112</v>
      </c>
      <c r="BB83" s="2035">
        <v>0.2</v>
      </c>
      <c r="BC83" s="2037" t="s">
        <v>1083</v>
      </c>
      <c r="BD83" s="1957" t="s">
        <v>90</v>
      </c>
      <c r="BE83" s="1959" t="s">
        <v>114</v>
      </c>
      <c r="BF83" s="2040" t="s">
        <v>388</v>
      </c>
      <c r="BG83" s="2040" t="s">
        <v>388</v>
      </c>
      <c r="BH83" s="2040" t="s">
        <v>388</v>
      </c>
      <c r="BI83" s="2040" t="s">
        <v>388</v>
      </c>
      <c r="BJ83" s="2040" t="s">
        <v>388</v>
      </c>
      <c r="BK83" s="1010"/>
      <c r="BL83" s="1916" t="s">
        <v>947</v>
      </c>
    </row>
    <row r="84" spans="2:64" ht="184.5" customHeight="1" x14ac:dyDescent="0.3">
      <c r="B84" s="2073"/>
      <c r="C84" s="2075"/>
      <c r="D84" s="2075"/>
      <c r="E84" s="2077"/>
      <c r="F84" s="2091"/>
      <c r="G84" s="2124"/>
      <c r="H84" s="2051"/>
      <c r="I84" s="2051"/>
      <c r="J84" s="2063"/>
      <c r="K84" s="2063"/>
      <c r="L84" s="2057"/>
      <c r="M84" s="2059"/>
      <c r="N84" s="2093"/>
      <c r="O84" s="1099" t="s">
        <v>53</v>
      </c>
      <c r="P84" s="1099" t="s">
        <v>53</v>
      </c>
      <c r="Q84" s="1099" t="s">
        <v>53</v>
      </c>
      <c r="R84" s="1099" t="s">
        <v>53</v>
      </c>
      <c r="S84" s="1099" t="s">
        <v>53</v>
      </c>
      <c r="T84" s="1099" t="s">
        <v>53</v>
      </c>
      <c r="U84" s="1099" t="s">
        <v>53</v>
      </c>
      <c r="V84" s="1099" t="s">
        <v>54</v>
      </c>
      <c r="W84" s="1099" t="s">
        <v>54</v>
      </c>
      <c r="X84" s="1099" t="s">
        <v>53</v>
      </c>
      <c r="Y84" s="1099" t="s">
        <v>53</v>
      </c>
      <c r="Z84" s="1099" t="s">
        <v>53</v>
      </c>
      <c r="AA84" s="1099" t="s">
        <v>53</v>
      </c>
      <c r="AB84" s="1099" t="s">
        <v>53</v>
      </c>
      <c r="AC84" s="1099" t="s">
        <v>53</v>
      </c>
      <c r="AD84" s="1099" t="s">
        <v>54</v>
      </c>
      <c r="AE84" s="1099" t="s">
        <v>53</v>
      </c>
      <c r="AF84" s="1099" t="s">
        <v>53</v>
      </c>
      <c r="AG84" s="1099" t="s">
        <v>54</v>
      </c>
      <c r="AH84" s="1100"/>
      <c r="AI84" s="2057"/>
      <c r="AJ84" s="1100"/>
      <c r="AK84" s="2090"/>
      <c r="AL84" s="2031"/>
      <c r="AM84" s="2056"/>
      <c r="AN84" s="2127"/>
      <c r="AO84" s="2116"/>
      <c r="AP84" s="2128"/>
      <c r="AQ84" s="2072"/>
      <c r="AR84" s="2032"/>
      <c r="AS84" s="2031"/>
      <c r="AT84" s="2032"/>
      <c r="AU84" s="2031"/>
      <c r="AV84" s="2036"/>
      <c r="AW84" s="2032"/>
      <c r="AX84" s="2032"/>
      <c r="AY84" s="2032"/>
      <c r="AZ84" s="2036"/>
      <c r="BA84" s="2038"/>
      <c r="BB84" s="2036"/>
      <c r="BC84" s="2038"/>
      <c r="BD84" s="2039"/>
      <c r="BE84" s="2032"/>
      <c r="BF84" s="2041"/>
      <c r="BG84" s="2041"/>
      <c r="BH84" s="2041"/>
      <c r="BI84" s="2041"/>
      <c r="BJ84" s="2041"/>
      <c r="BK84" s="1462"/>
      <c r="BL84" s="2089"/>
    </row>
    <row r="85" spans="2:64" ht="139.5" customHeight="1" thickBot="1" x14ac:dyDescent="0.35">
      <c r="B85" s="2073"/>
      <c r="C85" s="2075"/>
      <c r="D85" s="2075"/>
      <c r="E85" s="2077"/>
      <c r="F85" s="2079"/>
      <c r="G85" s="2115"/>
      <c r="H85" s="1822"/>
      <c r="I85" s="1822"/>
      <c r="J85" s="2062"/>
      <c r="K85" s="2062"/>
      <c r="L85" s="1684"/>
      <c r="M85" s="2060"/>
      <c r="N85" s="2053"/>
      <c r="O85" s="1108"/>
      <c r="P85" s="1108"/>
      <c r="Q85" s="1108"/>
      <c r="R85" s="1108"/>
      <c r="S85" s="1108"/>
      <c r="T85" s="1108"/>
      <c r="U85" s="1108"/>
      <c r="V85" s="1108"/>
      <c r="W85" s="1108"/>
      <c r="X85" s="1108"/>
      <c r="Y85" s="1108"/>
      <c r="Z85" s="1108"/>
      <c r="AA85" s="1108"/>
      <c r="AB85" s="1108"/>
      <c r="AC85" s="1108"/>
      <c r="AD85" s="1108"/>
      <c r="AE85" s="1108"/>
      <c r="AF85" s="1108"/>
      <c r="AG85" s="1108"/>
      <c r="AH85" s="1109"/>
      <c r="AI85" s="1684"/>
      <c r="AJ85" s="1109"/>
      <c r="AK85" s="1962"/>
      <c r="AL85" s="1731"/>
      <c r="AM85" s="2055"/>
      <c r="AN85" s="2043"/>
      <c r="AO85" s="1907"/>
      <c r="AP85" s="2050"/>
      <c r="AQ85" s="2048"/>
      <c r="AR85" s="1712"/>
      <c r="AS85" s="1731"/>
      <c r="AT85" s="1712"/>
      <c r="AU85" s="1731"/>
      <c r="AV85" s="1732"/>
      <c r="AW85" s="1712"/>
      <c r="AX85" s="1712"/>
      <c r="AY85" s="1712"/>
      <c r="AZ85" s="1732"/>
      <c r="BA85" s="1738"/>
      <c r="BB85" s="1732"/>
      <c r="BC85" s="1738"/>
      <c r="BD85" s="1739"/>
      <c r="BE85" s="1712"/>
      <c r="BF85" s="1811"/>
      <c r="BG85" s="1811"/>
      <c r="BH85" s="1811"/>
      <c r="BI85" s="1811"/>
      <c r="BJ85" s="1811"/>
      <c r="BK85" s="1463"/>
      <c r="BL85" s="1963"/>
    </row>
    <row r="86" spans="2:64" ht="195" customHeight="1" x14ac:dyDescent="0.3">
      <c r="B86" s="2073"/>
      <c r="C86" s="2075"/>
      <c r="D86" s="2075"/>
      <c r="E86" s="2077" t="s">
        <v>50</v>
      </c>
      <c r="F86" s="2078" t="s">
        <v>283</v>
      </c>
      <c r="G86" s="2114" t="s">
        <v>692</v>
      </c>
      <c r="H86" s="1820" t="s">
        <v>68</v>
      </c>
      <c r="I86" s="1820" t="s">
        <v>696</v>
      </c>
      <c r="J86" s="1820" t="s">
        <v>695</v>
      </c>
      <c r="K86" s="2061" t="s">
        <v>101</v>
      </c>
      <c r="L86" s="1950" t="s">
        <v>72</v>
      </c>
      <c r="M86" s="2058" t="s">
        <v>90</v>
      </c>
      <c r="N86" s="2052">
        <v>0.4</v>
      </c>
      <c r="O86" s="1355" t="s">
        <v>53</v>
      </c>
      <c r="P86" s="1355" t="s">
        <v>53</v>
      </c>
      <c r="Q86" s="1355" t="s">
        <v>53</v>
      </c>
      <c r="R86" s="1355" t="s">
        <v>53</v>
      </c>
      <c r="S86" s="1355" t="s">
        <v>53</v>
      </c>
      <c r="T86" s="1355" t="s">
        <v>53</v>
      </c>
      <c r="U86" s="1355" t="s">
        <v>53</v>
      </c>
      <c r="V86" s="1355" t="s">
        <v>54</v>
      </c>
      <c r="W86" s="1355" t="s">
        <v>54</v>
      </c>
      <c r="X86" s="1355" t="s">
        <v>53</v>
      </c>
      <c r="Y86" s="1355" t="s">
        <v>53</v>
      </c>
      <c r="Z86" s="1355" t="s">
        <v>53</v>
      </c>
      <c r="AA86" s="1355" t="s">
        <v>53</v>
      </c>
      <c r="AB86" s="1355" t="s">
        <v>53</v>
      </c>
      <c r="AC86" s="1355" t="s">
        <v>53</v>
      </c>
      <c r="AD86" s="1355" t="s">
        <v>54</v>
      </c>
      <c r="AE86" s="1355" t="s">
        <v>53</v>
      </c>
      <c r="AF86" s="1355" t="s">
        <v>53</v>
      </c>
      <c r="AG86" s="1355" t="s">
        <v>54</v>
      </c>
      <c r="AH86" s="1091"/>
      <c r="AI86" s="1950" t="s">
        <v>360</v>
      </c>
      <c r="AJ86" s="1091"/>
      <c r="AK86" s="1922" t="s">
        <v>117</v>
      </c>
      <c r="AL86" s="1924">
        <v>0.4</v>
      </c>
      <c r="AM86" s="2054" t="s">
        <v>126</v>
      </c>
      <c r="AN86" s="2042" t="s">
        <v>84</v>
      </c>
      <c r="AO86" s="2069" t="s">
        <v>1698</v>
      </c>
      <c r="AP86" s="2049" t="s">
        <v>698</v>
      </c>
      <c r="AQ86" s="2047" t="s">
        <v>103</v>
      </c>
      <c r="AR86" s="1959" t="s">
        <v>61</v>
      </c>
      <c r="AS86" s="1924">
        <v>0.25</v>
      </c>
      <c r="AT86" s="1959" t="s">
        <v>56</v>
      </c>
      <c r="AU86" s="1924">
        <v>0.15</v>
      </c>
      <c r="AV86" s="2035">
        <v>0.4</v>
      </c>
      <c r="AW86" s="1959" t="s">
        <v>57</v>
      </c>
      <c r="AX86" s="1959" t="s">
        <v>58</v>
      </c>
      <c r="AY86" s="1959" t="s">
        <v>59</v>
      </c>
      <c r="AZ86" s="2046">
        <v>0.14399999999999999</v>
      </c>
      <c r="BA86" s="2037" t="s">
        <v>112</v>
      </c>
      <c r="BB86" s="2035">
        <v>0.4</v>
      </c>
      <c r="BC86" s="2037" t="s">
        <v>117</v>
      </c>
      <c r="BD86" s="1957" t="s">
        <v>90</v>
      </c>
      <c r="BE86" s="1959" t="s">
        <v>114</v>
      </c>
      <c r="BF86" s="1937" t="s">
        <v>1697</v>
      </c>
      <c r="BG86" s="1820" t="s">
        <v>702</v>
      </c>
      <c r="BH86" s="1820" t="s">
        <v>430</v>
      </c>
      <c r="BI86" s="2033">
        <v>45306</v>
      </c>
      <c r="BJ86" s="2033">
        <v>45626</v>
      </c>
      <c r="BK86" s="1010"/>
      <c r="BL86" s="2095" t="s">
        <v>703</v>
      </c>
    </row>
    <row r="87" spans="2:64" ht="118.5" customHeight="1" thickBot="1" x14ac:dyDescent="0.35">
      <c r="B87" s="2073"/>
      <c r="C87" s="2075"/>
      <c r="D87" s="2075"/>
      <c r="E87" s="2077"/>
      <c r="F87" s="2079"/>
      <c r="G87" s="2115"/>
      <c r="H87" s="1822"/>
      <c r="I87" s="1822"/>
      <c r="J87" s="1822"/>
      <c r="K87" s="2062"/>
      <c r="L87" s="1684"/>
      <c r="M87" s="2060"/>
      <c r="N87" s="2053"/>
      <c r="O87" s="1108" t="s">
        <v>53</v>
      </c>
      <c r="P87" s="1108" t="s">
        <v>53</v>
      </c>
      <c r="Q87" s="1108" t="s">
        <v>53</v>
      </c>
      <c r="R87" s="1108" t="s">
        <v>53</v>
      </c>
      <c r="S87" s="1108" t="s">
        <v>53</v>
      </c>
      <c r="T87" s="1108" t="s">
        <v>53</v>
      </c>
      <c r="U87" s="1108" t="s">
        <v>53</v>
      </c>
      <c r="V87" s="1108" t="s">
        <v>54</v>
      </c>
      <c r="W87" s="1108" t="s">
        <v>54</v>
      </c>
      <c r="X87" s="1108" t="s">
        <v>53</v>
      </c>
      <c r="Y87" s="1108" t="s">
        <v>53</v>
      </c>
      <c r="Z87" s="1108" t="s">
        <v>53</v>
      </c>
      <c r="AA87" s="1108" t="s">
        <v>53</v>
      </c>
      <c r="AB87" s="1108" t="s">
        <v>53</v>
      </c>
      <c r="AC87" s="1108" t="s">
        <v>53</v>
      </c>
      <c r="AD87" s="1108" t="s">
        <v>54</v>
      </c>
      <c r="AE87" s="1108" t="s">
        <v>53</v>
      </c>
      <c r="AF87" s="1108" t="s">
        <v>53</v>
      </c>
      <c r="AG87" s="1108" t="s">
        <v>54</v>
      </c>
      <c r="AH87" s="1109"/>
      <c r="AI87" s="1684"/>
      <c r="AJ87" s="1109"/>
      <c r="AK87" s="1962"/>
      <c r="AL87" s="1731"/>
      <c r="AM87" s="2055"/>
      <c r="AN87" s="2043"/>
      <c r="AO87" s="1907"/>
      <c r="AP87" s="2050"/>
      <c r="AQ87" s="2048"/>
      <c r="AR87" s="1712"/>
      <c r="AS87" s="1731"/>
      <c r="AT87" s="1712"/>
      <c r="AU87" s="1731"/>
      <c r="AV87" s="1732"/>
      <c r="AW87" s="1712"/>
      <c r="AX87" s="1712"/>
      <c r="AY87" s="1712"/>
      <c r="AZ87" s="1733"/>
      <c r="BA87" s="1738"/>
      <c r="BB87" s="1732"/>
      <c r="BC87" s="1738"/>
      <c r="BD87" s="1739"/>
      <c r="BE87" s="1712"/>
      <c r="BF87" s="1906"/>
      <c r="BG87" s="1822"/>
      <c r="BH87" s="1822"/>
      <c r="BI87" s="2034"/>
      <c r="BJ87" s="2034"/>
      <c r="BK87" s="1268"/>
      <c r="BL87" s="1976"/>
    </row>
    <row r="88" spans="2:64" ht="257.25" customHeight="1" x14ac:dyDescent="0.3">
      <c r="B88" s="2073"/>
      <c r="C88" s="2075"/>
      <c r="D88" s="2075"/>
      <c r="E88" s="2077" t="s">
        <v>346</v>
      </c>
      <c r="F88" s="2078" t="s">
        <v>285</v>
      </c>
      <c r="G88" s="2114" t="s">
        <v>950</v>
      </c>
      <c r="H88" s="1820" t="s">
        <v>68</v>
      </c>
      <c r="I88" s="2125" t="s">
        <v>705</v>
      </c>
      <c r="J88" s="2119" t="s">
        <v>706</v>
      </c>
      <c r="K88" s="2061" t="s">
        <v>355</v>
      </c>
      <c r="L88" s="1950" t="s">
        <v>70</v>
      </c>
      <c r="M88" s="2058" t="s">
        <v>129</v>
      </c>
      <c r="N88" s="2052">
        <v>0.8</v>
      </c>
      <c r="O88" s="1355" t="s">
        <v>53</v>
      </c>
      <c r="P88" s="1355" t="s">
        <v>53</v>
      </c>
      <c r="Q88" s="1355" t="s">
        <v>53</v>
      </c>
      <c r="R88" s="1355" t="s">
        <v>53</v>
      </c>
      <c r="S88" s="1355" t="s">
        <v>53</v>
      </c>
      <c r="T88" s="1355" t="s">
        <v>53</v>
      </c>
      <c r="U88" s="1355" t="s">
        <v>53</v>
      </c>
      <c r="V88" s="1355" t="s">
        <v>54</v>
      </c>
      <c r="W88" s="1355" t="s">
        <v>54</v>
      </c>
      <c r="X88" s="1355" t="s">
        <v>53</v>
      </c>
      <c r="Y88" s="1355" t="s">
        <v>53</v>
      </c>
      <c r="Z88" s="1355" t="s">
        <v>53</v>
      </c>
      <c r="AA88" s="1355" t="s">
        <v>53</v>
      </c>
      <c r="AB88" s="1355" t="s">
        <v>53</v>
      </c>
      <c r="AC88" s="1355" t="s">
        <v>53</v>
      </c>
      <c r="AD88" s="1355" t="s">
        <v>54</v>
      </c>
      <c r="AE88" s="1355" t="s">
        <v>53</v>
      </c>
      <c r="AF88" s="1355" t="s">
        <v>53</v>
      </c>
      <c r="AG88" s="1355" t="s">
        <v>54</v>
      </c>
      <c r="AH88" s="1091"/>
      <c r="AI88" s="1950" t="s">
        <v>362</v>
      </c>
      <c r="AJ88" s="1091"/>
      <c r="AK88" s="1922" t="s">
        <v>130</v>
      </c>
      <c r="AL88" s="1924">
        <v>0.8</v>
      </c>
      <c r="AM88" s="2054" t="s">
        <v>129</v>
      </c>
      <c r="AN88" s="93" t="s">
        <v>84</v>
      </c>
      <c r="AO88" s="1418" t="s">
        <v>1699</v>
      </c>
      <c r="AP88" s="1409" t="s">
        <v>708</v>
      </c>
      <c r="AQ88" s="1093" t="s">
        <v>105</v>
      </c>
      <c r="AR88" s="1370" t="s">
        <v>1701</v>
      </c>
      <c r="AS88" s="1366">
        <v>0.1</v>
      </c>
      <c r="AT88" s="1370" t="s">
        <v>56</v>
      </c>
      <c r="AU88" s="1366">
        <v>0.15</v>
      </c>
      <c r="AV88" s="1096">
        <v>0.25</v>
      </c>
      <c r="AW88" s="1370" t="s">
        <v>57</v>
      </c>
      <c r="AX88" s="1370" t="s">
        <v>58</v>
      </c>
      <c r="AY88" s="1370" t="s">
        <v>59</v>
      </c>
      <c r="AZ88" s="1096">
        <v>0.56000000000000005</v>
      </c>
      <c r="BA88" s="1097" t="s">
        <v>122</v>
      </c>
      <c r="BB88" s="1096">
        <v>0.6</v>
      </c>
      <c r="BC88" s="1097" t="s">
        <v>123</v>
      </c>
      <c r="BD88" s="1368" t="s">
        <v>126</v>
      </c>
      <c r="BE88" s="1959" t="s">
        <v>60</v>
      </c>
      <c r="BF88" s="1225" t="s">
        <v>712</v>
      </c>
      <c r="BG88" s="1225" t="s">
        <v>713</v>
      </c>
      <c r="BH88" s="1225" t="s">
        <v>590</v>
      </c>
      <c r="BI88" s="1464">
        <v>45293</v>
      </c>
      <c r="BJ88" s="1464">
        <v>45626</v>
      </c>
      <c r="BK88" s="2069"/>
      <c r="BL88" s="1916" t="s">
        <v>951</v>
      </c>
    </row>
    <row r="89" spans="2:64" ht="327.75" customHeight="1" thickBot="1" x14ac:dyDescent="0.35">
      <c r="B89" s="2073"/>
      <c r="C89" s="2075"/>
      <c r="D89" s="2075"/>
      <c r="E89" s="2077"/>
      <c r="F89" s="2079"/>
      <c r="G89" s="2115"/>
      <c r="H89" s="1822"/>
      <c r="I89" s="2126"/>
      <c r="J89" s="2121"/>
      <c r="K89" s="2062"/>
      <c r="L89" s="1684"/>
      <c r="M89" s="2060"/>
      <c r="N89" s="2053"/>
      <c r="O89" s="1108" t="s">
        <v>53</v>
      </c>
      <c r="P89" s="1108" t="s">
        <v>53</v>
      </c>
      <c r="Q89" s="1108" t="s">
        <v>53</v>
      </c>
      <c r="R89" s="1108" t="s">
        <v>53</v>
      </c>
      <c r="S89" s="1108" t="s">
        <v>53</v>
      </c>
      <c r="T89" s="1108" t="s">
        <v>53</v>
      </c>
      <c r="U89" s="1108" t="s">
        <v>53</v>
      </c>
      <c r="V89" s="1108" t="s">
        <v>54</v>
      </c>
      <c r="W89" s="1108" t="s">
        <v>54</v>
      </c>
      <c r="X89" s="1108" t="s">
        <v>53</v>
      </c>
      <c r="Y89" s="1108" t="s">
        <v>53</v>
      </c>
      <c r="Z89" s="1108" t="s">
        <v>53</v>
      </c>
      <c r="AA89" s="1108" t="s">
        <v>53</v>
      </c>
      <c r="AB89" s="1108" t="s">
        <v>53</v>
      </c>
      <c r="AC89" s="1108" t="s">
        <v>53</v>
      </c>
      <c r="AD89" s="1108" t="s">
        <v>54</v>
      </c>
      <c r="AE89" s="1108" t="s">
        <v>53</v>
      </c>
      <c r="AF89" s="1108" t="s">
        <v>53</v>
      </c>
      <c r="AG89" s="1108" t="s">
        <v>54</v>
      </c>
      <c r="AH89" s="1109"/>
      <c r="AI89" s="1684"/>
      <c r="AJ89" s="1109"/>
      <c r="AK89" s="1962"/>
      <c r="AL89" s="1731"/>
      <c r="AM89" s="2055"/>
      <c r="AN89" s="1412" t="s">
        <v>347</v>
      </c>
      <c r="AO89" s="1417" t="s">
        <v>1700</v>
      </c>
      <c r="AP89" s="1414" t="s">
        <v>708</v>
      </c>
      <c r="AQ89" s="1110" t="s">
        <v>103</v>
      </c>
      <c r="AR89" s="1319" t="s">
        <v>62</v>
      </c>
      <c r="AS89" s="1317">
        <v>0.15</v>
      </c>
      <c r="AT89" s="1319" t="s">
        <v>56</v>
      </c>
      <c r="AU89" s="1317">
        <v>0.15</v>
      </c>
      <c r="AV89" s="1318">
        <v>0.3</v>
      </c>
      <c r="AW89" s="1319" t="s">
        <v>57</v>
      </c>
      <c r="AX89" s="1319" t="s">
        <v>58</v>
      </c>
      <c r="AY89" s="1319" t="s">
        <v>59</v>
      </c>
      <c r="AZ89" s="1320">
        <v>0.39</v>
      </c>
      <c r="BA89" s="1321" t="s">
        <v>90</v>
      </c>
      <c r="BB89" s="1318">
        <v>0.60000000000000009</v>
      </c>
      <c r="BC89" s="1321" t="s">
        <v>123</v>
      </c>
      <c r="BD89" s="1322" t="s">
        <v>126</v>
      </c>
      <c r="BE89" s="1712"/>
      <c r="BF89" s="1234" t="s">
        <v>714</v>
      </c>
      <c r="BG89" s="1339" t="s">
        <v>1702</v>
      </c>
      <c r="BH89" s="1234" t="s">
        <v>395</v>
      </c>
      <c r="BI89" s="1465">
        <v>45293</v>
      </c>
      <c r="BJ89" s="1465">
        <v>45626</v>
      </c>
      <c r="BK89" s="1907"/>
      <c r="BL89" s="1963"/>
    </row>
    <row r="90" spans="2:64" ht="200.25" customHeight="1" x14ac:dyDescent="0.3">
      <c r="B90" s="2073"/>
      <c r="C90" s="2075"/>
      <c r="D90" s="2075"/>
      <c r="E90" s="2077" t="s">
        <v>50</v>
      </c>
      <c r="F90" s="2078" t="s">
        <v>287</v>
      </c>
      <c r="G90" s="2085" t="s">
        <v>961</v>
      </c>
      <c r="H90" s="1820" t="s">
        <v>68</v>
      </c>
      <c r="I90" s="2069" t="s">
        <v>1658</v>
      </c>
      <c r="J90" s="2119" t="s">
        <v>1659</v>
      </c>
      <c r="K90" s="2061" t="s">
        <v>355</v>
      </c>
      <c r="L90" s="1950" t="s">
        <v>64</v>
      </c>
      <c r="M90" s="2058" t="s">
        <v>122</v>
      </c>
      <c r="N90" s="2052">
        <v>0.6</v>
      </c>
      <c r="O90" s="1355" t="s">
        <v>53</v>
      </c>
      <c r="P90" s="1355" t="s">
        <v>53</v>
      </c>
      <c r="Q90" s="1355" t="s">
        <v>53</v>
      </c>
      <c r="R90" s="1355" t="s">
        <v>53</v>
      </c>
      <c r="S90" s="1355" t="s">
        <v>53</v>
      </c>
      <c r="T90" s="1355" t="s">
        <v>53</v>
      </c>
      <c r="U90" s="1355" t="s">
        <v>53</v>
      </c>
      <c r="V90" s="1355" t="s">
        <v>54</v>
      </c>
      <c r="W90" s="1355" t="s">
        <v>54</v>
      </c>
      <c r="X90" s="1355" t="s">
        <v>53</v>
      </c>
      <c r="Y90" s="1355" t="s">
        <v>53</v>
      </c>
      <c r="Z90" s="1355" t="s">
        <v>53</v>
      </c>
      <c r="AA90" s="1355" t="s">
        <v>53</v>
      </c>
      <c r="AB90" s="1355" t="s">
        <v>53</v>
      </c>
      <c r="AC90" s="1355" t="s">
        <v>53</v>
      </c>
      <c r="AD90" s="1355" t="s">
        <v>54</v>
      </c>
      <c r="AE90" s="1355" t="s">
        <v>53</v>
      </c>
      <c r="AF90" s="1355" t="s">
        <v>53</v>
      </c>
      <c r="AG90" s="1355" t="s">
        <v>54</v>
      </c>
      <c r="AH90" s="1091"/>
      <c r="AI90" s="1950" t="s">
        <v>361</v>
      </c>
      <c r="AJ90" s="1091"/>
      <c r="AK90" s="1922" t="s">
        <v>123</v>
      </c>
      <c r="AL90" s="1924">
        <v>0.6</v>
      </c>
      <c r="AM90" s="2054" t="s">
        <v>126</v>
      </c>
      <c r="AN90" s="93" t="s">
        <v>84</v>
      </c>
      <c r="AO90" s="1466" t="s">
        <v>1703</v>
      </c>
      <c r="AP90" s="1409" t="s">
        <v>729</v>
      </c>
      <c r="AQ90" s="1093" t="s">
        <v>103</v>
      </c>
      <c r="AR90" s="1370" t="s">
        <v>62</v>
      </c>
      <c r="AS90" s="1366">
        <v>0.15</v>
      </c>
      <c r="AT90" s="1370" t="s">
        <v>56</v>
      </c>
      <c r="AU90" s="1366">
        <v>0.15</v>
      </c>
      <c r="AV90" s="1096">
        <v>0.3</v>
      </c>
      <c r="AW90" s="1370" t="s">
        <v>57</v>
      </c>
      <c r="AX90" s="1370" t="s">
        <v>58</v>
      </c>
      <c r="AY90" s="1370" t="s">
        <v>59</v>
      </c>
      <c r="AZ90" s="1096">
        <v>0.42</v>
      </c>
      <c r="BA90" s="1097" t="s">
        <v>122</v>
      </c>
      <c r="BB90" s="1096">
        <v>0.6</v>
      </c>
      <c r="BC90" s="1097" t="s">
        <v>123</v>
      </c>
      <c r="BD90" s="1368" t="s">
        <v>126</v>
      </c>
      <c r="BE90" s="1959" t="s">
        <v>60</v>
      </c>
      <c r="BF90" s="1937" t="s">
        <v>733</v>
      </c>
      <c r="BG90" s="1820" t="s">
        <v>1336</v>
      </c>
      <c r="BH90" s="1820" t="s">
        <v>1342</v>
      </c>
      <c r="BI90" s="2122">
        <v>45567</v>
      </c>
      <c r="BJ90" s="2122">
        <v>45655</v>
      </c>
      <c r="BK90" s="2069"/>
      <c r="BL90" s="1916" t="s">
        <v>1706</v>
      </c>
    </row>
    <row r="91" spans="2:64" ht="161.25" customHeight="1" x14ac:dyDescent="0.3">
      <c r="B91" s="2073"/>
      <c r="C91" s="2075"/>
      <c r="D91" s="2075"/>
      <c r="E91" s="2077"/>
      <c r="F91" s="2091"/>
      <c r="G91" s="2092"/>
      <c r="H91" s="2051"/>
      <c r="I91" s="2116"/>
      <c r="J91" s="2120"/>
      <c r="K91" s="2063"/>
      <c r="L91" s="2057"/>
      <c r="M91" s="2059"/>
      <c r="N91" s="2093"/>
      <c r="O91" s="1099" t="s">
        <v>53</v>
      </c>
      <c r="P91" s="1099" t="s">
        <v>53</v>
      </c>
      <c r="Q91" s="1099" t="s">
        <v>53</v>
      </c>
      <c r="R91" s="1099" t="s">
        <v>53</v>
      </c>
      <c r="S91" s="1099" t="s">
        <v>53</v>
      </c>
      <c r="T91" s="1099" t="s">
        <v>53</v>
      </c>
      <c r="U91" s="1099" t="s">
        <v>53</v>
      </c>
      <c r="V91" s="1099" t="s">
        <v>54</v>
      </c>
      <c r="W91" s="1099" t="s">
        <v>54</v>
      </c>
      <c r="X91" s="1099" t="s">
        <v>53</v>
      </c>
      <c r="Y91" s="1099" t="s">
        <v>53</v>
      </c>
      <c r="Z91" s="1099" t="s">
        <v>53</v>
      </c>
      <c r="AA91" s="1099" t="s">
        <v>53</v>
      </c>
      <c r="AB91" s="1099" t="s">
        <v>53</v>
      </c>
      <c r="AC91" s="1099" t="s">
        <v>53</v>
      </c>
      <c r="AD91" s="1099" t="s">
        <v>54</v>
      </c>
      <c r="AE91" s="1099" t="s">
        <v>53</v>
      </c>
      <c r="AF91" s="1099" t="s">
        <v>53</v>
      </c>
      <c r="AG91" s="1099" t="s">
        <v>54</v>
      </c>
      <c r="AH91" s="1100"/>
      <c r="AI91" s="2057"/>
      <c r="AJ91" s="1100"/>
      <c r="AK91" s="2090"/>
      <c r="AL91" s="2031"/>
      <c r="AM91" s="2056"/>
      <c r="AN91" s="1395" t="s">
        <v>347</v>
      </c>
      <c r="AO91" s="1415" t="s">
        <v>1704</v>
      </c>
      <c r="AP91" s="1407" t="s">
        <v>1445</v>
      </c>
      <c r="AQ91" s="1101" t="s">
        <v>103</v>
      </c>
      <c r="AR91" s="1102" t="s">
        <v>62</v>
      </c>
      <c r="AS91" s="1103">
        <v>0.15</v>
      </c>
      <c r="AT91" s="1102" t="s">
        <v>56</v>
      </c>
      <c r="AU91" s="1103">
        <v>0.15</v>
      </c>
      <c r="AV91" s="1104">
        <v>0.3</v>
      </c>
      <c r="AW91" s="1102" t="s">
        <v>57</v>
      </c>
      <c r="AX91" s="1102" t="s">
        <v>65</v>
      </c>
      <c r="AY91" s="1102" t="s">
        <v>59</v>
      </c>
      <c r="AZ91" s="1105">
        <v>0.29399999999999998</v>
      </c>
      <c r="BA91" s="1106" t="s">
        <v>90</v>
      </c>
      <c r="BB91" s="1104">
        <v>0.6</v>
      </c>
      <c r="BC91" s="1106" t="s">
        <v>123</v>
      </c>
      <c r="BD91" s="1107" t="s">
        <v>126</v>
      </c>
      <c r="BE91" s="2032"/>
      <c r="BF91" s="2096"/>
      <c r="BG91" s="2051"/>
      <c r="BH91" s="2051"/>
      <c r="BI91" s="2123"/>
      <c r="BJ91" s="2123"/>
      <c r="BK91" s="2116"/>
      <c r="BL91" s="2089"/>
    </row>
    <row r="92" spans="2:64" ht="217.5" customHeight="1" thickBot="1" x14ac:dyDescent="0.35">
      <c r="B92" s="2073"/>
      <c r="C92" s="2075"/>
      <c r="D92" s="2075"/>
      <c r="E92" s="2077"/>
      <c r="F92" s="2079"/>
      <c r="G92" s="2086"/>
      <c r="H92" s="1822"/>
      <c r="I92" s="1907"/>
      <c r="J92" s="2121"/>
      <c r="K92" s="2062"/>
      <c r="L92" s="1684"/>
      <c r="M92" s="2060"/>
      <c r="N92" s="2053"/>
      <c r="O92" s="1108" t="s">
        <v>53</v>
      </c>
      <c r="P92" s="1108" t="s">
        <v>53</v>
      </c>
      <c r="Q92" s="1108" t="s">
        <v>53</v>
      </c>
      <c r="R92" s="1108" t="s">
        <v>53</v>
      </c>
      <c r="S92" s="1108" t="s">
        <v>53</v>
      </c>
      <c r="T92" s="1108" t="s">
        <v>53</v>
      </c>
      <c r="U92" s="1108" t="s">
        <v>53</v>
      </c>
      <c r="V92" s="1108" t="s">
        <v>54</v>
      </c>
      <c r="W92" s="1108" t="s">
        <v>54</v>
      </c>
      <c r="X92" s="1108" t="s">
        <v>53</v>
      </c>
      <c r="Y92" s="1108" t="s">
        <v>53</v>
      </c>
      <c r="Z92" s="1108" t="s">
        <v>53</v>
      </c>
      <c r="AA92" s="1108" t="s">
        <v>53</v>
      </c>
      <c r="AB92" s="1108" t="s">
        <v>53</v>
      </c>
      <c r="AC92" s="1108" t="s">
        <v>53</v>
      </c>
      <c r="AD92" s="1108" t="s">
        <v>54</v>
      </c>
      <c r="AE92" s="1108" t="s">
        <v>53</v>
      </c>
      <c r="AF92" s="1108" t="s">
        <v>53</v>
      </c>
      <c r="AG92" s="1108" t="s">
        <v>54</v>
      </c>
      <c r="AH92" s="1109"/>
      <c r="AI92" s="1684"/>
      <c r="AJ92" s="1109"/>
      <c r="AK92" s="1962"/>
      <c r="AL92" s="1731"/>
      <c r="AM92" s="2055"/>
      <c r="AN92" s="1412" t="s">
        <v>348</v>
      </c>
      <c r="AO92" s="1417" t="s">
        <v>1705</v>
      </c>
      <c r="AP92" s="1414" t="s">
        <v>729</v>
      </c>
      <c r="AQ92" s="1110" t="s">
        <v>103</v>
      </c>
      <c r="AR92" s="1319" t="s">
        <v>62</v>
      </c>
      <c r="AS92" s="1317">
        <v>0.15</v>
      </c>
      <c r="AT92" s="1319" t="s">
        <v>56</v>
      </c>
      <c r="AU92" s="1317">
        <v>0.15</v>
      </c>
      <c r="AV92" s="1318">
        <v>0.3</v>
      </c>
      <c r="AW92" s="1319" t="s">
        <v>57</v>
      </c>
      <c r="AX92" s="1319" t="s">
        <v>58</v>
      </c>
      <c r="AY92" s="1319" t="s">
        <v>59</v>
      </c>
      <c r="AZ92" s="1318">
        <v>0.14405999999999999</v>
      </c>
      <c r="BA92" s="1321" t="s">
        <v>90</v>
      </c>
      <c r="BB92" s="1318">
        <v>0.6</v>
      </c>
      <c r="BC92" s="1321" t="s">
        <v>123</v>
      </c>
      <c r="BD92" s="1322" t="s">
        <v>126</v>
      </c>
      <c r="BE92" s="1712"/>
      <c r="BF92" s="1338" t="s">
        <v>735</v>
      </c>
      <c r="BG92" s="1339" t="s">
        <v>1336</v>
      </c>
      <c r="BH92" s="1339" t="s">
        <v>390</v>
      </c>
      <c r="BI92" s="1349">
        <v>45323</v>
      </c>
      <c r="BJ92" s="1349">
        <v>45655</v>
      </c>
      <c r="BK92" s="1340"/>
      <c r="BL92" s="1963"/>
    </row>
    <row r="93" spans="2:64" ht="133.5" customHeight="1" x14ac:dyDescent="0.3">
      <c r="B93" s="2073"/>
      <c r="C93" s="2075"/>
      <c r="D93" s="2075"/>
      <c r="E93" s="2077" t="s">
        <v>50</v>
      </c>
      <c r="F93" s="2078" t="s">
        <v>288</v>
      </c>
      <c r="G93" s="1871" t="s">
        <v>966</v>
      </c>
      <c r="H93" s="1820" t="s">
        <v>51</v>
      </c>
      <c r="I93" s="1820" t="s">
        <v>737</v>
      </c>
      <c r="J93" s="1820" t="s">
        <v>738</v>
      </c>
      <c r="K93" s="2061" t="s">
        <v>355</v>
      </c>
      <c r="L93" s="1950" t="s">
        <v>64</v>
      </c>
      <c r="M93" s="2105" t="s">
        <v>122</v>
      </c>
      <c r="N93" s="2052">
        <v>0.6</v>
      </c>
      <c r="O93" s="1355" t="s">
        <v>53</v>
      </c>
      <c r="P93" s="1355" t="s">
        <v>53</v>
      </c>
      <c r="Q93" s="1355" t="s">
        <v>53</v>
      </c>
      <c r="R93" s="1355" t="s">
        <v>53</v>
      </c>
      <c r="S93" s="1355" t="s">
        <v>53</v>
      </c>
      <c r="T93" s="1355" t="s">
        <v>53</v>
      </c>
      <c r="U93" s="1355" t="s">
        <v>53</v>
      </c>
      <c r="V93" s="1355" t="s">
        <v>54</v>
      </c>
      <c r="W93" s="1355" t="s">
        <v>54</v>
      </c>
      <c r="X93" s="1355" t="s">
        <v>53</v>
      </c>
      <c r="Y93" s="1355" t="s">
        <v>53</v>
      </c>
      <c r="Z93" s="1355" t="s">
        <v>53</v>
      </c>
      <c r="AA93" s="1355" t="s">
        <v>53</v>
      </c>
      <c r="AB93" s="1355" t="s">
        <v>53</v>
      </c>
      <c r="AC93" s="1355" t="s">
        <v>53</v>
      </c>
      <c r="AD93" s="1355" t="s">
        <v>54</v>
      </c>
      <c r="AE93" s="1355" t="s">
        <v>53</v>
      </c>
      <c r="AF93" s="1355" t="s">
        <v>53</v>
      </c>
      <c r="AG93" s="1355" t="s">
        <v>54</v>
      </c>
      <c r="AH93" s="1091"/>
      <c r="AI93" s="1950" t="s">
        <v>359</v>
      </c>
      <c r="AJ93" s="1091"/>
      <c r="AK93" s="1922" t="s">
        <v>1083</v>
      </c>
      <c r="AL93" s="1924">
        <v>0.2</v>
      </c>
      <c r="AM93" s="2054" t="s">
        <v>126</v>
      </c>
      <c r="AN93" s="93" t="s">
        <v>84</v>
      </c>
      <c r="AO93" s="1408" t="s">
        <v>1660</v>
      </c>
      <c r="AP93" s="1409" t="s">
        <v>1344</v>
      </c>
      <c r="AQ93" s="1093" t="s">
        <v>105</v>
      </c>
      <c r="AR93" s="1370" t="s">
        <v>55</v>
      </c>
      <c r="AS93" s="1366">
        <v>0.1</v>
      </c>
      <c r="AT93" s="1370" t="s">
        <v>56</v>
      </c>
      <c r="AU93" s="1366">
        <v>0.15</v>
      </c>
      <c r="AV93" s="1096">
        <v>0.25</v>
      </c>
      <c r="AW93" s="1370" t="s">
        <v>57</v>
      </c>
      <c r="AX93" s="1370" t="s">
        <v>58</v>
      </c>
      <c r="AY93" s="1370" t="s">
        <v>59</v>
      </c>
      <c r="AZ93" s="1096">
        <v>0.6</v>
      </c>
      <c r="BA93" s="1097" t="s">
        <v>122</v>
      </c>
      <c r="BB93" s="1096">
        <v>0.15000000000000002</v>
      </c>
      <c r="BC93" s="1097" t="s">
        <v>1083</v>
      </c>
      <c r="BD93" s="1368" t="s">
        <v>126</v>
      </c>
      <c r="BE93" s="1959" t="s">
        <v>114</v>
      </c>
      <c r="BF93" s="1820" t="s">
        <v>388</v>
      </c>
      <c r="BG93" s="1820" t="s">
        <v>388</v>
      </c>
      <c r="BH93" s="1820" t="s">
        <v>388</v>
      </c>
      <c r="BI93" s="1820" t="s">
        <v>388</v>
      </c>
      <c r="BJ93" s="1820" t="s">
        <v>388</v>
      </c>
      <c r="BK93" s="1010"/>
      <c r="BL93" s="2095" t="s">
        <v>749</v>
      </c>
    </row>
    <row r="94" spans="2:64" ht="141" customHeight="1" x14ac:dyDescent="0.3">
      <c r="B94" s="2073"/>
      <c r="C94" s="2075"/>
      <c r="D94" s="2075"/>
      <c r="E94" s="2077"/>
      <c r="F94" s="2091"/>
      <c r="G94" s="2108"/>
      <c r="H94" s="2051"/>
      <c r="I94" s="2051"/>
      <c r="J94" s="2051"/>
      <c r="K94" s="2063"/>
      <c r="L94" s="2057"/>
      <c r="M94" s="2106"/>
      <c r="N94" s="2093"/>
      <c r="O94" s="1099" t="s">
        <v>53</v>
      </c>
      <c r="P94" s="1099" t="s">
        <v>53</v>
      </c>
      <c r="Q94" s="1099" t="s">
        <v>53</v>
      </c>
      <c r="R94" s="1099" t="s">
        <v>53</v>
      </c>
      <c r="S94" s="1099" t="s">
        <v>53</v>
      </c>
      <c r="T94" s="1099" t="s">
        <v>53</v>
      </c>
      <c r="U94" s="1099" t="s">
        <v>53</v>
      </c>
      <c r="V94" s="1099" t="s">
        <v>54</v>
      </c>
      <c r="W94" s="1099" t="s">
        <v>54</v>
      </c>
      <c r="X94" s="1099" t="s">
        <v>53</v>
      </c>
      <c r="Y94" s="1099" t="s">
        <v>53</v>
      </c>
      <c r="Z94" s="1099" t="s">
        <v>53</v>
      </c>
      <c r="AA94" s="1099" t="s">
        <v>53</v>
      </c>
      <c r="AB94" s="1099" t="s">
        <v>53</v>
      </c>
      <c r="AC94" s="1099" t="s">
        <v>53</v>
      </c>
      <c r="AD94" s="1099" t="s">
        <v>54</v>
      </c>
      <c r="AE94" s="1099" t="s">
        <v>53</v>
      </c>
      <c r="AF94" s="1099" t="s">
        <v>53</v>
      </c>
      <c r="AG94" s="1099" t="s">
        <v>54</v>
      </c>
      <c r="AH94" s="1100"/>
      <c r="AI94" s="2057"/>
      <c r="AJ94" s="1100"/>
      <c r="AK94" s="2090"/>
      <c r="AL94" s="2031"/>
      <c r="AM94" s="2056"/>
      <c r="AN94" s="1395" t="s">
        <v>347</v>
      </c>
      <c r="AO94" s="1415" t="s">
        <v>1661</v>
      </c>
      <c r="AP94" s="1407" t="s">
        <v>1344</v>
      </c>
      <c r="AQ94" s="1101" t="s">
        <v>103</v>
      </c>
      <c r="AR94" s="1102" t="s">
        <v>62</v>
      </c>
      <c r="AS94" s="1103">
        <v>0.15</v>
      </c>
      <c r="AT94" s="1102" t="s">
        <v>56</v>
      </c>
      <c r="AU94" s="1103">
        <v>0.15</v>
      </c>
      <c r="AV94" s="1104">
        <v>0.3</v>
      </c>
      <c r="AW94" s="1102" t="s">
        <v>57</v>
      </c>
      <c r="AX94" s="1102" t="s">
        <v>58</v>
      </c>
      <c r="AY94" s="1102" t="s">
        <v>59</v>
      </c>
      <c r="AZ94" s="1105">
        <v>0.42</v>
      </c>
      <c r="BA94" s="1106" t="s">
        <v>122</v>
      </c>
      <c r="BB94" s="1104">
        <v>0.15000000000000002</v>
      </c>
      <c r="BC94" s="1106" t="s">
        <v>1083</v>
      </c>
      <c r="BD94" s="1107" t="s">
        <v>126</v>
      </c>
      <c r="BE94" s="2032"/>
      <c r="BF94" s="2051"/>
      <c r="BG94" s="2051"/>
      <c r="BH94" s="2051"/>
      <c r="BI94" s="2051"/>
      <c r="BJ94" s="2051"/>
      <c r="BK94" s="1013"/>
      <c r="BL94" s="2097"/>
    </row>
    <row r="95" spans="2:64" ht="147" thickBot="1" x14ac:dyDescent="0.35">
      <c r="B95" s="2073"/>
      <c r="C95" s="2075"/>
      <c r="D95" s="2075"/>
      <c r="E95" s="2077"/>
      <c r="F95" s="2079"/>
      <c r="G95" s="2080"/>
      <c r="H95" s="1822"/>
      <c r="I95" s="1822"/>
      <c r="J95" s="1822"/>
      <c r="K95" s="2062"/>
      <c r="L95" s="1684"/>
      <c r="M95" s="2107"/>
      <c r="N95" s="2053"/>
      <c r="O95" s="1108" t="s">
        <v>53</v>
      </c>
      <c r="P95" s="1108" t="s">
        <v>53</v>
      </c>
      <c r="Q95" s="1108" t="s">
        <v>53</v>
      </c>
      <c r="R95" s="1108" t="s">
        <v>53</v>
      </c>
      <c r="S95" s="1108" t="s">
        <v>53</v>
      </c>
      <c r="T95" s="1108" t="s">
        <v>53</v>
      </c>
      <c r="U95" s="1108" t="s">
        <v>53</v>
      </c>
      <c r="V95" s="1108" t="s">
        <v>54</v>
      </c>
      <c r="W95" s="1108" t="s">
        <v>54</v>
      </c>
      <c r="X95" s="1108" t="s">
        <v>53</v>
      </c>
      <c r="Y95" s="1108" t="s">
        <v>53</v>
      </c>
      <c r="Z95" s="1108" t="s">
        <v>53</v>
      </c>
      <c r="AA95" s="1108" t="s">
        <v>53</v>
      </c>
      <c r="AB95" s="1108" t="s">
        <v>53</v>
      </c>
      <c r="AC95" s="1108" t="s">
        <v>53</v>
      </c>
      <c r="AD95" s="1108" t="s">
        <v>54</v>
      </c>
      <c r="AE95" s="1108" t="s">
        <v>53</v>
      </c>
      <c r="AF95" s="1108" t="s">
        <v>53</v>
      </c>
      <c r="AG95" s="1108" t="s">
        <v>54</v>
      </c>
      <c r="AH95" s="1109"/>
      <c r="AI95" s="1684"/>
      <c r="AJ95" s="1109"/>
      <c r="AK95" s="1962"/>
      <c r="AL95" s="1731"/>
      <c r="AM95" s="2055"/>
      <c r="AN95" s="1412" t="s">
        <v>348</v>
      </c>
      <c r="AO95" s="1413" t="s">
        <v>1662</v>
      </c>
      <c r="AP95" s="1414" t="s">
        <v>1345</v>
      </c>
      <c r="AQ95" s="1110" t="s">
        <v>103</v>
      </c>
      <c r="AR95" s="1319" t="s">
        <v>61</v>
      </c>
      <c r="AS95" s="1317">
        <v>0.25</v>
      </c>
      <c r="AT95" s="1319" t="s">
        <v>56</v>
      </c>
      <c r="AU95" s="1317">
        <v>0.15</v>
      </c>
      <c r="AV95" s="1318">
        <v>0.4</v>
      </c>
      <c r="AW95" s="1319" t="s">
        <v>57</v>
      </c>
      <c r="AX95" s="1319" t="s">
        <v>58</v>
      </c>
      <c r="AY95" s="1319" t="s">
        <v>59</v>
      </c>
      <c r="AZ95" s="1318">
        <v>0.252</v>
      </c>
      <c r="BA95" s="1321" t="s">
        <v>90</v>
      </c>
      <c r="BB95" s="1318">
        <v>0.15000000000000002</v>
      </c>
      <c r="BC95" s="1321" t="s">
        <v>1083</v>
      </c>
      <c r="BD95" s="1322" t="s">
        <v>90</v>
      </c>
      <c r="BE95" s="1712"/>
      <c r="BF95" s="1822"/>
      <c r="BG95" s="1822"/>
      <c r="BH95" s="1822"/>
      <c r="BI95" s="1822"/>
      <c r="BJ95" s="1822"/>
      <c r="BK95" s="1268"/>
      <c r="BL95" s="1976"/>
    </row>
    <row r="96" spans="2:64" ht="160.5" customHeight="1" thickBot="1" x14ac:dyDescent="0.35">
      <c r="B96" s="2073"/>
      <c r="C96" s="2075"/>
      <c r="D96" s="2075"/>
      <c r="E96" s="598" t="s">
        <v>346</v>
      </c>
      <c r="F96" s="1307" t="s">
        <v>290</v>
      </c>
      <c r="G96" s="1223" t="s">
        <v>967</v>
      </c>
      <c r="H96" s="1329" t="s">
        <v>68</v>
      </c>
      <c r="I96" s="1334" t="s">
        <v>759</v>
      </c>
      <c r="J96" s="1342" t="s">
        <v>760</v>
      </c>
      <c r="K96" s="1328" t="s">
        <v>355</v>
      </c>
      <c r="L96" s="1309" t="s">
        <v>72</v>
      </c>
      <c r="M96" s="1311" t="s">
        <v>90</v>
      </c>
      <c r="N96" s="1312">
        <v>0.4</v>
      </c>
      <c r="O96" s="1324" t="s">
        <v>53</v>
      </c>
      <c r="P96" s="1324" t="s">
        <v>53</v>
      </c>
      <c r="Q96" s="1324" t="s">
        <v>53</v>
      </c>
      <c r="R96" s="1324" t="s">
        <v>53</v>
      </c>
      <c r="S96" s="1324" t="s">
        <v>53</v>
      </c>
      <c r="T96" s="1324" t="s">
        <v>53</v>
      </c>
      <c r="U96" s="1324" t="s">
        <v>53</v>
      </c>
      <c r="V96" s="1324" t="s">
        <v>54</v>
      </c>
      <c r="W96" s="1324" t="s">
        <v>54</v>
      </c>
      <c r="X96" s="1324" t="s">
        <v>53</v>
      </c>
      <c r="Y96" s="1324" t="s">
        <v>53</v>
      </c>
      <c r="Z96" s="1324" t="s">
        <v>53</v>
      </c>
      <c r="AA96" s="1324" t="s">
        <v>53</v>
      </c>
      <c r="AB96" s="1324" t="s">
        <v>53</v>
      </c>
      <c r="AC96" s="1324" t="s">
        <v>53</v>
      </c>
      <c r="AD96" s="1324" t="s">
        <v>54</v>
      </c>
      <c r="AE96" s="1324" t="s">
        <v>53</v>
      </c>
      <c r="AF96" s="1324" t="s">
        <v>53</v>
      </c>
      <c r="AG96" s="1324" t="s">
        <v>54</v>
      </c>
      <c r="AH96" s="309"/>
      <c r="AI96" s="1309" t="s">
        <v>360</v>
      </c>
      <c r="AJ96" s="309"/>
      <c r="AK96" s="1314" t="s">
        <v>117</v>
      </c>
      <c r="AL96" s="1315">
        <v>0.4</v>
      </c>
      <c r="AM96" s="1373" t="s">
        <v>126</v>
      </c>
      <c r="AN96" s="1420" t="s">
        <v>84</v>
      </c>
      <c r="AO96" s="1332" t="s">
        <v>1777</v>
      </c>
      <c r="AP96" s="1422" t="s">
        <v>757</v>
      </c>
      <c r="AQ96" s="890" t="s">
        <v>103</v>
      </c>
      <c r="AR96" s="1310" t="s">
        <v>61</v>
      </c>
      <c r="AS96" s="1315">
        <v>0.25</v>
      </c>
      <c r="AT96" s="1310" t="s">
        <v>56</v>
      </c>
      <c r="AU96" s="1315">
        <v>0.15</v>
      </c>
      <c r="AV96" s="1326">
        <v>0.4</v>
      </c>
      <c r="AW96" s="1310" t="s">
        <v>73</v>
      </c>
      <c r="AX96" s="1310" t="s">
        <v>65</v>
      </c>
      <c r="AY96" s="1310" t="s">
        <v>59</v>
      </c>
      <c r="AZ96" s="1326">
        <v>0.24</v>
      </c>
      <c r="BA96" s="1327" t="s">
        <v>90</v>
      </c>
      <c r="BB96" s="1326">
        <v>0.4</v>
      </c>
      <c r="BC96" s="1327" t="s">
        <v>117</v>
      </c>
      <c r="BD96" s="1325" t="s">
        <v>126</v>
      </c>
      <c r="BE96" s="1310" t="s">
        <v>60</v>
      </c>
      <c r="BF96" s="1332" t="s">
        <v>762</v>
      </c>
      <c r="BG96" s="1329" t="s">
        <v>1337</v>
      </c>
      <c r="BH96" s="1329" t="s">
        <v>430</v>
      </c>
      <c r="BI96" s="1331">
        <v>45413</v>
      </c>
      <c r="BJ96" s="1331">
        <v>45626</v>
      </c>
      <c r="BK96" s="1271"/>
      <c r="BL96" s="1330" t="s">
        <v>763</v>
      </c>
    </row>
    <row r="97" spans="1:64" ht="185.25" customHeight="1" thickBot="1" x14ac:dyDescent="0.35">
      <c r="B97" s="2111" t="s">
        <v>195</v>
      </c>
      <c r="C97" s="2028" t="s">
        <v>208</v>
      </c>
      <c r="D97" s="2028" t="s">
        <v>230</v>
      </c>
      <c r="E97" s="598" t="s">
        <v>74</v>
      </c>
      <c r="F97" s="1307" t="s">
        <v>291</v>
      </c>
      <c r="G97" s="1346" t="s">
        <v>1654</v>
      </c>
      <c r="H97" s="1329" t="s">
        <v>68</v>
      </c>
      <c r="I97" s="1306" t="s">
        <v>799</v>
      </c>
      <c r="J97" s="1306" t="s">
        <v>981</v>
      </c>
      <c r="K97" s="1328" t="s">
        <v>101</v>
      </c>
      <c r="L97" s="1309" t="s">
        <v>70</v>
      </c>
      <c r="M97" s="1311" t="s">
        <v>129</v>
      </c>
      <c r="N97" s="1312">
        <v>0.8</v>
      </c>
      <c r="O97" s="1324" t="s">
        <v>53</v>
      </c>
      <c r="P97" s="1324" t="s">
        <v>53</v>
      </c>
      <c r="Q97" s="1324" t="s">
        <v>53</v>
      </c>
      <c r="R97" s="1324" t="s">
        <v>53</v>
      </c>
      <c r="S97" s="1324" t="s">
        <v>53</v>
      </c>
      <c r="T97" s="1324" t="s">
        <v>53</v>
      </c>
      <c r="U97" s="1324" t="s">
        <v>53</v>
      </c>
      <c r="V97" s="1324" t="s">
        <v>54</v>
      </c>
      <c r="W97" s="1324" t="s">
        <v>54</v>
      </c>
      <c r="X97" s="1324" t="s">
        <v>53</v>
      </c>
      <c r="Y97" s="1324" t="s">
        <v>53</v>
      </c>
      <c r="Z97" s="1324" t="s">
        <v>53</v>
      </c>
      <c r="AA97" s="1324" t="s">
        <v>53</v>
      </c>
      <c r="AB97" s="1324" t="s">
        <v>53</v>
      </c>
      <c r="AC97" s="1324" t="s">
        <v>53</v>
      </c>
      <c r="AD97" s="1324" t="s">
        <v>54</v>
      </c>
      <c r="AE97" s="1324" t="s">
        <v>53</v>
      </c>
      <c r="AF97" s="1324" t="s">
        <v>53</v>
      </c>
      <c r="AG97" s="1324" t="s">
        <v>54</v>
      </c>
      <c r="AH97" s="309"/>
      <c r="AI97" s="1309" t="s">
        <v>361</v>
      </c>
      <c r="AJ97" s="309"/>
      <c r="AK97" s="1314" t="s">
        <v>123</v>
      </c>
      <c r="AL97" s="1315">
        <v>0.6</v>
      </c>
      <c r="AM97" s="1373" t="s">
        <v>129</v>
      </c>
      <c r="AN97" s="1420" t="s">
        <v>84</v>
      </c>
      <c r="AO97" s="1392" t="s">
        <v>1734</v>
      </c>
      <c r="AP97" s="1578" t="s">
        <v>800</v>
      </c>
      <c r="AQ97" s="890" t="s">
        <v>103</v>
      </c>
      <c r="AR97" s="1310" t="s">
        <v>61</v>
      </c>
      <c r="AS97" s="1315">
        <v>0.25</v>
      </c>
      <c r="AT97" s="1310" t="s">
        <v>69</v>
      </c>
      <c r="AU97" s="1315">
        <v>0.25</v>
      </c>
      <c r="AV97" s="1326">
        <v>0.5</v>
      </c>
      <c r="AW97" s="1310" t="s">
        <v>57</v>
      </c>
      <c r="AX97" s="1310" t="s">
        <v>58</v>
      </c>
      <c r="AY97" s="1310" t="s">
        <v>59</v>
      </c>
      <c r="AZ97" s="1326">
        <v>0.4</v>
      </c>
      <c r="BA97" s="1327" t="s">
        <v>90</v>
      </c>
      <c r="BB97" s="1326">
        <v>0.6</v>
      </c>
      <c r="BC97" s="1327" t="s">
        <v>123</v>
      </c>
      <c r="BD97" s="1325" t="s">
        <v>126</v>
      </c>
      <c r="BE97" s="1310" t="s">
        <v>60</v>
      </c>
      <c r="BF97" s="1392" t="s">
        <v>1735</v>
      </c>
      <c r="BG97" s="1391" t="s">
        <v>819</v>
      </c>
      <c r="BH97" s="1391" t="s">
        <v>1436</v>
      </c>
      <c r="BI97" s="1451">
        <v>45323</v>
      </c>
      <c r="BJ97" s="1451">
        <v>45655</v>
      </c>
      <c r="BK97" s="1271"/>
      <c r="BL97" s="1330" t="s">
        <v>805</v>
      </c>
    </row>
    <row r="98" spans="1:64" ht="199.5" customHeight="1" thickBot="1" x14ac:dyDescent="0.35">
      <c r="B98" s="2112"/>
      <c r="C98" s="2029"/>
      <c r="D98" s="2029"/>
      <c r="E98" s="598" t="s">
        <v>74</v>
      </c>
      <c r="F98" s="1307" t="s">
        <v>292</v>
      </c>
      <c r="G98" s="1346" t="s">
        <v>1655</v>
      </c>
      <c r="H98" s="1329" t="s">
        <v>68</v>
      </c>
      <c r="I98" s="1329" t="s">
        <v>806</v>
      </c>
      <c r="J98" s="1329" t="s">
        <v>807</v>
      </c>
      <c r="K98" s="1328" t="s">
        <v>101</v>
      </c>
      <c r="L98" s="1309" t="s">
        <v>70</v>
      </c>
      <c r="M98" s="1311" t="s">
        <v>129</v>
      </c>
      <c r="N98" s="1312">
        <v>0.8</v>
      </c>
      <c r="O98" s="1324" t="s">
        <v>53</v>
      </c>
      <c r="P98" s="1324" t="s">
        <v>53</v>
      </c>
      <c r="Q98" s="1324" t="s">
        <v>53</v>
      </c>
      <c r="R98" s="1324" t="s">
        <v>53</v>
      </c>
      <c r="S98" s="1324" t="s">
        <v>53</v>
      </c>
      <c r="T98" s="1324" t="s">
        <v>53</v>
      </c>
      <c r="U98" s="1324" t="s">
        <v>53</v>
      </c>
      <c r="V98" s="1324" t="s">
        <v>54</v>
      </c>
      <c r="W98" s="1324" t="s">
        <v>54</v>
      </c>
      <c r="X98" s="1324" t="s">
        <v>53</v>
      </c>
      <c r="Y98" s="1324" t="s">
        <v>53</v>
      </c>
      <c r="Z98" s="1324" t="s">
        <v>53</v>
      </c>
      <c r="AA98" s="1324" t="s">
        <v>53</v>
      </c>
      <c r="AB98" s="1324" t="s">
        <v>53</v>
      </c>
      <c r="AC98" s="1324" t="s">
        <v>53</v>
      </c>
      <c r="AD98" s="1324" t="s">
        <v>54</v>
      </c>
      <c r="AE98" s="1324" t="s">
        <v>53</v>
      </c>
      <c r="AF98" s="1324" t="s">
        <v>53</v>
      </c>
      <c r="AG98" s="1324" t="s">
        <v>54</v>
      </c>
      <c r="AH98" s="309"/>
      <c r="AI98" s="1309" t="s">
        <v>361</v>
      </c>
      <c r="AJ98" s="309"/>
      <c r="AK98" s="1314" t="s">
        <v>123</v>
      </c>
      <c r="AL98" s="1315">
        <v>0.6</v>
      </c>
      <c r="AM98" s="1373" t="s">
        <v>129</v>
      </c>
      <c r="AN98" s="1420" t="s">
        <v>84</v>
      </c>
      <c r="AO98" s="1446" t="s">
        <v>1736</v>
      </c>
      <c r="AP98" s="1578" t="s">
        <v>800</v>
      </c>
      <c r="AQ98" s="890" t="s">
        <v>103</v>
      </c>
      <c r="AR98" s="1310" t="s">
        <v>61</v>
      </c>
      <c r="AS98" s="1315">
        <v>0.25</v>
      </c>
      <c r="AT98" s="1310" t="s">
        <v>56</v>
      </c>
      <c r="AU98" s="1315">
        <v>0.15</v>
      </c>
      <c r="AV98" s="1326">
        <v>0.4</v>
      </c>
      <c r="AW98" s="1310" t="s">
        <v>57</v>
      </c>
      <c r="AX98" s="1310" t="s">
        <v>58</v>
      </c>
      <c r="AY98" s="1310" t="s">
        <v>59</v>
      </c>
      <c r="AZ98" s="1326">
        <v>0.48</v>
      </c>
      <c r="BA98" s="1327" t="s">
        <v>122</v>
      </c>
      <c r="BB98" s="1326">
        <v>0.6</v>
      </c>
      <c r="BC98" s="1327" t="s">
        <v>123</v>
      </c>
      <c r="BD98" s="1325" t="s">
        <v>126</v>
      </c>
      <c r="BE98" s="1310" t="s">
        <v>60</v>
      </c>
      <c r="BF98" s="1392" t="s">
        <v>1737</v>
      </c>
      <c r="BG98" s="1391" t="s">
        <v>819</v>
      </c>
      <c r="BH98" s="1391" t="s">
        <v>1436</v>
      </c>
      <c r="BI98" s="1451">
        <v>45323</v>
      </c>
      <c r="BJ98" s="1451">
        <v>45655</v>
      </c>
      <c r="BK98" s="1271"/>
      <c r="BL98" s="1330" t="s">
        <v>814</v>
      </c>
    </row>
    <row r="99" spans="1:64" ht="270.75" customHeight="1" thickBot="1" x14ac:dyDescent="0.35">
      <c r="B99" s="2112"/>
      <c r="C99" s="2029"/>
      <c r="D99" s="2029"/>
      <c r="E99" s="598" t="s">
        <v>74</v>
      </c>
      <c r="F99" s="1307" t="s">
        <v>293</v>
      </c>
      <c r="G99" s="1346" t="s">
        <v>1656</v>
      </c>
      <c r="H99" s="1329" t="s">
        <v>68</v>
      </c>
      <c r="I99" s="1329" t="s">
        <v>815</v>
      </c>
      <c r="J99" s="1329" t="s">
        <v>816</v>
      </c>
      <c r="K99" s="1328" t="s">
        <v>101</v>
      </c>
      <c r="L99" s="1309" t="s">
        <v>70</v>
      </c>
      <c r="M99" s="1311" t="s">
        <v>129</v>
      </c>
      <c r="N99" s="1312">
        <v>0.8</v>
      </c>
      <c r="O99" s="1324"/>
      <c r="P99" s="1324"/>
      <c r="Q99" s="1324"/>
      <c r="R99" s="1324"/>
      <c r="S99" s="1324"/>
      <c r="T99" s="1324"/>
      <c r="U99" s="1324"/>
      <c r="V99" s="1324"/>
      <c r="W99" s="1324"/>
      <c r="X99" s="1324"/>
      <c r="Y99" s="1324"/>
      <c r="Z99" s="1324"/>
      <c r="AA99" s="1324"/>
      <c r="AB99" s="1324"/>
      <c r="AC99" s="1324"/>
      <c r="AD99" s="1324"/>
      <c r="AE99" s="1324"/>
      <c r="AF99" s="1324"/>
      <c r="AG99" s="1324"/>
      <c r="AH99" s="309"/>
      <c r="AI99" s="1309" t="s">
        <v>361</v>
      </c>
      <c r="AJ99" s="309"/>
      <c r="AK99" s="1314" t="s">
        <v>123</v>
      </c>
      <c r="AL99" s="1315">
        <v>0.6</v>
      </c>
      <c r="AM99" s="1373" t="s">
        <v>129</v>
      </c>
      <c r="AN99" s="1420" t="s">
        <v>84</v>
      </c>
      <c r="AO99" s="1468" t="s">
        <v>1738</v>
      </c>
      <c r="AP99" s="1578" t="s">
        <v>800</v>
      </c>
      <c r="AQ99" s="890" t="s">
        <v>103</v>
      </c>
      <c r="AR99" s="1310" t="s">
        <v>61</v>
      </c>
      <c r="AS99" s="1315">
        <v>0.25</v>
      </c>
      <c r="AT99" s="1310" t="s">
        <v>56</v>
      </c>
      <c r="AU99" s="1315">
        <v>0.15</v>
      </c>
      <c r="AV99" s="1326">
        <v>0.4</v>
      </c>
      <c r="AW99" s="1310" t="s">
        <v>57</v>
      </c>
      <c r="AX99" s="1310" t="s">
        <v>58</v>
      </c>
      <c r="AY99" s="1310" t="s">
        <v>59</v>
      </c>
      <c r="AZ99" s="1326">
        <v>0.48</v>
      </c>
      <c r="BA99" s="1327" t="s">
        <v>122</v>
      </c>
      <c r="BB99" s="1326">
        <v>0.6</v>
      </c>
      <c r="BC99" s="1327" t="s">
        <v>123</v>
      </c>
      <c r="BD99" s="1325" t="s">
        <v>126</v>
      </c>
      <c r="BE99" s="1310" t="s">
        <v>60</v>
      </c>
      <c r="BF99" s="1392" t="s">
        <v>1739</v>
      </c>
      <c r="BG99" s="1391" t="s">
        <v>819</v>
      </c>
      <c r="BH99" s="1391" t="s">
        <v>1657</v>
      </c>
      <c r="BI99" s="1451">
        <v>45323</v>
      </c>
      <c r="BJ99" s="1451">
        <v>45655</v>
      </c>
      <c r="BK99" s="1271"/>
      <c r="BL99" s="1330" t="s">
        <v>820</v>
      </c>
    </row>
    <row r="100" spans="1:64" ht="215.25" customHeight="1" thickBot="1" x14ac:dyDescent="0.35">
      <c r="B100" s="2112"/>
      <c r="C100" s="2029"/>
      <c r="D100" s="2029"/>
      <c r="E100" s="598" t="s">
        <v>74</v>
      </c>
      <c r="F100" s="1307" t="s">
        <v>294</v>
      </c>
      <c r="G100" s="1346" t="s">
        <v>821</v>
      </c>
      <c r="H100" s="1329" t="s">
        <v>68</v>
      </c>
      <c r="I100" s="1329" t="s">
        <v>989</v>
      </c>
      <c r="J100" s="1329" t="s">
        <v>990</v>
      </c>
      <c r="K100" s="1328" t="s">
        <v>101</v>
      </c>
      <c r="L100" s="1309" t="s">
        <v>72</v>
      </c>
      <c r="M100" s="1311" t="s">
        <v>90</v>
      </c>
      <c r="N100" s="1312">
        <v>0.4</v>
      </c>
      <c r="O100" s="1324" t="s">
        <v>53</v>
      </c>
      <c r="P100" s="1324" t="s">
        <v>53</v>
      </c>
      <c r="Q100" s="1324" t="s">
        <v>53</v>
      </c>
      <c r="R100" s="1324" t="s">
        <v>53</v>
      </c>
      <c r="S100" s="1324" t="s">
        <v>53</v>
      </c>
      <c r="T100" s="1324" t="s">
        <v>53</v>
      </c>
      <c r="U100" s="1324" t="s">
        <v>53</v>
      </c>
      <c r="V100" s="1324" t="s">
        <v>54</v>
      </c>
      <c r="W100" s="1324" t="s">
        <v>54</v>
      </c>
      <c r="X100" s="1324" t="s">
        <v>53</v>
      </c>
      <c r="Y100" s="1324" t="s">
        <v>53</v>
      </c>
      <c r="Z100" s="1324" t="s">
        <v>53</v>
      </c>
      <c r="AA100" s="1324" t="s">
        <v>53</v>
      </c>
      <c r="AB100" s="1324" t="s">
        <v>53</v>
      </c>
      <c r="AC100" s="1324" t="s">
        <v>53</v>
      </c>
      <c r="AD100" s="1324" t="s">
        <v>54</v>
      </c>
      <c r="AE100" s="1324" t="s">
        <v>53</v>
      </c>
      <c r="AF100" s="1324" t="s">
        <v>53</v>
      </c>
      <c r="AG100" s="1324" t="s">
        <v>54</v>
      </c>
      <c r="AH100" s="309"/>
      <c r="AI100" s="1309" t="s">
        <v>359</v>
      </c>
      <c r="AJ100" s="309"/>
      <c r="AK100" s="1314" t="s">
        <v>1083</v>
      </c>
      <c r="AL100" s="1315">
        <v>0.2</v>
      </c>
      <c r="AM100" s="1373" t="s">
        <v>90</v>
      </c>
      <c r="AN100" s="1420" t="s">
        <v>84</v>
      </c>
      <c r="AO100" s="1332" t="s">
        <v>1594</v>
      </c>
      <c r="AP100" s="1578" t="s">
        <v>992</v>
      </c>
      <c r="AQ100" s="890" t="s">
        <v>103</v>
      </c>
      <c r="AR100" s="1310" t="s">
        <v>61</v>
      </c>
      <c r="AS100" s="1315">
        <v>0.25</v>
      </c>
      <c r="AT100" s="1310" t="s">
        <v>56</v>
      </c>
      <c r="AU100" s="1315">
        <v>0.15</v>
      </c>
      <c r="AV100" s="1326">
        <v>0.4</v>
      </c>
      <c r="AW100" s="1310" t="s">
        <v>73</v>
      </c>
      <c r="AX100" s="1310" t="s">
        <v>65</v>
      </c>
      <c r="AY100" s="1310" t="s">
        <v>59</v>
      </c>
      <c r="AZ100" s="1326">
        <v>0.24</v>
      </c>
      <c r="BA100" s="1327" t="s">
        <v>90</v>
      </c>
      <c r="BB100" s="1326">
        <v>0.2</v>
      </c>
      <c r="BC100" s="1327" t="s">
        <v>1083</v>
      </c>
      <c r="BD100" s="1325" t="s">
        <v>90</v>
      </c>
      <c r="BE100" s="1310" t="s">
        <v>114</v>
      </c>
      <c r="BF100" s="1341" t="s">
        <v>388</v>
      </c>
      <c r="BG100" s="1341" t="s">
        <v>388</v>
      </c>
      <c r="BH100" s="1341" t="s">
        <v>388</v>
      </c>
      <c r="BI100" s="1341" t="s">
        <v>388</v>
      </c>
      <c r="BJ100" s="1341" t="s">
        <v>388</v>
      </c>
      <c r="BK100" s="1271"/>
      <c r="BL100" s="1194" t="s">
        <v>822</v>
      </c>
    </row>
    <row r="101" spans="1:64" ht="200.25" customHeight="1" thickBot="1" x14ac:dyDescent="0.35">
      <c r="B101" s="2112"/>
      <c r="C101" s="2029"/>
      <c r="D101" s="2029"/>
      <c r="E101" s="598" t="s">
        <v>74</v>
      </c>
      <c r="F101" s="1307" t="s">
        <v>333</v>
      </c>
      <c r="G101" s="1346" t="s">
        <v>1740</v>
      </c>
      <c r="H101" s="1329" t="s">
        <v>51</v>
      </c>
      <c r="I101" s="1342" t="s">
        <v>1741</v>
      </c>
      <c r="J101" s="1342" t="s">
        <v>1742</v>
      </c>
      <c r="K101" s="1328" t="s">
        <v>101</v>
      </c>
      <c r="L101" s="1309" t="s">
        <v>167</v>
      </c>
      <c r="M101" s="1311" t="s">
        <v>112</v>
      </c>
      <c r="N101" s="1312">
        <v>0.2</v>
      </c>
      <c r="O101" s="1324" t="s">
        <v>53</v>
      </c>
      <c r="P101" s="1324" t="s">
        <v>53</v>
      </c>
      <c r="Q101" s="1324" t="s">
        <v>53</v>
      </c>
      <c r="R101" s="1324" t="s">
        <v>53</v>
      </c>
      <c r="S101" s="1324" t="s">
        <v>53</v>
      </c>
      <c r="T101" s="1324" t="s">
        <v>53</v>
      </c>
      <c r="U101" s="1324" t="s">
        <v>53</v>
      </c>
      <c r="V101" s="1324" t="s">
        <v>54</v>
      </c>
      <c r="W101" s="1324" t="s">
        <v>54</v>
      </c>
      <c r="X101" s="1324" t="s">
        <v>53</v>
      </c>
      <c r="Y101" s="1324" t="s">
        <v>53</v>
      </c>
      <c r="Z101" s="1324" t="s">
        <v>53</v>
      </c>
      <c r="AA101" s="1324" t="s">
        <v>53</v>
      </c>
      <c r="AB101" s="1324" t="s">
        <v>53</v>
      </c>
      <c r="AC101" s="1324" t="s">
        <v>53</v>
      </c>
      <c r="AD101" s="1324" t="s">
        <v>54</v>
      </c>
      <c r="AE101" s="1324" t="s">
        <v>53</v>
      </c>
      <c r="AF101" s="1324" t="s">
        <v>53</v>
      </c>
      <c r="AG101" s="1324" t="s">
        <v>54</v>
      </c>
      <c r="AH101" s="309"/>
      <c r="AI101" s="1309" t="s">
        <v>359</v>
      </c>
      <c r="AJ101" s="309"/>
      <c r="AK101" s="1314" t="s">
        <v>1083</v>
      </c>
      <c r="AL101" s="1315">
        <v>0.2</v>
      </c>
      <c r="AM101" s="1373" t="s">
        <v>90</v>
      </c>
      <c r="AN101" s="1420" t="s">
        <v>84</v>
      </c>
      <c r="AO101" s="1332" t="s">
        <v>1744</v>
      </c>
      <c r="AP101" s="1578" t="s">
        <v>1509</v>
      </c>
      <c r="AQ101" s="890" t="s">
        <v>103</v>
      </c>
      <c r="AR101" s="1310" t="s">
        <v>61</v>
      </c>
      <c r="AS101" s="1315">
        <v>0.25</v>
      </c>
      <c r="AT101" s="1310" t="s">
        <v>56</v>
      </c>
      <c r="AU101" s="1315">
        <v>0.15</v>
      </c>
      <c r="AV101" s="1326">
        <v>0.4</v>
      </c>
      <c r="AW101" s="1310" t="s">
        <v>57</v>
      </c>
      <c r="AX101" s="1310" t="s">
        <v>58</v>
      </c>
      <c r="AY101" s="1310" t="s">
        <v>59</v>
      </c>
      <c r="AZ101" s="1326">
        <v>0.12</v>
      </c>
      <c r="BA101" s="1327" t="s">
        <v>112</v>
      </c>
      <c r="BB101" s="1326">
        <v>0.2</v>
      </c>
      <c r="BC101" s="1327" t="s">
        <v>1083</v>
      </c>
      <c r="BD101" s="1325" t="s">
        <v>90</v>
      </c>
      <c r="BE101" s="1310" t="s">
        <v>114</v>
      </c>
      <c r="BF101" s="1341" t="s">
        <v>388</v>
      </c>
      <c r="BG101" s="1341" t="s">
        <v>388</v>
      </c>
      <c r="BH101" s="1341" t="s">
        <v>388</v>
      </c>
      <c r="BI101" s="1341" t="s">
        <v>388</v>
      </c>
      <c r="BJ101" s="1341" t="s">
        <v>388</v>
      </c>
      <c r="BK101" s="1271"/>
      <c r="BL101" s="1330" t="s">
        <v>1743</v>
      </c>
    </row>
    <row r="102" spans="1:64" ht="254.25" customHeight="1" x14ac:dyDescent="0.3">
      <c r="A102" s="1501"/>
      <c r="B102" s="2112"/>
      <c r="C102" s="2029"/>
      <c r="D102" s="2029"/>
      <c r="E102" s="2077" t="s">
        <v>50</v>
      </c>
      <c r="F102" s="2078" t="s">
        <v>302</v>
      </c>
      <c r="G102" s="2117" t="s">
        <v>1745</v>
      </c>
      <c r="H102" s="2104" t="s">
        <v>68</v>
      </c>
      <c r="I102" s="2104" t="s">
        <v>1746</v>
      </c>
      <c r="J102" s="2104" t="s">
        <v>1747</v>
      </c>
      <c r="K102" s="2061" t="s">
        <v>355</v>
      </c>
      <c r="L102" s="1950" t="s">
        <v>70</v>
      </c>
      <c r="M102" s="2058" t="s">
        <v>129</v>
      </c>
      <c r="N102" s="2052">
        <v>0.8</v>
      </c>
      <c r="O102" s="1355" t="s">
        <v>53</v>
      </c>
      <c r="P102" s="1355" t="s">
        <v>53</v>
      </c>
      <c r="Q102" s="1355" t="s">
        <v>53</v>
      </c>
      <c r="R102" s="1355" t="s">
        <v>53</v>
      </c>
      <c r="S102" s="1355" t="s">
        <v>53</v>
      </c>
      <c r="T102" s="1355" t="s">
        <v>53</v>
      </c>
      <c r="U102" s="1355" t="s">
        <v>53</v>
      </c>
      <c r="V102" s="1355" t="s">
        <v>54</v>
      </c>
      <c r="W102" s="1355" t="s">
        <v>54</v>
      </c>
      <c r="X102" s="1355" t="s">
        <v>53</v>
      </c>
      <c r="Y102" s="1355" t="s">
        <v>53</v>
      </c>
      <c r="Z102" s="1355" t="s">
        <v>53</v>
      </c>
      <c r="AA102" s="1355" t="s">
        <v>53</v>
      </c>
      <c r="AB102" s="1355" t="s">
        <v>53</v>
      </c>
      <c r="AC102" s="1355" t="s">
        <v>53</v>
      </c>
      <c r="AD102" s="1355" t="s">
        <v>54</v>
      </c>
      <c r="AE102" s="1355" t="s">
        <v>53</v>
      </c>
      <c r="AF102" s="1355" t="s">
        <v>53</v>
      </c>
      <c r="AG102" s="1355" t="s">
        <v>54</v>
      </c>
      <c r="AH102" s="1091"/>
      <c r="AI102" s="1950" t="s">
        <v>189</v>
      </c>
      <c r="AJ102" s="1091"/>
      <c r="AK102" s="1922" t="s">
        <v>155</v>
      </c>
      <c r="AL102" s="1924">
        <v>1</v>
      </c>
      <c r="AM102" s="2054" t="s">
        <v>91</v>
      </c>
      <c r="AN102" s="93" t="s">
        <v>84</v>
      </c>
      <c r="AO102" s="1470" t="s">
        <v>1749</v>
      </c>
      <c r="AP102" s="1574" t="s">
        <v>1748</v>
      </c>
      <c r="AQ102" s="1471" t="s">
        <v>103</v>
      </c>
      <c r="AR102" s="1396" t="s">
        <v>55</v>
      </c>
      <c r="AS102" s="1393">
        <v>0.25</v>
      </c>
      <c r="AT102" s="1396" t="s">
        <v>56</v>
      </c>
      <c r="AU102" s="1393">
        <v>0.25</v>
      </c>
      <c r="AV102" s="1397">
        <v>0.3</v>
      </c>
      <c r="AW102" s="1396" t="s">
        <v>57</v>
      </c>
      <c r="AX102" s="1396" t="s">
        <v>58</v>
      </c>
      <c r="AY102" s="1396" t="s">
        <v>59</v>
      </c>
      <c r="AZ102" s="1397">
        <v>0.48</v>
      </c>
      <c r="BA102" s="1398" t="s">
        <v>129</v>
      </c>
      <c r="BB102" s="1397">
        <v>1</v>
      </c>
      <c r="BC102" s="1398" t="s">
        <v>155</v>
      </c>
      <c r="BD102" s="1399" t="s">
        <v>91</v>
      </c>
      <c r="BE102" s="1959" t="s">
        <v>60</v>
      </c>
      <c r="BF102" s="1377" t="s">
        <v>1752</v>
      </c>
      <c r="BG102" s="1375" t="s">
        <v>845</v>
      </c>
      <c r="BH102" s="1455" t="s">
        <v>395</v>
      </c>
      <c r="BI102" s="1388">
        <v>45292</v>
      </c>
      <c r="BJ102" s="1388">
        <v>45657</v>
      </c>
      <c r="BK102" s="1405"/>
      <c r="BL102" s="2102" t="s">
        <v>1753</v>
      </c>
    </row>
    <row r="103" spans="1:64" ht="196.5" customHeight="1" thickBot="1" x14ac:dyDescent="0.35">
      <c r="A103" s="1501"/>
      <c r="B103" s="2112"/>
      <c r="C103" s="2029"/>
      <c r="D103" s="2029"/>
      <c r="E103" s="2077"/>
      <c r="F103" s="2091"/>
      <c r="G103" s="2118"/>
      <c r="H103" s="2110"/>
      <c r="I103" s="2110"/>
      <c r="J103" s="2110"/>
      <c r="K103" s="2063"/>
      <c r="L103" s="2057"/>
      <c r="M103" s="2059"/>
      <c r="N103" s="2093"/>
      <c r="O103" s="1099" t="s">
        <v>53</v>
      </c>
      <c r="P103" s="1099" t="s">
        <v>53</v>
      </c>
      <c r="Q103" s="1099" t="s">
        <v>53</v>
      </c>
      <c r="R103" s="1099" t="s">
        <v>53</v>
      </c>
      <c r="S103" s="1099" t="s">
        <v>53</v>
      </c>
      <c r="T103" s="1099" t="s">
        <v>53</v>
      </c>
      <c r="U103" s="1099" t="s">
        <v>53</v>
      </c>
      <c r="V103" s="1099" t="s">
        <v>54</v>
      </c>
      <c r="W103" s="1099" t="s">
        <v>54</v>
      </c>
      <c r="X103" s="1099" t="s">
        <v>53</v>
      </c>
      <c r="Y103" s="1099" t="s">
        <v>53</v>
      </c>
      <c r="Z103" s="1099" t="s">
        <v>53</v>
      </c>
      <c r="AA103" s="1099" t="s">
        <v>53</v>
      </c>
      <c r="AB103" s="1099" t="s">
        <v>53</v>
      </c>
      <c r="AC103" s="1099" t="s">
        <v>53</v>
      </c>
      <c r="AD103" s="1099" t="s">
        <v>54</v>
      </c>
      <c r="AE103" s="1099" t="s">
        <v>53</v>
      </c>
      <c r="AF103" s="1099" t="s">
        <v>53</v>
      </c>
      <c r="AG103" s="1099" t="s">
        <v>54</v>
      </c>
      <c r="AH103" s="1100"/>
      <c r="AI103" s="2057"/>
      <c r="AJ103" s="1100"/>
      <c r="AK103" s="2090"/>
      <c r="AL103" s="2031"/>
      <c r="AM103" s="2056"/>
      <c r="AN103" s="1395" t="s">
        <v>347</v>
      </c>
      <c r="AO103" s="1469" t="s">
        <v>1750</v>
      </c>
      <c r="AP103" s="1571" t="s">
        <v>1748</v>
      </c>
      <c r="AQ103" s="1401" t="s">
        <v>103</v>
      </c>
      <c r="AR103" s="1402" t="s">
        <v>62</v>
      </c>
      <c r="AS103" s="1403">
        <v>0.15</v>
      </c>
      <c r="AT103" s="1402" t="s">
        <v>56</v>
      </c>
      <c r="AU103" s="1403">
        <v>0.25</v>
      </c>
      <c r="AV103" s="1105">
        <v>0.3</v>
      </c>
      <c r="AW103" s="1402" t="s">
        <v>57</v>
      </c>
      <c r="AX103" s="1402" t="s">
        <v>58</v>
      </c>
      <c r="AY103" s="1402" t="s">
        <v>59</v>
      </c>
      <c r="AZ103" s="1105">
        <v>0.48</v>
      </c>
      <c r="BA103" s="1404" t="s">
        <v>129</v>
      </c>
      <c r="BB103" s="1105">
        <v>1</v>
      </c>
      <c r="BC103" s="1404" t="s">
        <v>155</v>
      </c>
      <c r="BD103" s="1400" t="s">
        <v>91</v>
      </c>
      <c r="BE103" s="2032"/>
      <c r="BF103" s="1384" t="s">
        <v>1754</v>
      </c>
      <c r="BG103" s="1385" t="s">
        <v>845</v>
      </c>
      <c r="BH103" s="1452" t="s">
        <v>395</v>
      </c>
      <c r="BI103" s="1389">
        <v>45292</v>
      </c>
      <c r="BJ103" s="1389">
        <v>45657</v>
      </c>
      <c r="BK103" s="1376"/>
      <c r="BL103" s="2109"/>
    </row>
    <row r="104" spans="1:64" ht="196.5" customHeight="1" thickBot="1" x14ac:dyDescent="0.35">
      <c r="A104" s="1501"/>
      <c r="B104" s="2112"/>
      <c r="C104" s="2029"/>
      <c r="D104" s="2029"/>
      <c r="E104" s="2077"/>
      <c r="F104" s="2091"/>
      <c r="G104" s="2118"/>
      <c r="H104" s="2110"/>
      <c r="I104" s="2110"/>
      <c r="J104" s="2110"/>
      <c r="K104" s="2063"/>
      <c r="L104" s="2057"/>
      <c r="M104" s="2059"/>
      <c r="N104" s="2093"/>
      <c r="O104" s="1099"/>
      <c r="P104" s="1099"/>
      <c r="Q104" s="1099"/>
      <c r="R104" s="1099"/>
      <c r="S104" s="1099"/>
      <c r="T104" s="1099"/>
      <c r="U104" s="1099"/>
      <c r="V104" s="1099"/>
      <c r="W104" s="1099"/>
      <c r="X104" s="1099"/>
      <c r="Y104" s="1099"/>
      <c r="Z104" s="1099"/>
      <c r="AA104" s="1099"/>
      <c r="AB104" s="1099"/>
      <c r="AC104" s="1099"/>
      <c r="AD104" s="1099"/>
      <c r="AE104" s="1099"/>
      <c r="AF104" s="1099"/>
      <c r="AG104" s="1099"/>
      <c r="AH104" s="1100"/>
      <c r="AI104" s="2057"/>
      <c r="AJ104" s="1100"/>
      <c r="AK104" s="2090"/>
      <c r="AL104" s="2031"/>
      <c r="AM104" s="2056"/>
      <c r="AN104" s="1500" t="s">
        <v>348</v>
      </c>
      <c r="AO104" s="1445" t="s">
        <v>1751</v>
      </c>
      <c r="AP104" s="1571" t="s">
        <v>1748</v>
      </c>
      <c r="AQ104" s="1401" t="s">
        <v>103</v>
      </c>
      <c r="AR104" s="1402" t="s">
        <v>61</v>
      </c>
      <c r="AS104" s="1403">
        <v>0.25</v>
      </c>
      <c r="AT104" s="1402" t="s">
        <v>56</v>
      </c>
      <c r="AU104" s="1403">
        <v>0.15</v>
      </c>
      <c r="AV104" s="1105">
        <v>0.2</v>
      </c>
      <c r="AW104" s="1402" t="s">
        <v>57</v>
      </c>
      <c r="AX104" s="1402" t="s">
        <v>58</v>
      </c>
      <c r="AY104" s="1402" t="s">
        <v>59</v>
      </c>
      <c r="AZ104" s="1105">
        <v>0.34</v>
      </c>
      <c r="BA104" s="1404" t="s">
        <v>129</v>
      </c>
      <c r="BB104" s="1105">
        <v>0.8</v>
      </c>
      <c r="BC104" s="1404" t="s">
        <v>130</v>
      </c>
      <c r="BD104" s="1400" t="s">
        <v>129</v>
      </c>
      <c r="BE104" s="2032"/>
      <c r="BF104" s="1384" t="s">
        <v>1755</v>
      </c>
      <c r="BG104" s="1385" t="s">
        <v>845</v>
      </c>
      <c r="BH104" s="1452" t="s">
        <v>877</v>
      </c>
      <c r="BI104" s="1389">
        <v>45306</v>
      </c>
      <c r="BJ104" s="1389">
        <v>45657</v>
      </c>
      <c r="BK104" s="1376"/>
      <c r="BL104" s="2109"/>
    </row>
    <row r="105" spans="1:64" ht="258.75" customHeight="1" x14ac:dyDescent="0.3">
      <c r="B105" s="2112"/>
      <c r="C105" s="2029"/>
      <c r="D105" s="2029"/>
      <c r="E105" s="2077" t="s">
        <v>50</v>
      </c>
      <c r="F105" s="2078" t="s">
        <v>303</v>
      </c>
      <c r="G105" s="1871" t="s">
        <v>1001</v>
      </c>
      <c r="H105" s="1820" t="s">
        <v>68</v>
      </c>
      <c r="I105" s="1820" t="s">
        <v>1002</v>
      </c>
      <c r="J105" s="1820" t="s">
        <v>1003</v>
      </c>
      <c r="K105" s="2061" t="s">
        <v>101</v>
      </c>
      <c r="L105" s="1950" t="s">
        <v>72</v>
      </c>
      <c r="M105" s="2058" t="s">
        <v>90</v>
      </c>
      <c r="N105" s="2052">
        <v>0.4</v>
      </c>
      <c r="O105" s="1355" t="s">
        <v>53</v>
      </c>
      <c r="P105" s="1355" t="s">
        <v>53</v>
      </c>
      <c r="Q105" s="1355" t="s">
        <v>53</v>
      </c>
      <c r="R105" s="1355" t="s">
        <v>53</v>
      </c>
      <c r="S105" s="1355" t="s">
        <v>53</v>
      </c>
      <c r="T105" s="1355" t="s">
        <v>53</v>
      </c>
      <c r="U105" s="1355" t="s">
        <v>53</v>
      </c>
      <c r="V105" s="1355" t="s">
        <v>54</v>
      </c>
      <c r="W105" s="1355" t="s">
        <v>54</v>
      </c>
      <c r="X105" s="1355" t="s">
        <v>53</v>
      </c>
      <c r="Y105" s="1355" t="s">
        <v>53</v>
      </c>
      <c r="Z105" s="1355" t="s">
        <v>53</v>
      </c>
      <c r="AA105" s="1355" t="s">
        <v>53</v>
      </c>
      <c r="AB105" s="1355" t="s">
        <v>53</v>
      </c>
      <c r="AC105" s="1355" t="s">
        <v>53</v>
      </c>
      <c r="AD105" s="1355" t="s">
        <v>54</v>
      </c>
      <c r="AE105" s="1355" t="s">
        <v>53</v>
      </c>
      <c r="AF105" s="1355" t="s">
        <v>53</v>
      </c>
      <c r="AG105" s="1355" t="s">
        <v>54</v>
      </c>
      <c r="AH105" s="1091"/>
      <c r="AI105" s="1950" t="s">
        <v>359</v>
      </c>
      <c r="AJ105" s="1091"/>
      <c r="AK105" s="1922" t="s">
        <v>1083</v>
      </c>
      <c r="AL105" s="1924">
        <v>0.2</v>
      </c>
      <c r="AM105" s="2054" t="s">
        <v>90</v>
      </c>
      <c r="AN105" s="93" t="s">
        <v>84</v>
      </c>
      <c r="AO105" s="1434" t="s">
        <v>1756</v>
      </c>
      <c r="AP105" s="1432" t="s">
        <v>1523</v>
      </c>
      <c r="AQ105" s="1093" t="s">
        <v>103</v>
      </c>
      <c r="AR105" s="1370" t="s">
        <v>62</v>
      </c>
      <c r="AS105" s="1366">
        <v>0.15</v>
      </c>
      <c r="AT105" s="1370" t="s">
        <v>56</v>
      </c>
      <c r="AU105" s="1366">
        <v>0.15</v>
      </c>
      <c r="AV105" s="1096">
        <v>0.3</v>
      </c>
      <c r="AW105" s="1370" t="s">
        <v>73</v>
      </c>
      <c r="AX105" s="1370" t="s">
        <v>65</v>
      </c>
      <c r="AY105" s="1370" t="s">
        <v>59</v>
      </c>
      <c r="AZ105" s="1096">
        <v>0.28000000000000003</v>
      </c>
      <c r="BA105" s="1097" t="s">
        <v>90</v>
      </c>
      <c r="BB105" s="1096">
        <v>0.2</v>
      </c>
      <c r="BC105" s="1097" t="s">
        <v>1083</v>
      </c>
      <c r="BD105" s="1368" t="s">
        <v>90</v>
      </c>
      <c r="BE105" s="1959" t="s">
        <v>114</v>
      </c>
      <c r="BF105" s="2104" t="s">
        <v>1758</v>
      </c>
      <c r="BG105" s="2104" t="s">
        <v>1759</v>
      </c>
      <c r="BH105" s="2098" t="s">
        <v>430</v>
      </c>
      <c r="BI105" s="2100">
        <v>45323</v>
      </c>
      <c r="BJ105" s="2100">
        <v>45626</v>
      </c>
      <c r="BK105" s="1378"/>
      <c r="BL105" s="2102" t="s">
        <v>1760</v>
      </c>
    </row>
    <row r="106" spans="1:64" ht="186" customHeight="1" thickBot="1" x14ac:dyDescent="0.35">
      <c r="B106" s="2112"/>
      <c r="C106" s="2029"/>
      <c r="D106" s="2029"/>
      <c r="E106" s="2077"/>
      <c r="F106" s="2079"/>
      <c r="G106" s="2080"/>
      <c r="H106" s="1822"/>
      <c r="I106" s="1822"/>
      <c r="J106" s="1822"/>
      <c r="K106" s="2062"/>
      <c r="L106" s="1684"/>
      <c r="M106" s="2060"/>
      <c r="N106" s="2053"/>
      <c r="O106" s="1108"/>
      <c r="P106" s="1108"/>
      <c r="Q106" s="1108"/>
      <c r="R106" s="1108"/>
      <c r="S106" s="1108"/>
      <c r="T106" s="1108"/>
      <c r="U106" s="1108"/>
      <c r="V106" s="1108"/>
      <c r="W106" s="1108"/>
      <c r="X106" s="1108"/>
      <c r="Y106" s="1108"/>
      <c r="Z106" s="1108"/>
      <c r="AA106" s="1108"/>
      <c r="AB106" s="1108"/>
      <c r="AC106" s="1108"/>
      <c r="AD106" s="1108"/>
      <c r="AE106" s="1108"/>
      <c r="AF106" s="1108"/>
      <c r="AG106" s="1108"/>
      <c r="AH106" s="1109"/>
      <c r="AI106" s="1684"/>
      <c r="AJ106" s="1109"/>
      <c r="AK106" s="1962"/>
      <c r="AL106" s="1731"/>
      <c r="AM106" s="2055"/>
      <c r="AN106" s="1412" t="s">
        <v>347</v>
      </c>
      <c r="AO106" s="1436" t="s">
        <v>1757</v>
      </c>
      <c r="AP106" s="1572" t="s">
        <v>1527</v>
      </c>
      <c r="AQ106" s="1110" t="s">
        <v>103</v>
      </c>
      <c r="AR106" s="1319" t="s">
        <v>62</v>
      </c>
      <c r="AS106" s="1317">
        <v>0.15</v>
      </c>
      <c r="AT106" s="1319" t="s">
        <v>56</v>
      </c>
      <c r="AU106" s="1317">
        <v>0.15</v>
      </c>
      <c r="AV106" s="1318">
        <v>0.3</v>
      </c>
      <c r="AW106" s="1319" t="s">
        <v>73</v>
      </c>
      <c r="AX106" s="1319" t="s">
        <v>65</v>
      </c>
      <c r="AY106" s="1319" t="s">
        <v>59</v>
      </c>
      <c r="AZ106" s="1320">
        <v>0.19600000000000001</v>
      </c>
      <c r="BA106" s="1321" t="s">
        <v>112</v>
      </c>
      <c r="BB106" s="1318">
        <v>0.2</v>
      </c>
      <c r="BC106" s="1321" t="s">
        <v>1083</v>
      </c>
      <c r="BD106" s="1322" t="s">
        <v>90</v>
      </c>
      <c r="BE106" s="1712"/>
      <c r="BF106" s="2101"/>
      <c r="BG106" s="2101"/>
      <c r="BH106" s="2099"/>
      <c r="BI106" s="2101"/>
      <c r="BJ106" s="2101"/>
      <c r="BK106" s="1382"/>
      <c r="BL106" s="2103"/>
    </row>
    <row r="107" spans="1:64" ht="186" customHeight="1" thickBot="1" x14ac:dyDescent="0.35">
      <c r="B107" s="2113"/>
      <c r="C107" s="2030"/>
      <c r="D107" s="2030"/>
      <c r="E107" s="1517" t="s">
        <v>50</v>
      </c>
      <c r="F107" s="1581" t="s">
        <v>305</v>
      </c>
      <c r="G107" s="1502" t="s">
        <v>1005</v>
      </c>
      <c r="H107" s="1508" t="s">
        <v>68</v>
      </c>
      <c r="I107" s="1516" t="s">
        <v>1006</v>
      </c>
      <c r="J107" s="1516" t="s">
        <v>860</v>
      </c>
      <c r="K107" s="1516" t="s">
        <v>101</v>
      </c>
      <c r="L107" s="1511" t="s">
        <v>72</v>
      </c>
      <c r="M107" s="1515" t="s">
        <v>90</v>
      </c>
      <c r="N107" s="1513">
        <v>0.4</v>
      </c>
      <c r="O107" s="1355"/>
      <c r="P107" s="1355"/>
      <c r="Q107" s="1355"/>
      <c r="R107" s="1355"/>
      <c r="S107" s="1355"/>
      <c r="T107" s="1355"/>
      <c r="U107" s="1355"/>
      <c r="V107" s="1355"/>
      <c r="W107" s="1355"/>
      <c r="X107" s="1355"/>
      <c r="Y107" s="1355"/>
      <c r="Z107" s="1355"/>
      <c r="AA107" s="1355"/>
      <c r="AB107" s="1355"/>
      <c r="AC107" s="1355"/>
      <c r="AD107" s="1355"/>
      <c r="AE107" s="1355"/>
      <c r="AF107" s="1355"/>
      <c r="AG107" s="1355"/>
      <c r="AH107" s="1091"/>
      <c r="AI107" s="1511" t="s">
        <v>360</v>
      </c>
      <c r="AJ107" s="1091"/>
      <c r="AK107" s="1509" t="s">
        <v>117</v>
      </c>
      <c r="AL107" s="1510">
        <v>0.4</v>
      </c>
      <c r="AM107" s="1514" t="s">
        <v>126</v>
      </c>
      <c r="AN107" s="93" t="s">
        <v>84</v>
      </c>
      <c r="AO107" s="1470" t="s">
        <v>1762</v>
      </c>
      <c r="AP107" s="1432" t="s">
        <v>862</v>
      </c>
      <c r="AQ107" s="1093" t="s">
        <v>103</v>
      </c>
      <c r="AR107" s="1370" t="s">
        <v>62</v>
      </c>
      <c r="AS107" s="1366">
        <v>0.15</v>
      </c>
      <c r="AT107" s="1370" t="s">
        <v>56</v>
      </c>
      <c r="AU107" s="1366">
        <v>0.15</v>
      </c>
      <c r="AV107" s="1096">
        <v>0.3</v>
      </c>
      <c r="AW107" s="1370" t="s">
        <v>57</v>
      </c>
      <c r="AX107" s="1370" t="s">
        <v>58</v>
      </c>
      <c r="AY107" s="1370" t="s">
        <v>59</v>
      </c>
      <c r="AZ107" s="1397">
        <v>0.28000000000000003</v>
      </c>
      <c r="BA107" s="1097" t="s">
        <v>90</v>
      </c>
      <c r="BB107" s="1096">
        <v>0.4</v>
      </c>
      <c r="BC107" s="1097" t="s">
        <v>117</v>
      </c>
      <c r="BD107" s="1368" t="s">
        <v>126</v>
      </c>
      <c r="BE107" s="1512" t="s">
        <v>60</v>
      </c>
      <c r="BF107" s="1503" t="s">
        <v>1761</v>
      </c>
      <c r="BG107" s="1503" t="s">
        <v>854</v>
      </c>
      <c r="BH107" s="1503" t="s">
        <v>877</v>
      </c>
      <c r="BI107" s="1504">
        <v>45293</v>
      </c>
      <c r="BJ107" s="1504">
        <v>45657</v>
      </c>
      <c r="BK107" s="1405"/>
      <c r="BL107" s="1505" t="s">
        <v>1090</v>
      </c>
    </row>
    <row r="108" spans="1:64" ht="171" customHeight="1" x14ac:dyDescent="0.3">
      <c r="B108" s="2073" t="s">
        <v>202</v>
      </c>
      <c r="C108" s="2075" t="s">
        <v>209</v>
      </c>
      <c r="D108" s="2075" t="s">
        <v>225</v>
      </c>
      <c r="E108" s="2077" t="s">
        <v>50</v>
      </c>
      <c r="F108" s="2078" t="s">
        <v>307</v>
      </c>
      <c r="G108" s="1871" t="s">
        <v>508</v>
      </c>
      <c r="H108" s="1820" t="s">
        <v>68</v>
      </c>
      <c r="I108" s="1348" t="s">
        <v>506</v>
      </c>
      <c r="J108" s="2061" t="s">
        <v>507</v>
      </c>
      <c r="K108" s="2061" t="s">
        <v>101</v>
      </c>
      <c r="L108" s="1950" t="s">
        <v>64</v>
      </c>
      <c r="M108" s="2058" t="s">
        <v>122</v>
      </c>
      <c r="N108" s="2052">
        <v>0.6</v>
      </c>
      <c r="O108" s="1355" t="s">
        <v>53</v>
      </c>
      <c r="P108" s="1355" t="s">
        <v>53</v>
      </c>
      <c r="Q108" s="1355" t="s">
        <v>53</v>
      </c>
      <c r="R108" s="1355" t="s">
        <v>53</v>
      </c>
      <c r="S108" s="1355" t="s">
        <v>53</v>
      </c>
      <c r="T108" s="1355" t="s">
        <v>53</v>
      </c>
      <c r="U108" s="1355" t="s">
        <v>53</v>
      </c>
      <c r="V108" s="1355" t="s">
        <v>54</v>
      </c>
      <c r="W108" s="1355" t="s">
        <v>54</v>
      </c>
      <c r="X108" s="1355" t="s">
        <v>53</v>
      </c>
      <c r="Y108" s="1355" t="s">
        <v>53</v>
      </c>
      <c r="Z108" s="1355" t="s">
        <v>53</v>
      </c>
      <c r="AA108" s="1355" t="s">
        <v>53</v>
      </c>
      <c r="AB108" s="1355" t="s">
        <v>53</v>
      </c>
      <c r="AC108" s="1355" t="s">
        <v>53</v>
      </c>
      <c r="AD108" s="1355" t="s">
        <v>54</v>
      </c>
      <c r="AE108" s="1355" t="s">
        <v>53</v>
      </c>
      <c r="AF108" s="1355" t="s">
        <v>53</v>
      </c>
      <c r="AG108" s="1355" t="s">
        <v>54</v>
      </c>
      <c r="AH108" s="1091"/>
      <c r="AI108" s="1950" t="s">
        <v>360</v>
      </c>
      <c r="AJ108" s="1091"/>
      <c r="AK108" s="1922" t="s">
        <v>117</v>
      </c>
      <c r="AL108" s="1924">
        <v>0.4</v>
      </c>
      <c r="AM108" s="2054" t="s">
        <v>126</v>
      </c>
      <c r="AN108" s="93" t="s">
        <v>84</v>
      </c>
      <c r="AO108" s="1418" t="s">
        <v>1479</v>
      </c>
      <c r="AP108" s="1432" t="s">
        <v>523</v>
      </c>
      <c r="AQ108" s="1093" t="s">
        <v>103</v>
      </c>
      <c r="AR108" s="1370" t="s">
        <v>62</v>
      </c>
      <c r="AS108" s="1366">
        <v>0.15</v>
      </c>
      <c r="AT108" s="1370" t="s">
        <v>56</v>
      </c>
      <c r="AU108" s="1366">
        <v>0.15</v>
      </c>
      <c r="AV108" s="1096">
        <v>0.3</v>
      </c>
      <c r="AW108" s="1370" t="s">
        <v>57</v>
      </c>
      <c r="AX108" s="1370" t="s">
        <v>58</v>
      </c>
      <c r="AY108" s="1370" t="s">
        <v>59</v>
      </c>
      <c r="AZ108" s="1096">
        <v>0.42</v>
      </c>
      <c r="BA108" s="1097" t="s">
        <v>122</v>
      </c>
      <c r="BB108" s="1096">
        <v>0.4</v>
      </c>
      <c r="BC108" s="1097" t="s">
        <v>117</v>
      </c>
      <c r="BD108" s="1368" t="s">
        <v>126</v>
      </c>
      <c r="BE108" s="1959" t="s">
        <v>60</v>
      </c>
      <c r="BF108" s="1374" t="s">
        <v>1483</v>
      </c>
      <c r="BG108" s="1348" t="s">
        <v>1482</v>
      </c>
      <c r="BH108" s="1348" t="s">
        <v>381</v>
      </c>
      <c r="BI108" s="1354">
        <v>45293</v>
      </c>
      <c r="BJ108" s="1354">
        <v>45626</v>
      </c>
      <c r="BK108" s="1374"/>
      <c r="BL108" s="1916" t="s">
        <v>1008</v>
      </c>
    </row>
    <row r="109" spans="1:64" ht="137.25" customHeight="1" thickBot="1" x14ac:dyDescent="0.35">
      <c r="B109" s="2073"/>
      <c r="C109" s="2075"/>
      <c r="D109" s="2075"/>
      <c r="E109" s="2077"/>
      <c r="F109" s="2079"/>
      <c r="G109" s="2080"/>
      <c r="H109" s="1822"/>
      <c r="I109" s="1234" t="s">
        <v>505</v>
      </c>
      <c r="J109" s="2062"/>
      <c r="K109" s="2062"/>
      <c r="L109" s="1684"/>
      <c r="M109" s="2060"/>
      <c r="N109" s="2053"/>
      <c r="O109" s="1108" t="s">
        <v>53</v>
      </c>
      <c r="P109" s="1108" t="s">
        <v>53</v>
      </c>
      <c r="Q109" s="1108" t="s">
        <v>53</v>
      </c>
      <c r="R109" s="1108" t="s">
        <v>53</v>
      </c>
      <c r="S109" s="1108" t="s">
        <v>53</v>
      </c>
      <c r="T109" s="1108" t="s">
        <v>53</v>
      </c>
      <c r="U109" s="1108" t="s">
        <v>53</v>
      </c>
      <c r="V109" s="1108" t="s">
        <v>54</v>
      </c>
      <c r="W109" s="1108" t="s">
        <v>54</v>
      </c>
      <c r="X109" s="1108" t="s">
        <v>53</v>
      </c>
      <c r="Y109" s="1108" t="s">
        <v>53</v>
      </c>
      <c r="Z109" s="1108" t="s">
        <v>53</v>
      </c>
      <c r="AA109" s="1108" t="s">
        <v>53</v>
      </c>
      <c r="AB109" s="1108" t="s">
        <v>53</v>
      </c>
      <c r="AC109" s="1108" t="s">
        <v>53</v>
      </c>
      <c r="AD109" s="1108" t="s">
        <v>54</v>
      </c>
      <c r="AE109" s="1108" t="s">
        <v>53</v>
      </c>
      <c r="AF109" s="1108" t="s">
        <v>53</v>
      </c>
      <c r="AG109" s="1108" t="s">
        <v>54</v>
      </c>
      <c r="AH109" s="1109"/>
      <c r="AI109" s="1684"/>
      <c r="AJ109" s="1109"/>
      <c r="AK109" s="1962"/>
      <c r="AL109" s="1731"/>
      <c r="AM109" s="2055"/>
      <c r="AN109" s="1412" t="s">
        <v>347</v>
      </c>
      <c r="AO109" s="1417" t="s">
        <v>1481</v>
      </c>
      <c r="AP109" s="1572" t="s">
        <v>1480</v>
      </c>
      <c r="AQ109" s="1110" t="s">
        <v>103</v>
      </c>
      <c r="AR109" s="1319" t="s">
        <v>61</v>
      </c>
      <c r="AS109" s="1317">
        <v>0.25</v>
      </c>
      <c r="AT109" s="1319" t="s">
        <v>56</v>
      </c>
      <c r="AU109" s="1317">
        <v>0.15</v>
      </c>
      <c r="AV109" s="1318">
        <v>0.4</v>
      </c>
      <c r="AW109" s="1319" t="s">
        <v>57</v>
      </c>
      <c r="AX109" s="1319" t="s">
        <v>65</v>
      </c>
      <c r="AY109" s="1319" t="s">
        <v>59</v>
      </c>
      <c r="AZ109" s="1320">
        <v>0.252</v>
      </c>
      <c r="BA109" s="1321" t="s">
        <v>90</v>
      </c>
      <c r="BB109" s="1318">
        <v>0.4</v>
      </c>
      <c r="BC109" s="1321" t="s">
        <v>117</v>
      </c>
      <c r="BD109" s="1322" t="s">
        <v>126</v>
      </c>
      <c r="BE109" s="1712"/>
      <c r="BF109" s="1338" t="s">
        <v>1484</v>
      </c>
      <c r="BG109" s="1339" t="s">
        <v>876</v>
      </c>
      <c r="BH109" s="1339" t="s">
        <v>1485</v>
      </c>
      <c r="BI109" s="1337">
        <v>45293</v>
      </c>
      <c r="BJ109" s="1337">
        <v>45626</v>
      </c>
      <c r="BK109" s="1338"/>
      <c r="BL109" s="1963"/>
    </row>
    <row r="110" spans="1:64" ht="184.5" customHeight="1" x14ac:dyDescent="0.3">
      <c r="B110" s="2073"/>
      <c r="C110" s="2075"/>
      <c r="D110" s="2075"/>
      <c r="E110" s="2077" t="s">
        <v>50</v>
      </c>
      <c r="F110" s="2078" t="s">
        <v>308</v>
      </c>
      <c r="G110" s="2085" t="s">
        <v>1010</v>
      </c>
      <c r="H110" s="1820" t="s">
        <v>68</v>
      </c>
      <c r="I110" s="2061" t="s">
        <v>878</v>
      </c>
      <c r="J110" s="2061" t="s">
        <v>1468</v>
      </c>
      <c r="K110" s="2061" t="s">
        <v>101</v>
      </c>
      <c r="L110" s="1950" t="s">
        <v>64</v>
      </c>
      <c r="M110" s="2058" t="s">
        <v>122</v>
      </c>
      <c r="N110" s="2052">
        <v>0.6</v>
      </c>
      <c r="O110" s="1355" t="s">
        <v>53</v>
      </c>
      <c r="P110" s="1355" t="s">
        <v>53</v>
      </c>
      <c r="Q110" s="1355" t="s">
        <v>53</v>
      </c>
      <c r="R110" s="1355" t="s">
        <v>53</v>
      </c>
      <c r="S110" s="1355" t="s">
        <v>53</v>
      </c>
      <c r="T110" s="1355" t="s">
        <v>53</v>
      </c>
      <c r="U110" s="1355" t="s">
        <v>53</v>
      </c>
      <c r="V110" s="1355" t="s">
        <v>54</v>
      </c>
      <c r="W110" s="1355" t="s">
        <v>54</v>
      </c>
      <c r="X110" s="1355" t="s">
        <v>53</v>
      </c>
      <c r="Y110" s="1355" t="s">
        <v>53</v>
      </c>
      <c r="Z110" s="1355" t="s">
        <v>53</v>
      </c>
      <c r="AA110" s="1355" t="s">
        <v>53</v>
      </c>
      <c r="AB110" s="1355" t="s">
        <v>53</v>
      </c>
      <c r="AC110" s="1355" t="s">
        <v>53</v>
      </c>
      <c r="AD110" s="1355" t="s">
        <v>54</v>
      </c>
      <c r="AE110" s="1355" t="s">
        <v>53</v>
      </c>
      <c r="AF110" s="1355" t="s">
        <v>53</v>
      </c>
      <c r="AG110" s="1355" t="s">
        <v>54</v>
      </c>
      <c r="AH110" s="1091"/>
      <c r="AI110" s="1950" t="s">
        <v>361</v>
      </c>
      <c r="AJ110" s="1091"/>
      <c r="AK110" s="1922" t="s">
        <v>123</v>
      </c>
      <c r="AL110" s="1924">
        <v>0.6</v>
      </c>
      <c r="AM110" s="2054" t="s">
        <v>126</v>
      </c>
      <c r="AN110" s="93" t="s">
        <v>84</v>
      </c>
      <c r="AO110" s="1374" t="s">
        <v>1486</v>
      </c>
      <c r="AP110" s="1432" t="s">
        <v>501</v>
      </c>
      <c r="AQ110" s="1093" t="s">
        <v>103</v>
      </c>
      <c r="AR110" s="1370" t="s">
        <v>62</v>
      </c>
      <c r="AS110" s="1366">
        <v>0.15</v>
      </c>
      <c r="AT110" s="1370" t="s">
        <v>56</v>
      </c>
      <c r="AU110" s="1366">
        <v>0.15</v>
      </c>
      <c r="AV110" s="1096">
        <v>0.3</v>
      </c>
      <c r="AW110" s="1370" t="s">
        <v>57</v>
      </c>
      <c r="AX110" s="1370" t="s">
        <v>65</v>
      </c>
      <c r="AY110" s="1370" t="s">
        <v>59</v>
      </c>
      <c r="AZ110" s="1096">
        <v>0.42</v>
      </c>
      <c r="BA110" s="1097" t="s">
        <v>122</v>
      </c>
      <c r="BB110" s="1096">
        <v>0.6</v>
      </c>
      <c r="BC110" s="1097" t="s">
        <v>123</v>
      </c>
      <c r="BD110" s="1368" t="s">
        <v>126</v>
      </c>
      <c r="BE110" s="1959" t="s">
        <v>60</v>
      </c>
      <c r="BF110" s="1937" t="s">
        <v>1011</v>
      </c>
      <c r="BG110" s="1820" t="s">
        <v>883</v>
      </c>
      <c r="BH110" s="1820" t="s">
        <v>1488</v>
      </c>
      <c r="BI110" s="1939">
        <v>45293</v>
      </c>
      <c r="BJ110" s="1939">
        <v>45655</v>
      </c>
      <c r="BK110" s="1374"/>
      <c r="BL110" s="1916" t="s">
        <v>1012</v>
      </c>
    </row>
    <row r="111" spans="1:64" ht="102.75" thickBot="1" x14ac:dyDescent="0.35">
      <c r="B111" s="2073"/>
      <c r="C111" s="2075"/>
      <c r="D111" s="2075"/>
      <c r="E111" s="2077"/>
      <c r="F111" s="2079"/>
      <c r="G111" s="2086"/>
      <c r="H111" s="1822"/>
      <c r="I111" s="2062"/>
      <c r="J111" s="2062"/>
      <c r="K111" s="2062"/>
      <c r="L111" s="1684"/>
      <c r="M111" s="2060"/>
      <c r="N111" s="2053"/>
      <c r="O111" s="1108" t="s">
        <v>53</v>
      </c>
      <c r="P111" s="1108" t="s">
        <v>53</v>
      </c>
      <c r="Q111" s="1108" t="s">
        <v>53</v>
      </c>
      <c r="R111" s="1108" t="s">
        <v>53</v>
      </c>
      <c r="S111" s="1108" t="s">
        <v>53</v>
      </c>
      <c r="T111" s="1108" t="s">
        <v>53</v>
      </c>
      <c r="U111" s="1108" t="s">
        <v>53</v>
      </c>
      <c r="V111" s="1108" t="s">
        <v>54</v>
      </c>
      <c r="W111" s="1108" t="s">
        <v>54</v>
      </c>
      <c r="X111" s="1108" t="s">
        <v>53</v>
      </c>
      <c r="Y111" s="1108" t="s">
        <v>53</v>
      </c>
      <c r="Z111" s="1108" t="s">
        <v>53</v>
      </c>
      <c r="AA111" s="1108" t="s">
        <v>53</v>
      </c>
      <c r="AB111" s="1108" t="s">
        <v>53</v>
      </c>
      <c r="AC111" s="1108" t="s">
        <v>53</v>
      </c>
      <c r="AD111" s="1108" t="s">
        <v>54</v>
      </c>
      <c r="AE111" s="1108" t="s">
        <v>53</v>
      </c>
      <c r="AF111" s="1108" t="s">
        <v>53</v>
      </c>
      <c r="AG111" s="1108" t="s">
        <v>54</v>
      </c>
      <c r="AH111" s="1109"/>
      <c r="AI111" s="1684"/>
      <c r="AJ111" s="1109"/>
      <c r="AK111" s="1962"/>
      <c r="AL111" s="1731"/>
      <c r="AM111" s="2055"/>
      <c r="AN111" s="1412" t="s">
        <v>347</v>
      </c>
      <c r="AO111" s="1338" t="s">
        <v>1487</v>
      </c>
      <c r="AP111" s="1572" t="s">
        <v>880</v>
      </c>
      <c r="AQ111" s="1110" t="s">
        <v>103</v>
      </c>
      <c r="AR111" s="1319" t="s">
        <v>62</v>
      </c>
      <c r="AS111" s="1317">
        <v>0.15</v>
      </c>
      <c r="AT111" s="1319" t="s">
        <v>56</v>
      </c>
      <c r="AU111" s="1317">
        <v>0.15</v>
      </c>
      <c r="AV111" s="1318">
        <v>0.3</v>
      </c>
      <c r="AW111" s="1319" t="s">
        <v>57</v>
      </c>
      <c r="AX111" s="1319" t="s">
        <v>65</v>
      </c>
      <c r="AY111" s="1319" t="s">
        <v>59</v>
      </c>
      <c r="AZ111" s="1320">
        <v>0.29399999999999998</v>
      </c>
      <c r="BA111" s="1321" t="s">
        <v>90</v>
      </c>
      <c r="BB111" s="1318">
        <v>0.6</v>
      </c>
      <c r="BC111" s="1321" t="s">
        <v>123</v>
      </c>
      <c r="BD111" s="1322" t="s">
        <v>126</v>
      </c>
      <c r="BE111" s="1712"/>
      <c r="BF111" s="1906"/>
      <c r="BG111" s="1822"/>
      <c r="BH111" s="1822"/>
      <c r="BI111" s="1859"/>
      <c r="BJ111" s="1859"/>
      <c r="BK111" s="1338"/>
      <c r="BL111" s="1963"/>
    </row>
    <row r="112" spans="1:64" ht="186.75" customHeight="1" x14ac:dyDescent="0.3">
      <c r="B112" s="2073"/>
      <c r="C112" s="2075"/>
      <c r="D112" s="2075"/>
      <c r="E112" s="2077" t="s">
        <v>50</v>
      </c>
      <c r="F112" s="2078" t="s">
        <v>309</v>
      </c>
      <c r="G112" s="2085" t="s">
        <v>1013</v>
      </c>
      <c r="H112" s="1820" t="s">
        <v>68</v>
      </c>
      <c r="I112" s="2061" t="s">
        <v>885</v>
      </c>
      <c r="J112" s="2061" t="s">
        <v>886</v>
      </c>
      <c r="K112" s="2061" t="s">
        <v>101</v>
      </c>
      <c r="L112" s="1950" t="s">
        <v>64</v>
      </c>
      <c r="M112" s="2058" t="s">
        <v>122</v>
      </c>
      <c r="N112" s="2052">
        <v>0.6</v>
      </c>
      <c r="O112" s="1355" t="s">
        <v>53</v>
      </c>
      <c r="P112" s="1355" t="s">
        <v>53</v>
      </c>
      <c r="Q112" s="1355" t="s">
        <v>53</v>
      </c>
      <c r="R112" s="1355" t="s">
        <v>53</v>
      </c>
      <c r="S112" s="1355" t="s">
        <v>53</v>
      </c>
      <c r="T112" s="1355" t="s">
        <v>53</v>
      </c>
      <c r="U112" s="1355" t="s">
        <v>53</v>
      </c>
      <c r="V112" s="1355" t="s">
        <v>54</v>
      </c>
      <c r="W112" s="1355" t="s">
        <v>54</v>
      </c>
      <c r="X112" s="1355" t="s">
        <v>53</v>
      </c>
      <c r="Y112" s="1355" t="s">
        <v>53</v>
      </c>
      <c r="Z112" s="1355" t="s">
        <v>53</v>
      </c>
      <c r="AA112" s="1355" t="s">
        <v>53</v>
      </c>
      <c r="AB112" s="1355" t="s">
        <v>53</v>
      </c>
      <c r="AC112" s="1355" t="s">
        <v>53</v>
      </c>
      <c r="AD112" s="1355" t="s">
        <v>54</v>
      </c>
      <c r="AE112" s="1355" t="s">
        <v>53</v>
      </c>
      <c r="AF112" s="1355" t="s">
        <v>53</v>
      </c>
      <c r="AG112" s="1355" t="s">
        <v>54</v>
      </c>
      <c r="AH112" s="1091"/>
      <c r="AI112" s="1950" t="s">
        <v>361</v>
      </c>
      <c r="AJ112" s="1091"/>
      <c r="AK112" s="1922" t="s">
        <v>123</v>
      </c>
      <c r="AL112" s="1924">
        <v>0.6</v>
      </c>
      <c r="AM112" s="2054" t="s">
        <v>126</v>
      </c>
      <c r="AN112" s="93" t="s">
        <v>84</v>
      </c>
      <c r="AO112" s="1374" t="s">
        <v>1471</v>
      </c>
      <c r="AP112" s="1432" t="s">
        <v>887</v>
      </c>
      <c r="AQ112" s="1093" t="s">
        <v>103</v>
      </c>
      <c r="AR112" s="1370" t="s">
        <v>61</v>
      </c>
      <c r="AS112" s="1366">
        <v>0.25</v>
      </c>
      <c r="AT112" s="1370" t="s">
        <v>56</v>
      </c>
      <c r="AU112" s="1366">
        <v>0.15</v>
      </c>
      <c r="AV112" s="1096">
        <v>0.4</v>
      </c>
      <c r="AW112" s="1370" t="s">
        <v>57</v>
      </c>
      <c r="AX112" s="1370" t="s">
        <v>65</v>
      </c>
      <c r="AY112" s="1370" t="s">
        <v>59</v>
      </c>
      <c r="AZ112" s="1096">
        <v>0.36</v>
      </c>
      <c r="BA112" s="1097" t="s">
        <v>90</v>
      </c>
      <c r="BB112" s="1096">
        <v>0.6</v>
      </c>
      <c r="BC112" s="1097" t="s">
        <v>123</v>
      </c>
      <c r="BD112" s="1368" t="s">
        <v>126</v>
      </c>
      <c r="BE112" s="1959" t="s">
        <v>118</v>
      </c>
      <c r="BF112" s="1937" t="s">
        <v>1014</v>
      </c>
      <c r="BG112" s="1820" t="s">
        <v>1015</v>
      </c>
      <c r="BH112" s="1820" t="s">
        <v>395</v>
      </c>
      <c r="BI112" s="1939">
        <v>45323</v>
      </c>
      <c r="BJ112" s="1939">
        <v>45626</v>
      </c>
      <c r="BK112" s="1374"/>
      <c r="BL112" s="2095" t="s">
        <v>890</v>
      </c>
    </row>
    <row r="113" spans="2:64" ht="123.75" customHeight="1" thickBot="1" x14ac:dyDescent="0.35">
      <c r="B113" s="2073"/>
      <c r="C113" s="2075"/>
      <c r="D113" s="2075"/>
      <c r="E113" s="2077"/>
      <c r="F113" s="2079"/>
      <c r="G113" s="2086"/>
      <c r="H113" s="1822"/>
      <c r="I113" s="2062"/>
      <c r="J113" s="2062"/>
      <c r="K113" s="2062"/>
      <c r="L113" s="1684"/>
      <c r="M113" s="2060"/>
      <c r="N113" s="2053"/>
      <c r="O113" s="1108" t="s">
        <v>53</v>
      </c>
      <c r="P113" s="1108" t="s">
        <v>53</v>
      </c>
      <c r="Q113" s="1108" t="s">
        <v>53</v>
      </c>
      <c r="R113" s="1108" t="s">
        <v>53</v>
      </c>
      <c r="S113" s="1108" t="s">
        <v>53</v>
      </c>
      <c r="T113" s="1108" t="s">
        <v>53</v>
      </c>
      <c r="U113" s="1108" t="s">
        <v>53</v>
      </c>
      <c r="V113" s="1108" t="s">
        <v>54</v>
      </c>
      <c r="W113" s="1108" t="s">
        <v>54</v>
      </c>
      <c r="X113" s="1108" t="s">
        <v>53</v>
      </c>
      <c r="Y113" s="1108" t="s">
        <v>53</v>
      </c>
      <c r="Z113" s="1108" t="s">
        <v>53</v>
      </c>
      <c r="AA113" s="1108" t="s">
        <v>53</v>
      </c>
      <c r="AB113" s="1108" t="s">
        <v>53</v>
      </c>
      <c r="AC113" s="1108" t="s">
        <v>53</v>
      </c>
      <c r="AD113" s="1108" t="s">
        <v>54</v>
      </c>
      <c r="AE113" s="1108" t="s">
        <v>53</v>
      </c>
      <c r="AF113" s="1108" t="s">
        <v>53</v>
      </c>
      <c r="AG113" s="1108" t="s">
        <v>54</v>
      </c>
      <c r="AH113" s="1109"/>
      <c r="AI113" s="1684"/>
      <c r="AJ113" s="1109"/>
      <c r="AK113" s="1962"/>
      <c r="AL113" s="1731"/>
      <c r="AM113" s="2055"/>
      <c r="AN113" s="1412" t="s">
        <v>347</v>
      </c>
      <c r="AO113" s="1338" t="s">
        <v>1387</v>
      </c>
      <c r="AP113" s="1572" t="s">
        <v>1446</v>
      </c>
      <c r="AQ113" s="1110" t="s">
        <v>103</v>
      </c>
      <c r="AR113" s="1319" t="s">
        <v>61</v>
      </c>
      <c r="AS113" s="1317">
        <v>0.25</v>
      </c>
      <c r="AT113" s="1319" t="s">
        <v>56</v>
      </c>
      <c r="AU113" s="1317">
        <v>0.15</v>
      </c>
      <c r="AV113" s="1318">
        <v>0.4</v>
      </c>
      <c r="AW113" s="1319" t="s">
        <v>57</v>
      </c>
      <c r="AX113" s="1319" t="s">
        <v>65</v>
      </c>
      <c r="AY113" s="1319" t="s">
        <v>59</v>
      </c>
      <c r="AZ113" s="1320">
        <v>0.216</v>
      </c>
      <c r="BA113" s="1321" t="s">
        <v>90</v>
      </c>
      <c r="BB113" s="1318">
        <v>0.6</v>
      </c>
      <c r="BC113" s="1321" t="s">
        <v>123</v>
      </c>
      <c r="BD113" s="1322" t="s">
        <v>126</v>
      </c>
      <c r="BE113" s="1712"/>
      <c r="BF113" s="1906"/>
      <c r="BG113" s="1822"/>
      <c r="BH113" s="1822"/>
      <c r="BI113" s="1859"/>
      <c r="BJ113" s="1859"/>
      <c r="BK113" s="1338"/>
      <c r="BL113" s="1976"/>
    </row>
    <row r="114" spans="2:64" ht="224.25" customHeight="1" x14ac:dyDescent="0.3">
      <c r="B114" s="2073"/>
      <c r="C114" s="2075"/>
      <c r="D114" s="2075"/>
      <c r="E114" s="2077" t="s">
        <v>50</v>
      </c>
      <c r="F114" s="2078" t="s">
        <v>311</v>
      </c>
      <c r="G114" s="2085" t="s">
        <v>1016</v>
      </c>
      <c r="H114" s="1820" t="s">
        <v>68</v>
      </c>
      <c r="I114" s="1820" t="s">
        <v>886</v>
      </c>
      <c r="J114" s="1820" t="s">
        <v>892</v>
      </c>
      <c r="K114" s="2061" t="s">
        <v>101</v>
      </c>
      <c r="L114" s="1950" t="s">
        <v>72</v>
      </c>
      <c r="M114" s="2058" t="s">
        <v>90</v>
      </c>
      <c r="N114" s="2052">
        <v>0.4</v>
      </c>
      <c r="O114" s="1355" t="s">
        <v>53</v>
      </c>
      <c r="P114" s="1355" t="s">
        <v>53</v>
      </c>
      <c r="Q114" s="1355" t="s">
        <v>53</v>
      </c>
      <c r="R114" s="1355" t="s">
        <v>53</v>
      </c>
      <c r="S114" s="1355" t="s">
        <v>53</v>
      </c>
      <c r="T114" s="1355" t="s">
        <v>53</v>
      </c>
      <c r="U114" s="1355" t="s">
        <v>53</v>
      </c>
      <c r="V114" s="1355" t="s">
        <v>54</v>
      </c>
      <c r="W114" s="1355" t="s">
        <v>54</v>
      </c>
      <c r="X114" s="1355" t="s">
        <v>53</v>
      </c>
      <c r="Y114" s="1355" t="s">
        <v>53</v>
      </c>
      <c r="Z114" s="1355" t="s">
        <v>53</v>
      </c>
      <c r="AA114" s="1355" t="s">
        <v>53</v>
      </c>
      <c r="AB114" s="1355" t="s">
        <v>53</v>
      </c>
      <c r="AC114" s="1355" t="s">
        <v>53</v>
      </c>
      <c r="AD114" s="1355" t="s">
        <v>54</v>
      </c>
      <c r="AE114" s="1355" t="s">
        <v>53</v>
      </c>
      <c r="AF114" s="1355" t="s">
        <v>53</v>
      </c>
      <c r="AG114" s="1355" t="s">
        <v>54</v>
      </c>
      <c r="AH114" s="1091"/>
      <c r="AI114" s="1950" t="s">
        <v>361</v>
      </c>
      <c r="AJ114" s="1091"/>
      <c r="AK114" s="1922" t="s">
        <v>123</v>
      </c>
      <c r="AL114" s="1924">
        <v>0.6</v>
      </c>
      <c r="AM114" s="2054" t="s">
        <v>126</v>
      </c>
      <c r="AN114" s="93" t="s">
        <v>84</v>
      </c>
      <c r="AO114" s="1374" t="s">
        <v>1384</v>
      </c>
      <c r="AP114" s="1432" t="s">
        <v>899</v>
      </c>
      <c r="AQ114" s="1093" t="s">
        <v>103</v>
      </c>
      <c r="AR114" s="1370" t="s">
        <v>61</v>
      </c>
      <c r="AS114" s="1366">
        <v>0.25</v>
      </c>
      <c r="AT114" s="1370" t="s">
        <v>56</v>
      </c>
      <c r="AU114" s="1366">
        <v>0.15</v>
      </c>
      <c r="AV114" s="1096">
        <v>0.4</v>
      </c>
      <c r="AW114" s="1370" t="s">
        <v>57</v>
      </c>
      <c r="AX114" s="1370" t="s">
        <v>58</v>
      </c>
      <c r="AY114" s="1370" t="s">
        <v>59</v>
      </c>
      <c r="AZ114" s="1096">
        <v>0.24</v>
      </c>
      <c r="BA114" s="1097" t="s">
        <v>90</v>
      </c>
      <c r="BB114" s="1096">
        <v>0.6</v>
      </c>
      <c r="BC114" s="1097" t="s">
        <v>123</v>
      </c>
      <c r="BD114" s="1368" t="s">
        <v>126</v>
      </c>
      <c r="BE114" s="1959" t="s">
        <v>60</v>
      </c>
      <c r="BF114" s="1937" t="s">
        <v>898</v>
      </c>
      <c r="BG114" s="1820" t="s">
        <v>899</v>
      </c>
      <c r="BH114" s="1820" t="s">
        <v>430</v>
      </c>
      <c r="BI114" s="1939">
        <v>45323</v>
      </c>
      <c r="BJ114" s="1939">
        <v>45626</v>
      </c>
      <c r="BK114" s="1374"/>
      <c r="BL114" s="1916" t="s">
        <v>1017</v>
      </c>
    </row>
    <row r="115" spans="2:64" ht="98.25" customHeight="1" x14ac:dyDescent="0.3">
      <c r="B115" s="2073"/>
      <c r="C115" s="2075"/>
      <c r="D115" s="2075"/>
      <c r="E115" s="2077"/>
      <c r="F115" s="2091"/>
      <c r="G115" s="2092"/>
      <c r="H115" s="2051"/>
      <c r="I115" s="2051"/>
      <c r="J115" s="2051"/>
      <c r="K115" s="2063"/>
      <c r="L115" s="2057"/>
      <c r="M115" s="2059"/>
      <c r="N115" s="2093"/>
      <c r="O115" s="1099" t="s">
        <v>53</v>
      </c>
      <c r="P115" s="1099" t="s">
        <v>53</v>
      </c>
      <c r="Q115" s="1099" t="s">
        <v>53</v>
      </c>
      <c r="R115" s="1099" t="s">
        <v>53</v>
      </c>
      <c r="S115" s="1099" t="s">
        <v>53</v>
      </c>
      <c r="T115" s="1099" t="s">
        <v>53</v>
      </c>
      <c r="U115" s="1099" t="s">
        <v>53</v>
      </c>
      <c r="V115" s="1099" t="s">
        <v>54</v>
      </c>
      <c r="W115" s="1099" t="s">
        <v>54</v>
      </c>
      <c r="X115" s="1099" t="s">
        <v>53</v>
      </c>
      <c r="Y115" s="1099" t="s">
        <v>53</v>
      </c>
      <c r="Z115" s="1099" t="s">
        <v>53</v>
      </c>
      <c r="AA115" s="1099" t="s">
        <v>53</v>
      </c>
      <c r="AB115" s="1099" t="s">
        <v>53</v>
      </c>
      <c r="AC115" s="1099" t="s">
        <v>53</v>
      </c>
      <c r="AD115" s="1099" t="s">
        <v>54</v>
      </c>
      <c r="AE115" s="1099" t="s">
        <v>53</v>
      </c>
      <c r="AF115" s="1099" t="s">
        <v>53</v>
      </c>
      <c r="AG115" s="1099" t="s">
        <v>54</v>
      </c>
      <c r="AH115" s="1100"/>
      <c r="AI115" s="2057"/>
      <c r="AJ115" s="1100"/>
      <c r="AK115" s="2090"/>
      <c r="AL115" s="2031"/>
      <c r="AM115" s="2056"/>
      <c r="AN115" s="1395" t="s">
        <v>347</v>
      </c>
      <c r="AO115" s="1195" t="s">
        <v>1385</v>
      </c>
      <c r="AP115" s="1579" t="s">
        <v>894</v>
      </c>
      <c r="AQ115" s="1101" t="s">
        <v>103</v>
      </c>
      <c r="AR115" s="1102" t="s">
        <v>61</v>
      </c>
      <c r="AS115" s="1103">
        <v>0.25</v>
      </c>
      <c r="AT115" s="1102" t="s">
        <v>56</v>
      </c>
      <c r="AU115" s="1103">
        <v>0.15</v>
      </c>
      <c r="AV115" s="1104">
        <v>0.4</v>
      </c>
      <c r="AW115" s="1102" t="s">
        <v>57</v>
      </c>
      <c r="AX115" s="1102" t="s">
        <v>58</v>
      </c>
      <c r="AY115" s="1102" t="s">
        <v>59</v>
      </c>
      <c r="AZ115" s="1105">
        <v>0.14399999999999999</v>
      </c>
      <c r="BA115" s="1106" t="s">
        <v>112</v>
      </c>
      <c r="BB115" s="1104">
        <v>0.6</v>
      </c>
      <c r="BC115" s="1106" t="s">
        <v>123</v>
      </c>
      <c r="BD115" s="1107" t="s">
        <v>126</v>
      </c>
      <c r="BE115" s="2032"/>
      <c r="BF115" s="2096"/>
      <c r="BG115" s="2051"/>
      <c r="BH115" s="2051"/>
      <c r="BI115" s="2094"/>
      <c r="BJ115" s="2094"/>
      <c r="BK115" s="1195"/>
      <c r="BL115" s="2089"/>
    </row>
    <row r="116" spans="2:64" ht="96" customHeight="1" thickBot="1" x14ac:dyDescent="0.35">
      <c r="B116" s="2073"/>
      <c r="C116" s="2075"/>
      <c r="D116" s="2075"/>
      <c r="E116" s="2077"/>
      <c r="F116" s="2079"/>
      <c r="G116" s="2086"/>
      <c r="H116" s="1822"/>
      <c r="I116" s="1822"/>
      <c r="J116" s="1822"/>
      <c r="K116" s="2062"/>
      <c r="L116" s="1684"/>
      <c r="M116" s="2060"/>
      <c r="N116" s="2053"/>
      <c r="O116" s="1108" t="s">
        <v>53</v>
      </c>
      <c r="P116" s="1108" t="s">
        <v>53</v>
      </c>
      <c r="Q116" s="1108" t="s">
        <v>53</v>
      </c>
      <c r="R116" s="1108" t="s">
        <v>53</v>
      </c>
      <c r="S116" s="1108" t="s">
        <v>53</v>
      </c>
      <c r="T116" s="1108" t="s">
        <v>53</v>
      </c>
      <c r="U116" s="1108" t="s">
        <v>53</v>
      </c>
      <c r="V116" s="1108" t="s">
        <v>54</v>
      </c>
      <c r="W116" s="1108" t="s">
        <v>54</v>
      </c>
      <c r="X116" s="1108" t="s">
        <v>53</v>
      </c>
      <c r="Y116" s="1108" t="s">
        <v>53</v>
      </c>
      <c r="Z116" s="1108" t="s">
        <v>53</v>
      </c>
      <c r="AA116" s="1108" t="s">
        <v>53</v>
      </c>
      <c r="AB116" s="1108" t="s">
        <v>53</v>
      </c>
      <c r="AC116" s="1108" t="s">
        <v>53</v>
      </c>
      <c r="AD116" s="1108" t="s">
        <v>54</v>
      </c>
      <c r="AE116" s="1108" t="s">
        <v>53</v>
      </c>
      <c r="AF116" s="1108" t="s">
        <v>53</v>
      </c>
      <c r="AG116" s="1108" t="s">
        <v>54</v>
      </c>
      <c r="AH116" s="1109"/>
      <c r="AI116" s="1684"/>
      <c r="AJ116" s="1109"/>
      <c r="AK116" s="1962"/>
      <c r="AL116" s="1731"/>
      <c r="AM116" s="2055"/>
      <c r="AN116" s="1412" t="s">
        <v>348</v>
      </c>
      <c r="AO116" s="1338" t="s">
        <v>1386</v>
      </c>
      <c r="AP116" s="1572" t="s">
        <v>895</v>
      </c>
      <c r="AQ116" s="1110" t="s">
        <v>103</v>
      </c>
      <c r="AR116" s="1319" t="s">
        <v>62</v>
      </c>
      <c r="AS116" s="1317">
        <v>0.15</v>
      </c>
      <c r="AT116" s="1319" t="s">
        <v>56</v>
      </c>
      <c r="AU116" s="1317">
        <v>0.15</v>
      </c>
      <c r="AV116" s="1318">
        <v>0.3</v>
      </c>
      <c r="AW116" s="1319" t="s">
        <v>73</v>
      </c>
      <c r="AX116" s="1319" t="s">
        <v>65</v>
      </c>
      <c r="AY116" s="1319" t="s">
        <v>59</v>
      </c>
      <c r="AZ116" s="1318">
        <v>0.1008</v>
      </c>
      <c r="BA116" s="1321" t="s">
        <v>112</v>
      </c>
      <c r="BB116" s="1318">
        <v>0.6</v>
      </c>
      <c r="BC116" s="1321" t="s">
        <v>123</v>
      </c>
      <c r="BD116" s="1322" t="s">
        <v>126</v>
      </c>
      <c r="BE116" s="1712"/>
      <c r="BF116" s="1906"/>
      <c r="BG116" s="1822"/>
      <c r="BH116" s="1822"/>
      <c r="BI116" s="1859"/>
      <c r="BJ116" s="1859"/>
      <c r="BK116" s="1338"/>
      <c r="BL116" s="1963"/>
    </row>
    <row r="117" spans="2:64" ht="246" customHeight="1" x14ac:dyDescent="0.3">
      <c r="B117" s="2073"/>
      <c r="C117" s="2075"/>
      <c r="D117" s="2075"/>
      <c r="E117" s="2077" t="s">
        <v>50</v>
      </c>
      <c r="F117" s="2078" t="s">
        <v>313</v>
      </c>
      <c r="G117" s="2085" t="s">
        <v>1019</v>
      </c>
      <c r="H117" s="1820" t="s">
        <v>68</v>
      </c>
      <c r="I117" s="1820" t="s">
        <v>903</v>
      </c>
      <c r="J117" s="1820" t="s">
        <v>904</v>
      </c>
      <c r="K117" s="2061" t="s">
        <v>101</v>
      </c>
      <c r="L117" s="1950" t="s">
        <v>167</v>
      </c>
      <c r="M117" s="2058" t="s">
        <v>112</v>
      </c>
      <c r="N117" s="2052">
        <v>0.2</v>
      </c>
      <c r="O117" s="1355" t="s">
        <v>53</v>
      </c>
      <c r="P117" s="1355" t="s">
        <v>53</v>
      </c>
      <c r="Q117" s="1355" t="s">
        <v>53</v>
      </c>
      <c r="R117" s="1355" t="s">
        <v>53</v>
      </c>
      <c r="S117" s="1355" t="s">
        <v>53</v>
      </c>
      <c r="T117" s="1355" t="s">
        <v>53</v>
      </c>
      <c r="U117" s="1355" t="s">
        <v>53</v>
      </c>
      <c r="V117" s="1355" t="s">
        <v>54</v>
      </c>
      <c r="W117" s="1355" t="s">
        <v>54</v>
      </c>
      <c r="X117" s="1355" t="s">
        <v>53</v>
      </c>
      <c r="Y117" s="1355" t="s">
        <v>53</v>
      </c>
      <c r="Z117" s="1355" t="s">
        <v>53</v>
      </c>
      <c r="AA117" s="1355" t="s">
        <v>53</v>
      </c>
      <c r="AB117" s="1355" t="s">
        <v>53</v>
      </c>
      <c r="AC117" s="1355" t="s">
        <v>53</v>
      </c>
      <c r="AD117" s="1355" t="s">
        <v>54</v>
      </c>
      <c r="AE117" s="1355" t="s">
        <v>53</v>
      </c>
      <c r="AF117" s="1355" t="s">
        <v>53</v>
      </c>
      <c r="AG117" s="1355" t="s">
        <v>54</v>
      </c>
      <c r="AH117" s="1091"/>
      <c r="AI117" s="1950" t="s">
        <v>362</v>
      </c>
      <c r="AJ117" s="1091"/>
      <c r="AK117" s="1922" t="s">
        <v>130</v>
      </c>
      <c r="AL117" s="1924">
        <v>0.8</v>
      </c>
      <c r="AM117" s="2054" t="s">
        <v>129</v>
      </c>
      <c r="AN117" s="93" t="s">
        <v>84</v>
      </c>
      <c r="AO117" s="1374" t="s">
        <v>1382</v>
      </c>
      <c r="AP117" s="1432" t="s">
        <v>905</v>
      </c>
      <c r="AQ117" s="1093" t="s">
        <v>103</v>
      </c>
      <c r="AR117" s="1370" t="s">
        <v>61</v>
      </c>
      <c r="AS117" s="1366">
        <v>0.25</v>
      </c>
      <c r="AT117" s="1370" t="s">
        <v>56</v>
      </c>
      <c r="AU117" s="1366">
        <v>0.15</v>
      </c>
      <c r="AV117" s="1096">
        <v>0.4</v>
      </c>
      <c r="AW117" s="1370" t="s">
        <v>57</v>
      </c>
      <c r="AX117" s="1370" t="s">
        <v>58</v>
      </c>
      <c r="AY117" s="1370" t="s">
        <v>59</v>
      </c>
      <c r="AZ117" s="1096">
        <v>0.12</v>
      </c>
      <c r="BA117" s="1097" t="s">
        <v>112</v>
      </c>
      <c r="BB117" s="1096">
        <v>0.8</v>
      </c>
      <c r="BC117" s="1097" t="s">
        <v>130</v>
      </c>
      <c r="BD117" s="1368" t="s">
        <v>129</v>
      </c>
      <c r="BE117" s="1959" t="s">
        <v>118</v>
      </c>
      <c r="BF117" s="1937" t="s">
        <v>909</v>
      </c>
      <c r="BG117" s="1820" t="s">
        <v>906</v>
      </c>
      <c r="BH117" s="1820" t="s">
        <v>430</v>
      </c>
      <c r="BI117" s="1939">
        <v>45323</v>
      </c>
      <c r="BJ117" s="1939">
        <v>45626</v>
      </c>
      <c r="BK117" s="1374"/>
      <c r="BL117" s="1916" t="s">
        <v>910</v>
      </c>
    </row>
    <row r="118" spans="2:64" ht="218.25" customHeight="1" thickBot="1" x14ac:dyDescent="0.35">
      <c r="B118" s="2073"/>
      <c r="C118" s="2075"/>
      <c r="D118" s="2075"/>
      <c r="E118" s="2077"/>
      <c r="F118" s="2079"/>
      <c r="G118" s="2086"/>
      <c r="H118" s="1822"/>
      <c r="I118" s="1822"/>
      <c r="J118" s="1822"/>
      <c r="K118" s="2062"/>
      <c r="L118" s="1684"/>
      <c r="M118" s="2060"/>
      <c r="N118" s="2053"/>
      <c r="O118" s="1108" t="s">
        <v>53</v>
      </c>
      <c r="P118" s="1108" t="s">
        <v>53</v>
      </c>
      <c r="Q118" s="1108" t="s">
        <v>53</v>
      </c>
      <c r="R118" s="1108" t="s">
        <v>53</v>
      </c>
      <c r="S118" s="1108" t="s">
        <v>53</v>
      </c>
      <c r="T118" s="1108" t="s">
        <v>53</v>
      </c>
      <c r="U118" s="1108" t="s">
        <v>53</v>
      </c>
      <c r="V118" s="1108" t="s">
        <v>54</v>
      </c>
      <c r="W118" s="1108" t="s">
        <v>54</v>
      </c>
      <c r="X118" s="1108" t="s">
        <v>53</v>
      </c>
      <c r="Y118" s="1108" t="s">
        <v>53</v>
      </c>
      <c r="Z118" s="1108" t="s">
        <v>53</v>
      </c>
      <c r="AA118" s="1108" t="s">
        <v>53</v>
      </c>
      <c r="AB118" s="1108" t="s">
        <v>53</v>
      </c>
      <c r="AC118" s="1108" t="s">
        <v>53</v>
      </c>
      <c r="AD118" s="1108" t="s">
        <v>54</v>
      </c>
      <c r="AE118" s="1108" t="s">
        <v>53</v>
      </c>
      <c r="AF118" s="1108" t="s">
        <v>53</v>
      </c>
      <c r="AG118" s="1108" t="s">
        <v>54</v>
      </c>
      <c r="AH118" s="1109"/>
      <c r="AI118" s="1684"/>
      <c r="AJ118" s="1109"/>
      <c r="AK118" s="1962"/>
      <c r="AL118" s="1731"/>
      <c r="AM118" s="2055"/>
      <c r="AN118" s="1412" t="s">
        <v>347</v>
      </c>
      <c r="AO118" s="1338" t="s">
        <v>1383</v>
      </c>
      <c r="AP118" s="1572" t="s">
        <v>906</v>
      </c>
      <c r="AQ118" s="1110" t="s">
        <v>105</v>
      </c>
      <c r="AR118" s="1319" t="s">
        <v>55</v>
      </c>
      <c r="AS118" s="1317">
        <v>0.1</v>
      </c>
      <c r="AT118" s="1319" t="s">
        <v>56</v>
      </c>
      <c r="AU118" s="1317">
        <v>0.15</v>
      </c>
      <c r="AV118" s="1318">
        <v>0.25</v>
      </c>
      <c r="AW118" s="1319" t="s">
        <v>57</v>
      </c>
      <c r="AX118" s="1319" t="s">
        <v>58</v>
      </c>
      <c r="AY118" s="1319" t="s">
        <v>59</v>
      </c>
      <c r="AZ118" s="1320">
        <v>0.12</v>
      </c>
      <c r="BA118" s="1321" t="s">
        <v>112</v>
      </c>
      <c r="BB118" s="1318">
        <v>0.60000000000000009</v>
      </c>
      <c r="BC118" s="1321" t="s">
        <v>123</v>
      </c>
      <c r="BD118" s="1322" t="s">
        <v>126</v>
      </c>
      <c r="BE118" s="1712"/>
      <c r="BF118" s="1906"/>
      <c r="BG118" s="1822"/>
      <c r="BH118" s="1822"/>
      <c r="BI118" s="1859"/>
      <c r="BJ118" s="1859"/>
      <c r="BK118" s="1338"/>
      <c r="BL118" s="1963"/>
    </row>
    <row r="119" spans="2:64" ht="88.5" customHeight="1" x14ac:dyDescent="0.3">
      <c r="B119" s="2073"/>
      <c r="C119" s="2075"/>
      <c r="D119" s="2075"/>
      <c r="E119" s="2077" t="s">
        <v>50</v>
      </c>
      <c r="F119" s="2078" t="s">
        <v>331</v>
      </c>
      <c r="G119" s="2085" t="s">
        <v>1020</v>
      </c>
      <c r="H119" s="1820" t="s">
        <v>165</v>
      </c>
      <c r="I119" s="2061" t="s">
        <v>1021</v>
      </c>
      <c r="J119" s="2061" t="s">
        <v>1022</v>
      </c>
      <c r="K119" s="2061" t="s">
        <v>357</v>
      </c>
      <c r="L119" s="1950" t="s">
        <v>64</v>
      </c>
      <c r="M119" s="2058" t="s">
        <v>122</v>
      </c>
      <c r="N119" s="2052">
        <v>0.6</v>
      </c>
      <c r="O119" s="1355" t="s">
        <v>53</v>
      </c>
      <c r="P119" s="1355" t="s">
        <v>53</v>
      </c>
      <c r="Q119" s="1355" t="s">
        <v>53</v>
      </c>
      <c r="R119" s="1355" t="s">
        <v>53</v>
      </c>
      <c r="S119" s="1355" t="s">
        <v>53</v>
      </c>
      <c r="T119" s="1355" t="s">
        <v>53</v>
      </c>
      <c r="U119" s="1355" t="s">
        <v>53</v>
      </c>
      <c r="V119" s="1355" t="s">
        <v>54</v>
      </c>
      <c r="W119" s="1355" t="s">
        <v>54</v>
      </c>
      <c r="X119" s="1355" t="s">
        <v>53</v>
      </c>
      <c r="Y119" s="1355" t="s">
        <v>53</v>
      </c>
      <c r="Z119" s="1355" t="s">
        <v>53</v>
      </c>
      <c r="AA119" s="1355" t="s">
        <v>53</v>
      </c>
      <c r="AB119" s="1355" t="s">
        <v>53</v>
      </c>
      <c r="AC119" s="1355" t="s">
        <v>53</v>
      </c>
      <c r="AD119" s="1355" t="s">
        <v>54</v>
      </c>
      <c r="AE119" s="1355" t="s">
        <v>53</v>
      </c>
      <c r="AF119" s="1355" t="s">
        <v>53</v>
      </c>
      <c r="AG119" s="1355" t="s">
        <v>54</v>
      </c>
      <c r="AH119" s="1091"/>
      <c r="AI119" s="1950" t="s">
        <v>362</v>
      </c>
      <c r="AJ119" s="1091"/>
      <c r="AK119" s="1922" t="s">
        <v>130</v>
      </c>
      <c r="AL119" s="1924">
        <v>0.8</v>
      </c>
      <c r="AM119" s="2054" t="s">
        <v>129</v>
      </c>
      <c r="AN119" s="93" t="s">
        <v>84</v>
      </c>
      <c r="AO119" s="1374" t="s">
        <v>1688</v>
      </c>
      <c r="AP119" s="1432" t="s">
        <v>1447</v>
      </c>
      <c r="AQ119" s="1093" t="s">
        <v>103</v>
      </c>
      <c r="AR119" s="1370" t="s">
        <v>62</v>
      </c>
      <c r="AS119" s="1366">
        <v>0.15</v>
      </c>
      <c r="AT119" s="1370" t="s">
        <v>56</v>
      </c>
      <c r="AU119" s="1366">
        <v>0.15</v>
      </c>
      <c r="AV119" s="1096">
        <v>0.3</v>
      </c>
      <c r="AW119" s="1370" t="s">
        <v>57</v>
      </c>
      <c r="AX119" s="1370" t="s">
        <v>58</v>
      </c>
      <c r="AY119" s="1370" t="s">
        <v>59</v>
      </c>
      <c r="AZ119" s="1096">
        <v>0.42</v>
      </c>
      <c r="BA119" s="1097" t="s">
        <v>122</v>
      </c>
      <c r="BB119" s="1096">
        <v>0.8</v>
      </c>
      <c r="BC119" s="1097" t="s">
        <v>130</v>
      </c>
      <c r="BD119" s="1368" t="s">
        <v>129</v>
      </c>
      <c r="BE119" s="1959" t="s">
        <v>60</v>
      </c>
      <c r="BF119" s="1374" t="s">
        <v>1690</v>
      </c>
      <c r="BG119" s="1348" t="s">
        <v>1025</v>
      </c>
      <c r="BH119" s="1348" t="s">
        <v>590</v>
      </c>
      <c r="BI119" s="1354">
        <v>45323</v>
      </c>
      <c r="BJ119" s="1354">
        <v>45535</v>
      </c>
      <c r="BK119" s="1374"/>
      <c r="BL119" s="1916" t="s">
        <v>913</v>
      </c>
    </row>
    <row r="120" spans="2:64" ht="86.25" customHeight="1" thickBot="1" x14ac:dyDescent="0.35">
      <c r="B120" s="2073"/>
      <c r="C120" s="2075"/>
      <c r="D120" s="2075"/>
      <c r="E120" s="2077"/>
      <c r="F120" s="2079"/>
      <c r="G120" s="2086"/>
      <c r="H120" s="1822"/>
      <c r="I120" s="2062"/>
      <c r="J120" s="2062"/>
      <c r="K120" s="2062"/>
      <c r="L120" s="1684"/>
      <c r="M120" s="2060"/>
      <c r="N120" s="2053"/>
      <c r="O120" s="1108" t="s">
        <v>53</v>
      </c>
      <c r="P120" s="1108" t="s">
        <v>53</v>
      </c>
      <c r="Q120" s="1108" t="s">
        <v>53</v>
      </c>
      <c r="R120" s="1108" t="s">
        <v>53</v>
      </c>
      <c r="S120" s="1108" t="s">
        <v>53</v>
      </c>
      <c r="T120" s="1108" t="s">
        <v>53</v>
      </c>
      <c r="U120" s="1108" t="s">
        <v>53</v>
      </c>
      <c r="V120" s="1108" t="s">
        <v>54</v>
      </c>
      <c r="W120" s="1108" t="s">
        <v>54</v>
      </c>
      <c r="X120" s="1108" t="s">
        <v>53</v>
      </c>
      <c r="Y120" s="1108" t="s">
        <v>53</v>
      </c>
      <c r="Z120" s="1108" t="s">
        <v>53</v>
      </c>
      <c r="AA120" s="1108" t="s">
        <v>53</v>
      </c>
      <c r="AB120" s="1108" t="s">
        <v>53</v>
      </c>
      <c r="AC120" s="1108" t="s">
        <v>53</v>
      </c>
      <c r="AD120" s="1108" t="s">
        <v>54</v>
      </c>
      <c r="AE120" s="1108" t="s">
        <v>53</v>
      </c>
      <c r="AF120" s="1108" t="s">
        <v>53</v>
      </c>
      <c r="AG120" s="1108" t="s">
        <v>54</v>
      </c>
      <c r="AH120" s="1109"/>
      <c r="AI120" s="1684"/>
      <c r="AJ120" s="1109"/>
      <c r="AK120" s="1962"/>
      <c r="AL120" s="1731"/>
      <c r="AM120" s="2055"/>
      <c r="AN120" s="1412" t="s">
        <v>347</v>
      </c>
      <c r="AO120" s="1338" t="s">
        <v>1689</v>
      </c>
      <c r="AP120" s="1572" t="s">
        <v>1027</v>
      </c>
      <c r="AQ120" s="1110" t="s">
        <v>105</v>
      </c>
      <c r="AR120" s="1319" t="s">
        <v>55</v>
      </c>
      <c r="AS120" s="1317">
        <v>0.1</v>
      </c>
      <c r="AT120" s="1319" t="s">
        <v>56</v>
      </c>
      <c r="AU120" s="1317">
        <v>0.15</v>
      </c>
      <c r="AV120" s="1318">
        <v>0.25</v>
      </c>
      <c r="AW120" s="1319" t="s">
        <v>73</v>
      </c>
      <c r="AX120" s="1319" t="s">
        <v>65</v>
      </c>
      <c r="AY120" s="1319" t="s">
        <v>59</v>
      </c>
      <c r="AZ120" s="1320">
        <v>0.42</v>
      </c>
      <c r="BA120" s="1321" t="s">
        <v>122</v>
      </c>
      <c r="BB120" s="1318">
        <v>0.60000000000000009</v>
      </c>
      <c r="BC120" s="1321" t="s">
        <v>123</v>
      </c>
      <c r="BD120" s="1322" t="s">
        <v>126</v>
      </c>
      <c r="BE120" s="1712"/>
      <c r="BF120" s="1338" t="s">
        <v>1691</v>
      </c>
      <c r="BG120" s="1339" t="s">
        <v>1025</v>
      </c>
      <c r="BH120" s="1339" t="s">
        <v>912</v>
      </c>
      <c r="BI120" s="1337">
        <v>45323</v>
      </c>
      <c r="BJ120" s="1337">
        <v>45626</v>
      </c>
      <c r="BK120" s="1338"/>
      <c r="BL120" s="1963"/>
    </row>
    <row r="121" spans="2:64" ht="156.75" customHeight="1" thickBot="1" x14ac:dyDescent="0.35">
      <c r="B121" s="2073" t="s">
        <v>162</v>
      </c>
      <c r="C121" s="2075" t="s">
        <v>219</v>
      </c>
      <c r="D121" s="2075" t="s">
        <v>225</v>
      </c>
      <c r="E121" s="598" t="s">
        <v>50</v>
      </c>
      <c r="F121" s="1307" t="s">
        <v>317</v>
      </c>
      <c r="G121" s="913" t="s">
        <v>524</v>
      </c>
      <c r="H121" s="1329" t="s">
        <v>68</v>
      </c>
      <c r="I121" s="1342" t="s">
        <v>525</v>
      </c>
      <c r="J121" s="1342" t="s">
        <v>1029</v>
      </c>
      <c r="K121" s="1328" t="s">
        <v>101</v>
      </c>
      <c r="L121" s="1309" t="s">
        <v>167</v>
      </c>
      <c r="M121" s="1311" t="s">
        <v>112</v>
      </c>
      <c r="N121" s="1312">
        <v>0.2</v>
      </c>
      <c r="O121" s="1324" t="s">
        <v>53</v>
      </c>
      <c r="P121" s="1324" t="s">
        <v>53</v>
      </c>
      <c r="Q121" s="1324" t="s">
        <v>53</v>
      </c>
      <c r="R121" s="1324" t="s">
        <v>53</v>
      </c>
      <c r="S121" s="1324" t="s">
        <v>53</v>
      </c>
      <c r="T121" s="1324" t="s">
        <v>53</v>
      </c>
      <c r="U121" s="1324" t="s">
        <v>53</v>
      </c>
      <c r="V121" s="1324" t="s">
        <v>54</v>
      </c>
      <c r="W121" s="1324" t="s">
        <v>54</v>
      </c>
      <c r="X121" s="1324" t="s">
        <v>53</v>
      </c>
      <c r="Y121" s="1324" t="s">
        <v>53</v>
      </c>
      <c r="Z121" s="1324" t="s">
        <v>53</v>
      </c>
      <c r="AA121" s="1324" t="s">
        <v>53</v>
      </c>
      <c r="AB121" s="1324" t="s">
        <v>53</v>
      </c>
      <c r="AC121" s="1324" t="s">
        <v>53</v>
      </c>
      <c r="AD121" s="1324" t="s">
        <v>54</v>
      </c>
      <c r="AE121" s="1324" t="s">
        <v>53</v>
      </c>
      <c r="AF121" s="1324" t="s">
        <v>53</v>
      </c>
      <c r="AG121" s="1324" t="s">
        <v>54</v>
      </c>
      <c r="AH121" s="309"/>
      <c r="AI121" s="1309" t="s">
        <v>361</v>
      </c>
      <c r="AJ121" s="309"/>
      <c r="AK121" s="1314" t="s">
        <v>123</v>
      </c>
      <c r="AL121" s="1315">
        <v>0.6</v>
      </c>
      <c r="AM121" s="1373" t="s">
        <v>126</v>
      </c>
      <c r="AN121" s="1420" t="s">
        <v>84</v>
      </c>
      <c r="AO121" s="1421" t="s">
        <v>1367</v>
      </c>
      <c r="AP121" s="1578" t="s">
        <v>1030</v>
      </c>
      <c r="AQ121" s="890" t="s">
        <v>103</v>
      </c>
      <c r="AR121" s="1310" t="s">
        <v>61</v>
      </c>
      <c r="AS121" s="1315">
        <v>0.25</v>
      </c>
      <c r="AT121" s="1310" t="s">
        <v>56</v>
      </c>
      <c r="AU121" s="1315">
        <v>0.15</v>
      </c>
      <c r="AV121" s="1326">
        <v>0.4</v>
      </c>
      <c r="AW121" s="1310" t="s">
        <v>57</v>
      </c>
      <c r="AX121" s="1310" t="s">
        <v>58</v>
      </c>
      <c r="AY121" s="1310" t="s">
        <v>59</v>
      </c>
      <c r="AZ121" s="1326">
        <v>0.12</v>
      </c>
      <c r="BA121" s="1327" t="s">
        <v>112</v>
      </c>
      <c r="BB121" s="1326">
        <v>0.6</v>
      </c>
      <c r="BC121" s="1327" t="s">
        <v>123</v>
      </c>
      <c r="BD121" s="1325" t="s">
        <v>126</v>
      </c>
      <c r="BE121" s="1310" t="s">
        <v>60</v>
      </c>
      <c r="BF121" s="1332" t="s">
        <v>765</v>
      </c>
      <c r="BG121" s="1329" t="s">
        <v>764</v>
      </c>
      <c r="BH121" s="1329" t="s">
        <v>590</v>
      </c>
      <c r="BI121" s="1331">
        <v>45293</v>
      </c>
      <c r="BJ121" s="1331">
        <v>45655</v>
      </c>
      <c r="BK121" s="1271"/>
      <c r="BL121" s="1295" t="s">
        <v>1031</v>
      </c>
    </row>
    <row r="122" spans="2:64" ht="108.75" customHeight="1" x14ac:dyDescent="0.3">
      <c r="B122" s="2073"/>
      <c r="C122" s="2075"/>
      <c r="D122" s="2075"/>
      <c r="E122" s="2077" t="s">
        <v>74</v>
      </c>
      <c r="F122" s="2078" t="s">
        <v>319</v>
      </c>
      <c r="G122" s="2085" t="s">
        <v>1032</v>
      </c>
      <c r="H122" s="1820" t="s">
        <v>68</v>
      </c>
      <c r="I122" s="2061" t="s">
        <v>536</v>
      </c>
      <c r="J122" s="2061" t="s">
        <v>1033</v>
      </c>
      <c r="K122" s="2061" t="s">
        <v>101</v>
      </c>
      <c r="L122" s="1950" t="s">
        <v>72</v>
      </c>
      <c r="M122" s="2058" t="s">
        <v>90</v>
      </c>
      <c r="N122" s="2052">
        <v>0.4</v>
      </c>
      <c r="O122" s="1355" t="s">
        <v>53</v>
      </c>
      <c r="P122" s="1355" t="s">
        <v>53</v>
      </c>
      <c r="Q122" s="1355" t="s">
        <v>53</v>
      </c>
      <c r="R122" s="1355" t="s">
        <v>53</v>
      </c>
      <c r="S122" s="1355" t="s">
        <v>53</v>
      </c>
      <c r="T122" s="1355" t="s">
        <v>53</v>
      </c>
      <c r="U122" s="1355" t="s">
        <v>53</v>
      </c>
      <c r="V122" s="1355" t="s">
        <v>54</v>
      </c>
      <c r="W122" s="1355" t="s">
        <v>54</v>
      </c>
      <c r="X122" s="1355" t="s">
        <v>53</v>
      </c>
      <c r="Y122" s="1355" t="s">
        <v>53</v>
      </c>
      <c r="Z122" s="1355" t="s">
        <v>53</v>
      </c>
      <c r="AA122" s="1355" t="s">
        <v>53</v>
      </c>
      <c r="AB122" s="1355" t="s">
        <v>53</v>
      </c>
      <c r="AC122" s="1355" t="s">
        <v>53</v>
      </c>
      <c r="AD122" s="1355" t="s">
        <v>54</v>
      </c>
      <c r="AE122" s="1355" t="s">
        <v>53</v>
      </c>
      <c r="AF122" s="1355" t="s">
        <v>53</v>
      </c>
      <c r="AG122" s="1355" t="s">
        <v>54</v>
      </c>
      <c r="AH122" s="1091"/>
      <c r="AI122" s="1950" t="s">
        <v>360</v>
      </c>
      <c r="AJ122" s="1091"/>
      <c r="AK122" s="1922" t="s">
        <v>117</v>
      </c>
      <c r="AL122" s="1924">
        <v>0.4</v>
      </c>
      <c r="AM122" s="2054" t="s">
        <v>126</v>
      </c>
      <c r="AN122" s="93" t="s">
        <v>84</v>
      </c>
      <c r="AO122" s="1418" t="s">
        <v>1685</v>
      </c>
      <c r="AP122" s="1432" t="s">
        <v>538</v>
      </c>
      <c r="AQ122" s="1093" t="s">
        <v>103</v>
      </c>
      <c r="AR122" s="1370" t="s">
        <v>62</v>
      </c>
      <c r="AS122" s="1366">
        <v>0.15</v>
      </c>
      <c r="AT122" s="1370" t="s">
        <v>56</v>
      </c>
      <c r="AU122" s="1366">
        <v>0.15</v>
      </c>
      <c r="AV122" s="1096">
        <v>0.3</v>
      </c>
      <c r="AW122" s="1370" t="s">
        <v>57</v>
      </c>
      <c r="AX122" s="1370" t="s">
        <v>58</v>
      </c>
      <c r="AY122" s="1370" t="s">
        <v>59</v>
      </c>
      <c r="AZ122" s="1096">
        <v>0.28000000000000003</v>
      </c>
      <c r="BA122" s="1097" t="s">
        <v>90</v>
      </c>
      <c r="BB122" s="1096">
        <v>0.4</v>
      </c>
      <c r="BC122" s="1097" t="s">
        <v>117</v>
      </c>
      <c r="BD122" s="1368" t="s">
        <v>126</v>
      </c>
      <c r="BE122" s="1959" t="s">
        <v>114</v>
      </c>
      <c r="BF122" s="2040" t="s">
        <v>388</v>
      </c>
      <c r="BG122" s="2040" t="s">
        <v>388</v>
      </c>
      <c r="BH122" s="2040" t="s">
        <v>388</v>
      </c>
      <c r="BI122" s="2040" t="s">
        <v>388</v>
      </c>
      <c r="BJ122" s="2040" t="s">
        <v>388</v>
      </c>
      <c r="BK122" s="2040" t="s">
        <v>388</v>
      </c>
      <c r="BL122" s="1916" t="s">
        <v>1034</v>
      </c>
    </row>
    <row r="123" spans="2:64" ht="96.75" customHeight="1" x14ac:dyDescent="0.3">
      <c r="B123" s="2073"/>
      <c r="C123" s="2075"/>
      <c r="D123" s="2075"/>
      <c r="E123" s="2077"/>
      <c r="F123" s="2091"/>
      <c r="G123" s="2092"/>
      <c r="H123" s="2051"/>
      <c r="I123" s="2063"/>
      <c r="J123" s="2063"/>
      <c r="K123" s="2063"/>
      <c r="L123" s="2057"/>
      <c r="M123" s="2059"/>
      <c r="N123" s="2093"/>
      <c r="O123" s="1099" t="s">
        <v>53</v>
      </c>
      <c r="P123" s="1099" t="s">
        <v>53</v>
      </c>
      <c r="Q123" s="1099" t="s">
        <v>53</v>
      </c>
      <c r="R123" s="1099" t="s">
        <v>53</v>
      </c>
      <c r="S123" s="1099" t="s">
        <v>53</v>
      </c>
      <c r="T123" s="1099" t="s">
        <v>53</v>
      </c>
      <c r="U123" s="1099" t="s">
        <v>53</v>
      </c>
      <c r="V123" s="1099" t="s">
        <v>54</v>
      </c>
      <c r="W123" s="1099" t="s">
        <v>54</v>
      </c>
      <c r="X123" s="1099" t="s">
        <v>53</v>
      </c>
      <c r="Y123" s="1099" t="s">
        <v>53</v>
      </c>
      <c r="Z123" s="1099" t="s">
        <v>53</v>
      </c>
      <c r="AA123" s="1099" t="s">
        <v>53</v>
      </c>
      <c r="AB123" s="1099" t="s">
        <v>53</v>
      </c>
      <c r="AC123" s="1099" t="s">
        <v>53</v>
      </c>
      <c r="AD123" s="1099" t="s">
        <v>54</v>
      </c>
      <c r="AE123" s="1099" t="s">
        <v>53</v>
      </c>
      <c r="AF123" s="1099" t="s">
        <v>53</v>
      </c>
      <c r="AG123" s="1099" t="s">
        <v>54</v>
      </c>
      <c r="AH123" s="1100"/>
      <c r="AI123" s="2057"/>
      <c r="AJ123" s="1100"/>
      <c r="AK123" s="2090"/>
      <c r="AL123" s="2031"/>
      <c r="AM123" s="2056"/>
      <c r="AN123" s="1395" t="s">
        <v>347</v>
      </c>
      <c r="AO123" s="1427" t="s">
        <v>1369</v>
      </c>
      <c r="AP123" s="1579" t="s">
        <v>1035</v>
      </c>
      <c r="AQ123" s="1101" t="s">
        <v>103</v>
      </c>
      <c r="AR123" s="1102" t="s">
        <v>62</v>
      </c>
      <c r="AS123" s="1103">
        <v>0.15</v>
      </c>
      <c r="AT123" s="1102" t="s">
        <v>56</v>
      </c>
      <c r="AU123" s="1103">
        <v>0.15</v>
      </c>
      <c r="AV123" s="1104">
        <v>0.3</v>
      </c>
      <c r="AW123" s="1102" t="s">
        <v>57</v>
      </c>
      <c r="AX123" s="1102" t="s">
        <v>58</v>
      </c>
      <c r="AY123" s="1102" t="s">
        <v>59</v>
      </c>
      <c r="AZ123" s="1105">
        <v>0.19600000000000001</v>
      </c>
      <c r="BA123" s="1106" t="s">
        <v>112</v>
      </c>
      <c r="BB123" s="1104">
        <v>0.4</v>
      </c>
      <c r="BC123" s="1106" t="s">
        <v>117</v>
      </c>
      <c r="BD123" s="1107" t="s">
        <v>90</v>
      </c>
      <c r="BE123" s="2032"/>
      <c r="BF123" s="2041"/>
      <c r="BG123" s="2041"/>
      <c r="BH123" s="2041"/>
      <c r="BI123" s="2041"/>
      <c r="BJ123" s="2041"/>
      <c r="BK123" s="2041"/>
      <c r="BL123" s="2089"/>
    </row>
    <row r="124" spans="2:64" ht="102.75" thickBot="1" x14ac:dyDescent="0.35">
      <c r="B124" s="2073"/>
      <c r="C124" s="2075"/>
      <c r="D124" s="2075"/>
      <c r="E124" s="2077"/>
      <c r="F124" s="2079"/>
      <c r="G124" s="2086"/>
      <c r="H124" s="1822"/>
      <c r="I124" s="2062"/>
      <c r="J124" s="2062"/>
      <c r="K124" s="2062"/>
      <c r="L124" s="1684"/>
      <c r="M124" s="2060"/>
      <c r="N124" s="2053"/>
      <c r="O124" s="1108" t="s">
        <v>53</v>
      </c>
      <c r="P124" s="1108" t="s">
        <v>53</v>
      </c>
      <c r="Q124" s="1108" t="s">
        <v>53</v>
      </c>
      <c r="R124" s="1108" t="s">
        <v>53</v>
      </c>
      <c r="S124" s="1108" t="s">
        <v>53</v>
      </c>
      <c r="T124" s="1108" t="s">
        <v>53</v>
      </c>
      <c r="U124" s="1108" t="s">
        <v>53</v>
      </c>
      <c r="V124" s="1108" t="s">
        <v>54</v>
      </c>
      <c r="W124" s="1108" t="s">
        <v>54</v>
      </c>
      <c r="X124" s="1108" t="s">
        <v>53</v>
      </c>
      <c r="Y124" s="1108" t="s">
        <v>53</v>
      </c>
      <c r="Z124" s="1108" t="s">
        <v>53</v>
      </c>
      <c r="AA124" s="1108" t="s">
        <v>53</v>
      </c>
      <c r="AB124" s="1108" t="s">
        <v>53</v>
      </c>
      <c r="AC124" s="1108" t="s">
        <v>53</v>
      </c>
      <c r="AD124" s="1108" t="s">
        <v>54</v>
      </c>
      <c r="AE124" s="1108" t="s">
        <v>53</v>
      </c>
      <c r="AF124" s="1108" t="s">
        <v>53</v>
      </c>
      <c r="AG124" s="1108" t="s">
        <v>54</v>
      </c>
      <c r="AH124" s="1109"/>
      <c r="AI124" s="1684"/>
      <c r="AJ124" s="1109"/>
      <c r="AK124" s="1962"/>
      <c r="AL124" s="1731"/>
      <c r="AM124" s="2055"/>
      <c r="AN124" s="1412" t="s">
        <v>348</v>
      </c>
      <c r="AO124" s="1417" t="s">
        <v>1370</v>
      </c>
      <c r="AP124" s="1572" t="s">
        <v>537</v>
      </c>
      <c r="AQ124" s="1110" t="s">
        <v>103</v>
      </c>
      <c r="AR124" s="1319" t="s">
        <v>62</v>
      </c>
      <c r="AS124" s="1317">
        <v>0.15</v>
      </c>
      <c r="AT124" s="1319" t="s">
        <v>56</v>
      </c>
      <c r="AU124" s="1317">
        <v>0.15</v>
      </c>
      <c r="AV124" s="1318">
        <v>0.3</v>
      </c>
      <c r="AW124" s="1319" t="s">
        <v>57</v>
      </c>
      <c r="AX124" s="1319" t="s">
        <v>58</v>
      </c>
      <c r="AY124" s="1319" t="s">
        <v>59</v>
      </c>
      <c r="AZ124" s="1320">
        <v>0.13720000000000002</v>
      </c>
      <c r="BA124" s="1321" t="s">
        <v>112</v>
      </c>
      <c r="BB124" s="1318">
        <v>0.4</v>
      </c>
      <c r="BC124" s="1321" t="s">
        <v>117</v>
      </c>
      <c r="BD124" s="1322" t="s">
        <v>90</v>
      </c>
      <c r="BE124" s="1712"/>
      <c r="BF124" s="1811"/>
      <c r="BG124" s="1811"/>
      <c r="BH124" s="1811"/>
      <c r="BI124" s="1811"/>
      <c r="BJ124" s="1811"/>
      <c r="BK124" s="1811"/>
      <c r="BL124" s="1963"/>
    </row>
    <row r="125" spans="2:64" ht="167.25" customHeight="1" x14ac:dyDescent="0.3">
      <c r="B125" s="2073"/>
      <c r="C125" s="2075"/>
      <c r="D125" s="2075"/>
      <c r="E125" s="2077" t="s">
        <v>50</v>
      </c>
      <c r="F125" s="2078" t="s">
        <v>320</v>
      </c>
      <c r="G125" s="1871" t="s">
        <v>562</v>
      </c>
      <c r="H125" s="1820" t="s">
        <v>68</v>
      </c>
      <c r="I125" s="1820" t="s">
        <v>563</v>
      </c>
      <c r="J125" s="2069" t="s">
        <v>1036</v>
      </c>
      <c r="K125" s="2061" t="s">
        <v>101</v>
      </c>
      <c r="L125" s="1950" t="s">
        <v>72</v>
      </c>
      <c r="M125" s="2058" t="s">
        <v>90</v>
      </c>
      <c r="N125" s="2052">
        <v>0.4</v>
      </c>
      <c r="O125" s="1355" t="s">
        <v>53</v>
      </c>
      <c r="P125" s="1355" t="s">
        <v>53</v>
      </c>
      <c r="Q125" s="1355" t="s">
        <v>53</v>
      </c>
      <c r="R125" s="1355" t="s">
        <v>53</v>
      </c>
      <c r="S125" s="1355" t="s">
        <v>53</v>
      </c>
      <c r="T125" s="1355" t="s">
        <v>53</v>
      </c>
      <c r="U125" s="1355" t="s">
        <v>53</v>
      </c>
      <c r="V125" s="1355" t="s">
        <v>54</v>
      </c>
      <c r="W125" s="1355" t="s">
        <v>54</v>
      </c>
      <c r="X125" s="1355" t="s">
        <v>53</v>
      </c>
      <c r="Y125" s="1355" t="s">
        <v>53</v>
      </c>
      <c r="Z125" s="1355" t="s">
        <v>53</v>
      </c>
      <c r="AA125" s="1355" t="s">
        <v>53</v>
      </c>
      <c r="AB125" s="1355" t="s">
        <v>53</v>
      </c>
      <c r="AC125" s="1355" t="s">
        <v>53</v>
      </c>
      <c r="AD125" s="1355" t="s">
        <v>54</v>
      </c>
      <c r="AE125" s="1355" t="s">
        <v>53</v>
      </c>
      <c r="AF125" s="1355" t="s">
        <v>53</v>
      </c>
      <c r="AG125" s="1355" t="s">
        <v>54</v>
      </c>
      <c r="AH125" s="1091"/>
      <c r="AI125" s="1950" t="s">
        <v>360</v>
      </c>
      <c r="AJ125" s="1091"/>
      <c r="AK125" s="1922" t="s">
        <v>117</v>
      </c>
      <c r="AL125" s="1924">
        <v>0.4</v>
      </c>
      <c r="AM125" s="2054" t="s">
        <v>126</v>
      </c>
      <c r="AN125" s="93" t="s">
        <v>84</v>
      </c>
      <c r="AO125" s="1418" t="s">
        <v>1371</v>
      </c>
      <c r="AP125" s="1432" t="s">
        <v>564</v>
      </c>
      <c r="AQ125" s="1093" t="s">
        <v>103</v>
      </c>
      <c r="AR125" s="1370" t="s">
        <v>61</v>
      </c>
      <c r="AS125" s="1366">
        <v>0.25</v>
      </c>
      <c r="AT125" s="1370" t="s">
        <v>69</v>
      </c>
      <c r="AU125" s="1366">
        <v>0.25</v>
      </c>
      <c r="AV125" s="1096">
        <v>0.5</v>
      </c>
      <c r="AW125" s="1370" t="s">
        <v>57</v>
      </c>
      <c r="AX125" s="1370" t="s">
        <v>58</v>
      </c>
      <c r="AY125" s="1370" t="s">
        <v>59</v>
      </c>
      <c r="AZ125" s="1096">
        <v>0.2</v>
      </c>
      <c r="BA125" s="1097" t="s">
        <v>112</v>
      </c>
      <c r="BB125" s="1096">
        <v>0.4</v>
      </c>
      <c r="BC125" s="1097" t="s">
        <v>117</v>
      </c>
      <c r="BD125" s="1368" t="s">
        <v>90</v>
      </c>
      <c r="BE125" s="1959" t="s">
        <v>114</v>
      </c>
      <c r="BF125" s="2040" t="s">
        <v>388</v>
      </c>
      <c r="BG125" s="2040" t="s">
        <v>388</v>
      </c>
      <c r="BH125" s="2040" t="s">
        <v>388</v>
      </c>
      <c r="BI125" s="2040" t="s">
        <v>388</v>
      </c>
      <c r="BJ125" s="2040" t="s">
        <v>388</v>
      </c>
      <c r="BK125" s="1010"/>
      <c r="BL125" s="1916" t="s">
        <v>1038</v>
      </c>
    </row>
    <row r="126" spans="2:64" ht="150.75" customHeight="1" thickBot="1" x14ac:dyDescent="0.35">
      <c r="B126" s="2073"/>
      <c r="C126" s="2075"/>
      <c r="D126" s="2075"/>
      <c r="E126" s="2077"/>
      <c r="F126" s="2079"/>
      <c r="G126" s="2080"/>
      <c r="H126" s="1822"/>
      <c r="I126" s="1822"/>
      <c r="J126" s="1907"/>
      <c r="K126" s="2062"/>
      <c r="L126" s="1684"/>
      <c r="M126" s="2060"/>
      <c r="N126" s="2053"/>
      <c r="O126" s="1108" t="s">
        <v>53</v>
      </c>
      <c r="P126" s="1108" t="s">
        <v>53</v>
      </c>
      <c r="Q126" s="1108" t="s">
        <v>53</v>
      </c>
      <c r="R126" s="1108" t="s">
        <v>53</v>
      </c>
      <c r="S126" s="1108" t="s">
        <v>53</v>
      </c>
      <c r="T126" s="1108" t="s">
        <v>53</v>
      </c>
      <c r="U126" s="1108" t="s">
        <v>53</v>
      </c>
      <c r="V126" s="1108" t="s">
        <v>54</v>
      </c>
      <c r="W126" s="1108" t="s">
        <v>54</v>
      </c>
      <c r="X126" s="1108" t="s">
        <v>53</v>
      </c>
      <c r="Y126" s="1108" t="s">
        <v>53</v>
      </c>
      <c r="Z126" s="1108" t="s">
        <v>53</v>
      </c>
      <c r="AA126" s="1108" t="s">
        <v>53</v>
      </c>
      <c r="AB126" s="1108" t="s">
        <v>53</v>
      </c>
      <c r="AC126" s="1108" t="s">
        <v>53</v>
      </c>
      <c r="AD126" s="1108" t="s">
        <v>54</v>
      </c>
      <c r="AE126" s="1108" t="s">
        <v>53</v>
      </c>
      <c r="AF126" s="1108" t="s">
        <v>53</v>
      </c>
      <c r="AG126" s="1108" t="s">
        <v>54</v>
      </c>
      <c r="AH126" s="1109"/>
      <c r="AI126" s="1684"/>
      <c r="AJ126" s="1109"/>
      <c r="AK126" s="1962"/>
      <c r="AL126" s="1731"/>
      <c r="AM126" s="2055"/>
      <c r="AN126" s="1412" t="s">
        <v>347</v>
      </c>
      <c r="AO126" s="1417" t="s">
        <v>1631</v>
      </c>
      <c r="AP126" s="1572" t="s">
        <v>565</v>
      </c>
      <c r="AQ126" s="1110" t="s">
        <v>103</v>
      </c>
      <c r="AR126" s="1319" t="s">
        <v>61</v>
      </c>
      <c r="AS126" s="1317">
        <v>0.25</v>
      </c>
      <c r="AT126" s="1319" t="s">
        <v>69</v>
      </c>
      <c r="AU126" s="1317">
        <v>0.25</v>
      </c>
      <c r="AV126" s="1318">
        <v>0.5</v>
      </c>
      <c r="AW126" s="1319" t="s">
        <v>57</v>
      </c>
      <c r="AX126" s="1319" t="s">
        <v>58</v>
      </c>
      <c r="AY126" s="1319" t="s">
        <v>59</v>
      </c>
      <c r="AZ126" s="1320">
        <v>0.1</v>
      </c>
      <c r="BA126" s="1321" t="s">
        <v>112</v>
      </c>
      <c r="BB126" s="1318">
        <v>0.4</v>
      </c>
      <c r="BC126" s="1321" t="s">
        <v>117</v>
      </c>
      <c r="BD126" s="1322" t="s">
        <v>90</v>
      </c>
      <c r="BE126" s="1712"/>
      <c r="BF126" s="1811"/>
      <c r="BG126" s="1811"/>
      <c r="BH126" s="1811"/>
      <c r="BI126" s="1811"/>
      <c r="BJ126" s="1811"/>
      <c r="BK126" s="1268"/>
      <c r="BL126" s="1963"/>
    </row>
    <row r="127" spans="2:64" ht="114.75" customHeight="1" x14ac:dyDescent="0.3">
      <c r="B127" s="2073" t="s">
        <v>71</v>
      </c>
      <c r="C127" s="2075" t="s">
        <v>220</v>
      </c>
      <c r="D127" s="2075" t="s">
        <v>221</v>
      </c>
      <c r="E127" s="2077" t="s">
        <v>50</v>
      </c>
      <c r="F127" s="2078" t="s">
        <v>321</v>
      </c>
      <c r="G127" s="2085" t="s">
        <v>567</v>
      </c>
      <c r="H127" s="1820" t="s">
        <v>68</v>
      </c>
      <c r="I127" s="2061" t="s">
        <v>568</v>
      </c>
      <c r="J127" s="2061" t="s">
        <v>569</v>
      </c>
      <c r="K127" s="2061" t="s">
        <v>355</v>
      </c>
      <c r="L127" s="1950" t="s">
        <v>167</v>
      </c>
      <c r="M127" s="2058" t="s">
        <v>112</v>
      </c>
      <c r="N127" s="2052">
        <v>0.2</v>
      </c>
      <c r="O127" s="1355" t="s">
        <v>53</v>
      </c>
      <c r="P127" s="1355" t="s">
        <v>53</v>
      </c>
      <c r="Q127" s="1355" t="s">
        <v>53</v>
      </c>
      <c r="R127" s="1355" t="s">
        <v>53</v>
      </c>
      <c r="S127" s="1355" t="s">
        <v>53</v>
      </c>
      <c r="T127" s="1355" t="s">
        <v>53</v>
      </c>
      <c r="U127" s="1355" t="s">
        <v>53</v>
      </c>
      <c r="V127" s="1355" t="s">
        <v>54</v>
      </c>
      <c r="W127" s="1355" t="s">
        <v>54</v>
      </c>
      <c r="X127" s="1355" t="s">
        <v>53</v>
      </c>
      <c r="Y127" s="1355" t="s">
        <v>53</v>
      </c>
      <c r="Z127" s="1355" t="s">
        <v>53</v>
      </c>
      <c r="AA127" s="1355" t="s">
        <v>53</v>
      </c>
      <c r="AB127" s="1355" t="s">
        <v>53</v>
      </c>
      <c r="AC127" s="1355" t="s">
        <v>53</v>
      </c>
      <c r="AD127" s="1355" t="s">
        <v>54</v>
      </c>
      <c r="AE127" s="1355" t="s">
        <v>53</v>
      </c>
      <c r="AF127" s="1355" t="s">
        <v>53</v>
      </c>
      <c r="AG127" s="1355" t="s">
        <v>54</v>
      </c>
      <c r="AH127" s="1091"/>
      <c r="AI127" s="1950" t="s">
        <v>189</v>
      </c>
      <c r="AJ127" s="1091"/>
      <c r="AK127" s="1922" t="s">
        <v>155</v>
      </c>
      <c r="AL127" s="1924">
        <v>1</v>
      </c>
      <c r="AM127" s="2054" t="s">
        <v>91</v>
      </c>
      <c r="AN127" s="2042" t="s">
        <v>84</v>
      </c>
      <c r="AO127" s="1937" t="s">
        <v>1596</v>
      </c>
      <c r="AP127" s="2067" t="s">
        <v>570</v>
      </c>
      <c r="AQ127" s="2047" t="s">
        <v>105</v>
      </c>
      <c r="AR127" s="1959" t="s">
        <v>55</v>
      </c>
      <c r="AS127" s="1924">
        <v>0.1</v>
      </c>
      <c r="AT127" s="1959" t="s">
        <v>56</v>
      </c>
      <c r="AU127" s="1924">
        <v>0.15</v>
      </c>
      <c r="AV127" s="2035">
        <v>0.25</v>
      </c>
      <c r="AW127" s="1959" t="s">
        <v>57</v>
      </c>
      <c r="AX127" s="1959" t="s">
        <v>65</v>
      </c>
      <c r="AY127" s="1959" t="s">
        <v>59</v>
      </c>
      <c r="AZ127" s="2035">
        <v>0.2</v>
      </c>
      <c r="BA127" s="2037" t="s">
        <v>112</v>
      </c>
      <c r="BB127" s="2035">
        <v>0.75</v>
      </c>
      <c r="BC127" s="2037" t="s">
        <v>130</v>
      </c>
      <c r="BD127" s="1957" t="s">
        <v>129</v>
      </c>
      <c r="BE127" s="1959" t="s">
        <v>118</v>
      </c>
      <c r="BF127" s="1374" t="s">
        <v>572</v>
      </c>
      <c r="BG127" s="1348" t="s">
        <v>573</v>
      </c>
      <c r="BH127" s="1348" t="s">
        <v>430</v>
      </c>
      <c r="BI127" s="1354">
        <v>45292</v>
      </c>
      <c r="BJ127" s="1354">
        <v>45656</v>
      </c>
      <c r="BK127" s="1010"/>
      <c r="BL127" s="1916" t="s">
        <v>576</v>
      </c>
    </row>
    <row r="128" spans="2:64" ht="100.5" thickBot="1" x14ac:dyDescent="0.35">
      <c r="B128" s="2073"/>
      <c r="C128" s="2075"/>
      <c r="D128" s="2075"/>
      <c r="E128" s="2077"/>
      <c r="F128" s="2079"/>
      <c r="G128" s="2086"/>
      <c r="H128" s="1822"/>
      <c r="I128" s="2062"/>
      <c r="J128" s="2062"/>
      <c r="K128" s="2062"/>
      <c r="L128" s="1684"/>
      <c r="M128" s="2060"/>
      <c r="N128" s="2053"/>
      <c r="O128" s="1108" t="s">
        <v>53</v>
      </c>
      <c r="P128" s="1108" t="s">
        <v>53</v>
      </c>
      <c r="Q128" s="1108" t="s">
        <v>53</v>
      </c>
      <c r="R128" s="1108" t="s">
        <v>53</v>
      </c>
      <c r="S128" s="1108" t="s">
        <v>53</v>
      </c>
      <c r="T128" s="1108" t="s">
        <v>53</v>
      </c>
      <c r="U128" s="1108" t="s">
        <v>53</v>
      </c>
      <c r="V128" s="1108" t="s">
        <v>54</v>
      </c>
      <c r="W128" s="1108" t="s">
        <v>54</v>
      </c>
      <c r="X128" s="1108" t="s">
        <v>53</v>
      </c>
      <c r="Y128" s="1108" t="s">
        <v>53</v>
      </c>
      <c r="Z128" s="1108" t="s">
        <v>53</v>
      </c>
      <c r="AA128" s="1108" t="s">
        <v>53</v>
      </c>
      <c r="AB128" s="1108" t="s">
        <v>53</v>
      </c>
      <c r="AC128" s="1108" t="s">
        <v>53</v>
      </c>
      <c r="AD128" s="1108" t="s">
        <v>54</v>
      </c>
      <c r="AE128" s="1108" t="s">
        <v>53</v>
      </c>
      <c r="AF128" s="1108" t="s">
        <v>53</v>
      </c>
      <c r="AG128" s="1108" t="s">
        <v>54</v>
      </c>
      <c r="AH128" s="1109"/>
      <c r="AI128" s="1684"/>
      <c r="AJ128" s="1109"/>
      <c r="AK128" s="1962"/>
      <c r="AL128" s="1731"/>
      <c r="AM128" s="2055"/>
      <c r="AN128" s="2043"/>
      <c r="AO128" s="1906"/>
      <c r="AP128" s="2068"/>
      <c r="AQ128" s="2048"/>
      <c r="AR128" s="1712"/>
      <c r="AS128" s="1731"/>
      <c r="AT128" s="1712"/>
      <c r="AU128" s="1731"/>
      <c r="AV128" s="1732"/>
      <c r="AW128" s="1712"/>
      <c r="AX128" s="1712"/>
      <c r="AY128" s="1712"/>
      <c r="AZ128" s="1732"/>
      <c r="BA128" s="1738"/>
      <c r="BB128" s="1732"/>
      <c r="BC128" s="1738"/>
      <c r="BD128" s="1739"/>
      <c r="BE128" s="1712"/>
      <c r="BF128" s="1338" t="s">
        <v>574</v>
      </c>
      <c r="BG128" s="1339" t="s">
        <v>575</v>
      </c>
      <c r="BH128" s="1339" t="s">
        <v>430</v>
      </c>
      <c r="BI128" s="1337">
        <v>45292</v>
      </c>
      <c r="BJ128" s="1337">
        <v>45656</v>
      </c>
      <c r="BK128" s="1268"/>
      <c r="BL128" s="1963"/>
    </row>
    <row r="129" spans="2:64" ht="120" customHeight="1" x14ac:dyDescent="0.3">
      <c r="B129" s="2073"/>
      <c r="C129" s="2075"/>
      <c r="D129" s="2075"/>
      <c r="E129" s="2077" t="s">
        <v>74</v>
      </c>
      <c r="F129" s="2078" t="s">
        <v>322</v>
      </c>
      <c r="G129" s="2085" t="s">
        <v>577</v>
      </c>
      <c r="H129" s="1820" t="s">
        <v>68</v>
      </c>
      <c r="I129" s="1820" t="s">
        <v>578</v>
      </c>
      <c r="J129" s="1820" t="s">
        <v>579</v>
      </c>
      <c r="K129" s="2061" t="s">
        <v>101</v>
      </c>
      <c r="L129" s="1950" t="s">
        <v>72</v>
      </c>
      <c r="M129" s="2058" t="s">
        <v>90</v>
      </c>
      <c r="N129" s="2052">
        <v>0.4</v>
      </c>
      <c r="O129" s="1355" t="s">
        <v>53</v>
      </c>
      <c r="P129" s="1355" t="s">
        <v>53</v>
      </c>
      <c r="Q129" s="1355" t="s">
        <v>53</v>
      </c>
      <c r="R129" s="1355" t="s">
        <v>53</v>
      </c>
      <c r="S129" s="1355" t="s">
        <v>53</v>
      </c>
      <c r="T129" s="1355" t="s">
        <v>53</v>
      </c>
      <c r="U129" s="1355" t="s">
        <v>53</v>
      </c>
      <c r="V129" s="1355" t="s">
        <v>54</v>
      </c>
      <c r="W129" s="1355" t="s">
        <v>54</v>
      </c>
      <c r="X129" s="1355" t="s">
        <v>53</v>
      </c>
      <c r="Y129" s="1355" t="s">
        <v>53</v>
      </c>
      <c r="Z129" s="1355" t="s">
        <v>53</v>
      </c>
      <c r="AA129" s="1355" t="s">
        <v>53</v>
      </c>
      <c r="AB129" s="1355" t="s">
        <v>53</v>
      </c>
      <c r="AC129" s="1355" t="s">
        <v>53</v>
      </c>
      <c r="AD129" s="1355" t="s">
        <v>54</v>
      </c>
      <c r="AE129" s="1355" t="s">
        <v>53</v>
      </c>
      <c r="AF129" s="1355" t="s">
        <v>53</v>
      </c>
      <c r="AG129" s="1355" t="s">
        <v>54</v>
      </c>
      <c r="AH129" s="1091"/>
      <c r="AI129" s="1950" t="s">
        <v>361</v>
      </c>
      <c r="AJ129" s="1091"/>
      <c r="AK129" s="1922" t="s">
        <v>123</v>
      </c>
      <c r="AL129" s="1924">
        <v>0.6</v>
      </c>
      <c r="AM129" s="2054" t="s">
        <v>126</v>
      </c>
      <c r="AN129" s="93" t="s">
        <v>84</v>
      </c>
      <c r="AO129" s="1418" t="s">
        <v>1363</v>
      </c>
      <c r="AP129" s="1432" t="s">
        <v>580</v>
      </c>
      <c r="AQ129" s="1093" t="s">
        <v>103</v>
      </c>
      <c r="AR129" s="1370" t="s">
        <v>61</v>
      </c>
      <c r="AS129" s="1366">
        <v>0.25</v>
      </c>
      <c r="AT129" s="1370" t="s">
        <v>56</v>
      </c>
      <c r="AU129" s="1366">
        <v>0.15</v>
      </c>
      <c r="AV129" s="1096">
        <v>0.4</v>
      </c>
      <c r="AW129" s="1370" t="s">
        <v>57</v>
      </c>
      <c r="AX129" s="1370" t="s">
        <v>65</v>
      </c>
      <c r="AY129" s="1370" t="s">
        <v>59</v>
      </c>
      <c r="AZ129" s="1096">
        <v>0.24</v>
      </c>
      <c r="BA129" s="1097" t="s">
        <v>90</v>
      </c>
      <c r="BB129" s="1096">
        <v>0.6</v>
      </c>
      <c r="BC129" s="1097" t="s">
        <v>123</v>
      </c>
      <c r="BD129" s="1368" t="s">
        <v>126</v>
      </c>
      <c r="BE129" s="1959" t="s">
        <v>60</v>
      </c>
      <c r="BF129" s="1300" t="s">
        <v>585</v>
      </c>
      <c r="BG129" s="1348" t="s">
        <v>586</v>
      </c>
      <c r="BH129" s="1348" t="s">
        <v>381</v>
      </c>
      <c r="BI129" s="1354">
        <v>45413</v>
      </c>
      <c r="BJ129" s="1354">
        <v>45534</v>
      </c>
      <c r="BK129" s="1010"/>
      <c r="BL129" s="1916" t="s">
        <v>591</v>
      </c>
    </row>
    <row r="130" spans="2:64" ht="101.25" x14ac:dyDescent="0.3">
      <c r="B130" s="2073"/>
      <c r="C130" s="2075"/>
      <c r="D130" s="2075"/>
      <c r="E130" s="2077"/>
      <c r="F130" s="2091"/>
      <c r="G130" s="2092"/>
      <c r="H130" s="2051"/>
      <c r="I130" s="2051"/>
      <c r="J130" s="2051"/>
      <c r="K130" s="2063"/>
      <c r="L130" s="2057"/>
      <c r="M130" s="2059"/>
      <c r="N130" s="2093"/>
      <c r="O130" s="1099" t="s">
        <v>53</v>
      </c>
      <c r="P130" s="1099" t="s">
        <v>53</v>
      </c>
      <c r="Q130" s="1099" t="s">
        <v>53</v>
      </c>
      <c r="R130" s="1099" t="s">
        <v>53</v>
      </c>
      <c r="S130" s="1099" t="s">
        <v>53</v>
      </c>
      <c r="T130" s="1099" t="s">
        <v>53</v>
      </c>
      <c r="U130" s="1099" t="s">
        <v>53</v>
      </c>
      <c r="V130" s="1099" t="s">
        <v>54</v>
      </c>
      <c r="W130" s="1099" t="s">
        <v>54</v>
      </c>
      <c r="X130" s="1099" t="s">
        <v>53</v>
      </c>
      <c r="Y130" s="1099" t="s">
        <v>53</v>
      </c>
      <c r="Z130" s="1099" t="s">
        <v>53</v>
      </c>
      <c r="AA130" s="1099" t="s">
        <v>53</v>
      </c>
      <c r="AB130" s="1099" t="s">
        <v>53</v>
      </c>
      <c r="AC130" s="1099" t="s">
        <v>53</v>
      </c>
      <c r="AD130" s="1099" t="s">
        <v>54</v>
      </c>
      <c r="AE130" s="1099" t="s">
        <v>53</v>
      </c>
      <c r="AF130" s="1099" t="s">
        <v>53</v>
      </c>
      <c r="AG130" s="1099" t="s">
        <v>54</v>
      </c>
      <c r="AH130" s="1100"/>
      <c r="AI130" s="2057"/>
      <c r="AJ130" s="1100"/>
      <c r="AK130" s="2090"/>
      <c r="AL130" s="2031"/>
      <c r="AM130" s="2056"/>
      <c r="AN130" s="1395" t="s">
        <v>347</v>
      </c>
      <c r="AO130" s="1415" t="s">
        <v>1364</v>
      </c>
      <c r="AP130" s="1580" t="s">
        <v>581</v>
      </c>
      <c r="AQ130" s="1101" t="s">
        <v>103</v>
      </c>
      <c r="AR130" s="1102" t="s">
        <v>62</v>
      </c>
      <c r="AS130" s="1103">
        <v>0.15</v>
      </c>
      <c r="AT130" s="1102" t="s">
        <v>56</v>
      </c>
      <c r="AU130" s="1103">
        <v>0.15</v>
      </c>
      <c r="AV130" s="1104">
        <v>0.3</v>
      </c>
      <c r="AW130" s="1102" t="s">
        <v>57</v>
      </c>
      <c r="AX130" s="1102" t="s">
        <v>65</v>
      </c>
      <c r="AY130" s="1102" t="s">
        <v>59</v>
      </c>
      <c r="AZ130" s="1105">
        <v>0.16799999999999998</v>
      </c>
      <c r="BA130" s="1106" t="s">
        <v>112</v>
      </c>
      <c r="BB130" s="1104">
        <v>0.6</v>
      </c>
      <c r="BC130" s="1106" t="s">
        <v>123</v>
      </c>
      <c r="BD130" s="1107" t="s">
        <v>126</v>
      </c>
      <c r="BE130" s="2032"/>
      <c r="BF130" s="1297" t="s">
        <v>587</v>
      </c>
      <c r="BG130" s="1298" t="s">
        <v>588</v>
      </c>
      <c r="BH130" s="1196" t="s">
        <v>430</v>
      </c>
      <c r="BI130" s="1197">
        <v>45292</v>
      </c>
      <c r="BJ130" s="1197">
        <v>45655</v>
      </c>
      <c r="BK130" s="1013"/>
      <c r="BL130" s="2089"/>
    </row>
    <row r="131" spans="2:64" ht="88.5" thickBot="1" x14ac:dyDescent="0.35">
      <c r="B131" s="2073"/>
      <c r="C131" s="2075"/>
      <c r="D131" s="2075"/>
      <c r="E131" s="2077"/>
      <c r="F131" s="2079"/>
      <c r="G131" s="2086"/>
      <c r="H131" s="1822"/>
      <c r="I131" s="1822"/>
      <c r="J131" s="1822"/>
      <c r="K131" s="2062"/>
      <c r="L131" s="1684"/>
      <c r="M131" s="2060"/>
      <c r="N131" s="2053"/>
      <c r="O131" s="1108" t="s">
        <v>53</v>
      </c>
      <c r="P131" s="1108" t="s">
        <v>53</v>
      </c>
      <c r="Q131" s="1108" t="s">
        <v>53</v>
      </c>
      <c r="R131" s="1108" t="s">
        <v>53</v>
      </c>
      <c r="S131" s="1108" t="s">
        <v>53</v>
      </c>
      <c r="T131" s="1108" t="s">
        <v>53</v>
      </c>
      <c r="U131" s="1108" t="s">
        <v>53</v>
      </c>
      <c r="V131" s="1108" t="s">
        <v>54</v>
      </c>
      <c r="W131" s="1108" t="s">
        <v>54</v>
      </c>
      <c r="X131" s="1108" t="s">
        <v>53</v>
      </c>
      <c r="Y131" s="1108" t="s">
        <v>53</v>
      </c>
      <c r="Z131" s="1108" t="s">
        <v>53</v>
      </c>
      <c r="AA131" s="1108" t="s">
        <v>53</v>
      </c>
      <c r="AB131" s="1108" t="s">
        <v>53</v>
      </c>
      <c r="AC131" s="1108" t="s">
        <v>53</v>
      </c>
      <c r="AD131" s="1108" t="s">
        <v>54</v>
      </c>
      <c r="AE131" s="1108" t="s">
        <v>53</v>
      </c>
      <c r="AF131" s="1108" t="s">
        <v>53</v>
      </c>
      <c r="AG131" s="1108" t="s">
        <v>54</v>
      </c>
      <c r="AH131" s="1109"/>
      <c r="AI131" s="1684"/>
      <c r="AJ131" s="1109"/>
      <c r="AK131" s="1962"/>
      <c r="AL131" s="1731"/>
      <c r="AM131" s="2055"/>
      <c r="AN131" s="1412" t="s">
        <v>348</v>
      </c>
      <c r="AO131" s="1417" t="s">
        <v>1365</v>
      </c>
      <c r="AP131" s="1572" t="s">
        <v>580</v>
      </c>
      <c r="AQ131" s="1110" t="s">
        <v>103</v>
      </c>
      <c r="AR131" s="1319" t="s">
        <v>62</v>
      </c>
      <c r="AS131" s="1317">
        <v>0.15</v>
      </c>
      <c r="AT131" s="1319" t="s">
        <v>56</v>
      </c>
      <c r="AU131" s="1317">
        <v>0.15</v>
      </c>
      <c r="AV131" s="1318">
        <v>0.3</v>
      </c>
      <c r="AW131" s="1319" t="s">
        <v>57</v>
      </c>
      <c r="AX131" s="1319" t="s">
        <v>65</v>
      </c>
      <c r="AY131" s="1319" t="s">
        <v>59</v>
      </c>
      <c r="AZ131" s="1320">
        <v>0.11759999999999998</v>
      </c>
      <c r="BA131" s="1321" t="s">
        <v>112</v>
      </c>
      <c r="BB131" s="1318">
        <v>0.6</v>
      </c>
      <c r="BC131" s="1321" t="s">
        <v>123</v>
      </c>
      <c r="BD131" s="1322" t="s">
        <v>126</v>
      </c>
      <c r="BE131" s="1712"/>
      <c r="BF131" s="1343" t="s">
        <v>589</v>
      </c>
      <c r="BG131" s="1339" t="s">
        <v>586</v>
      </c>
      <c r="BH131" s="1339" t="s">
        <v>590</v>
      </c>
      <c r="BI131" s="1337">
        <v>45293</v>
      </c>
      <c r="BJ131" s="1337">
        <v>45655</v>
      </c>
      <c r="BK131" s="1268"/>
      <c r="BL131" s="1963"/>
    </row>
    <row r="132" spans="2:64" ht="93.75" customHeight="1" x14ac:dyDescent="0.3">
      <c r="B132" s="2073"/>
      <c r="C132" s="2075"/>
      <c r="D132" s="2075"/>
      <c r="E132" s="2077" t="s">
        <v>346</v>
      </c>
      <c r="F132" s="2078" t="s">
        <v>329</v>
      </c>
      <c r="G132" s="2085" t="s">
        <v>672</v>
      </c>
      <c r="H132" s="1820" t="s">
        <v>68</v>
      </c>
      <c r="I132" s="2061" t="s">
        <v>1039</v>
      </c>
      <c r="J132" s="2061" t="s">
        <v>673</v>
      </c>
      <c r="K132" s="2061" t="s">
        <v>355</v>
      </c>
      <c r="L132" s="1950" t="s">
        <v>64</v>
      </c>
      <c r="M132" s="2058" t="s">
        <v>122</v>
      </c>
      <c r="N132" s="2052">
        <v>0.6</v>
      </c>
      <c r="O132" s="1355" t="s">
        <v>53</v>
      </c>
      <c r="P132" s="1355" t="s">
        <v>53</v>
      </c>
      <c r="Q132" s="1355" t="s">
        <v>53</v>
      </c>
      <c r="R132" s="1355" t="s">
        <v>53</v>
      </c>
      <c r="S132" s="1355" t="s">
        <v>53</v>
      </c>
      <c r="T132" s="1355" t="s">
        <v>53</v>
      </c>
      <c r="U132" s="1355" t="s">
        <v>53</v>
      </c>
      <c r="V132" s="1355" t="s">
        <v>54</v>
      </c>
      <c r="W132" s="1355" t="s">
        <v>54</v>
      </c>
      <c r="X132" s="1355" t="s">
        <v>53</v>
      </c>
      <c r="Y132" s="1355" t="s">
        <v>53</v>
      </c>
      <c r="Z132" s="1355" t="s">
        <v>53</v>
      </c>
      <c r="AA132" s="1355" t="s">
        <v>53</v>
      </c>
      <c r="AB132" s="1355" t="s">
        <v>53</v>
      </c>
      <c r="AC132" s="1355" t="s">
        <v>53</v>
      </c>
      <c r="AD132" s="1355" t="s">
        <v>54</v>
      </c>
      <c r="AE132" s="1355" t="s">
        <v>53</v>
      </c>
      <c r="AF132" s="1355" t="s">
        <v>53</v>
      </c>
      <c r="AG132" s="1355" t="s">
        <v>54</v>
      </c>
      <c r="AH132" s="1091"/>
      <c r="AI132" s="1950" t="s">
        <v>362</v>
      </c>
      <c r="AJ132" s="1091"/>
      <c r="AK132" s="1922" t="s">
        <v>130</v>
      </c>
      <c r="AL132" s="1924">
        <v>0.8</v>
      </c>
      <c r="AM132" s="2054" t="s">
        <v>129</v>
      </c>
      <c r="AN132" s="2042" t="s">
        <v>84</v>
      </c>
      <c r="AO132" s="2071" t="s">
        <v>1366</v>
      </c>
      <c r="AP132" s="2067" t="s">
        <v>570</v>
      </c>
      <c r="AQ132" s="2047" t="s">
        <v>103</v>
      </c>
      <c r="AR132" s="1959" t="s">
        <v>62</v>
      </c>
      <c r="AS132" s="1924">
        <v>0.15</v>
      </c>
      <c r="AT132" s="1959" t="s">
        <v>56</v>
      </c>
      <c r="AU132" s="1924">
        <v>0.15</v>
      </c>
      <c r="AV132" s="2035">
        <v>0.3</v>
      </c>
      <c r="AW132" s="1959" t="s">
        <v>57</v>
      </c>
      <c r="AX132" s="1959" t="s">
        <v>65</v>
      </c>
      <c r="AY132" s="1959" t="s">
        <v>59</v>
      </c>
      <c r="AZ132" s="2035">
        <v>0.42</v>
      </c>
      <c r="BA132" s="2037" t="s">
        <v>122</v>
      </c>
      <c r="BB132" s="2035">
        <v>0.8</v>
      </c>
      <c r="BC132" s="2037" t="s">
        <v>130</v>
      </c>
      <c r="BD132" s="1957" t="s">
        <v>129</v>
      </c>
      <c r="BE132" s="1959" t="s">
        <v>60</v>
      </c>
      <c r="BF132" s="2087" t="s">
        <v>670</v>
      </c>
      <c r="BG132" s="1820" t="s">
        <v>671</v>
      </c>
      <c r="BH132" s="1820" t="s">
        <v>381</v>
      </c>
      <c r="BI132" s="1939">
        <v>45293</v>
      </c>
      <c r="BJ132" s="1939">
        <v>45653</v>
      </c>
      <c r="BK132" s="1010"/>
      <c r="BL132" s="1916" t="s">
        <v>1040</v>
      </c>
    </row>
    <row r="133" spans="2:64" ht="101.25" customHeight="1" thickBot="1" x14ac:dyDescent="0.35">
      <c r="B133" s="2073"/>
      <c r="C133" s="2075"/>
      <c r="D133" s="2075"/>
      <c r="E133" s="2077"/>
      <c r="F133" s="2079"/>
      <c r="G133" s="2086"/>
      <c r="H133" s="1822"/>
      <c r="I133" s="2062"/>
      <c r="J133" s="2062"/>
      <c r="K133" s="2062"/>
      <c r="L133" s="1684"/>
      <c r="M133" s="2060"/>
      <c r="N133" s="2053"/>
      <c r="O133" s="1108" t="s">
        <v>53</v>
      </c>
      <c r="P133" s="1108" t="s">
        <v>53</v>
      </c>
      <c r="Q133" s="1108" t="s">
        <v>53</v>
      </c>
      <c r="R133" s="1108" t="s">
        <v>53</v>
      </c>
      <c r="S133" s="1108" t="s">
        <v>53</v>
      </c>
      <c r="T133" s="1108" t="s">
        <v>53</v>
      </c>
      <c r="U133" s="1108" t="s">
        <v>53</v>
      </c>
      <c r="V133" s="1108" t="s">
        <v>54</v>
      </c>
      <c r="W133" s="1108" t="s">
        <v>54</v>
      </c>
      <c r="X133" s="1108" t="s">
        <v>53</v>
      </c>
      <c r="Y133" s="1108" t="s">
        <v>53</v>
      </c>
      <c r="Z133" s="1108" t="s">
        <v>53</v>
      </c>
      <c r="AA133" s="1108" t="s">
        <v>53</v>
      </c>
      <c r="AB133" s="1108" t="s">
        <v>53</v>
      </c>
      <c r="AC133" s="1108" t="s">
        <v>53</v>
      </c>
      <c r="AD133" s="1108" t="s">
        <v>54</v>
      </c>
      <c r="AE133" s="1108" t="s">
        <v>53</v>
      </c>
      <c r="AF133" s="1108" t="s">
        <v>53</v>
      </c>
      <c r="AG133" s="1108" t="s">
        <v>54</v>
      </c>
      <c r="AH133" s="1109"/>
      <c r="AI133" s="1684"/>
      <c r="AJ133" s="1109"/>
      <c r="AK133" s="1962"/>
      <c r="AL133" s="1731"/>
      <c r="AM133" s="2055"/>
      <c r="AN133" s="2043"/>
      <c r="AO133" s="1902"/>
      <c r="AP133" s="2068"/>
      <c r="AQ133" s="2048"/>
      <c r="AR133" s="1712"/>
      <c r="AS133" s="1731"/>
      <c r="AT133" s="1712"/>
      <c r="AU133" s="1731"/>
      <c r="AV133" s="1732"/>
      <c r="AW133" s="1712"/>
      <c r="AX133" s="1712"/>
      <c r="AY133" s="1712"/>
      <c r="AZ133" s="1732"/>
      <c r="BA133" s="1738"/>
      <c r="BB133" s="1732"/>
      <c r="BC133" s="1738"/>
      <c r="BD133" s="1739"/>
      <c r="BE133" s="1712"/>
      <c r="BF133" s="2088"/>
      <c r="BG133" s="1822"/>
      <c r="BH133" s="1822"/>
      <c r="BI133" s="1859"/>
      <c r="BJ133" s="1859"/>
      <c r="BK133" s="1268"/>
      <c r="BL133" s="1963"/>
    </row>
    <row r="134" spans="2:64" ht="181.5" customHeight="1" x14ac:dyDescent="0.3">
      <c r="B134" s="2073" t="s">
        <v>200</v>
      </c>
      <c r="C134" s="2075" t="s">
        <v>210</v>
      </c>
      <c r="D134" s="2075" t="s">
        <v>221</v>
      </c>
      <c r="E134" s="2077" t="s">
        <v>74</v>
      </c>
      <c r="F134" s="2078" t="s">
        <v>325</v>
      </c>
      <c r="G134" s="1871" t="s">
        <v>1041</v>
      </c>
      <c r="H134" s="1820" t="s">
        <v>157</v>
      </c>
      <c r="I134" s="1820" t="s">
        <v>603</v>
      </c>
      <c r="J134" s="1820" t="s">
        <v>1042</v>
      </c>
      <c r="K134" s="2061" t="s">
        <v>356</v>
      </c>
      <c r="L134" s="1950" t="s">
        <v>52</v>
      </c>
      <c r="M134" s="2058" t="s">
        <v>135</v>
      </c>
      <c r="N134" s="2052">
        <v>1</v>
      </c>
      <c r="O134" s="1355" t="s">
        <v>53</v>
      </c>
      <c r="P134" s="1355" t="s">
        <v>53</v>
      </c>
      <c r="Q134" s="1355" t="s">
        <v>53</v>
      </c>
      <c r="R134" s="1355" t="s">
        <v>53</v>
      </c>
      <c r="S134" s="1355" t="s">
        <v>53</v>
      </c>
      <c r="T134" s="1355" t="s">
        <v>53</v>
      </c>
      <c r="U134" s="1355" t="s">
        <v>53</v>
      </c>
      <c r="V134" s="1355" t="s">
        <v>54</v>
      </c>
      <c r="W134" s="1355" t="s">
        <v>54</v>
      </c>
      <c r="X134" s="1355" t="s">
        <v>53</v>
      </c>
      <c r="Y134" s="1355" t="s">
        <v>53</v>
      </c>
      <c r="Z134" s="1355" t="s">
        <v>53</v>
      </c>
      <c r="AA134" s="1355" t="s">
        <v>53</v>
      </c>
      <c r="AB134" s="1355" t="s">
        <v>53</v>
      </c>
      <c r="AC134" s="1355" t="s">
        <v>53</v>
      </c>
      <c r="AD134" s="1355" t="s">
        <v>54</v>
      </c>
      <c r="AE134" s="1355" t="s">
        <v>53</v>
      </c>
      <c r="AF134" s="1355" t="s">
        <v>53</v>
      </c>
      <c r="AG134" s="1355" t="s">
        <v>54</v>
      </c>
      <c r="AH134" s="1091"/>
      <c r="AI134" s="1950" t="s">
        <v>361</v>
      </c>
      <c r="AJ134" s="1091"/>
      <c r="AK134" s="1922" t="s">
        <v>123</v>
      </c>
      <c r="AL134" s="1924">
        <v>0.6</v>
      </c>
      <c r="AM134" s="2054" t="s">
        <v>129</v>
      </c>
      <c r="AN134" s="93" t="s">
        <v>84</v>
      </c>
      <c r="AO134" s="1374" t="s">
        <v>1597</v>
      </c>
      <c r="AP134" s="1409" t="s">
        <v>604</v>
      </c>
      <c r="AQ134" s="1093" t="s">
        <v>103</v>
      </c>
      <c r="AR134" s="1370" t="s">
        <v>61</v>
      </c>
      <c r="AS134" s="1366">
        <v>0.25</v>
      </c>
      <c r="AT134" s="1370" t="s">
        <v>56</v>
      </c>
      <c r="AU134" s="1366">
        <v>0.15</v>
      </c>
      <c r="AV134" s="1096">
        <v>0.4</v>
      </c>
      <c r="AW134" s="1370" t="s">
        <v>57</v>
      </c>
      <c r="AX134" s="1370" t="s">
        <v>58</v>
      </c>
      <c r="AY134" s="1370" t="s">
        <v>59</v>
      </c>
      <c r="AZ134" s="1096">
        <v>0.6</v>
      </c>
      <c r="BA134" s="1097" t="s">
        <v>122</v>
      </c>
      <c r="BB134" s="1096">
        <v>0.6</v>
      </c>
      <c r="BC134" s="1097" t="s">
        <v>123</v>
      </c>
      <c r="BD134" s="1368" t="s">
        <v>126</v>
      </c>
      <c r="BE134" s="1959" t="s">
        <v>60</v>
      </c>
      <c r="BF134" s="1937" t="s">
        <v>1094</v>
      </c>
      <c r="BG134" s="1820" t="s">
        <v>1095</v>
      </c>
      <c r="BH134" s="2040" t="s">
        <v>381</v>
      </c>
      <c r="BI134" s="2033">
        <v>45323</v>
      </c>
      <c r="BJ134" s="2033">
        <v>45655</v>
      </c>
      <c r="BK134" s="1010"/>
      <c r="BL134" s="1916" t="s">
        <v>1098</v>
      </c>
    </row>
    <row r="135" spans="2:64" ht="177.75" customHeight="1" thickBot="1" x14ac:dyDescent="0.35">
      <c r="B135" s="2073"/>
      <c r="C135" s="2075"/>
      <c r="D135" s="2075"/>
      <c r="E135" s="2077"/>
      <c r="F135" s="2079"/>
      <c r="G135" s="2080"/>
      <c r="H135" s="1822"/>
      <c r="I135" s="1822"/>
      <c r="J135" s="1822"/>
      <c r="K135" s="2062"/>
      <c r="L135" s="1684"/>
      <c r="M135" s="2060"/>
      <c r="N135" s="2053"/>
      <c r="O135" s="1108" t="s">
        <v>53</v>
      </c>
      <c r="P135" s="1108" t="s">
        <v>53</v>
      </c>
      <c r="Q135" s="1108" t="s">
        <v>53</v>
      </c>
      <c r="R135" s="1108" t="s">
        <v>53</v>
      </c>
      <c r="S135" s="1108" t="s">
        <v>53</v>
      </c>
      <c r="T135" s="1108" t="s">
        <v>53</v>
      </c>
      <c r="U135" s="1108" t="s">
        <v>53</v>
      </c>
      <c r="V135" s="1108" t="s">
        <v>54</v>
      </c>
      <c r="W135" s="1108" t="s">
        <v>54</v>
      </c>
      <c r="X135" s="1108" t="s">
        <v>53</v>
      </c>
      <c r="Y135" s="1108" t="s">
        <v>53</v>
      </c>
      <c r="Z135" s="1108" t="s">
        <v>53</v>
      </c>
      <c r="AA135" s="1108" t="s">
        <v>53</v>
      </c>
      <c r="AB135" s="1108" t="s">
        <v>53</v>
      </c>
      <c r="AC135" s="1108" t="s">
        <v>53</v>
      </c>
      <c r="AD135" s="1108" t="s">
        <v>54</v>
      </c>
      <c r="AE135" s="1108" t="s">
        <v>53</v>
      </c>
      <c r="AF135" s="1108" t="s">
        <v>53</v>
      </c>
      <c r="AG135" s="1108" t="s">
        <v>54</v>
      </c>
      <c r="AH135" s="1109"/>
      <c r="AI135" s="1684"/>
      <c r="AJ135" s="1109"/>
      <c r="AK135" s="1962"/>
      <c r="AL135" s="1731"/>
      <c r="AM135" s="2055"/>
      <c r="AN135" s="1412" t="s">
        <v>347</v>
      </c>
      <c r="AO135" s="1338" t="s">
        <v>1598</v>
      </c>
      <c r="AP135" s="1414" t="s">
        <v>605</v>
      </c>
      <c r="AQ135" s="1110" t="s">
        <v>103</v>
      </c>
      <c r="AR135" s="1319" t="s">
        <v>61</v>
      </c>
      <c r="AS135" s="1317">
        <v>0.25</v>
      </c>
      <c r="AT135" s="1319" t="s">
        <v>56</v>
      </c>
      <c r="AU135" s="1317">
        <v>0.15</v>
      </c>
      <c r="AV135" s="1318">
        <v>0.4</v>
      </c>
      <c r="AW135" s="1319" t="s">
        <v>57</v>
      </c>
      <c r="AX135" s="1319" t="s">
        <v>58</v>
      </c>
      <c r="AY135" s="1319" t="s">
        <v>59</v>
      </c>
      <c r="AZ135" s="1320">
        <v>0.36</v>
      </c>
      <c r="BA135" s="1321" t="s">
        <v>90</v>
      </c>
      <c r="BB135" s="1318">
        <v>0.6</v>
      </c>
      <c r="BC135" s="1321" t="s">
        <v>123</v>
      </c>
      <c r="BD135" s="1322" t="s">
        <v>126</v>
      </c>
      <c r="BE135" s="1712"/>
      <c r="BF135" s="1906"/>
      <c r="BG135" s="1822"/>
      <c r="BH135" s="1811"/>
      <c r="BI135" s="2034"/>
      <c r="BJ135" s="2034"/>
      <c r="BK135" s="1268"/>
      <c r="BL135" s="1963"/>
    </row>
    <row r="136" spans="2:64" ht="187.5" customHeight="1" x14ac:dyDescent="0.3">
      <c r="B136" s="2073"/>
      <c r="C136" s="2075"/>
      <c r="D136" s="2075"/>
      <c r="E136" s="2077" t="s">
        <v>74</v>
      </c>
      <c r="F136" s="2078" t="s">
        <v>326</v>
      </c>
      <c r="G136" s="1871" t="s">
        <v>1045</v>
      </c>
      <c r="H136" s="1820" t="s">
        <v>157</v>
      </c>
      <c r="I136" s="1820" t="s">
        <v>606</v>
      </c>
      <c r="J136" s="1820" t="s">
        <v>1046</v>
      </c>
      <c r="K136" s="2061" t="s">
        <v>356</v>
      </c>
      <c r="L136" s="1950" t="s">
        <v>52</v>
      </c>
      <c r="M136" s="2058" t="s">
        <v>135</v>
      </c>
      <c r="N136" s="2052">
        <v>1</v>
      </c>
      <c r="O136" s="1355" t="s">
        <v>53</v>
      </c>
      <c r="P136" s="1355" t="s">
        <v>53</v>
      </c>
      <c r="Q136" s="1355" t="s">
        <v>53</v>
      </c>
      <c r="R136" s="1355" t="s">
        <v>53</v>
      </c>
      <c r="S136" s="1355" t="s">
        <v>53</v>
      </c>
      <c r="T136" s="1355" t="s">
        <v>53</v>
      </c>
      <c r="U136" s="1355" t="s">
        <v>53</v>
      </c>
      <c r="V136" s="1355" t="s">
        <v>54</v>
      </c>
      <c r="W136" s="1355" t="s">
        <v>54</v>
      </c>
      <c r="X136" s="1355" t="s">
        <v>53</v>
      </c>
      <c r="Y136" s="1355" t="s">
        <v>53</v>
      </c>
      <c r="Z136" s="1355" t="s">
        <v>53</v>
      </c>
      <c r="AA136" s="1355" t="s">
        <v>53</v>
      </c>
      <c r="AB136" s="1355" t="s">
        <v>53</v>
      </c>
      <c r="AC136" s="1355" t="s">
        <v>53</v>
      </c>
      <c r="AD136" s="1355" t="s">
        <v>54</v>
      </c>
      <c r="AE136" s="1355" t="s">
        <v>53</v>
      </c>
      <c r="AF136" s="1355" t="s">
        <v>53</v>
      </c>
      <c r="AG136" s="1355" t="s">
        <v>54</v>
      </c>
      <c r="AH136" s="1091"/>
      <c r="AI136" s="1950" t="s">
        <v>362</v>
      </c>
      <c r="AJ136" s="1091"/>
      <c r="AK136" s="1922" t="s">
        <v>130</v>
      </c>
      <c r="AL136" s="1924">
        <v>0.8</v>
      </c>
      <c r="AM136" s="2054" t="s">
        <v>129</v>
      </c>
      <c r="AN136" s="93" t="s">
        <v>84</v>
      </c>
      <c r="AO136" s="1418" t="s">
        <v>1469</v>
      </c>
      <c r="AP136" s="1409" t="s">
        <v>607</v>
      </c>
      <c r="AQ136" s="1093" t="s">
        <v>103</v>
      </c>
      <c r="AR136" s="1370" t="s">
        <v>61</v>
      </c>
      <c r="AS136" s="1366">
        <v>0.25</v>
      </c>
      <c r="AT136" s="1370" t="s">
        <v>56</v>
      </c>
      <c r="AU136" s="1366">
        <v>0.15</v>
      </c>
      <c r="AV136" s="1096">
        <v>0.4</v>
      </c>
      <c r="AW136" s="1370" t="s">
        <v>57</v>
      </c>
      <c r="AX136" s="1370" t="s">
        <v>58</v>
      </c>
      <c r="AY136" s="1370" t="s">
        <v>59</v>
      </c>
      <c r="AZ136" s="1096">
        <v>0.6</v>
      </c>
      <c r="BA136" s="1097" t="s">
        <v>122</v>
      </c>
      <c r="BB136" s="1096">
        <v>0.8</v>
      </c>
      <c r="BC136" s="1097" t="s">
        <v>130</v>
      </c>
      <c r="BD136" s="1368" t="s">
        <v>129</v>
      </c>
      <c r="BE136" s="1959" t="s">
        <v>60</v>
      </c>
      <c r="BF136" s="1937" t="s">
        <v>1094</v>
      </c>
      <c r="BG136" s="1820" t="s">
        <v>1095</v>
      </c>
      <c r="BH136" s="2040" t="s">
        <v>430</v>
      </c>
      <c r="BI136" s="2033">
        <v>45323</v>
      </c>
      <c r="BJ136" s="2033">
        <v>45655</v>
      </c>
      <c r="BK136" s="1010"/>
      <c r="BL136" s="1916" t="s">
        <v>1097</v>
      </c>
    </row>
    <row r="137" spans="2:64" ht="139.5" customHeight="1" thickBot="1" x14ac:dyDescent="0.35">
      <c r="B137" s="2074"/>
      <c r="C137" s="2076"/>
      <c r="D137" s="2076"/>
      <c r="E137" s="2081"/>
      <c r="F137" s="2082"/>
      <c r="G137" s="1872"/>
      <c r="H137" s="1821"/>
      <c r="I137" s="1821"/>
      <c r="J137" s="1821"/>
      <c r="K137" s="2083"/>
      <c r="L137" s="1951"/>
      <c r="M137" s="2084"/>
      <c r="N137" s="2064"/>
      <c r="O137" s="1356" t="s">
        <v>53</v>
      </c>
      <c r="P137" s="1356" t="s">
        <v>53</v>
      </c>
      <c r="Q137" s="1356" t="s">
        <v>53</v>
      </c>
      <c r="R137" s="1356" t="s">
        <v>53</v>
      </c>
      <c r="S137" s="1356" t="s">
        <v>53</v>
      </c>
      <c r="T137" s="1356" t="s">
        <v>53</v>
      </c>
      <c r="U137" s="1356" t="s">
        <v>53</v>
      </c>
      <c r="V137" s="1356" t="s">
        <v>54</v>
      </c>
      <c r="W137" s="1356" t="s">
        <v>54</v>
      </c>
      <c r="X137" s="1356" t="s">
        <v>53</v>
      </c>
      <c r="Y137" s="1356" t="s">
        <v>53</v>
      </c>
      <c r="Z137" s="1356" t="s">
        <v>53</v>
      </c>
      <c r="AA137" s="1356" t="s">
        <v>53</v>
      </c>
      <c r="AB137" s="1356" t="s">
        <v>53</v>
      </c>
      <c r="AC137" s="1356" t="s">
        <v>53</v>
      </c>
      <c r="AD137" s="1356" t="s">
        <v>54</v>
      </c>
      <c r="AE137" s="1356" t="s">
        <v>53</v>
      </c>
      <c r="AF137" s="1356" t="s">
        <v>53</v>
      </c>
      <c r="AG137" s="1356" t="s">
        <v>54</v>
      </c>
      <c r="AH137" s="1111"/>
      <c r="AI137" s="1951"/>
      <c r="AJ137" s="1111"/>
      <c r="AK137" s="1923"/>
      <c r="AL137" s="1925"/>
      <c r="AM137" s="2065"/>
      <c r="AN137" s="1410" t="s">
        <v>347</v>
      </c>
      <c r="AO137" s="1416" t="s">
        <v>1470</v>
      </c>
      <c r="AP137" s="1411" t="s">
        <v>605</v>
      </c>
      <c r="AQ137" s="652" t="s">
        <v>103</v>
      </c>
      <c r="AR137" s="1371" t="s">
        <v>61</v>
      </c>
      <c r="AS137" s="1372">
        <v>0.25</v>
      </c>
      <c r="AT137" s="1371" t="s">
        <v>56</v>
      </c>
      <c r="AU137" s="1372">
        <v>0.15</v>
      </c>
      <c r="AV137" s="1115">
        <v>0.4</v>
      </c>
      <c r="AW137" s="1371" t="s">
        <v>57</v>
      </c>
      <c r="AX137" s="1371" t="s">
        <v>58</v>
      </c>
      <c r="AY137" s="1371" t="s">
        <v>59</v>
      </c>
      <c r="AZ137" s="1122">
        <v>0.36</v>
      </c>
      <c r="BA137" s="1116" t="s">
        <v>90</v>
      </c>
      <c r="BB137" s="1115">
        <v>0.8</v>
      </c>
      <c r="BC137" s="1116" t="s">
        <v>130</v>
      </c>
      <c r="BD137" s="1369" t="s">
        <v>129</v>
      </c>
      <c r="BE137" s="1960"/>
      <c r="BF137" s="1938"/>
      <c r="BG137" s="1821"/>
      <c r="BH137" s="2070"/>
      <c r="BI137" s="2066"/>
      <c r="BJ137" s="2066"/>
      <c r="BK137" s="1011"/>
      <c r="BL137" s="1917"/>
    </row>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07:J107" name="Rango1_2_1"/>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 algorithmName="SHA-512" hashValue="G9bsd8ul70ySco/fjwoWEDABnXqVPz4YLkYmFCYj+rKlKkH9jH+EOHsXMfELT3EUbmL/wOE+3Kxk47F1wcNXBA==" saltValue="Bv4mwMmuON34DS/avFYXpQ==" spinCount="100000" sqref="BH107" name="Rango1_2_2_1"/>
    <protectedRange algorithmName="SHA-512" hashValue="G9bsd8ul70ySco/fjwoWEDABnXqVPz4YLkYmFCYj+rKlKkH9jH+EOHsXMfELT3EUbmL/wOE+3Kxk47F1wcNXBA==" saltValue="Bv4mwMmuON34DS/avFYXpQ==" spinCount="100000" sqref="BL107" name="Rango1_2_3_1"/>
    <protectedRange algorithmName="SHA-512" hashValue="G9bsd8ul70ySco/fjwoWEDABnXqVPz4YLkYmFCYj+rKlKkH9jH+EOHsXMfELT3EUbmL/wOE+3Kxk47F1wcNXBA==" saltValue="Bv4mwMmuON34DS/avFYXpQ==" spinCount="100000" sqref="BF107" name="Rango1_2_2_6"/>
    <protectedRange algorithmName="SHA-512" hashValue="G9bsd8ul70ySco/fjwoWEDABnXqVPz4YLkYmFCYj+rKlKkH9jH+EOHsXMfELT3EUbmL/wOE+3Kxk47F1wcNXBA==" saltValue="Bv4mwMmuON34DS/avFYXpQ==" spinCount="100000" sqref="BG107" name="Rango1_2_2_6_1"/>
  </protectedRanges>
  <autoFilter ref="A8:CW137" xr:uid="{1EF0AB00-F6F1-471C-89D4-3C77AC86B28F}"/>
  <mergeCells count="1063">
    <mergeCell ref="AP48:AP49"/>
    <mergeCell ref="AQ48:AQ49"/>
    <mergeCell ref="AR48:AR49"/>
    <mergeCell ref="AS48:AS49"/>
    <mergeCell ref="AT48:AT49"/>
    <mergeCell ref="AU48:AU49"/>
    <mergeCell ref="AV48:AV49"/>
    <mergeCell ref="AW48:AW49"/>
    <mergeCell ref="AX48:AX49"/>
    <mergeCell ref="AY48:AY49"/>
    <mergeCell ref="AZ48:AZ49"/>
    <mergeCell ref="BA48:BA49"/>
    <mergeCell ref="BB48:BB49"/>
    <mergeCell ref="BC48:BC49"/>
    <mergeCell ref="BD48:BD49"/>
    <mergeCell ref="BE48:BE49"/>
    <mergeCell ref="BJ61:BJ62"/>
    <mergeCell ref="BL61:BL62"/>
    <mergeCell ref="BH61:BH62"/>
    <mergeCell ref="BI61:BI62"/>
    <mergeCell ref="BH69:BH70"/>
    <mergeCell ref="BI69:BI70"/>
    <mergeCell ref="BI74:BI76"/>
    <mergeCell ref="BJ74:BJ76"/>
    <mergeCell ref="BK74:BK76"/>
    <mergeCell ref="BL74:BL76"/>
    <mergeCell ref="BE74:BE76"/>
    <mergeCell ref="BF74:BF76"/>
    <mergeCell ref="I102:I104"/>
    <mergeCell ref="B48:B60"/>
    <mergeCell ref="C48:C60"/>
    <mergeCell ref="D48:D60"/>
    <mergeCell ref="E48:E49"/>
    <mergeCell ref="F48:F49"/>
    <mergeCell ref="G48:G49"/>
    <mergeCell ref="H48:H49"/>
    <mergeCell ref="I48:I49"/>
    <mergeCell ref="J48:J49"/>
    <mergeCell ref="K48:K49"/>
    <mergeCell ref="L48:L49"/>
    <mergeCell ref="M48:M49"/>
    <mergeCell ref="N48:N49"/>
    <mergeCell ref="AI48:AI49"/>
    <mergeCell ref="AK48:AK49"/>
    <mergeCell ref="AL48:AL49"/>
    <mergeCell ref="B61:B70"/>
    <mergeCell ref="C61:C70"/>
    <mergeCell ref="D61:D70"/>
    <mergeCell ref="E61:E62"/>
    <mergeCell ref="F61:F62"/>
    <mergeCell ref="G61:G62"/>
    <mergeCell ref="H61:H62"/>
    <mergeCell ref="I61:I62"/>
    <mergeCell ref="M59:M60"/>
    <mergeCell ref="E63:E67"/>
    <mergeCell ref="F63:F67"/>
    <mergeCell ref="G63:G67"/>
    <mergeCell ref="H63:H67"/>
    <mergeCell ref="N55:N56"/>
    <mergeCell ref="AI55:AI56"/>
    <mergeCell ref="AM48:AM49"/>
    <mergeCell ref="AP7:AP8"/>
    <mergeCell ref="AQ7:AQ8"/>
    <mergeCell ref="BA7:BA8"/>
    <mergeCell ref="BB7:BB8"/>
    <mergeCell ref="BC7:BC8"/>
    <mergeCell ref="AO7:AO8"/>
    <mergeCell ref="L12:L13"/>
    <mergeCell ref="M12:M13"/>
    <mergeCell ref="N12:N13"/>
    <mergeCell ref="I14:I15"/>
    <mergeCell ref="J14:J15"/>
    <mergeCell ref="K14:K15"/>
    <mergeCell ref="F25:F27"/>
    <mergeCell ref="G25:G27"/>
    <mergeCell ref="H25:H27"/>
    <mergeCell ref="I25:I27"/>
    <mergeCell ref="J25:J27"/>
    <mergeCell ref="K25:K27"/>
    <mergeCell ref="E25:E27"/>
    <mergeCell ref="N30:N31"/>
    <mergeCell ref="BD7:BD8"/>
    <mergeCell ref="B1:BL1"/>
    <mergeCell ref="B2:BL2"/>
    <mergeCell ref="B3:BL3"/>
    <mergeCell ref="BM3:CW3"/>
    <mergeCell ref="B4:BL4"/>
    <mergeCell ref="BM4:CW4"/>
    <mergeCell ref="BK7:BK8"/>
    <mergeCell ref="BL7:BL8"/>
    <mergeCell ref="B9:B11"/>
    <mergeCell ref="C9:C11"/>
    <mergeCell ref="D9:D11"/>
    <mergeCell ref="E9:E11"/>
    <mergeCell ref="F9:F11"/>
    <mergeCell ref="G9:G11"/>
    <mergeCell ref="H9:H11"/>
    <mergeCell ref="I9:I11"/>
    <mergeCell ref="BE7:BE8"/>
    <mergeCell ref="BF7:BF8"/>
    <mergeCell ref="BG7:BG8"/>
    <mergeCell ref="BH7:BH8"/>
    <mergeCell ref="BI7:BI8"/>
    <mergeCell ref="BJ7:BJ8"/>
    <mergeCell ref="AR7:AY7"/>
    <mergeCell ref="AZ7:AZ8"/>
    <mergeCell ref="B5:BL5"/>
    <mergeCell ref="B6:L7"/>
    <mergeCell ref="M6:AM7"/>
    <mergeCell ref="AN6:AY6"/>
    <mergeCell ref="AZ6:BE6"/>
    <mergeCell ref="BF6:BK6"/>
    <mergeCell ref="AN7:AN8"/>
    <mergeCell ref="BF9:BF11"/>
    <mergeCell ref="BG9:BG11"/>
    <mergeCell ref="J9:J11"/>
    <mergeCell ref="K9:K11"/>
    <mergeCell ref="L9:L11"/>
    <mergeCell ref="M9:M11"/>
    <mergeCell ref="N9:N11"/>
    <mergeCell ref="AI9:AI11"/>
    <mergeCell ref="BL12:BL13"/>
    <mergeCell ref="E14:E15"/>
    <mergeCell ref="L14:L15"/>
    <mergeCell ref="M14:M15"/>
    <mergeCell ref="AI12:AI13"/>
    <mergeCell ref="AK12:AK13"/>
    <mergeCell ref="AL12:AL13"/>
    <mergeCell ref="AM12:AM13"/>
    <mergeCell ref="BE12:BE13"/>
    <mergeCell ref="H12:H13"/>
    <mergeCell ref="I12:I13"/>
    <mergeCell ref="J12:J13"/>
    <mergeCell ref="K12:K13"/>
    <mergeCell ref="B17:B19"/>
    <mergeCell ref="C17:C19"/>
    <mergeCell ref="D17:D19"/>
    <mergeCell ref="E17:E18"/>
    <mergeCell ref="F17:F18"/>
    <mergeCell ref="G17:G18"/>
    <mergeCell ref="BF14:BF15"/>
    <mergeCell ref="BG14:BG15"/>
    <mergeCell ref="H17:H18"/>
    <mergeCell ref="I17:I18"/>
    <mergeCell ref="J17:J18"/>
    <mergeCell ref="K17:K18"/>
    <mergeCell ref="L17:L18"/>
    <mergeCell ref="M17:M18"/>
    <mergeCell ref="BF17:BF18"/>
    <mergeCell ref="BG17:BG18"/>
    <mergeCell ref="F14:F15"/>
    <mergeCell ref="G14:G15"/>
    <mergeCell ref="H14:H15"/>
    <mergeCell ref="B12:B16"/>
    <mergeCell ref="C12:C16"/>
    <mergeCell ref="D12:D16"/>
    <mergeCell ref="E12:E13"/>
    <mergeCell ref="F12:F13"/>
    <mergeCell ref="G12:G13"/>
    <mergeCell ref="AK20:AK22"/>
    <mergeCell ref="AL20:AL22"/>
    <mergeCell ref="AM20:AM22"/>
    <mergeCell ref="BE20:BE22"/>
    <mergeCell ref="BH17:BH18"/>
    <mergeCell ref="BI17:BI18"/>
    <mergeCell ref="BJ17:BJ18"/>
    <mergeCell ref="BL17:BL18"/>
    <mergeCell ref="N17:N18"/>
    <mergeCell ref="AI17:AI18"/>
    <mergeCell ref="AK17:AK18"/>
    <mergeCell ref="AL17:AL18"/>
    <mergeCell ref="AM17:AM18"/>
    <mergeCell ref="BE17:BE18"/>
    <mergeCell ref="BH9:BH11"/>
    <mergeCell ref="BI9:BI11"/>
    <mergeCell ref="BJ9:BJ11"/>
    <mergeCell ref="BH14:BH15"/>
    <mergeCell ref="BI14:BI15"/>
    <mergeCell ref="BJ14:BJ15"/>
    <mergeCell ref="BL14:BL15"/>
    <mergeCell ref="N14:N15"/>
    <mergeCell ref="AI14:AI15"/>
    <mergeCell ref="AK14:AK15"/>
    <mergeCell ref="AL14:AL15"/>
    <mergeCell ref="AM14:AM15"/>
    <mergeCell ref="BE14:BE15"/>
    <mergeCell ref="BL9:BL11"/>
    <mergeCell ref="AK9:AK11"/>
    <mergeCell ref="AL9:AL11"/>
    <mergeCell ref="AM9:AM11"/>
    <mergeCell ref="BE9:BE11"/>
    <mergeCell ref="BI23:BI24"/>
    <mergeCell ref="BJ23:BJ24"/>
    <mergeCell ref="BL23:BL24"/>
    <mergeCell ref="N23:N24"/>
    <mergeCell ref="AI23:AI24"/>
    <mergeCell ref="AK23:AK24"/>
    <mergeCell ref="AL23:AL24"/>
    <mergeCell ref="AM23:AM24"/>
    <mergeCell ref="BE23:BE24"/>
    <mergeCell ref="H20:H22"/>
    <mergeCell ref="I20:I22"/>
    <mergeCell ref="J20:J22"/>
    <mergeCell ref="K20:K22"/>
    <mergeCell ref="L20:L22"/>
    <mergeCell ref="M20:M22"/>
    <mergeCell ref="BF23:BF24"/>
    <mergeCell ref="BG23:BG24"/>
    <mergeCell ref="BH23:BH24"/>
    <mergeCell ref="H23:H24"/>
    <mergeCell ref="I23:I24"/>
    <mergeCell ref="J23:J24"/>
    <mergeCell ref="K23:K24"/>
    <mergeCell ref="L23:L24"/>
    <mergeCell ref="M23:M24"/>
    <mergeCell ref="BF20:BF22"/>
    <mergeCell ref="BG20:BG22"/>
    <mergeCell ref="BH20:BH22"/>
    <mergeCell ref="BI20:BI22"/>
    <mergeCell ref="BJ20:BJ22"/>
    <mergeCell ref="BL20:BL22"/>
    <mergeCell ref="N20:N22"/>
    <mergeCell ref="AI20:AI22"/>
    <mergeCell ref="AI30:AI31"/>
    <mergeCell ref="AM28:AM29"/>
    <mergeCell ref="BE28:BE29"/>
    <mergeCell ref="BL28:BL29"/>
    <mergeCell ref="N28:N29"/>
    <mergeCell ref="AI28:AI29"/>
    <mergeCell ref="AK28:AK29"/>
    <mergeCell ref="AL28:AL29"/>
    <mergeCell ref="AK30:AK31"/>
    <mergeCell ref="AL30:AL31"/>
    <mergeCell ref="AM30:AM31"/>
    <mergeCell ref="BE30:BE31"/>
    <mergeCell ref="BL30:BL31"/>
    <mergeCell ref="AM25:AM27"/>
    <mergeCell ref="BE25:BE27"/>
    <mergeCell ref="BL25:BL27"/>
    <mergeCell ref="N25:N27"/>
    <mergeCell ref="AI25:AI27"/>
    <mergeCell ref="AK25:AK27"/>
    <mergeCell ref="AL25:AL27"/>
    <mergeCell ref="F30:F31"/>
    <mergeCell ref="G30:G31"/>
    <mergeCell ref="H30:H31"/>
    <mergeCell ref="L28:L29"/>
    <mergeCell ref="M28:M29"/>
    <mergeCell ref="B20:B29"/>
    <mergeCell ref="C20:C29"/>
    <mergeCell ref="D20:D29"/>
    <mergeCell ref="E20:E22"/>
    <mergeCell ref="F20:F22"/>
    <mergeCell ref="G20:G22"/>
    <mergeCell ref="E23:E24"/>
    <mergeCell ref="F23:F24"/>
    <mergeCell ref="G23:G24"/>
    <mergeCell ref="E32:E34"/>
    <mergeCell ref="F32:F34"/>
    <mergeCell ref="G32:G34"/>
    <mergeCell ref="H32:H34"/>
    <mergeCell ref="I32:I34"/>
    <mergeCell ref="I30:I31"/>
    <mergeCell ref="K30:K31"/>
    <mergeCell ref="L30:L31"/>
    <mergeCell ref="M30:M31"/>
    <mergeCell ref="E28:E29"/>
    <mergeCell ref="F28:F29"/>
    <mergeCell ref="G28:G29"/>
    <mergeCell ref="H28:H29"/>
    <mergeCell ref="I28:I29"/>
    <mergeCell ref="J28:J29"/>
    <mergeCell ref="K28:K29"/>
    <mergeCell ref="L25:L27"/>
    <mergeCell ref="M25:M27"/>
    <mergeCell ref="BL32:BL34"/>
    <mergeCell ref="AN33:AN34"/>
    <mergeCell ref="AO33:AO34"/>
    <mergeCell ref="AP33:AP34"/>
    <mergeCell ref="AQ33:AQ34"/>
    <mergeCell ref="AR33:AR34"/>
    <mergeCell ref="AS33:AS34"/>
    <mergeCell ref="K32:K34"/>
    <mergeCell ref="L32:L34"/>
    <mergeCell ref="M32:M34"/>
    <mergeCell ref="N32:N34"/>
    <mergeCell ref="AI32:AI34"/>
    <mergeCell ref="AK32:AK34"/>
    <mergeCell ref="AL32:AL34"/>
    <mergeCell ref="AM32:AM34"/>
    <mergeCell ref="BE32:BE34"/>
    <mergeCell ref="BG33:BG34"/>
    <mergeCell ref="BH33:BH34"/>
    <mergeCell ref="BI33:BI34"/>
    <mergeCell ref="BJ33:BJ34"/>
    <mergeCell ref="BC33:BC34"/>
    <mergeCell ref="BD33:BD34"/>
    <mergeCell ref="BF33:BF34"/>
    <mergeCell ref="L36:L37"/>
    <mergeCell ref="M36:M37"/>
    <mergeCell ref="AK36:AK37"/>
    <mergeCell ref="AL36:AL37"/>
    <mergeCell ref="AM36:AM37"/>
    <mergeCell ref="BE36:BE37"/>
    <mergeCell ref="B35:B42"/>
    <mergeCell ref="C35:C42"/>
    <mergeCell ref="D35:D42"/>
    <mergeCell ref="E36:E37"/>
    <mergeCell ref="F36:F37"/>
    <mergeCell ref="G36:G37"/>
    <mergeCell ref="AZ33:AZ34"/>
    <mergeCell ref="BA33:BA34"/>
    <mergeCell ref="BB33:BB34"/>
    <mergeCell ref="AT33:AT34"/>
    <mergeCell ref="AU33:AU34"/>
    <mergeCell ref="AV33:AV34"/>
    <mergeCell ref="AW33:AW34"/>
    <mergeCell ref="AX33:AX34"/>
    <mergeCell ref="AY33:AY34"/>
    <mergeCell ref="B30:B34"/>
    <mergeCell ref="C30:C34"/>
    <mergeCell ref="H36:H37"/>
    <mergeCell ref="I36:I37"/>
    <mergeCell ref="J36:J37"/>
    <mergeCell ref="K36:K37"/>
    <mergeCell ref="E41:E42"/>
    <mergeCell ref="F41:F42"/>
    <mergeCell ref="G41:G42"/>
    <mergeCell ref="D30:D34"/>
    <mergeCell ref="E30:E31"/>
    <mergeCell ref="BK44:BK45"/>
    <mergeCell ref="BL44:BL45"/>
    <mergeCell ref="AK41:AK42"/>
    <mergeCell ref="AL41:AL42"/>
    <mergeCell ref="AM41:AM42"/>
    <mergeCell ref="BE41:BE42"/>
    <mergeCell ref="BL39:BL40"/>
    <mergeCell ref="BI39:BI40"/>
    <mergeCell ref="BJ39:BJ40"/>
    <mergeCell ref="BK39:BK40"/>
    <mergeCell ref="BI41:BI42"/>
    <mergeCell ref="BJ41:BJ42"/>
    <mergeCell ref="BK41:BK42"/>
    <mergeCell ref="BL41:BL42"/>
    <mergeCell ref="BL36:BL37"/>
    <mergeCell ref="E39:E40"/>
    <mergeCell ref="F39:F40"/>
    <mergeCell ref="G39:G40"/>
    <mergeCell ref="H39:H40"/>
    <mergeCell ref="I39:I40"/>
    <mergeCell ref="J39:J40"/>
    <mergeCell ref="K39:K40"/>
    <mergeCell ref="L39:L40"/>
    <mergeCell ref="M39:M40"/>
    <mergeCell ref="BF36:BF37"/>
    <mergeCell ref="BG36:BG37"/>
    <mergeCell ref="BH36:BH37"/>
    <mergeCell ref="BI36:BI37"/>
    <mergeCell ref="BJ36:BJ37"/>
    <mergeCell ref="BK36:BK37"/>
    <mergeCell ref="N36:N37"/>
    <mergeCell ref="AI36:AI37"/>
    <mergeCell ref="B44:B47"/>
    <mergeCell ref="C44:C47"/>
    <mergeCell ref="D44:D47"/>
    <mergeCell ref="E44:E45"/>
    <mergeCell ref="F44:F45"/>
    <mergeCell ref="G44:G45"/>
    <mergeCell ref="H44:H45"/>
    <mergeCell ref="I44:I45"/>
    <mergeCell ref="J44:J45"/>
    <mergeCell ref="K44:K45"/>
    <mergeCell ref="BH41:BH42"/>
    <mergeCell ref="N39:N40"/>
    <mergeCell ref="AI39:AI40"/>
    <mergeCell ref="AK39:AK40"/>
    <mergeCell ref="AL39:AL40"/>
    <mergeCell ref="AM39:AM40"/>
    <mergeCell ref="BE39:BE40"/>
    <mergeCell ref="H41:H42"/>
    <mergeCell ref="I41:I42"/>
    <mergeCell ref="L41:L42"/>
    <mergeCell ref="M41:M42"/>
    <mergeCell ref="N41:N42"/>
    <mergeCell ref="AI41:AI42"/>
    <mergeCell ref="BF39:BF40"/>
    <mergeCell ref="BG39:BG40"/>
    <mergeCell ref="BH39:BH40"/>
    <mergeCell ref="BF41:BF42"/>
    <mergeCell ref="BG41:BG42"/>
    <mergeCell ref="E46:E47"/>
    <mergeCell ref="F46:F47"/>
    <mergeCell ref="G46:G47"/>
    <mergeCell ref="H46:H47"/>
    <mergeCell ref="I46:I47"/>
    <mergeCell ref="J46:J47"/>
    <mergeCell ref="K46:K47"/>
    <mergeCell ref="L46:L47"/>
    <mergeCell ref="BE44:BE45"/>
    <mergeCell ref="BF44:BF45"/>
    <mergeCell ref="BG44:BG45"/>
    <mergeCell ref="BH44:BH45"/>
    <mergeCell ref="BI44:BI45"/>
    <mergeCell ref="BJ44:BJ45"/>
    <mergeCell ref="M44:M45"/>
    <mergeCell ref="N44:N45"/>
    <mergeCell ref="AI44:AI45"/>
    <mergeCell ref="AK44:AK45"/>
    <mergeCell ref="AL44:AL45"/>
    <mergeCell ref="AM44:AM45"/>
    <mergeCell ref="AI46:AI47"/>
    <mergeCell ref="AK46:AK47"/>
    <mergeCell ref="AL46:AL47"/>
    <mergeCell ref="AM46:AM47"/>
    <mergeCell ref="L44:L45"/>
    <mergeCell ref="BK46:BK47"/>
    <mergeCell ref="BL46:BL47"/>
    <mergeCell ref="E55:E56"/>
    <mergeCell ref="F55:F56"/>
    <mergeCell ref="G55:G56"/>
    <mergeCell ref="H55:H56"/>
    <mergeCell ref="K55:K56"/>
    <mergeCell ref="BE46:BE47"/>
    <mergeCell ref="BF46:BF47"/>
    <mergeCell ref="BG46:BG47"/>
    <mergeCell ref="BH46:BH47"/>
    <mergeCell ref="BI46:BI47"/>
    <mergeCell ref="BJ46:BJ47"/>
    <mergeCell ref="M46:M47"/>
    <mergeCell ref="N46:N47"/>
    <mergeCell ref="BL59:BL60"/>
    <mergeCell ref="N59:N60"/>
    <mergeCell ref="AI59:AI60"/>
    <mergeCell ref="AK59:AK60"/>
    <mergeCell ref="AL59:AL60"/>
    <mergeCell ref="AM55:AM56"/>
    <mergeCell ref="BE55:BE56"/>
    <mergeCell ref="E59:E60"/>
    <mergeCell ref="F59:F60"/>
    <mergeCell ref="G59:G60"/>
    <mergeCell ref="H59:H60"/>
    <mergeCell ref="I59:I60"/>
    <mergeCell ref="J59:J60"/>
    <mergeCell ref="K59:K60"/>
    <mergeCell ref="L59:L60"/>
    <mergeCell ref="L55:L56"/>
    <mergeCell ref="M55:M56"/>
    <mergeCell ref="AK55:AK56"/>
    <mergeCell ref="AL55:AL56"/>
    <mergeCell ref="AM59:AM60"/>
    <mergeCell ref="BE59:BE60"/>
    <mergeCell ref="I63:I67"/>
    <mergeCell ref="J63:J67"/>
    <mergeCell ref="AK61:AK62"/>
    <mergeCell ref="AL61:AL62"/>
    <mergeCell ref="AM61:AM62"/>
    <mergeCell ref="BE61:BE62"/>
    <mergeCell ref="BF61:BF62"/>
    <mergeCell ref="BG61:BG62"/>
    <mergeCell ref="J61:J62"/>
    <mergeCell ref="K61:K62"/>
    <mergeCell ref="L61:L62"/>
    <mergeCell ref="M61:M62"/>
    <mergeCell ref="N61:N62"/>
    <mergeCell ref="AI61:AI62"/>
    <mergeCell ref="BI63:BI67"/>
    <mergeCell ref="BJ63:BJ67"/>
    <mergeCell ref="BL63:BL67"/>
    <mergeCell ref="E69:E70"/>
    <mergeCell ref="F69:F70"/>
    <mergeCell ref="G69:G70"/>
    <mergeCell ref="H69:H70"/>
    <mergeCell ref="I69:I70"/>
    <mergeCell ref="J69:J70"/>
    <mergeCell ref="K69:K70"/>
    <mergeCell ref="AL63:AL67"/>
    <mergeCell ref="AM63:AM67"/>
    <mergeCell ref="BE63:BE67"/>
    <mergeCell ref="BF63:BF67"/>
    <mergeCell ref="BG63:BG67"/>
    <mergeCell ref="BH63:BH67"/>
    <mergeCell ref="K63:K67"/>
    <mergeCell ref="L63:L67"/>
    <mergeCell ref="M63:M67"/>
    <mergeCell ref="N63:N67"/>
    <mergeCell ref="AI63:AI67"/>
    <mergeCell ref="AK63:AK67"/>
    <mergeCell ref="BJ69:BJ70"/>
    <mergeCell ref="BL69:BL70"/>
    <mergeCell ref="BE69:BE70"/>
    <mergeCell ref="BF69:BF70"/>
    <mergeCell ref="BG69:BG70"/>
    <mergeCell ref="L69:L70"/>
    <mergeCell ref="M69:M70"/>
    <mergeCell ref="N69:N70"/>
    <mergeCell ref="AI69:AI70"/>
    <mergeCell ref="AK69:AK70"/>
    <mergeCell ref="AL69:AL70"/>
    <mergeCell ref="B71:B96"/>
    <mergeCell ref="C71:C96"/>
    <mergeCell ref="D71:D96"/>
    <mergeCell ref="E74:E76"/>
    <mergeCell ref="F74:F76"/>
    <mergeCell ref="G74:G76"/>
    <mergeCell ref="H74:H76"/>
    <mergeCell ref="J74:J76"/>
    <mergeCell ref="AM69:AM70"/>
    <mergeCell ref="N78:N79"/>
    <mergeCell ref="AI78:AI79"/>
    <mergeCell ref="AK78:AK79"/>
    <mergeCell ref="AL78:AL79"/>
    <mergeCell ref="AM78:AM79"/>
    <mergeCell ref="G81:G82"/>
    <mergeCell ref="H81:H82"/>
    <mergeCell ref="E78:E79"/>
    <mergeCell ref="F78:F79"/>
    <mergeCell ref="G78:G79"/>
    <mergeCell ref="K78:K79"/>
    <mergeCell ref="L78:L79"/>
    <mergeCell ref="M78:M79"/>
    <mergeCell ref="AL74:AL76"/>
    <mergeCell ref="AM74:AM76"/>
    <mergeCell ref="E81:E82"/>
    <mergeCell ref="F81:F82"/>
    <mergeCell ref="AL81:AL82"/>
    <mergeCell ref="AM81:AM82"/>
    <mergeCell ref="E86:E87"/>
    <mergeCell ref="AK88:AK89"/>
    <mergeCell ref="E83:E85"/>
    <mergeCell ref="BG74:BG76"/>
    <mergeCell ref="BH74:BH76"/>
    <mergeCell ref="K74:K76"/>
    <mergeCell ref="L74:L76"/>
    <mergeCell ref="M74:M76"/>
    <mergeCell ref="N74:N76"/>
    <mergeCell ref="BA78:BA79"/>
    <mergeCell ref="BB78:BB79"/>
    <mergeCell ref="BC78:BC79"/>
    <mergeCell ref="BD78:BD79"/>
    <mergeCell ref="BE78:BE79"/>
    <mergeCell ref="BF78:BF79"/>
    <mergeCell ref="AO78:AO79"/>
    <mergeCell ref="AP78:AP79"/>
    <mergeCell ref="AQ78:AQ79"/>
    <mergeCell ref="AR78:AR79"/>
    <mergeCell ref="AS78:AS79"/>
    <mergeCell ref="AT78:AT79"/>
    <mergeCell ref="AW78:AW79"/>
    <mergeCell ref="AX78:AX79"/>
    <mergeCell ref="AY78:AY79"/>
    <mergeCell ref="AZ78:AZ79"/>
    <mergeCell ref="AI74:AI76"/>
    <mergeCell ref="AK74:AK76"/>
    <mergeCell ref="AU78:AU79"/>
    <mergeCell ref="AV78:AV79"/>
    <mergeCell ref="AN78:AN79"/>
    <mergeCell ref="J81:J82"/>
    <mergeCell ref="BG78:BG79"/>
    <mergeCell ref="BH78:BH79"/>
    <mergeCell ref="BI78:BI79"/>
    <mergeCell ref="BJ78:BJ79"/>
    <mergeCell ref="BL78:BL79"/>
    <mergeCell ref="BL83:BL85"/>
    <mergeCell ref="AP81:AP82"/>
    <mergeCell ref="AQ81:AQ82"/>
    <mergeCell ref="AR81:AR82"/>
    <mergeCell ref="AS81:AS82"/>
    <mergeCell ref="AT81:AT82"/>
    <mergeCell ref="AU81:AU82"/>
    <mergeCell ref="AV81:AV82"/>
    <mergeCell ref="AW81:AW82"/>
    <mergeCell ref="AX81:AX82"/>
    <mergeCell ref="BJ83:BJ85"/>
    <mergeCell ref="M81:M82"/>
    <mergeCell ref="N81:N82"/>
    <mergeCell ref="AI81:AI82"/>
    <mergeCell ref="AK81:AK82"/>
    <mergeCell ref="AK83:AK85"/>
    <mergeCell ref="F83:F85"/>
    <mergeCell ref="G83:G85"/>
    <mergeCell ref="K81:K82"/>
    <mergeCell ref="L81:L82"/>
    <mergeCell ref="E88:E89"/>
    <mergeCell ref="F88:F89"/>
    <mergeCell ref="G88:G89"/>
    <mergeCell ref="H88:H89"/>
    <mergeCell ref="I88:I89"/>
    <mergeCell ref="N88:N89"/>
    <mergeCell ref="AI88:AI89"/>
    <mergeCell ref="J88:J89"/>
    <mergeCell ref="I83:I85"/>
    <mergeCell ref="N86:N87"/>
    <mergeCell ref="AI86:AI87"/>
    <mergeCell ref="AK86:AK87"/>
    <mergeCell ref="BL88:BL89"/>
    <mergeCell ref="BL86:BL87"/>
    <mergeCell ref="AX83:AX85"/>
    <mergeCell ref="AY83:AY85"/>
    <mergeCell ref="AZ83:AZ85"/>
    <mergeCell ref="BA83:BA85"/>
    <mergeCell ref="AY81:AY82"/>
    <mergeCell ref="AZ81:AZ82"/>
    <mergeCell ref="BA81:BA82"/>
    <mergeCell ref="BB81:BB82"/>
    <mergeCell ref="BC81:BC82"/>
    <mergeCell ref="AN83:AN85"/>
    <mergeCell ref="AO83:AO85"/>
    <mergeCell ref="AP83:AP85"/>
    <mergeCell ref="BE81:BE82"/>
    <mergeCell ref="BL81:BL82"/>
    <mergeCell ref="BI86:BI87"/>
    <mergeCell ref="AL88:AL89"/>
    <mergeCell ref="AM88:AM89"/>
    <mergeCell ref="BE88:BE89"/>
    <mergeCell ref="M86:M87"/>
    <mergeCell ref="K83:K85"/>
    <mergeCell ref="L83:L85"/>
    <mergeCell ref="M83:M85"/>
    <mergeCell ref="N83:N85"/>
    <mergeCell ref="AI83:AI85"/>
    <mergeCell ref="AU83:AU85"/>
    <mergeCell ref="AV83:AV85"/>
    <mergeCell ref="BJ86:BJ87"/>
    <mergeCell ref="AL86:AL87"/>
    <mergeCell ref="AM86:AM87"/>
    <mergeCell ref="BE86:BE87"/>
    <mergeCell ref="AL83:AL85"/>
    <mergeCell ref="AM83:AM85"/>
    <mergeCell ref="B97:B107"/>
    <mergeCell ref="BK88:BK89"/>
    <mergeCell ref="BF86:BF87"/>
    <mergeCell ref="BG86:BG87"/>
    <mergeCell ref="BH86:BH87"/>
    <mergeCell ref="BE83:BE85"/>
    <mergeCell ref="F86:F87"/>
    <mergeCell ref="G86:G87"/>
    <mergeCell ref="K86:K87"/>
    <mergeCell ref="L86:L87"/>
    <mergeCell ref="BE93:BE95"/>
    <mergeCell ref="BF93:BF95"/>
    <mergeCell ref="BG93:BG95"/>
    <mergeCell ref="BH93:BH95"/>
    <mergeCell ref="BE90:BE92"/>
    <mergeCell ref="BF90:BF91"/>
    <mergeCell ref="BG90:BG91"/>
    <mergeCell ref="BH90:BH91"/>
    <mergeCell ref="BK90:BK91"/>
    <mergeCell ref="E90:E92"/>
    <mergeCell ref="E102:E104"/>
    <mergeCell ref="F102:F104"/>
    <mergeCell ref="G102:G104"/>
    <mergeCell ref="H102:H104"/>
    <mergeCell ref="F90:F92"/>
    <mergeCell ref="G90:G92"/>
    <mergeCell ref="H90:H92"/>
    <mergeCell ref="I90:I92"/>
    <mergeCell ref="J90:J92"/>
    <mergeCell ref="BI90:BI91"/>
    <mergeCell ref="BJ90:BJ91"/>
    <mergeCell ref="K90:K92"/>
    <mergeCell ref="E93:E95"/>
    <mergeCell ref="F93:F95"/>
    <mergeCell ref="G93:G95"/>
    <mergeCell ref="H93:H95"/>
    <mergeCell ref="I93:I95"/>
    <mergeCell ref="J93:J95"/>
    <mergeCell ref="BL108:BL109"/>
    <mergeCell ref="H108:H109"/>
    <mergeCell ref="J108:J109"/>
    <mergeCell ref="K108:K109"/>
    <mergeCell ref="L108:L109"/>
    <mergeCell ref="M108:M109"/>
    <mergeCell ref="N108:N109"/>
    <mergeCell ref="AL102:AL104"/>
    <mergeCell ref="AM102:AM104"/>
    <mergeCell ref="BE102:BE104"/>
    <mergeCell ref="BL102:BL104"/>
    <mergeCell ref="E105:E106"/>
    <mergeCell ref="F105:F106"/>
    <mergeCell ref="G105:G106"/>
    <mergeCell ref="I105:I106"/>
    <mergeCell ref="J102:J104"/>
    <mergeCell ref="K102:K104"/>
    <mergeCell ref="L102:L104"/>
    <mergeCell ref="AI102:AI104"/>
    <mergeCell ref="BJ93:BJ95"/>
    <mergeCell ref="H105:H106"/>
    <mergeCell ref="M102:M104"/>
    <mergeCell ref="N102:N104"/>
    <mergeCell ref="N105:N106"/>
    <mergeCell ref="BL93:BL95"/>
    <mergeCell ref="BL90:BL92"/>
    <mergeCell ref="BH105:BH106"/>
    <mergeCell ref="BI105:BI106"/>
    <mergeCell ref="BJ105:BJ106"/>
    <mergeCell ref="BL105:BL106"/>
    <mergeCell ref="BG105:BG106"/>
    <mergeCell ref="AK105:AK106"/>
    <mergeCell ref="AL105:AL106"/>
    <mergeCell ref="AM105:AM106"/>
    <mergeCell ref="BE105:BE106"/>
    <mergeCell ref="BF105:BF106"/>
    <mergeCell ref="AI105:AI106"/>
    <mergeCell ref="AK102:AK104"/>
    <mergeCell ref="J105:J106"/>
    <mergeCell ref="K105:K106"/>
    <mergeCell ref="L105:L106"/>
    <mergeCell ref="M105:M106"/>
    <mergeCell ref="AL93:AL95"/>
    <mergeCell ref="AM93:AM95"/>
    <mergeCell ref="K93:K95"/>
    <mergeCell ref="L93:L95"/>
    <mergeCell ref="M93:M95"/>
    <mergeCell ref="N93:N95"/>
    <mergeCell ref="AI93:AI95"/>
    <mergeCell ref="AK93:AK95"/>
    <mergeCell ref="L90:L92"/>
    <mergeCell ref="BE108:BE109"/>
    <mergeCell ref="BG112:BG113"/>
    <mergeCell ref="BJ110:BJ111"/>
    <mergeCell ref="BL110:BL111"/>
    <mergeCell ref="AM110:AM111"/>
    <mergeCell ref="E114:E116"/>
    <mergeCell ref="F114:F116"/>
    <mergeCell ref="G114:G116"/>
    <mergeCell ref="H114:H116"/>
    <mergeCell ref="I114:I116"/>
    <mergeCell ref="J114:J116"/>
    <mergeCell ref="K114:K116"/>
    <mergeCell ref="L114:L116"/>
    <mergeCell ref="AI110:AI111"/>
    <mergeCell ref="AK110:AK111"/>
    <mergeCell ref="E110:E111"/>
    <mergeCell ref="F110:F111"/>
    <mergeCell ref="G110:G111"/>
    <mergeCell ref="L112:L113"/>
    <mergeCell ref="M112:M113"/>
    <mergeCell ref="N112:N113"/>
    <mergeCell ref="BE119:BE120"/>
    <mergeCell ref="AI112:AI113"/>
    <mergeCell ref="H110:H111"/>
    <mergeCell ref="I110:I111"/>
    <mergeCell ref="J110:J111"/>
    <mergeCell ref="M114:M116"/>
    <mergeCell ref="N114:N116"/>
    <mergeCell ref="AI114:AI116"/>
    <mergeCell ref="E112:E113"/>
    <mergeCell ref="F112:F113"/>
    <mergeCell ref="G112:G113"/>
    <mergeCell ref="H112:H113"/>
    <mergeCell ref="I112:I113"/>
    <mergeCell ref="J112:J113"/>
    <mergeCell ref="K112:K113"/>
    <mergeCell ref="AL110:AL111"/>
    <mergeCell ref="BE110:BE111"/>
    <mergeCell ref="AK114:AK116"/>
    <mergeCell ref="G117:G118"/>
    <mergeCell ref="H117:H118"/>
    <mergeCell ref="I117:I118"/>
    <mergeCell ref="J117:J118"/>
    <mergeCell ref="K117:K118"/>
    <mergeCell ref="L117:L118"/>
    <mergeCell ref="M117:M118"/>
    <mergeCell ref="BF110:BF111"/>
    <mergeCell ref="BG110:BG111"/>
    <mergeCell ref="BH110:BH111"/>
    <mergeCell ref="K110:K111"/>
    <mergeCell ref="L110:L111"/>
    <mergeCell ref="M110:M111"/>
    <mergeCell ref="N110:N111"/>
    <mergeCell ref="N117:N118"/>
    <mergeCell ref="AI117:AI118"/>
    <mergeCell ref="E117:E118"/>
    <mergeCell ref="F117:F118"/>
    <mergeCell ref="BJ112:BJ113"/>
    <mergeCell ref="BL112:BL113"/>
    <mergeCell ref="AM112:AM113"/>
    <mergeCell ref="BE112:BE113"/>
    <mergeCell ref="BF112:BF113"/>
    <mergeCell ref="AK112:AK113"/>
    <mergeCell ref="AL112:AL113"/>
    <mergeCell ref="BF117:BF118"/>
    <mergeCell ref="BG117:BG118"/>
    <mergeCell ref="BH117:BH118"/>
    <mergeCell ref="BI117:BI118"/>
    <mergeCell ref="BJ117:BJ118"/>
    <mergeCell ref="BL117:BL118"/>
    <mergeCell ref="AK117:AK118"/>
    <mergeCell ref="AL117:AL118"/>
    <mergeCell ref="AM117:AM118"/>
    <mergeCell ref="BE117:BE118"/>
    <mergeCell ref="BL114:BL116"/>
    <mergeCell ref="BE114:BE116"/>
    <mergeCell ref="BF114:BF116"/>
    <mergeCell ref="BG114:BG116"/>
    <mergeCell ref="BH114:BH116"/>
    <mergeCell ref="BI114:BI116"/>
    <mergeCell ref="BJ114:BJ116"/>
    <mergeCell ref="AL114:AL116"/>
    <mergeCell ref="AM114:AM116"/>
    <mergeCell ref="BL119:BL120"/>
    <mergeCell ref="B121:B126"/>
    <mergeCell ref="C121:C126"/>
    <mergeCell ref="D121:D126"/>
    <mergeCell ref="E122:E124"/>
    <mergeCell ref="F122:F124"/>
    <mergeCell ref="G122:G124"/>
    <mergeCell ref="K119:K120"/>
    <mergeCell ref="L119:L120"/>
    <mergeCell ref="M119:M120"/>
    <mergeCell ref="N119:N120"/>
    <mergeCell ref="AI119:AI120"/>
    <mergeCell ref="AK119:AK120"/>
    <mergeCell ref="E119:E120"/>
    <mergeCell ref="F119:F120"/>
    <mergeCell ref="G119:G120"/>
    <mergeCell ref="H119:H120"/>
    <mergeCell ref="I119:I120"/>
    <mergeCell ref="J119:J120"/>
    <mergeCell ref="D108:D120"/>
    <mergeCell ref="E108:E109"/>
    <mergeCell ref="F108:F109"/>
    <mergeCell ref="G108:G109"/>
    <mergeCell ref="BF125:BF126"/>
    <mergeCell ref="BG125:BG126"/>
    <mergeCell ref="B108:B120"/>
    <mergeCell ref="C108:C120"/>
    <mergeCell ref="H122:H124"/>
    <mergeCell ref="I122:I124"/>
    <mergeCell ref="J122:J124"/>
    <mergeCell ref="K122:K124"/>
    <mergeCell ref="BL122:BL124"/>
    <mergeCell ref="E125:E126"/>
    <mergeCell ref="F125:F126"/>
    <mergeCell ref="G125:G126"/>
    <mergeCell ref="H125:H126"/>
    <mergeCell ref="I125:I126"/>
    <mergeCell ref="J125:J126"/>
    <mergeCell ref="K125:K126"/>
    <mergeCell ref="L125:L126"/>
    <mergeCell ref="M125:M126"/>
    <mergeCell ref="BF122:BF124"/>
    <mergeCell ref="BG122:BG124"/>
    <mergeCell ref="BH122:BH124"/>
    <mergeCell ref="BI122:BI124"/>
    <mergeCell ref="BJ122:BJ124"/>
    <mergeCell ref="BK122:BK124"/>
    <mergeCell ref="N122:N124"/>
    <mergeCell ref="AI122:AI124"/>
    <mergeCell ref="BE122:BE124"/>
    <mergeCell ref="BH125:BH126"/>
    <mergeCell ref="BI125:BI126"/>
    <mergeCell ref="BJ125:BJ126"/>
    <mergeCell ref="BL125:BL126"/>
    <mergeCell ref="N125:N126"/>
    <mergeCell ref="AI125:AI126"/>
    <mergeCell ref="AK125:AK126"/>
    <mergeCell ref="BL129:BL131"/>
    <mergeCell ref="AL125:AL126"/>
    <mergeCell ref="AM125:AM126"/>
    <mergeCell ref="BE125:BE126"/>
    <mergeCell ref="AK122:AK124"/>
    <mergeCell ref="AL122:AL124"/>
    <mergeCell ref="AM122:AM124"/>
    <mergeCell ref="F129:F131"/>
    <mergeCell ref="G129:G131"/>
    <mergeCell ref="H127:H128"/>
    <mergeCell ref="I127:I128"/>
    <mergeCell ref="J127:J128"/>
    <mergeCell ref="K127:K128"/>
    <mergeCell ref="L127:L128"/>
    <mergeCell ref="M127:M128"/>
    <mergeCell ref="I132:I133"/>
    <mergeCell ref="J132:J133"/>
    <mergeCell ref="K132:K133"/>
    <mergeCell ref="L132:L133"/>
    <mergeCell ref="M132:M133"/>
    <mergeCell ref="N129:N131"/>
    <mergeCell ref="AI129:AI131"/>
    <mergeCell ref="AK129:AK131"/>
    <mergeCell ref="H129:H131"/>
    <mergeCell ref="K129:K131"/>
    <mergeCell ref="AI132:AI133"/>
    <mergeCell ref="AK132:AK133"/>
    <mergeCell ref="AL132:AL133"/>
    <mergeCell ref="AM132:AM133"/>
    <mergeCell ref="N132:N133"/>
    <mergeCell ref="AR127:AR128"/>
    <mergeCell ref="AS127:AS128"/>
    <mergeCell ref="AT127:AT128"/>
    <mergeCell ref="AN132:AN133"/>
    <mergeCell ref="BA127:BA128"/>
    <mergeCell ref="BB127:BB128"/>
    <mergeCell ref="BC127:BC128"/>
    <mergeCell ref="BD127:BD128"/>
    <mergeCell ref="BE127:BE128"/>
    <mergeCell ref="BE129:BE131"/>
    <mergeCell ref="BA132:BA133"/>
    <mergeCell ref="BB132:BB133"/>
    <mergeCell ref="BC132:BC133"/>
    <mergeCell ref="BD132:BD133"/>
    <mergeCell ref="BE132:BE133"/>
    <mergeCell ref="BJ132:BJ133"/>
    <mergeCell ref="AN127:AN128"/>
    <mergeCell ref="BF132:BF133"/>
    <mergeCell ref="BG132:BG133"/>
    <mergeCell ref="BH132:BH133"/>
    <mergeCell ref="BI132:BI133"/>
    <mergeCell ref="B134:B137"/>
    <mergeCell ref="C134:C137"/>
    <mergeCell ref="D134:D137"/>
    <mergeCell ref="E134:E135"/>
    <mergeCell ref="F134:F135"/>
    <mergeCell ref="G134:G135"/>
    <mergeCell ref="E136:E137"/>
    <mergeCell ref="F136:F137"/>
    <mergeCell ref="G136:G137"/>
    <mergeCell ref="H136:H137"/>
    <mergeCell ref="I136:I137"/>
    <mergeCell ref="J136:J137"/>
    <mergeCell ref="K136:K137"/>
    <mergeCell ref="L136:L137"/>
    <mergeCell ref="M136:M137"/>
    <mergeCell ref="G132:G133"/>
    <mergeCell ref="H132:H133"/>
    <mergeCell ref="B127:B133"/>
    <mergeCell ref="C127:C133"/>
    <mergeCell ref="D127:D133"/>
    <mergeCell ref="E127:E128"/>
    <mergeCell ref="F127:F128"/>
    <mergeCell ref="G127:G128"/>
    <mergeCell ref="E132:E133"/>
    <mergeCell ref="F132:F133"/>
    <mergeCell ref="I129:I131"/>
    <mergeCell ref="L129:L131"/>
    <mergeCell ref="M129:M131"/>
    <mergeCell ref="E129:E131"/>
    <mergeCell ref="H134:H135"/>
    <mergeCell ref="I134:I135"/>
    <mergeCell ref="J134:J135"/>
    <mergeCell ref="K134:K135"/>
    <mergeCell ref="L134:L135"/>
    <mergeCell ref="M134:M135"/>
    <mergeCell ref="BF136:BF137"/>
    <mergeCell ref="BG136:BG137"/>
    <mergeCell ref="BH136:BH137"/>
    <mergeCell ref="BJ134:BJ135"/>
    <mergeCell ref="BL134:BL135"/>
    <mergeCell ref="N134:N135"/>
    <mergeCell ref="AI134:AI135"/>
    <mergeCell ref="AK134:AK135"/>
    <mergeCell ref="AL134:AL135"/>
    <mergeCell ref="AM134:AM135"/>
    <mergeCell ref="H83:H85"/>
    <mergeCell ref="BE134:BE135"/>
    <mergeCell ref="BH134:BH135"/>
    <mergeCell ref="BI134:BI135"/>
    <mergeCell ref="BF134:BF135"/>
    <mergeCell ref="BG134:BG135"/>
    <mergeCell ref="BJ136:BJ137"/>
    <mergeCell ref="BL132:BL133"/>
    <mergeCell ref="AU132:AU133"/>
    <mergeCell ref="AV132:AV133"/>
    <mergeCell ref="AW132:AW133"/>
    <mergeCell ref="AX132:AX133"/>
    <mergeCell ref="AY132:AY133"/>
    <mergeCell ref="AZ132:AZ133"/>
    <mergeCell ref="AO132:AO133"/>
    <mergeCell ref="AP132:AP133"/>
    <mergeCell ref="AQ83:AQ85"/>
    <mergeCell ref="AR83:AR85"/>
    <mergeCell ref="BI110:BI111"/>
    <mergeCell ref="BH112:BH113"/>
    <mergeCell ref="BI112:BI113"/>
    <mergeCell ref="BI93:BI95"/>
    <mergeCell ref="BF81:BF82"/>
    <mergeCell ref="BG81:BG82"/>
    <mergeCell ref="BH81:BH82"/>
    <mergeCell ref="BI81:BI82"/>
    <mergeCell ref="BL136:BL137"/>
    <mergeCell ref="N136:N137"/>
    <mergeCell ref="AI136:AI137"/>
    <mergeCell ref="AK136:AK137"/>
    <mergeCell ref="AL136:AL137"/>
    <mergeCell ref="AM136:AM137"/>
    <mergeCell ref="BE136:BE137"/>
    <mergeCell ref="AQ132:AQ133"/>
    <mergeCell ref="AR132:AR133"/>
    <mergeCell ref="AS132:AS133"/>
    <mergeCell ref="AT132:AT133"/>
    <mergeCell ref="BI136:BI137"/>
    <mergeCell ref="BL127:BL128"/>
    <mergeCell ref="AU127:AU128"/>
    <mergeCell ref="AV127:AV128"/>
    <mergeCell ref="AW127:AW128"/>
    <mergeCell ref="AX127:AX128"/>
    <mergeCell ref="AY127:AY128"/>
    <mergeCell ref="AZ127:AZ128"/>
    <mergeCell ref="AO127:AO128"/>
    <mergeCell ref="AP127:AP128"/>
    <mergeCell ref="AQ127:AQ128"/>
    <mergeCell ref="AO86:AO87"/>
    <mergeCell ref="AN86:AN87"/>
    <mergeCell ref="AW83:AW85"/>
    <mergeCell ref="J129:J131"/>
    <mergeCell ref="N127:N128"/>
    <mergeCell ref="AI127:AI128"/>
    <mergeCell ref="AK127:AK128"/>
    <mergeCell ref="AL127:AL128"/>
    <mergeCell ref="AM127:AM128"/>
    <mergeCell ref="AL129:AL131"/>
    <mergeCell ref="AM129:AM131"/>
    <mergeCell ref="L122:L124"/>
    <mergeCell ref="M122:M124"/>
    <mergeCell ref="AL119:AL120"/>
    <mergeCell ref="AM119:AM120"/>
    <mergeCell ref="K88:K89"/>
    <mergeCell ref="L88:L89"/>
    <mergeCell ref="M88:M89"/>
    <mergeCell ref="J86:J87"/>
    <mergeCell ref="J83:J85"/>
    <mergeCell ref="AI108:AI109"/>
    <mergeCell ref="AK108:AK109"/>
    <mergeCell ref="AL108:AL109"/>
    <mergeCell ref="AM108:AM109"/>
    <mergeCell ref="AM90:AM92"/>
    <mergeCell ref="M90:M92"/>
    <mergeCell ref="N90:N92"/>
    <mergeCell ref="AI90:AI92"/>
    <mergeCell ref="AK90:AK92"/>
    <mergeCell ref="AL90:AL92"/>
    <mergeCell ref="C97:C107"/>
    <mergeCell ref="D97:D107"/>
    <mergeCell ref="AS83:AS85"/>
    <mergeCell ref="AT83:AT85"/>
    <mergeCell ref="BJ81:BJ82"/>
    <mergeCell ref="BB83:BB85"/>
    <mergeCell ref="BC83:BC85"/>
    <mergeCell ref="BD83:BD85"/>
    <mergeCell ref="BF83:BF85"/>
    <mergeCell ref="BG83:BG85"/>
    <mergeCell ref="BH83:BH85"/>
    <mergeCell ref="BI83:BI85"/>
    <mergeCell ref="AN81:AN82"/>
    <mergeCell ref="AO81:AO82"/>
    <mergeCell ref="BD81:BD82"/>
    <mergeCell ref="I86:I87"/>
    <mergeCell ref="H86:H87"/>
    <mergeCell ref="BD86:BD87"/>
    <mergeCell ref="BC86:BC87"/>
    <mergeCell ref="BB86:BB87"/>
    <mergeCell ref="BA86:BA87"/>
    <mergeCell ref="AZ86:AZ87"/>
    <mergeCell ref="AY86:AY87"/>
    <mergeCell ref="AX86:AX87"/>
    <mergeCell ref="AW86:AW87"/>
    <mergeCell ref="AV86:AV87"/>
    <mergeCell ref="AU86:AU87"/>
    <mergeCell ref="AT86:AT87"/>
    <mergeCell ref="AS86:AS87"/>
    <mergeCell ref="AR86:AR87"/>
    <mergeCell ref="AQ86:AQ87"/>
    <mergeCell ref="AP86:AP87"/>
  </mergeCells>
  <conditionalFormatting sqref="AM9:AN9 AN10:AN11 AM17 AM12:AN12 AM23 AM25 AM28 AM30 AM32 AM43:AM44 AM46 AM72:AM74 AN46:AN48 AM77 AM80:AM81 AN80 AM88 AM90 AM93 AM78:AN78 AN13:AN16 AN71:AN77 BD71:BD78 BD97:BD98 BD38:BD39 AM19:AM20 AN19:AN24 BD17:BD23 AM83:AN83 BD80:BD81 AM97:AN98 AM99 BD83 AM86:AN86 BD86 AN88:AN95 BD88:BD95 AM50:AM55 AM48 BD51:BD57 BD43:BD48 AM100:AN100 BD100 AN105:AN106">
    <cfRule type="cellIs" dxfId="462" priority="411" operator="equal">
      <formula>"Extrema"</formula>
    </cfRule>
    <cfRule type="cellIs" dxfId="461" priority="412" operator="equal">
      <formula>"Alta"</formula>
    </cfRule>
    <cfRule type="cellIs" dxfId="460" priority="413" operator="equal">
      <formula>"Moderada"</formula>
    </cfRule>
    <cfRule type="cellIs" dxfId="459" priority="414" operator="equal">
      <formula>"Baja"</formula>
    </cfRule>
  </conditionalFormatting>
  <conditionalFormatting sqref="AK9 AK12 AK23 AK25 AK28 AK30 AK32 AK43:AK44 AK46 AK72:AK74 AK77:AK78 AK80:AK81 AK83 AK86 AK88 AK90 AK93 AK14:AK17 AK38:AK39 AK19:AK20 AK50:AK55 AK48 AK97:AK100">
    <cfRule type="cellIs" dxfId="458" priority="408" operator="equal">
      <formula>"Moderado"</formula>
    </cfRule>
    <cfRule type="cellIs" dxfId="457" priority="409" operator="equal">
      <formula>"Catastrófico"</formula>
    </cfRule>
    <cfRule type="cellIs" dxfId="456" priority="410" operator="equal">
      <formula>"Mayor"</formula>
    </cfRule>
  </conditionalFormatting>
  <conditionalFormatting sqref="M9 M12 M17 M23 M25 M28 M30 M32 M43:M44 M46 M72:M74 M77:M78 M80:M81 M83 M86 M88 M90 M93 M38:M39 M19:M20 M50:M55 M48 M97:M100">
    <cfRule type="cellIs" dxfId="455" priority="403" operator="equal">
      <formula>"Muy Alta"</formula>
    </cfRule>
    <cfRule type="cellIs" dxfId="454" priority="404" operator="equal">
      <formula>"Alta"</formula>
    </cfRule>
    <cfRule type="cellIs" dxfId="453" priority="405" operator="equal">
      <formula>"Media"</formula>
    </cfRule>
    <cfRule type="cellIs" dxfId="452" priority="406" operator="equal">
      <formula>"Baja"</formula>
    </cfRule>
    <cfRule type="cellIs" dxfId="451" priority="407" operator="equal">
      <formula>"Muy baja"</formula>
    </cfRule>
  </conditionalFormatting>
  <conditionalFormatting sqref="BD9:BD13 BD25:BD33">
    <cfRule type="cellIs" dxfId="450" priority="399" operator="equal">
      <formula>"Extrema"</formula>
    </cfRule>
    <cfRule type="cellIs" dxfId="449" priority="400" operator="equal">
      <formula>"Alta"</formula>
    </cfRule>
    <cfRule type="cellIs" dxfId="448" priority="401" operator="equal">
      <formula>"Moderada"</formula>
    </cfRule>
    <cfRule type="cellIs" dxfId="447" priority="402" operator="equal">
      <formula>"Baja"</formula>
    </cfRule>
  </conditionalFormatting>
  <conditionalFormatting sqref="AM14:AM15">
    <cfRule type="cellIs" dxfId="446" priority="395" operator="equal">
      <formula>"Extrema"</formula>
    </cfRule>
    <cfRule type="cellIs" dxfId="445" priority="396" operator="equal">
      <formula>"Alta"</formula>
    </cfRule>
    <cfRule type="cellIs" dxfId="444" priority="397" operator="equal">
      <formula>"Moderada"</formula>
    </cfRule>
    <cfRule type="cellIs" dxfId="443" priority="398" operator="equal">
      <formula>"Baja"</formula>
    </cfRule>
  </conditionalFormatting>
  <conditionalFormatting sqref="BD14">
    <cfRule type="cellIs" dxfId="442" priority="391" operator="equal">
      <formula>"Extrema"</formula>
    </cfRule>
    <cfRule type="cellIs" dxfId="441" priority="392" operator="equal">
      <formula>"Alta"</formula>
    </cfRule>
    <cfRule type="cellIs" dxfId="440" priority="393" operator="equal">
      <formula>"Moderada"</formula>
    </cfRule>
    <cfRule type="cellIs" dxfId="439" priority="394" operator="equal">
      <formula>"Baja"</formula>
    </cfRule>
  </conditionalFormatting>
  <conditionalFormatting sqref="M14:M15">
    <cfRule type="cellIs" dxfId="438" priority="386" operator="equal">
      <formula>"Muy Alta"</formula>
    </cfRule>
    <cfRule type="cellIs" dxfId="437" priority="387" operator="equal">
      <formula>"Alta"</formula>
    </cfRule>
    <cfRule type="cellIs" dxfId="436" priority="388" operator="equal">
      <formula>"Media"</formula>
    </cfRule>
    <cfRule type="cellIs" dxfId="435" priority="389" operator="equal">
      <formula>"Baja"</formula>
    </cfRule>
    <cfRule type="cellIs" dxfId="434" priority="390" operator="equal">
      <formula>"Muy baja"</formula>
    </cfRule>
  </conditionalFormatting>
  <conditionalFormatting sqref="AM16">
    <cfRule type="cellIs" dxfId="433" priority="382" operator="equal">
      <formula>"Extrema"</formula>
    </cfRule>
    <cfRule type="cellIs" dxfId="432" priority="383" operator="equal">
      <formula>"Alta"</formula>
    </cfRule>
    <cfRule type="cellIs" dxfId="431" priority="384" operator="equal">
      <formula>"Moderada"</formula>
    </cfRule>
    <cfRule type="cellIs" dxfId="430" priority="385" operator="equal">
      <formula>"Baja"</formula>
    </cfRule>
  </conditionalFormatting>
  <conditionalFormatting sqref="BD16">
    <cfRule type="cellIs" dxfId="429" priority="378" operator="equal">
      <formula>"Extrema"</formula>
    </cfRule>
    <cfRule type="cellIs" dxfId="428" priority="379" operator="equal">
      <formula>"Alta"</formula>
    </cfRule>
    <cfRule type="cellIs" dxfId="427" priority="380" operator="equal">
      <formula>"Moderada"</formula>
    </cfRule>
    <cfRule type="cellIs" dxfId="426" priority="381" operator="equal">
      <formula>"Baja"</formula>
    </cfRule>
  </conditionalFormatting>
  <conditionalFormatting sqref="M16">
    <cfRule type="cellIs" dxfId="425" priority="373" operator="equal">
      <formula>"Muy Alta"</formula>
    </cfRule>
    <cfRule type="cellIs" dxfId="424" priority="374" operator="equal">
      <formula>"Alta"</formula>
    </cfRule>
    <cfRule type="cellIs" dxfId="423" priority="375" operator="equal">
      <formula>"Media"</formula>
    </cfRule>
    <cfRule type="cellIs" dxfId="422" priority="376" operator="equal">
      <formula>"Baja"</formula>
    </cfRule>
    <cfRule type="cellIs" dxfId="421" priority="377" operator="equal">
      <formula>"Muy baja"</formula>
    </cfRule>
  </conditionalFormatting>
  <conditionalFormatting sqref="AK9 AK12 AK23 AK25 AK28 AK30 AK32 AK43:AK44 AK46 AK72:AK74 AK77:AK78 AK80:AK81 AK83 AK86 AK88 AK90 AK93 AK14:AK17 AK38:AK39 AK19:AK20 AK50:AK55 AK48 AK97:AK100">
    <cfRule type="cellIs" dxfId="420" priority="372" operator="equal">
      <formula>"Leve"</formula>
    </cfRule>
  </conditionalFormatting>
  <conditionalFormatting sqref="AK9 AK12 AK23 AK25 AK28 AK30 AK32 AK43:AK44 AK46 AK72:AK74 AK77:AK78 AK80:AK81 AK83 AK86 AK88 AK90 AK93 AK14:AK17 AK38:AK39 AK19:AK20 AK50:AK55 AK48 AK97:AK100">
    <cfRule type="cellIs" dxfId="419" priority="371" operator="equal">
      <formula>"Menor"</formula>
    </cfRule>
  </conditionalFormatting>
  <conditionalFormatting sqref="BD24">
    <cfRule type="cellIs" dxfId="418" priority="367" operator="equal">
      <formula>"Extrema"</formula>
    </cfRule>
    <cfRule type="cellIs" dxfId="417" priority="368" operator="equal">
      <formula>"Alta"</formula>
    </cfRule>
    <cfRule type="cellIs" dxfId="416" priority="369" operator="equal">
      <formula>"Moderada"</formula>
    </cfRule>
    <cfRule type="cellIs" dxfId="415" priority="370" operator="equal">
      <formula>"Baja"</formula>
    </cfRule>
  </conditionalFormatting>
  <conditionalFormatting sqref="AN25:AN33 AN43:AN45">
    <cfRule type="cellIs" dxfId="414" priority="363" operator="equal">
      <formula>"Extrema"</formula>
    </cfRule>
    <cfRule type="cellIs" dxfId="413" priority="364" operator="equal">
      <formula>"Alta"</formula>
    </cfRule>
    <cfRule type="cellIs" dxfId="412" priority="365" operator="equal">
      <formula>"Moderada"</formula>
    </cfRule>
    <cfRule type="cellIs" dxfId="411" priority="366" operator="equal">
      <formula>"Baja"</formula>
    </cfRule>
  </conditionalFormatting>
  <conditionalFormatting sqref="AM108 AM121:AM122 AM125 AM127 AM129 AM132 AM136 AM134">
    <cfRule type="cellIs" dxfId="410" priority="359" operator="equal">
      <formula>"Extrema"</formula>
    </cfRule>
    <cfRule type="cellIs" dxfId="409" priority="360" operator="equal">
      <formula>"Alta"</formula>
    </cfRule>
    <cfRule type="cellIs" dxfId="408" priority="361" operator="equal">
      <formula>"Moderada"</formula>
    </cfRule>
    <cfRule type="cellIs" dxfId="407" priority="362" operator="equal">
      <formula>"Baja"</formula>
    </cfRule>
  </conditionalFormatting>
  <conditionalFormatting sqref="AK108 AK121:AK122 AK125 AK127 AK129 AK132 AK136 AK134">
    <cfRule type="cellIs" dxfId="406" priority="356" operator="equal">
      <formula>"Moderado"</formula>
    </cfRule>
    <cfRule type="cellIs" dxfId="405" priority="357" operator="equal">
      <formula>"Catastrófico"</formula>
    </cfRule>
    <cfRule type="cellIs" dxfId="404" priority="358" operator="equal">
      <formula>"Mayor"</formula>
    </cfRule>
  </conditionalFormatting>
  <conditionalFormatting sqref="M108 M121:M122 M125 M127 M129 M132 M136 M134">
    <cfRule type="cellIs" dxfId="403" priority="351" operator="equal">
      <formula>"Muy Alta"</formula>
    </cfRule>
    <cfRule type="cellIs" dxfId="402" priority="352" operator="equal">
      <formula>"Alta"</formula>
    </cfRule>
    <cfRule type="cellIs" dxfId="401" priority="353" operator="equal">
      <formula>"Media"</formula>
    </cfRule>
    <cfRule type="cellIs" dxfId="400" priority="354" operator="equal">
      <formula>"Baja"</formula>
    </cfRule>
    <cfRule type="cellIs" dxfId="399" priority="355" operator="equal">
      <formula>"Muy baja"</formula>
    </cfRule>
  </conditionalFormatting>
  <conditionalFormatting sqref="BD108:BD109 BD129:BD132 BD134:BD137 BD120:BD127">
    <cfRule type="cellIs" dxfId="398" priority="347" operator="equal">
      <formula>"Extrema"</formula>
    </cfRule>
    <cfRule type="cellIs" dxfId="397" priority="348" operator="equal">
      <formula>"Alta"</formula>
    </cfRule>
    <cfRule type="cellIs" dxfId="396" priority="349" operator="equal">
      <formula>"Moderada"</formula>
    </cfRule>
    <cfRule type="cellIs" dxfId="395" priority="350" operator="equal">
      <formula>"Baja"</formula>
    </cfRule>
  </conditionalFormatting>
  <conditionalFormatting sqref="AK108 AK121:AK122 AK125 AK127 AK129 AK132 AK136 AK134">
    <cfRule type="cellIs" dxfId="394" priority="346" operator="equal">
      <formula>"Leve"</formula>
    </cfRule>
  </conditionalFormatting>
  <conditionalFormatting sqref="AK108 AK121:AK122 AK125 AK127 AK129 AK132 AK136 AK134">
    <cfRule type="cellIs" dxfId="393" priority="345" operator="equal">
      <formula>"Menor"</formula>
    </cfRule>
  </conditionalFormatting>
  <conditionalFormatting sqref="AN108:AN109 AN129:AN132 AN134:AN137 AN121:AN127">
    <cfRule type="cellIs" dxfId="392" priority="341" operator="equal">
      <formula>"Extrema"</formula>
    </cfRule>
    <cfRule type="cellIs" dxfId="391" priority="342" operator="equal">
      <formula>"Alta"</formula>
    </cfRule>
    <cfRule type="cellIs" dxfId="390" priority="343" operator="equal">
      <formula>"Moderada"</formula>
    </cfRule>
    <cfRule type="cellIs" dxfId="389" priority="344" operator="equal">
      <formula>"Baja"</formula>
    </cfRule>
  </conditionalFormatting>
  <conditionalFormatting sqref="AM71">
    <cfRule type="cellIs" dxfId="388" priority="337" operator="equal">
      <formula>"Extrema"</formula>
    </cfRule>
    <cfRule type="cellIs" dxfId="387" priority="338" operator="equal">
      <formula>"Alta"</formula>
    </cfRule>
    <cfRule type="cellIs" dxfId="386" priority="339" operator="equal">
      <formula>"Moderada"</formula>
    </cfRule>
    <cfRule type="cellIs" dxfId="385" priority="340" operator="equal">
      <formula>"Baja"</formula>
    </cfRule>
  </conditionalFormatting>
  <conditionalFormatting sqref="AK71">
    <cfRule type="cellIs" dxfId="384" priority="334" operator="equal">
      <formula>"Moderado"</formula>
    </cfRule>
    <cfRule type="cellIs" dxfId="383" priority="335" operator="equal">
      <formula>"Catastrófico"</formula>
    </cfRule>
    <cfRule type="cellIs" dxfId="382" priority="336" operator="equal">
      <formula>"Mayor"</formula>
    </cfRule>
  </conditionalFormatting>
  <conditionalFormatting sqref="M71">
    <cfRule type="cellIs" dxfId="381" priority="329" operator="equal">
      <formula>"Muy Alta"</formula>
    </cfRule>
    <cfRule type="cellIs" dxfId="380" priority="330" operator="equal">
      <formula>"Alta"</formula>
    </cfRule>
    <cfRule type="cellIs" dxfId="379" priority="331" operator="equal">
      <formula>"Media"</formula>
    </cfRule>
    <cfRule type="cellIs" dxfId="378" priority="332" operator="equal">
      <formula>"Baja"</formula>
    </cfRule>
    <cfRule type="cellIs" dxfId="377" priority="333" operator="equal">
      <formula>"Muy baja"</formula>
    </cfRule>
  </conditionalFormatting>
  <conditionalFormatting sqref="AK71">
    <cfRule type="cellIs" dxfId="376" priority="328" operator="equal">
      <formula>"Leve"</formula>
    </cfRule>
  </conditionalFormatting>
  <conditionalFormatting sqref="AK71">
    <cfRule type="cellIs" dxfId="375" priority="327" operator="equal">
      <formula>"Menor"</formula>
    </cfRule>
  </conditionalFormatting>
  <conditionalFormatting sqref="AN81">
    <cfRule type="cellIs" dxfId="374" priority="323" operator="equal">
      <formula>"Extrema"</formula>
    </cfRule>
    <cfRule type="cellIs" dxfId="373" priority="324" operator="equal">
      <formula>"Alta"</formula>
    </cfRule>
    <cfRule type="cellIs" dxfId="372" priority="325" operator="equal">
      <formula>"Moderada"</formula>
    </cfRule>
    <cfRule type="cellIs" dxfId="371" priority="326" operator="equal">
      <formula>"Baja"</formula>
    </cfRule>
  </conditionalFormatting>
  <conditionalFormatting sqref="AM102">
    <cfRule type="cellIs" dxfId="370" priority="315" operator="equal">
      <formula>"Extrema"</formula>
    </cfRule>
    <cfRule type="cellIs" dxfId="369" priority="316" operator="equal">
      <formula>"Alta"</formula>
    </cfRule>
    <cfRule type="cellIs" dxfId="368" priority="317" operator="equal">
      <formula>"Moderada"</formula>
    </cfRule>
    <cfRule type="cellIs" dxfId="367" priority="318" operator="equal">
      <formula>"Baja"</formula>
    </cfRule>
  </conditionalFormatting>
  <conditionalFormatting sqref="AK102">
    <cfRule type="cellIs" dxfId="366" priority="312" operator="equal">
      <formula>"Moderado"</formula>
    </cfRule>
    <cfRule type="cellIs" dxfId="365" priority="313" operator="equal">
      <formula>"Catastrófico"</formula>
    </cfRule>
    <cfRule type="cellIs" dxfId="364" priority="314" operator="equal">
      <formula>"Mayor"</formula>
    </cfRule>
  </conditionalFormatting>
  <conditionalFormatting sqref="M102">
    <cfRule type="cellIs" dxfId="363" priority="307" operator="equal">
      <formula>"Muy Alta"</formula>
    </cfRule>
    <cfRule type="cellIs" dxfId="362" priority="308" operator="equal">
      <formula>"Alta"</formula>
    </cfRule>
    <cfRule type="cellIs" dxfId="361" priority="309" operator="equal">
      <formula>"Media"</formula>
    </cfRule>
    <cfRule type="cellIs" dxfId="360" priority="310" operator="equal">
      <formula>"Baja"</formula>
    </cfRule>
    <cfRule type="cellIs" dxfId="359" priority="311" operator="equal">
      <formula>"Muy baja"</formula>
    </cfRule>
  </conditionalFormatting>
  <conditionalFormatting sqref="AK102">
    <cfRule type="cellIs" dxfId="358" priority="302" operator="equal">
      <formula>"Leve"</formula>
    </cfRule>
  </conditionalFormatting>
  <conditionalFormatting sqref="AK102">
    <cfRule type="cellIs" dxfId="357" priority="301" operator="equal">
      <formula>"Menor"</formula>
    </cfRule>
  </conditionalFormatting>
  <conditionalFormatting sqref="AN102 AN104">
    <cfRule type="cellIs" dxfId="356" priority="297" operator="equal">
      <formula>"Extrema"</formula>
    </cfRule>
    <cfRule type="cellIs" dxfId="355" priority="298" operator="equal">
      <formula>"Alta"</formula>
    </cfRule>
    <cfRule type="cellIs" dxfId="354" priority="299" operator="equal">
      <formula>"Moderada"</formula>
    </cfRule>
    <cfRule type="cellIs" dxfId="353" priority="300" operator="equal">
      <formula>"Baja"</formula>
    </cfRule>
  </conditionalFormatting>
  <conditionalFormatting sqref="AM105">
    <cfRule type="cellIs" dxfId="352" priority="293" operator="equal">
      <formula>"Extrema"</formula>
    </cfRule>
    <cfRule type="cellIs" dxfId="351" priority="294" operator="equal">
      <formula>"Alta"</formula>
    </cfRule>
    <cfRule type="cellIs" dxfId="350" priority="295" operator="equal">
      <formula>"Moderada"</formula>
    </cfRule>
    <cfRule type="cellIs" dxfId="349" priority="296" operator="equal">
      <formula>"Baja"</formula>
    </cfRule>
  </conditionalFormatting>
  <conditionalFormatting sqref="AK105">
    <cfRule type="cellIs" dxfId="348" priority="290" operator="equal">
      <formula>"Moderado"</formula>
    </cfRule>
    <cfRule type="cellIs" dxfId="347" priority="291" operator="equal">
      <formula>"Catastrófico"</formula>
    </cfRule>
    <cfRule type="cellIs" dxfId="346" priority="292" operator="equal">
      <formula>"Mayor"</formula>
    </cfRule>
  </conditionalFormatting>
  <conditionalFormatting sqref="M105">
    <cfRule type="cellIs" dxfId="345" priority="285" operator="equal">
      <formula>"Muy Alta"</formula>
    </cfRule>
    <cfRule type="cellIs" dxfId="344" priority="286" operator="equal">
      <formula>"Alta"</formula>
    </cfRule>
    <cfRule type="cellIs" dxfId="343" priority="287" operator="equal">
      <formula>"Media"</formula>
    </cfRule>
    <cfRule type="cellIs" dxfId="342" priority="288" operator="equal">
      <formula>"Baja"</formula>
    </cfRule>
    <cfRule type="cellIs" dxfId="341" priority="289" operator="equal">
      <formula>"Muy baja"</formula>
    </cfRule>
  </conditionalFormatting>
  <conditionalFormatting sqref="BD105">
    <cfRule type="cellIs" dxfId="340" priority="281" operator="equal">
      <formula>"Extrema"</formula>
    </cfRule>
    <cfRule type="cellIs" dxfId="339" priority="282" operator="equal">
      <formula>"Alta"</formula>
    </cfRule>
    <cfRule type="cellIs" dxfId="338" priority="283" operator="equal">
      <formula>"Moderada"</formula>
    </cfRule>
    <cfRule type="cellIs" dxfId="337" priority="284" operator="equal">
      <formula>"Baja"</formula>
    </cfRule>
  </conditionalFormatting>
  <conditionalFormatting sqref="AK105">
    <cfRule type="cellIs" dxfId="336" priority="280" operator="equal">
      <formula>"Leve"</formula>
    </cfRule>
  </conditionalFormatting>
  <conditionalFormatting sqref="AK105">
    <cfRule type="cellIs" dxfId="335" priority="279" operator="equal">
      <formula>"Menor"</formula>
    </cfRule>
  </conditionalFormatting>
  <conditionalFormatting sqref="AN103">
    <cfRule type="cellIs" dxfId="334" priority="275" operator="equal">
      <formula>"Extrema"</formula>
    </cfRule>
    <cfRule type="cellIs" dxfId="333" priority="276" operator="equal">
      <formula>"Alta"</formula>
    </cfRule>
    <cfRule type="cellIs" dxfId="332" priority="277" operator="equal">
      <formula>"Moderada"</formula>
    </cfRule>
    <cfRule type="cellIs" dxfId="331" priority="278" operator="equal">
      <formula>"Baja"</formula>
    </cfRule>
  </conditionalFormatting>
  <conditionalFormatting sqref="AM107">
    <cfRule type="cellIs" dxfId="330" priority="271" operator="equal">
      <formula>"Extrema"</formula>
    </cfRule>
    <cfRule type="cellIs" dxfId="329" priority="272" operator="equal">
      <formula>"Alta"</formula>
    </cfRule>
    <cfRule type="cellIs" dxfId="328" priority="273" operator="equal">
      <formula>"Moderada"</formula>
    </cfRule>
    <cfRule type="cellIs" dxfId="327" priority="274" operator="equal">
      <formula>"Baja"</formula>
    </cfRule>
  </conditionalFormatting>
  <conditionalFormatting sqref="AK107">
    <cfRule type="cellIs" dxfId="326" priority="268" operator="equal">
      <formula>"Moderado"</formula>
    </cfRule>
    <cfRule type="cellIs" dxfId="325" priority="269" operator="equal">
      <formula>"Catastrófico"</formula>
    </cfRule>
    <cfRule type="cellIs" dxfId="324" priority="270" operator="equal">
      <formula>"Mayor"</formula>
    </cfRule>
  </conditionalFormatting>
  <conditionalFormatting sqref="M107">
    <cfRule type="cellIs" dxfId="323" priority="263" operator="equal">
      <formula>"Muy Alta"</formula>
    </cfRule>
    <cfRule type="cellIs" dxfId="322" priority="264" operator="equal">
      <formula>"Alta"</formula>
    </cfRule>
    <cfRule type="cellIs" dxfId="321" priority="265" operator="equal">
      <formula>"Media"</formula>
    </cfRule>
    <cfRule type="cellIs" dxfId="320" priority="266" operator="equal">
      <formula>"Baja"</formula>
    </cfRule>
    <cfRule type="cellIs" dxfId="319" priority="267" operator="equal">
      <formula>"Muy baja"</formula>
    </cfRule>
  </conditionalFormatting>
  <conditionalFormatting sqref="AK107">
    <cfRule type="cellIs" dxfId="318" priority="258" operator="equal">
      <formula>"Leve"</formula>
    </cfRule>
  </conditionalFormatting>
  <conditionalFormatting sqref="AK107">
    <cfRule type="cellIs" dxfId="317" priority="257" operator="equal">
      <formula>"Menor"</formula>
    </cfRule>
  </conditionalFormatting>
  <conditionalFormatting sqref="BD110 BD117">
    <cfRule type="cellIs" dxfId="316" priority="237" operator="equal">
      <formula>"Extrema"</formula>
    </cfRule>
    <cfRule type="cellIs" dxfId="315" priority="238" operator="equal">
      <formula>"Alta"</formula>
    </cfRule>
    <cfRule type="cellIs" dxfId="314" priority="239" operator="equal">
      <formula>"Moderada"</formula>
    </cfRule>
    <cfRule type="cellIs" dxfId="313" priority="240" operator="equal">
      <formula>"Baja"</formula>
    </cfRule>
  </conditionalFormatting>
  <conditionalFormatting sqref="AM110 AM117">
    <cfRule type="cellIs" dxfId="312" priority="249" operator="equal">
      <formula>"Extrema"</formula>
    </cfRule>
    <cfRule type="cellIs" dxfId="311" priority="250" operator="equal">
      <formula>"Alta"</formula>
    </cfRule>
    <cfRule type="cellIs" dxfId="310" priority="251" operator="equal">
      <formula>"Moderada"</formula>
    </cfRule>
    <cfRule type="cellIs" dxfId="309" priority="252" operator="equal">
      <formula>"Baja"</formula>
    </cfRule>
  </conditionalFormatting>
  <conditionalFormatting sqref="AK110 AK117">
    <cfRule type="cellIs" dxfId="308" priority="246" operator="equal">
      <formula>"Moderado"</formula>
    </cfRule>
    <cfRule type="cellIs" dxfId="307" priority="247" operator="equal">
      <formula>"Catastrófico"</formula>
    </cfRule>
    <cfRule type="cellIs" dxfId="306" priority="248" operator="equal">
      <formula>"Mayor"</formula>
    </cfRule>
  </conditionalFormatting>
  <conditionalFormatting sqref="M110 M117">
    <cfRule type="cellIs" dxfId="305" priority="241" operator="equal">
      <formula>"Muy Alta"</formula>
    </cfRule>
    <cfRule type="cellIs" dxfId="304" priority="242" operator="equal">
      <formula>"Alta"</formula>
    </cfRule>
    <cfRule type="cellIs" dxfId="303" priority="243" operator="equal">
      <formula>"Media"</formula>
    </cfRule>
    <cfRule type="cellIs" dxfId="302" priority="244" operator="equal">
      <formula>"Baja"</formula>
    </cfRule>
    <cfRule type="cellIs" dxfId="301" priority="245" operator="equal">
      <formula>"Muy baja"</formula>
    </cfRule>
  </conditionalFormatting>
  <conditionalFormatting sqref="AK110 AK117">
    <cfRule type="cellIs" dxfId="300" priority="236" operator="equal">
      <formula>"Leve"</formula>
    </cfRule>
  </conditionalFormatting>
  <conditionalFormatting sqref="AK110 AK117">
    <cfRule type="cellIs" dxfId="299" priority="235" operator="equal">
      <formula>"Menor"</formula>
    </cfRule>
  </conditionalFormatting>
  <conditionalFormatting sqref="AN110:AN111 AN117:AN118">
    <cfRule type="cellIs" dxfId="298" priority="231" operator="equal">
      <formula>"Extrema"</formula>
    </cfRule>
    <cfRule type="cellIs" dxfId="297" priority="232" operator="equal">
      <formula>"Alta"</formula>
    </cfRule>
    <cfRule type="cellIs" dxfId="296" priority="233" operator="equal">
      <formula>"Moderada"</formula>
    </cfRule>
    <cfRule type="cellIs" dxfId="295" priority="234" operator="equal">
      <formula>"Baja"</formula>
    </cfRule>
  </conditionalFormatting>
  <conditionalFormatting sqref="AM112 AM114">
    <cfRule type="cellIs" dxfId="294" priority="223" operator="equal">
      <formula>"Extrema"</formula>
    </cfRule>
    <cfRule type="cellIs" dxfId="293" priority="224" operator="equal">
      <formula>"Alta"</formula>
    </cfRule>
    <cfRule type="cellIs" dxfId="292" priority="225" operator="equal">
      <formula>"Moderada"</formula>
    </cfRule>
    <cfRule type="cellIs" dxfId="291" priority="226" operator="equal">
      <formula>"Baja"</formula>
    </cfRule>
  </conditionalFormatting>
  <conditionalFormatting sqref="AK112 AK114">
    <cfRule type="cellIs" dxfId="290" priority="220" operator="equal">
      <formula>"Moderado"</formula>
    </cfRule>
    <cfRule type="cellIs" dxfId="289" priority="221" operator="equal">
      <formula>"Catastrófico"</formula>
    </cfRule>
    <cfRule type="cellIs" dxfId="288" priority="222" operator="equal">
      <formula>"Mayor"</formula>
    </cfRule>
  </conditionalFormatting>
  <conditionalFormatting sqref="M112 M114">
    <cfRule type="cellIs" dxfId="287" priority="215" operator="equal">
      <formula>"Muy Alta"</formula>
    </cfRule>
    <cfRule type="cellIs" dxfId="286" priority="216" operator="equal">
      <formula>"Alta"</formula>
    </cfRule>
    <cfRule type="cellIs" dxfId="285" priority="217" operator="equal">
      <formula>"Media"</formula>
    </cfRule>
    <cfRule type="cellIs" dxfId="284" priority="218" operator="equal">
      <formula>"Baja"</formula>
    </cfRule>
    <cfRule type="cellIs" dxfId="283" priority="219" operator="equal">
      <formula>"Muy baja"</formula>
    </cfRule>
  </conditionalFormatting>
  <conditionalFormatting sqref="BD111 BD116">
    <cfRule type="cellIs" dxfId="282" priority="227" operator="equal">
      <formula>"Extrema"</formula>
    </cfRule>
    <cfRule type="cellIs" dxfId="281" priority="228" operator="equal">
      <formula>"Alta"</formula>
    </cfRule>
    <cfRule type="cellIs" dxfId="280" priority="229" operator="equal">
      <formula>"Moderada"</formula>
    </cfRule>
    <cfRule type="cellIs" dxfId="279" priority="230" operator="equal">
      <formula>"Baja"</formula>
    </cfRule>
  </conditionalFormatting>
  <conditionalFormatting sqref="AK112 AK114">
    <cfRule type="cellIs" dxfId="278" priority="210" operator="equal">
      <formula>"Leve"</formula>
    </cfRule>
  </conditionalFormatting>
  <conditionalFormatting sqref="AK112 AK114">
    <cfRule type="cellIs" dxfId="277" priority="209" operator="equal">
      <formula>"Menor"</formula>
    </cfRule>
  </conditionalFormatting>
  <conditionalFormatting sqref="AN112:AN116">
    <cfRule type="cellIs" dxfId="276" priority="205" operator="equal">
      <formula>"Extrema"</formula>
    </cfRule>
    <cfRule type="cellIs" dxfId="275" priority="206" operator="equal">
      <formula>"Alta"</formula>
    </cfRule>
    <cfRule type="cellIs" dxfId="274" priority="207" operator="equal">
      <formula>"Moderada"</formula>
    </cfRule>
    <cfRule type="cellIs" dxfId="273" priority="208" operator="equal">
      <formula>"Baja"</formula>
    </cfRule>
  </conditionalFormatting>
  <conditionalFormatting sqref="BD112:BD115">
    <cfRule type="cellIs" dxfId="272" priority="211" operator="equal">
      <formula>"Extrema"</formula>
    </cfRule>
    <cfRule type="cellIs" dxfId="271" priority="212" operator="equal">
      <formula>"Alta"</formula>
    </cfRule>
    <cfRule type="cellIs" dxfId="270" priority="213" operator="equal">
      <formula>"Moderada"</formula>
    </cfRule>
    <cfRule type="cellIs" dxfId="269" priority="214" operator="equal">
      <formula>"Baja"</formula>
    </cfRule>
  </conditionalFormatting>
  <conditionalFormatting sqref="AM119">
    <cfRule type="cellIs" dxfId="268" priority="201" operator="equal">
      <formula>"Extrema"</formula>
    </cfRule>
    <cfRule type="cellIs" dxfId="267" priority="202" operator="equal">
      <formula>"Alta"</formula>
    </cfRule>
    <cfRule type="cellIs" dxfId="266" priority="203" operator="equal">
      <formula>"Moderada"</formula>
    </cfRule>
    <cfRule type="cellIs" dxfId="265" priority="204" operator="equal">
      <formula>"Baja"</formula>
    </cfRule>
  </conditionalFormatting>
  <conditionalFormatting sqref="AK119">
    <cfRule type="cellIs" dxfId="264" priority="198" operator="equal">
      <formula>"Moderado"</formula>
    </cfRule>
    <cfRule type="cellIs" dxfId="263" priority="199" operator="equal">
      <formula>"Catastrófico"</formula>
    </cfRule>
    <cfRule type="cellIs" dxfId="262" priority="200" operator="equal">
      <formula>"Mayor"</formula>
    </cfRule>
  </conditionalFormatting>
  <conditionalFormatting sqref="M119">
    <cfRule type="cellIs" dxfId="261" priority="193" operator="equal">
      <formula>"Muy Alta"</formula>
    </cfRule>
    <cfRule type="cellIs" dxfId="260" priority="194" operator="equal">
      <formula>"Alta"</formula>
    </cfRule>
    <cfRule type="cellIs" dxfId="259" priority="195" operator="equal">
      <formula>"Media"</formula>
    </cfRule>
    <cfRule type="cellIs" dxfId="258" priority="196" operator="equal">
      <formula>"Baja"</formula>
    </cfRule>
    <cfRule type="cellIs" dxfId="257" priority="197" operator="equal">
      <formula>"Muy baja"</formula>
    </cfRule>
  </conditionalFormatting>
  <conditionalFormatting sqref="BD119">
    <cfRule type="cellIs" dxfId="256" priority="189" operator="equal">
      <formula>"Extrema"</formula>
    </cfRule>
    <cfRule type="cellIs" dxfId="255" priority="190" operator="equal">
      <formula>"Alta"</formula>
    </cfRule>
    <cfRule type="cellIs" dxfId="254" priority="191" operator="equal">
      <formula>"Moderada"</formula>
    </cfRule>
    <cfRule type="cellIs" dxfId="253" priority="192" operator="equal">
      <formula>"Baja"</formula>
    </cfRule>
  </conditionalFormatting>
  <conditionalFormatting sqref="AK119">
    <cfRule type="cellIs" dxfId="252" priority="188" operator="equal">
      <formula>"Leve"</formula>
    </cfRule>
  </conditionalFormatting>
  <conditionalFormatting sqref="AK119">
    <cfRule type="cellIs" dxfId="251" priority="187" operator="equal">
      <formula>"Menor"</formula>
    </cfRule>
  </conditionalFormatting>
  <conditionalFormatting sqref="AN119:AN120">
    <cfRule type="cellIs" dxfId="250" priority="183" operator="equal">
      <formula>"Extrema"</formula>
    </cfRule>
    <cfRule type="cellIs" dxfId="249" priority="184" operator="equal">
      <formula>"Alta"</formula>
    </cfRule>
    <cfRule type="cellIs" dxfId="248" priority="185" operator="equal">
      <formula>"Moderada"</formula>
    </cfRule>
    <cfRule type="cellIs" dxfId="247" priority="186" operator="equal">
      <formula>"Baja"</formula>
    </cfRule>
  </conditionalFormatting>
  <conditionalFormatting sqref="BD118">
    <cfRule type="cellIs" dxfId="246" priority="179" operator="equal">
      <formula>"Extrema"</formula>
    </cfRule>
    <cfRule type="cellIs" dxfId="245" priority="180" operator="equal">
      <formula>"Alta"</formula>
    </cfRule>
    <cfRule type="cellIs" dxfId="244" priority="181" operator="equal">
      <formula>"Moderada"</formula>
    </cfRule>
    <cfRule type="cellIs" dxfId="243" priority="182" operator="equal">
      <formula>"Baja"</formula>
    </cfRule>
  </conditionalFormatting>
  <conditionalFormatting sqref="BD106">
    <cfRule type="cellIs" dxfId="242" priority="171" operator="equal">
      <formula>"Extrema"</formula>
    </cfRule>
    <cfRule type="cellIs" dxfId="241" priority="172" operator="equal">
      <formula>"Alta"</formula>
    </cfRule>
    <cfRule type="cellIs" dxfId="240" priority="173" operator="equal">
      <formula>"Moderada"</formula>
    </cfRule>
    <cfRule type="cellIs" dxfId="239" priority="174" operator="equal">
      <formula>"Baja"</formula>
    </cfRule>
  </conditionalFormatting>
  <conditionalFormatting sqref="BD35 AM41 AM35:AN35 BD41:BD42 AN39:AN42 AM39 AM38:AN38">
    <cfRule type="cellIs" dxfId="238" priority="167" operator="equal">
      <formula>"Extrema"</formula>
    </cfRule>
    <cfRule type="cellIs" dxfId="237" priority="168" operator="equal">
      <formula>"Alta"</formula>
    </cfRule>
    <cfRule type="cellIs" dxfId="236" priority="169" operator="equal">
      <formula>"Moderada"</formula>
    </cfRule>
    <cfRule type="cellIs" dxfId="235" priority="170" operator="equal">
      <formula>"Baja"</formula>
    </cfRule>
  </conditionalFormatting>
  <conditionalFormatting sqref="AK35 AK41">
    <cfRule type="cellIs" dxfId="234" priority="164" operator="equal">
      <formula>"Moderado"</formula>
    </cfRule>
    <cfRule type="cellIs" dxfId="233" priority="165" operator="equal">
      <formula>"Catastrófico"</formula>
    </cfRule>
    <cfRule type="cellIs" dxfId="232" priority="166" operator="equal">
      <formula>"Mayor"</formula>
    </cfRule>
  </conditionalFormatting>
  <conditionalFormatting sqref="M35 M41">
    <cfRule type="cellIs" dxfId="231" priority="159" operator="equal">
      <formula>"Muy Alta"</formula>
    </cfRule>
    <cfRule type="cellIs" dxfId="230" priority="160" operator="equal">
      <formula>"Alta"</formula>
    </cfRule>
    <cfRule type="cellIs" dxfId="229" priority="161" operator="equal">
      <formula>"Media"</formula>
    </cfRule>
    <cfRule type="cellIs" dxfId="228" priority="162" operator="equal">
      <formula>"Baja"</formula>
    </cfRule>
    <cfRule type="cellIs" dxfId="227" priority="163" operator="equal">
      <formula>"Muy baja"</formula>
    </cfRule>
  </conditionalFormatting>
  <conditionalFormatting sqref="AK35 AK41">
    <cfRule type="cellIs" dxfId="226" priority="158" operator="equal">
      <formula>"Leve"</formula>
    </cfRule>
  </conditionalFormatting>
  <conditionalFormatting sqref="AK35 AK41">
    <cfRule type="cellIs" dxfId="225" priority="157" operator="equal">
      <formula>"Menor"</formula>
    </cfRule>
  </conditionalFormatting>
  <conditionalFormatting sqref="AN49:AN57 AM57">
    <cfRule type="cellIs" dxfId="224" priority="153" operator="equal">
      <formula>"Extrema"</formula>
    </cfRule>
    <cfRule type="cellIs" dxfId="223" priority="154" operator="equal">
      <formula>"Alta"</formula>
    </cfRule>
    <cfRule type="cellIs" dxfId="222" priority="155" operator="equal">
      <formula>"Moderada"</formula>
    </cfRule>
    <cfRule type="cellIs" dxfId="221" priority="156" operator="equal">
      <formula>"Baja"</formula>
    </cfRule>
  </conditionalFormatting>
  <conditionalFormatting sqref="AK57">
    <cfRule type="cellIs" dxfId="220" priority="150" operator="equal">
      <formula>"Moderado"</formula>
    </cfRule>
    <cfRule type="cellIs" dxfId="219" priority="151" operator="equal">
      <formula>"Catastrófico"</formula>
    </cfRule>
    <cfRule type="cellIs" dxfId="218" priority="152" operator="equal">
      <formula>"Mayor"</formula>
    </cfRule>
  </conditionalFormatting>
  <conditionalFormatting sqref="M57">
    <cfRule type="cellIs" dxfId="217" priority="145" operator="equal">
      <formula>"Muy Alta"</formula>
    </cfRule>
    <cfRule type="cellIs" dxfId="216" priority="146" operator="equal">
      <formula>"Alta"</formula>
    </cfRule>
    <cfRule type="cellIs" dxfId="215" priority="147" operator="equal">
      <formula>"Media"</formula>
    </cfRule>
    <cfRule type="cellIs" dxfId="214" priority="148" operator="equal">
      <formula>"Baja"</formula>
    </cfRule>
    <cfRule type="cellIs" dxfId="213" priority="149" operator="equal">
      <formula>"Muy baja"</formula>
    </cfRule>
  </conditionalFormatting>
  <conditionalFormatting sqref="AK57">
    <cfRule type="cellIs" dxfId="212" priority="144" operator="equal">
      <formula>"Leve"</formula>
    </cfRule>
  </conditionalFormatting>
  <conditionalFormatting sqref="AK57">
    <cfRule type="cellIs" dxfId="211" priority="143" operator="equal">
      <formula>"Menor"</formula>
    </cfRule>
  </conditionalFormatting>
  <conditionalFormatting sqref="AM61 AM63 AM68:AM69 BD61:BD70 AN61:AN70">
    <cfRule type="cellIs" dxfId="210" priority="139" operator="equal">
      <formula>"Extrema"</formula>
    </cfRule>
    <cfRule type="cellIs" dxfId="209" priority="140" operator="equal">
      <formula>"Alta"</formula>
    </cfRule>
    <cfRule type="cellIs" dxfId="208" priority="141" operator="equal">
      <formula>"Moderada"</formula>
    </cfRule>
    <cfRule type="cellIs" dxfId="207" priority="142" operator="equal">
      <formula>"Baja"</formula>
    </cfRule>
  </conditionalFormatting>
  <conditionalFormatting sqref="AK61 AK63 AK68:AK69">
    <cfRule type="cellIs" dxfId="206" priority="136" operator="equal">
      <formula>"Moderado"</formula>
    </cfRule>
    <cfRule type="cellIs" dxfId="205" priority="137" operator="equal">
      <formula>"Catastrófico"</formula>
    </cfRule>
    <cfRule type="cellIs" dxfId="204" priority="138" operator="equal">
      <formula>"Mayor"</formula>
    </cfRule>
  </conditionalFormatting>
  <conditionalFormatting sqref="M61 M63 M68:M69">
    <cfRule type="cellIs" dxfId="203" priority="131" operator="equal">
      <formula>"Muy Alta"</formula>
    </cfRule>
    <cfRule type="cellIs" dxfId="202" priority="132" operator="equal">
      <formula>"Alta"</formula>
    </cfRule>
    <cfRule type="cellIs" dxfId="201" priority="133" operator="equal">
      <formula>"Media"</formula>
    </cfRule>
    <cfRule type="cellIs" dxfId="200" priority="134" operator="equal">
      <formula>"Baja"</formula>
    </cfRule>
    <cfRule type="cellIs" dxfId="199" priority="135" operator="equal">
      <formula>"Muy baja"</formula>
    </cfRule>
  </conditionalFormatting>
  <conditionalFormatting sqref="AK61 AK63 AK68:AK69">
    <cfRule type="cellIs" dxfId="198" priority="130" operator="equal">
      <formula>"Leve"</formula>
    </cfRule>
  </conditionalFormatting>
  <conditionalFormatting sqref="AK61 AK63 AK68:AK69">
    <cfRule type="cellIs" dxfId="197" priority="129" operator="equal">
      <formula>"Menor"</formula>
    </cfRule>
  </conditionalFormatting>
  <conditionalFormatting sqref="BD58 AM58:AN58">
    <cfRule type="cellIs" dxfId="196" priority="125" operator="equal">
      <formula>"Extrema"</formula>
    </cfRule>
    <cfRule type="cellIs" dxfId="195" priority="126" operator="equal">
      <formula>"Alta"</formula>
    </cfRule>
    <cfRule type="cellIs" dxfId="194" priority="127" operator="equal">
      <formula>"Moderada"</formula>
    </cfRule>
    <cfRule type="cellIs" dxfId="193" priority="128" operator="equal">
      <formula>"Baja"</formula>
    </cfRule>
  </conditionalFormatting>
  <conditionalFormatting sqref="AK58">
    <cfRule type="cellIs" dxfId="192" priority="122" operator="equal">
      <formula>"Moderado"</formula>
    </cfRule>
    <cfRule type="cellIs" dxfId="191" priority="123" operator="equal">
      <formula>"Catastrófico"</formula>
    </cfRule>
    <cfRule type="cellIs" dxfId="190" priority="124" operator="equal">
      <formula>"Mayor"</formula>
    </cfRule>
  </conditionalFormatting>
  <conditionalFormatting sqref="M58">
    <cfRule type="cellIs" dxfId="189" priority="117" operator="equal">
      <formula>"Muy Alta"</formula>
    </cfRule>
    <cfRule type="cellIs" dxfId="188" priority="118" operator="equal">
      <formula>"Alta"</formula>
    </cfRule>
    <cfRule type="cellIs" dxfId="187" priority="119" operator="equal">
      <formula>"Media"</formula>
    </cfRule>
    <cfRule type="cellIs" dxfId="186" priority="120" operator="equal">
      <formula>"Baja"</formula>
    </cfRule>
    <cfRule type="cellIs" dxfId="185" priority="121" operator="equal">
      <formula>"Muy baja"</formula>
    </cfRule>
  </conditionalFormatting>
  <conditionalFormatting sqref="AK58">
    <cfRule type="cellIs" dxfId="184" priority="116" operator="equal">
      <formula>"Leve"</formula>
    </cfRule>
  </conditionalFormatting>
  <conditionalFormatting sqref="AK58">
    <cfRule type="cellIs" dxfId="183" priority="115" operator="equal">
      <formula>"Menor"</formula>
    </cfRule>
  </conditionalFormatting>
  <conditionalFormatting sqref="AM59 BD59:BD60 AN59:AN60">
    <cfRule type="cellIs" dxfId="182" priority="111" operator="equal">
      <formula>"Extrema"</formula>
    </cfRule>
    <cfRule type="cellIs" dxfId="181" priority="112" operator="equal">
      <formula>"Alta"</formula>
    </cfRule>
    <cfRule type="cellIs" dxfId="180" priority="113" operator="equal">
      <formula>"Moderada"</formula>
    </cfRule>
    <cfRule type="cellIs" dxfId="179" priority="114" operator="equal">
      <formula>"Baja"</formula>
    </cfRule>
  </conditionalFormatting>
  <conditionalFormatting sqref="AK59">
    <cfRule type="cellIs" dxfId="178" priority="108" operator="equal">
      <formula>"Moderado"</formula>
    </cfRule>
    <cfRule type="cellIs" dxfId="177" priority="109" operator="equal">
      <formula>"Catastrófico"</formula>
    </cfRule>
    <cfRule type="cellIs" dxfId="176" priority="110" operator="equal">
      <formula>"Mayor"</formula>
    </cfRule>
  </conditionalFormatting>
  <conditionalFormatting sqref="M59">
    <cfRule type="cellIs" dxfId="175" priority="103" operator="equal">
      <formula>"Muy Alta"</formula>
    </cfRule>
    <cfRule type="cellIs" dxfId="174" priority="104" operator="equal">
      <formula>"Alta"</formula>
    </cfRule>
    <cfRule type="cellIs" dxfId="173" priority="105" operator="equal">
      <formula>"Media"</formula>
    </cfRule>
    <cfRule type="cellIs" dxfId="172" priority="106" operator="equal">
      <formula>"Baja"</formula>
    </cfRule>
    <cfRule type="cellIs" dxfId="171" priority="107" operator="equal">
      <formula>"Muy baja"</formula>
    </cfRule>
  </conditionalFormatting>
  <conditionalFormatting sqref="AK59">
    <cfRule type="cellIs" dxfId="170" priority="102" operator="equal">
      <formula>"Leve"</formula>
    </cfRule>
  </conditionalFormatting>
  <conditionalFormatting sqref="AK59">
    <cfRule type="cellIs" dxfId="169" priority="101" operator="equal">
      <formula>"Menor"</formula>
    </cfRule>
  </conditionalFormatting>
  <conditionalFormatting sqref="BD15">
    <cfRule type="cellIs" dxfId="168" priority="97" operator="equal">
      <formula>"Extrema"</formula>
    </cfRule>
    <cfRule type="cellIs" dxfId="167" priority="98" operator="equal">
      <formula>"Alta"</formula>
    </cfRule>
    <cfRule type="cellIs" dxfId="166" priority="99" operator="equal">
      <formula>"Moderada"</formula>
    </cfRule>
    <cfRule type="cellIs" dxfId="165" priority="100" operator="equal">
      <formula>"Baja"</formula>
    </cfRule>
  </conditionalFormatting>
  <conditionalFormatting sqref="BD96 AM96:AN96">
    <cfRule type="cellIs" dxfId="164" priority="93" operator="equal">
      <formula>"Extrema"</formula>
    </cfRule>
    <cfRule type="cellIs" dxfId="163" priority="94" operator="equal">
      <formula>"Alta"</formula>
    </cfRule>
    <cfRule type="cellIs" dxfId="162" priority="95" operator="equal">
      <formula>"Moderada"</formula>
    </cfRule>
    <cfRule type="cellIs" dxfId="161" priority="96" operator="equal">
      <formula>"Baja"</formula>
    </cfRule>
  </conditionalFormatting>
  <conditionalFormatting sqref="AK96">
    <cfRule type="cellIs" dxfId="160" priority="90" operator="equal">
      <formula>"Moderado"</formula>
    </cfRule>
    <cfRule type="cellIs" dxfId="159" priority="91" operator="equal">
      <formula>"Catastrófico"</formula>
    </cfRule>
    <cfRule type="cellIs" dxfId="158" priority="92" operator="equal">
      <formula>"Mayor"</formula>
    </cfRule>
  </conditionalFormatting>
  <conditionalFormatting sqref="M96">
    <cfRule type="cellIs" dxfId="157" priority="85" operator="equal">
      <formula>"Muy Alta"</formula>
    </cfRule>
    <cfRule type="cellIs" dxfId="156" priority="86" operator="equal">
      <formula>"Alta"</formula>
    </cfRule>
    <cfRule type="cellIs" dxfId="155" priority="87" operator="equal">
      <formula>"Media"</formula>
    </cfRule>
    <cfRule type="cellIs" dxfId="154" priority="88" operator="equal">
      <formula>"Baja"</formula>
    </cfRule>
    <cfRule type="cellIs" dxfId="153" priority="89" operator="equal">
      <formula>"Muy baja"</formula>
    </cfRule>
  </conditionalFormatting>
  <conditionalFormatting sqref="AK96">
    <cfRule type="cellIs" dxfId="152" priority="84" operator="equal">
      <formula>"Leve"</formula>
    </cfRule>
  </conditionalFormatting>
  <conditionalFormatting sqref="AK96">
    <cfRule type="cellIs" dxfId="151" priority="83" operator="equal">
      <formula>"Menor"</formula>
    </cfRule>
  </conditionalFormatting>
  <conditionalFormatting sqref="BD40">
    <cfRule type="cellIs" dxfId="150" priority="79" operator="equal">
      <formula>"Extrema"</formula>
    </cfRule>
    <cfRule type="cellIs" dxfId="149" priority="80" operator="equal">
      <formula>"Alta"</formula>
    </cfRule>
    <cfRule type="cellIs" dxfId="148" priority="81" operator="equal">
      <formula>"Moderada"</formula>
    </cfRule>
    <cfRule type="cellIs" dxfId="147" priority="82" operator="equal">
      <formula>"Baja"</formula>
    </cfRule>
  </conditionalFormatting>
  <conditionalFormatting sqref="BD36:BD37">
    <cfRule type="cellIs" dxfId="146" priority="61" operator="equal">
      <formula>"Extrema"</formula>
    </cfRule>
    <cfRule type="cellIs" dxfId="145" priority="62" operator="equal">
      <formula>"Alta"</formula>
    </cfRule>
    <cfRule type="cellIs" dxfId="144" priority="63" operator="equal">
      <formula>"Moderada"</formula>
    </cfRule>
    <cfRule type="cellIs" dxfId="143" priority="64" operator="equal">
      <formula>"Baja"</formula>
    </cfRule>
  </conditionalFormatting>
  <conditionalFormatting sqref="AM36:AN36 AN37">
    <cfRule type="cellIs" dxfId="142" priority="75" operator="equal">
      <formula>"Extrema"</formula>
    </cfRule>
    <cfRule type="cellIs" dxfId="141" priority="76" operator="equal">
      <formula>"Alta"</formula>
    </cfRule>
    <cfRule type="cellIs" dxfId="140" priority="77" operator="equal">
      <formula>"Moderada"</formula>
    </cfRule>
    <cfRule type="cellIs" dxfId="139" priority="78" operator="equal">
      <formula>"Baja"</formula>
    </cfRule>
  </conditionalFormatting>
  <conditionalFormatting sqref="AK36">
    <cfRule type="cellIs" dxfId="138" priority="72" operator="equal">
      <formula>"Moderado"</formula>
    </cfRule>
    <cfRule type="cellIs" dxfId="137" priority="73" operator="equal">
      <formula>"Catastrófico"</formula>
    </cfRule>
    <cfRule type="cellIs" dxfId="136" priority="74" operator="equal">
      <formula>"Mayor"</formula>
    </cfRule>
  </conditionalFormatting>
  <conditionalFormatting sqref="M36">
    <cfRule type="cellIs" dxfId="135" priority="67" operator="equal">
      <formula>"Muy Alta"</formula>
    </cfRule>
    <cfRule type="cellIs" dxfId="134" priority="68" operator="equal">
      <formula>"Alta"</formula>
    </cfRule>
    <cfRule type="cellIs" dxfId="133" priority="69" operator="equal">
      <formula>"Media"</formula>
    </cfRule>
    <cfRule type="cellIs" dxfId="132" priority="70" operator="equal">
      <formula>"Baja"</formula>
    </cfRule>
    <cfRule type="cellIs" dxfId="131" priority="71" operator="equal">
      <formula>"Muy baja"</formula>
    </cfRule>
  </conditionalFormatting>
  <conditionalFormatting sqref="AK36">
    <cfRule type="cellIs" dxfId="130" priority="66" operator="equal">
      <formula>"Leve"</formula>
    </cfRule>
  </conditionalFormatting>
  <conditionalFormatting sqref="AK36">
    <cfRule type="cellIs" dxfId="129" priority="65" operator="equal">
      <formula>"Menor"</formula>
    </cfRule>
  </conditionalFormatting>
  <conditionalFormatting sqref="AN17:AN18">
    <cfRule type="cellIs" dxfId="128" priority="57" operator="equal">
      <formula>"Extrema"</formula>
    </cfRule>
    <cfRule type="cellIs" dxfId="127" priority="58" operator="equal">
      <formula>"Alta"</formula>
    </cfRule>
    <cfRule type="cellIs" dxfId="126" priority="59" operator="equal">
      <formula>"Moderada"</formula>
    </cfRule>
    <cfRule type="cellIs" dxfId="125" priority="60" operator="equal">
      <formula>"Baja"</formula>
    </cfRule>
  </conditionalFormatting>
  <conditionalFormatting sqref="AN99 BD99">
    <cfRule type="cellIs" dxfId="124" priority="53" operator="equal">
      <formula>"Extrema"</formula>
    </cfRule>
    <cfRule type="cellIs" dxfId="123" priority="54" operator="equal">
      <formula>"Alta"</formula>
    </cfRule>
    <cfRule type="cellIs" dxfId="122" priority="55" operator="equal">
      <formula>"Moderada"</formula>
    </cfRule>
    <cfRule type="cellIs" dxfId="121" priority="56" operator="equal">
      <formula>"Baja"</formula>
    </cfRule>
  </conditionalFormatting>
  <conditionalFormatting sqref="BD50">
    <cfRule type="cellIs" dxfId="120" priority="49" operator="equal">
      <formula>"Extrema"</formula>
    </cfRule>
    <cfRule type="cellIs" dxfId="119" priority="50" operator="equal">
      <formula>"Alta"</formula>
    </cfRule>
    <cfRule type="cellIs" dxfId="118" priority="51" operator="equal">
      <formula>"Moderada"</formula>
    </cfRule>
    <cfRule type="cellIs" dxfId="117" priority="52" operator="equal">
      <formula>"Baja"</formula>
    </cfRule>
  </conditionalFormatting>
  <conditionalFormatting sqref="AM101:AN101 BD101">
    <cfRule type="cellIs" dxfId="116" priority="31" operator="equal">
      <formula>"Extrema"</formula>
    </cfRule>
    <cfRule type="cellIs" dxfId="115" priority="32" operator="equal">
      <formula>"Alta"</formula>
    </cfRule>
    <cfRule type="cellIs" dxfId="114" priority="33" operator="equal">
      <formula>"Moderada"</formula>
    </cfRule>
    <cfRule type="cellIs" dxfId="113" priority="34" operator="equal">
      <formula>"Baja"</formula>
    </cfRule>
  </conditionalFormatting>
  <conditionalFormatting sqref="AK101">
    <cfRule type="cellIs" dxfId="112" priority="28" operator="equal">
      <formula>"Moderado"</formula>
    </cfRule>
    <cfRule type="cellIs" dxfId="111" priority="29" operator="equal">
      <formula>"Catastrófico"</formula>
    </cfRule>
    <cfRule type="cellIs" dxfId="110" priority="30" operator="equal">
      <formula>"Mayor"</formula>
    </cfRule>
  </conditionalFormatting>
  <conditionalFormatting sqref="M101">
    <cfRule type="cellIs" dxfId="109" priority="23" operator="equal">
      <formula>"Muy Alta"</formula>
    </cfRule>
    <cfRule type="cellIs" dxfId="108" priority="24" operator="equal">
      <formula>"Alta"</formula>
    </cfRule>
    <cfRule type="cellIs" dxfId="107" priority="25" operator="equal">
      <formula>"Media"</formula>
    </cfRule>
    <cfRule type="cellIs" dxfId="106" priority="26" operator="equal">
      <formula>"Baja"</formula>
    </cfRule>
    <cfRule type="cellIs" dxfId="105" priority="27" operator="equal">
      <formula>"Muy baja"</formula>
    </cfRule>
  </conditionalFormatting>
  <conditionalFormatting sqref="AK101">
    <cfRule type="cellIs" dxfId="104" priority="22" operator="equal">
      <formula>"Leve"</formula>
    </cfRule>
  </conditionalFormatting>
  <conditionalFormatting sqref="AK101">
    <cfRule type="cellIs" dxfId="103" priority="21" operator="equal">
      <formula>"Menor"</formula>
    </cfRule>
  </conditionalFormatting>
  <conditionalFormatting sqref="BD102:BD104">
    <cfRule type="cellIs" dxfId="102" priority="17" operator="equal">
      <formula>"Extrema"</formula>
    </cfRule>
    <cfRule type="cellIs" dxfId="101" priority="18" operator="equal">
      <formula>"Alta"</formula>
    </cfRule>
    <cfRule type="cellIs" dxfId="100" priority="19" operator="equal">
      <formula>"Moderada"</formula>
    </cfRule>
    <cfRule type="cellIs" dxfId="99" priority="20" operator="equal">
      <formula>"Baja"</formula>
    </cfRule>
  </conditionalFormatting>
  <conditionalFormatting sqref="AN107">
    <cfRule type="cellIs" dxfId="98" priority="13" operator="equal">
      <formula>"Extrema"</formula>
    </cfRule>
    <cfRule type="cellIs" dxfId="97" priority="14" operator="equal">
      <formula>"Alta"</formula>
    </cfRule>
    <cfRule type="cellIs" dxfId="96" priority="15" operator="equal">
      <formula>"Moderada"</formula>
    </cfRule>
    <cfRule type="cellIs" dxfId="95" priority="16" operator="equal">
      <formula>"Baja"</formula>
    </cfRule>
  </conditionalFormatting>
  <conditionalFormatting sqref="BD107">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16C1022A-CAAE-4E74-9894-8642C864E27F}"/>
    <dataValidation allowBlank="1" showInputMessage="1" showErrorMessage="1" prompt="Manual: Controles ejecutados por personas_x000a__x000a_Automático: Son ejecutados por un sistema" sqref="AT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84A99E5-E45C-42D5-B215-971FAF57EC29}"/>
    <dataValidation allowBlank="1" showInputMessage="1" showErrorMessage="1" prompt="_x000a__x000a_" sqref="AL8" xr:uid="{56F8DAC1-3150-418B-9C15-A4D38C75D64D}"/>
    <dataValidation type="list" allowBlank="1" showInputMessage="1" showErrorMessage="1" sqref="O9:AG137" xr:uid="{89E8AFE7-8103-4D21-B1C4-3FB22ED1ABF3}">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E59:F59</xm:sqref>
        </x14:dataValidation>
        <x14:dataValidation type="list" allowBlank="1" showInputMessage="1" showErrorMessage="1" xr:uid="{F66EB91A-E21A-42E0-9897-B13FA92CF558}">
          <x14:formula1>
            <xm:f>'C:\Users\PRUIZV\Downloads\[RIESGO 37 - ATENCIÓN SOCIAL.xlsx]No Eliminar'!#REF!</xm:f>
          </x14:formula1>
          <xm:sqref>H59 AN59:AN60 AR59:AR60 AW59:AY60 K59</xm:sqref>
        </x14:dataValidation>
        <x14:dataValidation type="list" allowBlank="1" showInputMessage="1" showErrorMessage="1" xr:uid="{954E2CA1-50B9-4AFB-A076-ED73D0F6AE03}">
          <x14:formula1>
            <xm:f>'C:\Users\OGOMEZP\Downloads\[Formato Mapa de Riesgos 2022 (version 1) (2).xlsx]No Eliminar'!#REF!</xm:f>
          </x14:formula1>
          <xm:sqref>K52:L54 E52:F53 H52:H53 AW52:AY53 AW50:AY50</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AN25:AN27 H28:H29 K28:L29</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AY129:AY132 AY51 AY134:AY137 AY54:AY57 AY61:AY78 AY9:AY33 AY80:AY81 AY83 AY86 AY35:AY48 AY105:AY106 AY108:AY127 AY88:AY100</xm:sqref>
        </x14:dataValidation>
        <x14:dataValidation type="list" allowBlank="1" showInputMessage="1" showErrorMessage="1" xr:uid="{5848CBB2-29FC-4C7D-9B30-4D2596245915}">
          <x14:formula1>
            <xm:f>'No Eliminar'!$D$24:$D$25</xm:f>
          </x14:formula1>
          <xm:sqref>AX129:AX132 AX51 AX134:AX137 AX54:AX57 AX61:AX78 AX9:AX33 AX80:AX81 AX83 AX86 AX35:AX48 AX105:AX106 AX108:AX127 AX88:AX100</xm:sqref>
        </x14:dataValidation>
        <x14:dataValidation type="list" allowBlank="1" showInputMessage="1" showErrorMessage="1" xr:uid="{167E90FA-FBA5-4DBE-A470-F733EBDF8316}">
          <x14:formula1>
            <xm:f>'No Eliminar'!$D$22:$D$23</xm:f>
          </x14:formula1>
          <xm:sqref>AW129:AW132 AW51 AW134:AW137 AW54:AW57 AW61:AW78 AW9:AW33 AW80:AW81 AW83 AW86 AW35:AW48 AW105:AW106 AW108:AW127 AW88:AW100</xm:sqref>
        </x14:dataValidation>
        <x14:dataValidation type="list" allowBlank="1" showInputMessage="1" showErrorMessage="1" xr:uid="{CC26904B-2FFD-4019-A276-7AB9EC387D97}">
          <x14:formula1>
            <xm:f>'No Eliminar'!$K$15:$K$19</xm:f>
          </x14:formula1>
          <xm:sqref>AI9 AI12 AI38:AI39 AI19:AI20 AI23 AI25 AI28 AI30 AI32 AI46 AI136 AI129 AI134 AI127 AI83 AI121:AI122 AI125 AI77:AI78 AI80:AI81 AI132 AI86 AI88 AI90 AI93 AI110 AI112 AI114 AI117 AI119 AI105 AI43:AI44 AI14:AI17 AI63 AI68:AI69 AI71:AI74 AI57:AI59 AI61 AI41 AI35:AI36 AI50:AI55 AI48 AI102 AI107 AI108 AI96:AI100</xm:sqref>
        </x14:dataValidation>
        <x14:dataValidation type="list" allowBlank="1" showInputMessage="1" showErrorMessage="1" xr:uid="{76CAA503-D775-4F02-8410-B4642D4A644E}">
          <x14:formula1>
            <xm:f>'No Eliminar'!$V$3:$V$7</xm:f>
          </x14:formula1>
          <xm:sqref>K9 K12 K19:K20 K23 K25 K30 K32 K46 K136 K129 K134 K127 K86 K83 K125 K78 K80:K81 K132 K88 K90 K93 K121:K122 K110 K112 K114 K117 K119 K105 K38:K43 K55 K63 K68:K69 K71:K74 K57:K58 K61 K35:K36 K50:K51 K48 K102 K107 K108 K96:K100</xm:sqref>
        </x14:dataValidation>
        <x14:dataValidation type="list" allowBlank="1" showInputMessage="1" showErrorMessage="1" xr:uid="{9103B0E7-B3D5-4E70-B86F-84F5353605A4}">
          <x14:formula1>
            <xm:f>'No Eliminar'!$K$3:$K$6</xm:f>
          </x14:formula1>
          <xm:sqref>BE9 BE12 BE38:BE39 BE19:BE20 BE23 BE25 BE28 BE30 BE32 BE46 BE136 BE129 BE134 BE127 BE86 BE83 BE125 BE80:BE81 BE132 BE88 BE90 BE93 BE77:BE78 BE121:BE122 BE110 BE112 BE114 BE117 BE119 BE105 BE14:BE17 BE63 BE68:BE69 BE71:BE74 BE57:BE59 BE61 BE43:BE44 BE41 BE35:BE36 BE48 BE51:BE55 BE108 BE96:BE100</xm:sqref>
        </x14:dataValidation>
        <x14:dataValidation type="list" allowBlank="1" showInputMessage="1" showErrorMessage="1" xr:uid="{CF69769D-DFEB-4906-AA1C-910575354A57}">
          <x14:formula1>
            <xm:f>'No Eliminar'!$M$3:$M$4</xm:f>
          </x14:formula1>
          <xm:sqref>AT129:AT132 AT134:AT137 AT9:AT33 AT80:AT81 AT83 AT86 AT35:AT48 AT51:AT78 AT105:AT106 AT108:AT127 AT88:AT100</xm:sqref>
        </x14:dataValidation>
        <x14:dataValidation type="list" allowBlank="1" showInputMessage="1" showErrorMessage="1" xr:uid="{12EA7A79-ED88-4ACF-9114-DFC26F578E9B}">
          <x14:formula1>
            <xm:f>'No Eliminar'!$L$3:$L$5</xm:f>
          </x14:formula1>
          <xm:sqref>AR129:AR132 AR134:AR137 AR61:AR78 AR9:AR33 AR80:AR81 AR83 AR86 AR35:AR48 AR51:AR58 AR105:AR106 AR108:AR127 AR88:AR100</xm:sqref>
        </x14:dataValidation>
        <x14:dataValidation type="list" allowBlank="1" showInputMessage="1" showErrorMessage="1" xr:uid="{5221172F-0AAD-478D-8585-81C113C60BD7}">
          <x14:formula1>
            <xm:f>'No Eliminar'!$L$8:$L$15</xm:f>
          </x14:formula1>
          <xm:sqref>AN28:AN33 AN80 AN129:AN132 AN134:AN137 AN61:AN78 AN35:AN58 AN9:AN24 AN83 AN86 AN88:AN100 AN108:AN127 AN102:AN106</xm:sqref>
        </x14:dataValidation>
        <x14:dataValidation type="list" allowBlank="1" showInputMessage="1" showErrorMessage="1" xr:uid="{E4A17549-3052-44B9-8883-946BB0E217BF}">
          <x14:formula1>
            <xm:f>'No Eliminar'!$S$16:$S$20</xm:f>
          </x14:formula1>
          <xm:sqref>L9 L12 L38:L41 L19:L20 L23 L25 L30 L32 L46 L136 L129 L134 L127 L86 L83 L125 L77:L78 L80:L81 L132 L88 L90 L93 L121:L122 L110 L112 L114 L117 L119 L105 L43:L44 L14:L17 L55 L63 L68:L69 L71:L74 L57:L59 L61 L35:L36 L50:L51 L48 L102 L107 L108 L96:L100</xm:sqref>
        </x14:dataValidation>
        <x14:dataValidation type="list" allowBlank="1" showInputMessage="1" showErrorMessage="1" xr:uid="{7014FF8D-4FEC-4554-929F-A6A0D6EAE4E1}">
          <x14:formula1>
            <xm:f>'No Eliminar'!$V$9:$V$15</xm:f>
          </x14:formula1>
          <xm:sqref>H9 H12 H14:H15 H38:H39 H19:H20 H23 H25 H30 H32 H46 H136 H129 H134 H127 H125 H77:H81 H132 H83 H90 H93 H121:H122 H110 H112 H114 H117 H119 H105 H43 H17 H54:H55 H63 H68:H69 H71:H74 H57:H58 H61 H41 H35:H36 H50:H51 H86 H88 H48 H107 H108 H96:H100</xm:sqref>
        </x14:dataValidation>
        <x14:dataValidation type="list" allowBlank="1" showInputMessage="1" showErrorMessage="1" xr:uid="{EA8D7BFF-A5CD-413C-A4C6-CD0FB101F4F0}">
          <x14:formula1>
            <xm:f>'No Eliminar'!$G$14:$G$16</xm:f>
          </x14:formula1>
          <xm:sqref>E9 E12 E38:E39 E19:E20 E23 E28 E25 E30 E32 E46 E136 E129 E134 E127 E86 E83 E125 E80:E81 E132 E88 E90 E93 E121:E122 E77:E78 E110 E112 E114 E117 E119 E105 E43:E44 E14:E17 E54:E55 E63 E68:E69 E71:E74 E57:E58 E61 E41 E35:E36 E50:E51 E48 E107 E108 E96:E102</xm:sqref>
        </x14:dataValidation>
        <x14:dataValidation type="list" allowBlank="1" showInputMessage="1" showErrorMessage="1" xr:uid="{0711F320-9E76-4E79-BE77-382003DBDD2F}">
          <x14:formula1>
            <xm:f>'No Eliminar'!$R$3:$R$117</xm:f>
          </x14:formula1>
          <xm:sqref>F9 F12 F38:F39 F19:F20 F23 F25 F28 F30 F32 F46 F136 F129 F127 F86 F83 F134 F125 F77:F78 F80:F81 F132 F88 F90 F93 F121:F122 F110 F112 F114 F117 F119 F105 F43:F44 F14:F17 F54:F55 F63 F68:F69 F71:F74 F57:F58 F61 F41 F35:F36 F48 F50:F51 F107 F108 F96:F102</xm:sqref>
        </x14:dataValidation>
        <x14:dataValidation type="list" allowBlank="1" showInputMessage="1" showErrorMessage="1" xr:uid="{08CCE356-0A74-4A6A-90F9-83404809B581}">
          <x14:formula1>
            <xm:f>'No Eliminar'!$B$3:$B$18</xm:f>
          </x14:formula1>
          <xm:sqref>B9 B12 B17:B18 B20 B30 B121 B134 B127 B97 B43:B44 B35:B37 B48 B61 B71 B108</xm:sqref>
        </x14:dataValidation>
        <x14:dataValidation type="list" allowBlank="1" showInputMessage="1" showErrorMessage="1" xr:uid="{3EE890C1-C963-4C06-A101-E43CE45C9905}">
          <x14:formula1>
            <xm:f>'C:\Users\STRUJILLOG\Downloads\[DIRAT BORRADOR INICIAL MAPA DE RIESGOS 2024 V1.xlsx]No Eliminar'!#REF!</xm:f>
          </x14:formula1>
          <xm:sqref>AR50 AR107 AW107:AY107 AN107 BE50 BE102 BE107 AT50 AT107</xm:sqref>
        </x14:dataValidation>
        <x14:dataValidation type="list" allowBlank="1" showInputMessage="1" showErrorMessage="1" xr:uid="{148EA2DB-22A6-436A-88E0-EBC7846C81EE}">
          <x14:formula1>
            <xm:f>'C:\Users\SBLANCOE\Documents\DIRAT 2023\PLANES INSTITUCIONALES\MAPA DE RIESGOS\MAPA DE RIESGOS 2024\[EDUCACIÓN BORRADOR INICIAL MAPA DE RIESGOS 2024 V1.xlsx]No Eliminar'!#REF!</xm:f>
          </x14:formula1>
          <xm:sqref>AW101:AY101 AI101 BE101 AT101 AR101 AN101 K101:L101 H101</xm:sqref>
        </x14:dataValidation>
        <x14:dataValidation type="list" allowBlank="1" showInputMessage="1" showErrorMessage="1" xr:uid="{E50C715B-62AE-4322-B745-DA6E613781D4}">
          <x14:formula1>
            <xm:f>'C:\Users\SBLANCOE\Documents\DIRAT 2023\PLANES INSTITUCIONALES\MAPA DE RIESGOS\MAPA DE RIESGOS 2024\[SUBDA PROPUESTA MAPA DE RIESGOS 2024 FINAL.xlsx]No Eliminar'!#REF!</xm:f>
          </x14:formula1>
          <xm:sqref>H102:H104 AW102:AY104 AT102:AT104 AR102:AR104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3"/>
  <sheetViews>
    <sheetView showGridLines="0" zoomScale="60" zoomScaleNormal="60" workbookViewId="0">
      <selection activeCell="B9" sqref="B9:B10"/>
    </sheetView>
  </sheetViews>
  <sheetFormatPr baseColWidth="10" defaultColWidth="11.42578125" defaultRowHeight="16.5" x14ac:dyDescent="0.3"/>
  <cols>
    <col min="1" max="1" width="4.85546875" style="1078" customWidth="1"/>
    <col min="2" max="4" width="16.28515625" style="1078" customWidth="1"/>
    <col min="5" max="5" width="25.28515625" style="1078" customWidth="1"/>
    <col min="6" max="6" width="9" style="1078" customWidth="1"/>
    <col min="7" max="7" width="42.5703125" style="1132" customWidth="1"/>
    <col min="8" max="8" width="29.42578125" style="1132" customWidth="1"/>
    <col min="9" max="9" width="30.42578125" style="1078" customWidth="1"/>
    <col min="10" max="10" width="36" style="1078" customWidth="1"/>
    <col min="11" max="11" width="36" style="1132" customWidth="1"/>
    <col min="12" max="12" width="20.140625" style="1132" bestFit="1" customWidth="1"/>
    <col min="13" max="13" width="22.28515625" style="1132" bestFit="1" customWidth="1"/>
    <col min="14" max="14" width="7.7109375" style="1128" customWidth="1"/>
    <col min="15" max="15" width="16.140625" style="1132" customWidth="1"/>
    <col min="16" max="16" width="17" style="1132" customWidth="1"/>
    <col min="17" max="17" width="15.5703125" style="1132" customWidth="1"/>
    <col min="18" max="18" width="17.28515625" style="1132" customWidth="1"/>
    <col min="19" max="19" width="14.42578125" style="1132" customWidth="1"/>
    <col min="20" max="20" width="13.28515625" style="1132" customWidth="1"/>
    <col min="21" max="21" width="15" style="1132" customWidth="1"/>
    <col min="22" max="22" width="18.42578125" style="1132" customWidth="1"/>
    <col min="23" max="23" width="13.7109375" style="1132" customWidth="1"/>
    <col min="24" max="24" width="15.140625" style="1132" customWidth="1"/>
    <col min="25" max="25" width="14.85546875" style="1132" customWidth="1"/>
    <col min="26" max="26" width="11.5703125" style="1132" customWidth="1"/>
    <col min="27" max="27" width="13" style="1132" customWidth="1"/>
    <col min="28" max="28" width="13.28515625" style="1132" customWidth="1"/>
    <col min="29" max="29" width="16" style="1132" customWidth="1"/>
    <col min="30" max="30" width="14.42578125" style="1132" customWidth="1"/>
    <col min="31" max="31" width="10.42578125" style="1132" customWidth="1"/>
    <col min="32" max="32" width="8.85546875" style="1132" customWidth="1"/>
    <col min="33" max="33" width="10.85546875" style="1132" customWidth="1"/>
    <col min="34" max="34" width="12.28515625" style="1078" customWidth="1"/>
    <col min="35" max="35" width="14.28515625" style="1133" customWidth="1"/>
    <col min="36" max="36" width="10.42578125" style="1133" customWidth="1"/>
    <col min="37" max="37" width="18.42578125" style="1141" customWidth="1"/>
    <col min="38" max="38" width="7.42578125" style="1133" bestFit="1" customWidth="1"/>
    <col min="39" max="39" width="61.85546875" style="1130" customWidth="1"/>
    <col min="40" max="40" width="24.28515625" style="1130" customWidth="1"/>
    <col min="41" max="41" width="15" style="1078" customWidth="1"/>
    <col min="42" max="42" width="7" style="1128" customWidth="1"/>
    <col min="43" max="43" width="7.7109375" style="1078" customWidth="1"/>
    <col min="44" max="44" width="8.28515625" style="1078" customWidth="1"/>
    <col min="45" max="45" width="8" style="1078" customWidth="1"/>
    <col min="46" max="46" width="6.7109375" style="1078" customWidth="1"/>
    <col min="47" max="49" width="3.5703125" style="1078" customWidth="1"/>
    <col min="50" max="52" width="7.140625" style="1078" customWidth="1"/>
    <col min="53" max="53" width="7.140625" style="1135" customWidth="1"/>
    <col min="54" max="55" width="7.140625" style="1078" customWidth="1"/>
    <col min="56" max="56" width="35.85546875" style="1130" customWidth="1"/>
    <col min="57" max="57" width="35.42578125" style="1130" customWidth="1"/>
    <col min="58" max="58" width="20.42578125" style="1130" customWidth="1"/>
    <col min="59" max="59" width="14.42578125" style="1130" customWidth="1"/>
    <col min="60" max="60" width="14" style="1130" customWidth="1"/>
    <col min="61" max="61" width="56.7109375" style="1016" customWidth="1"/>
    <col min="62" max="62" width="46.85546875" style="1078" customWidth="1"/>
    <col min="63" max="16384" width="11.42578125" style="1078"/>
  </cols>
  <sheetData>
    <row r="1" spans="1:85" ht="41.25" customHeight="1" thickTop="1" x14ac:dyDescent="0.3">
      <c r="B1" s="2187" t="s">
        <v>78</v>
      </c>
      <c r="C1" s="2188"/>
      <c r="D1" s="2188"/>
      <c r="E1" s="2188"/>
      <c r="F1" s="2188"/>
      <c r="G1" s="2188"/>
      <c r="H1" s="2188"/>
      <c r="I1" s="2188"/>
      <c r="J1" s="2188"/>
      <c r="K1" s="2188"/>
      <c r="L1" s="2188"/>
      <c r="M1" s="2188"/>
      <c r="N1" s="2188"/>
      <c r="O1" s="2188"/>
      <c r="P1" s="2188"/>
      <c r="Q1" s="2188"/>
      <c r="R1" s="2188"/>
      <c r="S1" s="2188"/>
      <c r="T1" s="2188"/>
      <c r="U1" s="2188"/>
      <c r="V1" s="2188"/>
      <c r="W1" s="2188"/>
      <c r="X1" s="2188"/>
      <c r="Y1" s="2188"/>
      <c r="Z1" s="2188"/>
      <c r="AA1" s="2188"/>
      <c r="AB1" s="2188"/>
      <c r="AC1" s="2188"/>
      <c r="AD1" s="2188"/>
      <c r="AE1" s="2188"/>
      <c r="AF1" s="2188"/>
      <c r="AG1" s="2188"/>
      <c r="AH1" s="2188"/>
      <c r="AI1" s="2188"/>
      <c r="AJ1" s="2188"/>
      <c r="AK1" s="2188"/>
      <c r="AL1" s="2188"/>
      <c r="AM1" s="2188"/>
      <c r="AN1" s="2188"/>
      <c r="AO1" s="2188"/>
      <c r="AP1" s="2188"/>
      <c r="AQ1" s="2188"/>
      <c r="AR1" s="2188"/>
      <c r="AS1" s="2188"/>
      <c r="AT1" s="2188"/>
      <c r="AU1" s="2188"/>
      <c r="AV1" s="2188"/>
      <c r="AW1" s="2188"/>
      <c r="AX1" s="2188"/>
      <c r="AY1" s="2188"/>
      <c r="AZ1" s="2188"/>
      <c r="BA1" s="2188"/>
      <c r="BB1" s="2188"/>
      <c r="BC1" s="2188"/>
      <c r="BD1" s="2188"/>
      <c r="BE1" s="2188"/>
      <c r="BF1" s="2188"/>
      <c r="BG1" s="2188"/>
      <c r="BH1" s="2188"/>
      <c r="BI1" s="2189"/>
    </row>
    <row r="2" spans="1:85" ht="41.25" customHeight="1" x14ac:dyDescent="0.3">
      <c r="B2" s="2190" t="s">
        <v>79</v>
      </c>
      <c r="C2" s="2191"/>
      <c r="D2" s="2191"/>
      <c r="E2" s="2191"/>
      <c r="F2" s="2191"/>
      <c r="G2" s="2191"/>
      <c r="H2" s="2191"/>
      <c r="I2" s="2191"/>
      <c r="J2" s="2191"/>
      <c r="K2" s="2191"/>
      <c r="L2" s="2191"/>
      <c r="M2" s="2191"/>
      <c r="N2" s="2191"/>
      <c r="O2" s="2191"/>
      <c r="P2" s="2191"/>
      <c r="Q2" s="2191"/>
      <c r="R2" s="2191"/>
      <c r="S2" s="2191"/>
      <c r="T2" s="2191"/>
      <c r="U2" s="2191"/>
      <c r="V2" s="2191"/>
      <c r="W2" s="2191"/>
      <c r="X2" s="2191"/>
      <c r="Y2" s="2191"/>
      <c r="Z2" s="2191"/>
      <c r="AA2" s="2191"/>
      <c r="AB2" s="2191"/>
      <c r="AC2" s="2191"/>
      <c r="AD2" s="2191"/>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1"/>
      <c r="BC2" s="2191"/>
      <c r="BD2" s="2191"/>
      <c r="BE2" s="2191"/>
      <c r="BF2" s="2191"/>
      <c r="BG2" s="2191"/>
      <c r="BH2" s="2191"/>
      <c r="BI2" s="2192"/>
      <c r="BJ2" s="1038"/>
      <c r="BK2" s="1038"/>
      <c r="BL2" s="1038"/>
      <c r="BM2" s="1038"/>
      <c r="BN2" s="1038"/>
      <c r="BO2" s="1038"/>
      <c r="BP2" s="1038"/>
      <c r="BQ2" s="1038"/>
      <c r="BR2" s="1038"/>
      <c r="BS2" s="1038"/>
      <c r="BT2" s="1038"/>
      <c r="BU2" s="1038"/>
      <c r="BV2" s="1038"/>
      <c r="BW2" s="1038"/>
      <c r="BX2" s="1038"/>
      <c r="BY2" s="1038"/>
      <c r="BZ2" s="1038"/>
      <c r="CA2" s="1038"/>
      <c r="CB2" s="1038"/>
      <c r="CC2" s="1038"/>
      <c r="CD2" s="1038"/>
      <c r="CE2" s="1038"/>
      <c r="CF2" s="1038"/>
      <c r="CG2" s="1038"/>
    </row>
    <row r="3" spans="1:85" ht="41.25" customHeight="1" x14ac:dyDescent="0.3">
      <c r="B3" s="2190" t="s">
        <v>1431</v>
      </c>
      <c r="C3" s="2191"/>
      <c r="D3" s="2191"/>
      <c r="E3" s="2191"/>
      <c r="F3" s="2191"/>
      <c r="G3" s="2191"/>
      <c r="H3" s="2191"/>
      <c r="I3" s="2191"/>
      <c r="J3" s="2191"/>
      <c r="K3" s="2191"/>
      <c r="L3" s="2191"/>
      <c r="M3" s="2191"/>
      <c r="N3" s="2191"/>
      <c r="O3" s="2191"/>
      <c r="P3" s="2191"/>
      <c r="Q3" s="2191"/>
      <c r="R3" s="2191"/>
      <c r="S3" s="2191"/>
      <c r="T3" s="2191"/>
      <c r="U3" s="2191"/>
      <c r="V3" s="2191"/>
      <c r="W3" s="2191"/>
      <c r="X3" s="2191"/>
      <c r="Y3" s="2191"/>
      <c r="Z3" s="2191"/>
      <c r="AA3" s="2191"/>
      <c r="AB3" s="2191"/>
      <c r="AC3" s="2191"/>
      <c r="AD3" s="2191"/>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1"/>
      <c r="BC3" s="2191"/>
      <c r="BD3" s="2191"/>
      <c r="BE3" s="2191"/>
      <c r="BF3" s="2191"/>
      <c r="BG3" s="2191"/>
      <c r="BH3" s="2191"/>
      <c r="BI3" s="2192"/>
      <c r="BJ3" s="2191"/>
      <c r="BK3" s="2191"/>
      <c r="BL3" s="2191"/>
      <c r="BM3" s="2191"/>
      <c r="BN3" s="2191"/>
      <c r="BO3" s="2191"/>
      <c r="BP3" s="2191"/>
      <c r="BQ3" s="2191"/>
      <c r="BR3" s="2191"/>
      <c r="BS3" s="2191"/>
      <c r="BT3" s="2191"/>
      <c r="BU3" s="2191"/>
      <c r="BV3" s="2191"/>
      <c r="BW3" s="2191"/>
      <c r="BX3" s="2191"/>
      <c r="BY3" s="2191"/>
      <c r="BZ3" s="2191"/>
      <c r="CA3" s="2191"/>
      <c r="CB3" s="2191"/>
      <c r="CC3" s="2191"/>
      <c r="CD3" s="2191"/>
      <c r="CE3" s="2191"/>
      <c r="CF3" s="2191"/>
      <c r="CG3" s="2191"/>
    </row>
    <row r="4" spans="1:85" ht="42.75" customHeight="1" thickBot="1" x14ac:dyDescent="0.35">
      <c r="B4" s="2193" t="s">
        <v>1792</v>
      </c>
      <c r="C4" s="2194"/>
      <c r="D4" s="2194"/>
      <c r="E4" s="2194"/>
      <c r="F4" s="2194"/>
      <c r="G4" s="2194"/>
      <c r="H4" s="2194"/>
      <c r="I4" s="2194"/>
      <c r="J4" s="2194"/>
      <c r="K4" s="2194"/>
      <c r="L4" s="2194"/>
      <c r="M4" s="2194"/>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4"/>
      <c r="BC4" s="2194"/>
      <c r="BD4" s="2194"/>
      <c r="BE4" s="2194"/>
      <c r="BF4" s="2194"/>
      <c r="BG4" s="2194"/>
      <c r="BH4" s="2194"/>
      <c r="BI4" s="2195"/>
      <c r="BJ4" s="2191"/>
      <c r="BK4" s="2191"/>
      <c r="BL4" s="2191"/>
      <c r="BM4" s="2191"/>
      <c r="BN4" s="2191"/>
      <c r="BO4" s="2191"/>
      <c r="BP4" s="2191"/>
      <c r="BQ4" s="2191"/>
      <c r="BR4" s="2191"/>
      <c r="BS4" s="2191"/>
      <c r="BT4" s="2191"/>
      <c r="BU4" s="2191"/>
      <c r="BV4" s="2191"/>
      <c r="BW4" s="2191"/>
      <c r="BX4" s="2191"/>
      <c r="BY4" s="2191"/>
      <c r="BZ4" s="2191"/>
      <c r="CA4" s="2191"/>
      <c r="CB4" s="2191"/>
      <c r="CC4" s="2191"/>
      <c r="CD4" s="2191"/>
      <c r="CE4" s="2191"/>
      <c r="CF4" s="2191"/>
      <c r="CG4" s="2191"/>
    </row>
    <row r="5" spans="1:85" ht="36.75" customHeight="1" thickTop="1" x14ac:dyDescent="0.3">
      <c r="B5" s="2199"/>
      <c r="C5" s="2199"/>
      <c r="D5" s="2199"/>
      <c r="E5" s="2199"/>
      <c r="F5" s="2199"/>
      <c r="G5" s="2199"/>
      <c r="H5" s="2199"/>
      <c r="I5" s="2199"/>
      <c r="J5" s="2199"/>
      <c r="K5" s="2199"/>
      <c r="L5" s="2199"/>
      <c r="M5" s="2199"/>
      <c r="N5" s="2199"/>
      <c r="O5" s="2199"/>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row>
    <row r="6" spans="1:85" ht="55.5" customHeight="1" x14ac:dyDescent="0.3">
      <c r="B6" s="1770"/>
      <c r="C6" s="1770"/>
      <c r="D6" s="1770"/>
      <c r="E6" s="1770"/>
      <c r="F6" s="1770"/>
      <c r="G6" s="1770"/>
      <c r="H6" s="1770"/>
      <c r="I6" s="1770"/>
      <c r="J6" s="1770"/>
      <c r="K6" s="1770"/>
      <c r="L6" s="1771"/>
      <c r="M6" s="1774" t="s">
        <v>0</v>
      </c>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6"/>
      <c r="AL6" s="1780" t="s">
        <v>1</v>
      </c>
      <c r="AM6" s="1781"/>
      <c r="AN6" s="1781"/>
      <c r="AO6" s="1781"/>
      <c r="AP6" s="1781"/>
      <c r="AQ6" s="1781"/>
      <c r="AR6" s="1781"/>
      <c r="AS6" s="1781"/>
      <c r="AT6" s="1781"/>
      <c r="AU6" s="1781"/>
      <c r="AV6" s="1781"/>
      <c r="AW6" s="1782"/>
      <c r="AX6" s="1780" t="s">
        <v>2</v>
      </c>
      <c r="AY6" s="1781"/>
      <c r="AZ6" s="1781"/>
      <c r="BA6" s="1781"/>
      <c r="BB6" s="1781"/>
      <c r="BC6" s="1782"/>
      <c r="BD6" s="1887" t="s">
        <v>3</v>
      </c>
      <c r="BE6" s="1888"/>
      <c r="BF6" s="1888"/>
      <c r="BG6" s="1888"/>
      <c r="BH6" s="1889"/>
      <c r="BI6" s="1304" t="s">
        <v>87</v>
      </c>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row>
    <row r="7" spans="1:85" ht="30.75" customHeight="1" x14ac:dyDescent="0.3">
      <c r="B7" s="1772"/>
      <c r="C7" s="1772"/>
      <c r="D7" s="1772"/>
      <c r="E7" s="1772"/>
      <c r="F7" s="1772"/>
      <c r="G7" s="1772"/>
      <c r="H7" s="1772"/>
      <c r="I7" s="1772"/>
      <c r="J7" s="1772"/>
      <c r="K7" s="1772"/>
      <c r="L7" s="1773"/>
      <c r="M7" s="1777"/>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9"/>
      <c r="AL7" s="1786" t="s">
        <v>85</v>
      </c>
      <c r="AM7" s="1880" t="s">
        <v>86</v>
      </c>
      <c r="AN7" s="1965" t="s">
        <v>89</v>
      </c>
      <c r="AO7" s="1794" t="s">
        <v>4</v>
      </c>
      <c r="AP7" s="1796" t="s">
        <v>5</v>
      </c>
      <c r="AQ7" s="1797"/>
      <c r="AR7" s="1797"/>
      <c r="AS7" s="1797"/>
      <c r="AT7" s="1797"/>
      <c r="AU7" s="1797"/>
      <c r="AV7" s="1797"/>
      <c r="AW7" s="1798"/>
      <c r="AX7" s="1759" t="s">
        <v>6</v>
      </c>
      <c r="AY7" s="1759" t="s">
        <v>7</v>
      </c>
      <c r="AZ7" s="1790" t="s">
        <v>8</v>
      </c>
      <c r="BA7" s="1790" t="s">
        <v>9</v>
      </c>
      <c r="BB7" s="1790" t="s">
        <v>10</v>
      </c>
      <c r="BC7" s="1786" t="s">
        <v>11</v>
      </c>
      <c r="BD7" s="1880" t="s">
        <v>3</v>
      </c>
      <c r="BE7" s="1880" t="s">
        <v>12</v>
      </c>
      <c r="BF7" s="1880" t="s">
        <v>13</v>
      </c>
      <c r="BG7" s="1880" t="s">
        <v>14</v>
      </c>
      <c r="BH7" s="1880" t="s">
        <v>15</v>
      </c>
      <c r="BI7" s="1880" t="s">
        <v>88</v>
      </c>
    </row>
    <row r="8" spans="1:85" s="1079" customFormat="1" ht="144" customHeight="1" thickBot="1" x14ac:dyDescent="0.3">
      <c r="B8" s="1080" t="s">
        <v>17</v>
      </c>
      <c r="C8" s="1136" t="s">
        <v>75</v>
      </c>
      <c r="D8" s="1136" t="s">
        <v>76</v>
      </c>
      <c r="E8" s="1082" t="s">
        <v>18</v>
      </c>
      <c r="F8" s="1080" t="s">
        <v>77</v>
      </c>
      <c r="G8" s="1137" t="s">
        <v>80</v>
      </c>
      <c r="H8" s="1085" t="s">
        <v>21</v>
      </c>
      <c r="I8" s="1085" t="s">
        <v>19</v>
      </c>
      <c r="J8" s="1085" t="s">
        <v>20</v>
      </c>
      <c r="K8" s="1085" t="s">
        <v>354</v>
      </c>
      <c r="L8" s="1085" t="s">
        <v>22</v>
      </c>
      <c r="M8" s="1087" t="s">
        <v>81</v>
      </c>
      <c r="N8" s="1087" t="s">
        <v>23</v>
      </c>
      <c r="O8" s="1085" t="s">
        <v>24</v>
      </c>
      <c r="P8" s="1085" t="s">
        <v>25</v>
      </c>
      <c r="Q8" s="1085" t="s">
        <v>26</v>
      </c>
      <c r="R8" s="1085" t="s">
        <v>27</v>
      </c>
      <c r="S8" s="1085" t="s">
        <v>28</v>
      </c>
      <c r="T8" s="1085" t="s">
        <v>29</v>
      </c>
      <c r="U8" s="1085" t="s">
        <v>30</v>
      </c>
      <c r="V8" s="1085" t="s">
        <v>31</v>
      </c>
      <c r="W8" s="1085" t="s">
        <v>32</v>
      </c>
      <c r="X8" s="1085" t="s">
        <v>33</v>
      </c>
      <c r="Y8" s="1085" t="s">
        <v>34</v>
      </c>
      <c r="Z8" s="1085" t="s">
        <v>35</v>
      </c>
      <c r="AA8" s="1085" t="s">
        <v>36</v>
      </c>
      <c r="AB8" s="1085" t="s">
        <v>37</v>
      </c>
      <c r="AC8" s="1085" t="s">
        <v>38</v>
      </c>
      <c r="AD8" s="1085" t="s">
        <v>39</v>
      </c>
      <c r="AE8" s="1085" t="s">
        <v>40</v>
      </c>
      <c r="AF8" s="1085" t="s">
        <v>41</v>
      </c>
      <c r="AG8" s="1085" t="s">
        <v>42</v>
      </c>
      <c r="AH8" s="1087" t="s">
        <v>43</v>
      </c>
      <c r="AI8" s="1087" t="s">
        <v>18</v>
      </c>
      <c r="AJ8" s="1087" t="s">
        <v>1429</v>
      </c>
      <c r="AK8" s="1087" t="s">
        <v>83</v>
      </c>
      <c r="AL8" s="1883"/>
      <c r="AM8" s="1881"/>
      <c r="AN8" s="1966"/>
      <c r="AO8" s="1884"/>
      <c r="AP8" s="1080" t="s">
        <v>44</v>
      </c>
      <c r="AQ8" s="1138" t="s">
        <v>1401</v>
      </c>
      <c r="AR8" s="1080" t="s">
        <v>46</v>
      </c>
      <c r="AS8" s="1089" t="s">
        <v>1430</v>
      </c>
      <c r="AT8" s="1081" t="s">
        <v>45</v>
      </c>
      <c r="AU8" s="1080" t="s">
        <v>47</v>
      </c>
      <c r="AV8" s="1080" t="s">
        <v>48</v>
      </c>
      <c r="AW8" s="1080" t="s">
        <v>49</v>
      </c>
      <c r="AX8" s="1885"/>
      <c r="AY8" s="1885"/>
      <c r="AZ8" s="1882"/>
      <c r="BA8" s="1882"/>
      <c r="BB8" s="1882"/>
      <c r="BC8" s="1883"/>
      <c r="BD8" s="1881"/>
      <c r="BE8" s="1881"/>
      <c r="BF8" s="1881"/>
      <c r="BG8" s="1881"/>
      <c r="BH8" s="1881"/>
      <c r="BI8" s="1881"/>
    </row>
    <row r="9" spans="1:85" ht="225.75" customHeight="1" x14ac:dyDescent="0.3">
      <c r="A9" s="1079"/>
      <c r="B9" s="2196" t="s">
        <v>203</v>
      </c>
      <c r="C9" s="2207" t="s">
        <v>205</v>
      </c>
      <c r="D9" s="2207" t="s">
        <v>223</v>
      </c>
      <c r="E9" s="2209" t="s">
        <v>74</v>
      </c>
      <c r="F9" s="2211" t="s">
        <v>237</v>
      </c>
      <c r="G9" s="2201" t="s">
        <v>1610</v>
      </c>
      <c r="H9" s="1950" t="s">
        <v>63</v>
      </c>
      <c r="I9" s="2203" t="s">
        <v>1264</v>
      </c>
      <c r="J9" s="2203" t="s">
        <v>1265</v>
      </c>
      <c r="K9" s="2203" t="s">
        <v>355</v>
      </c>
      <c r="L9" s="1950" t="s">
        <v>373</v>
      </c>
      <c r="M9" s="2058" t="s">
        <v>1636</v>
      </c>
      <c r="N9" s="2052">
        <v>0.2</v>
      </c>
      <c r="O9" s="2234" t="s">
        <v>53</v>
      </c>
      <c r="P9" s="2234" t="s">
        <v>54</v>
      </c>
      <c r="Q9" s="2234" t="s">
        <v>54</v>
      </c>
      <c r="R9" s="2234" t="s">
        <v>54</v>
      </c>
      <c r="S9" s="2234" t="s">
        <v>53</v>
      </c>
      <c r="T9" s="2234" t="s">
        <v>54</v>
      </c>
      <c r="U9" s="2234" t="s">
        <v>54</v>
      </c>
      <c r="V9" s="2234" t="s">
        <v>54</v>
      </c>
      <c r="W9" s="2234" t="s">
        <v>54</v>
      </c>
      <c r="X9" s="2234" t="s">
        <v>53</v>
      </c>
      <c r="Y9" s="2234" t="s">
        <v>54</v>
      </c>
      <c r="Z9" s="2234" t="s">
        <v>53</v>
      </c>
      <c r="AA9" s="2234" t="s">
        <v>54</v>
      </c>
      <c r="AB9" s="2234" t="s">
        <v>54</v>
      </c>
      <c r="AC9" s="2234" t="s">
        <v>53</v>
      </c>
      <c r="AD9" s="2234" t="s">
        <v>54</v>
      </c>
      <c r="AE9" s="2234" t="s">
        <v>53</v>
      </c>
      <c r="AF9" s="2234" t="s">
        <v>53</v>
      </c>
      <c r="AG9" s="2234" t="s">
        <v>54</v>
      </c>
      <c r="AH9" s="1920">
        <v>7</v>
      </c>
      <c r="AI9" s="1922" t="s">
        <v>130</v>
      </c>
      <c r="AJ9" s="1924">
        <v>0.8</v>
      </c>
      <c r="AK9" s="2054" t="s">
        <v>129</v>
      </c>
      <c r="AL9" s="93" t="s">
        <v>84</v>
      </c>
      <c r="AM9" s="1475" t="s">
        <v>1665</v>
      </c>
      <c r="AN9" s="1476" t="s">
        <v>1613</v>
      </c>
      <c r="AO9" s="1093" t="s">
        <v>103</v>
      </c>
      <c r="AP9" s="1370" t="s">
        <v>62</v>
      </c>
      <c r="AQ9" s="1139">
        <v>0.15</v>
      </c>
      <c r="AR9" s="1370" t="s">
        <v>56</v>
      </c>
      <c r="AS9" s="1366">
        <v>0.15</v>
      </c>
      <c r="AT9" s="1096">
        <v>0.3</v>
      </c>
      <c r="AU9" s="1370" t="s">
        <v>57</v>
      </c>
      <c r="AV9" s="1370" t="s">
        <v>58</v>
      </c>
      <c r="AW9" s="1370" t="s">
        <v>59</v>
      </c>
      <c r="AX9" s="1096">
        <v>0.14000000000000001</v>
      </c>
      <c r="AY9" s="1097" t="s">
        <v>112</v>
      </c>
      <c r="AZ9" s="1096">
        <v>0.8</v>
      </c>
      <c r="BA9" s="1097" t="s">
        <v>130</v>
      </c>
      <c r="BB9" s="1957" t="s">
        <v>129</v>
      </c>
      <c r="BC9" s="1959" t="s">
        <v>60</v>
      </c>
      <c r="BD9" s="1818" t="s">
        <v>1637</v>
      </c>
      <c r="BE9" s="1818" t="s">
        <v>1615</v>
      </c>
      <c r="BF9" s="1818" t="s">
        <v>430</v>
      </c>
      <c r="BG9" s="2033">
        <v>45292</v>
      </c>
      <c r="BH9" s="2033" t="s">
        <v>1708</v>
      </c>
      <c r="BI9" s="1916" t="s">
        <v>1060</v>
      </c>
    </row>
    <row r="10" spans="1:85" ht="132.75" customHeight="1" thickBot="1" x14ac:dyDescent="0.35">
      <c r="A10" s="1079"/>
      <c r="B10" s="2111"/>
      <c r="C10" s="2208"/>
      <c r="D10" s="2208"/>
      <c r="E10" s="2210"/>
      <c r="F10" s="2212"/>
      <c r="G10" s="2202"/>
      <c r="H10" s="1684"/>
      <c r="I10" s="2204"/>
      <c r="J10" s="2204"/>
      <c r="K10" s="2204"/>
      <c r="L10" s="1684"/>
      <c r="M10" s="2060"/>
      <c r="N10" s="2053"/>
      <c r="O10" s="2235"/>
      <c r="P10" s="2235"/>
      <c r="Q10" s="2235"/>
      <c r="R10" s="2235"/>
      <c r="S10" s="2235"/>
      <c r="T10" s="2235"/>
      <c r="U10" s="2235"/>
      <c r="V10" s="2235"/>
      <c r="W10" s="2235"/>
      <c r="X10" s="2235"/>
      <c r="Y10" s="2235"/>
      <c r="Z10" s="2235"/>
      <c r="AA10" s="2235"/>
      <c r="AB10" s="2235"/>
      <c r="AC10" s="2235"/>
      <c r="AD10" s="2235"/>
      <c r="AE10" s="2235"/>
      <c r="AF10" s="2235"/>
      <c r="AG10" s="2235"/>
      <c r="AH10" s="1961"/>
      <c r="AI10" s="1962"/>
      <c r="AJ10" s="1731"/>
      <c r="AK10" s="2055"/>
      <c r="AL10" s="1412" t="s">
        <v>347</v>
      </c>
      <c r="AM10" s="1343" t="s">
        <v>1666</v>
      </c>
      <c r="AN10" s="1477" t="s">
        <v>1613</v>
      </c>
      <c r="AO10" s="1110" t="s">
        <v>103</v>
      </c>
      <c r="AP10" s="1319" t="s">
        <v>61</v>
      </c>
      <c r="AQ10" s="1140">
        <v>0.25</v>
      </c>
      <c r="AR10" s="1319" t="s">
        <v>56</v>
      </c>
      <c r="AS10" s="1317">
        <v>0.15</v>
      </c>
      <c r="AT10" s="1318">
        <v>0.4</v>
      </c>
      <c r="AU10" s="1319" t="s">
        <v>57</v>
      </c>
      <c r="AV10" s="1319" t="s">
        <v>58</v>
      </c>
      <c r="AW10" s="1319" t="s">
        <v>59</v>
      </c>
      <c r="AX10" s="1320">
        <v>8.4000000000000005E-2</v>
      </c>
      <c r="AY10" s="1321" t="s">
        <v>112</v>
      </c>
      <c r="AZ10" s="1318">
        <v>0.8</v>
      </c>
      <c r="BA10" s="1321" t="s">
        <v>130</v>
      </c>
      <c r="BB10" s="1739"/>
      <c r="BC10" s="1712"/>
      <c r="BD10" s="2185"/>
      <c r="BE10" s="2185"/>
      <c r="BF10" s="2185"/>
      <c r="BG10" s="2034"/>
      <c r="BH10" s="2034"/>
      <c r="BI10" s="1963"/>
    </row>
    <row r="11" spans="1:85" ht="153.75" customHeight="1" x14ac:dyDescent="0.3">
      <c r="A11" s="1079"/>
      <c r="B11" s="2196" t="s">
        <v>192</v>
      </c>
      <c r="C11" s="2207" t="s">
        <v>214</v>
      </c>
      <c r="D11" s="2207" t="s">
        <v>1635</v>
      </c>
      <c r="E11" s="2209" t="s">
        <v>74</v>
      </c>
      <c r="F11" s="2211" t="s">
        <v>241</v>
      </c>
      <c r="G11" s="2201" t="s">
        <v>417</v>
      </c>
      <c r="H11" s="1950" t="s">
        <v>63</v>
      </c>
      <c r="I11" s="682" t="s">
        <v>432</v>
      </c>
      <c r="J11" s="2203" t="s">
        <v>433</v>
      </c>
      <c r="K11" s="2203" t="s">
        <v>355</v>
      </c>
      <c r="L11" s="1950" t="s">
        <v>371</v>
      </c>
      <c r="M11" s="2058" t="s">
        <v>149</v>
      </c>
      <c r="N11" s="2052">
        <v>0.6</v>
      </c>
      <c r="O11" s="1918" t="s">
        <v>54</v>
      </c>
      <c r="P11" s="1918" t="s">
        <v>53</v>
      </c>
      <c r="Q11" s="1918" t="s">
        <v>54</v>
      </c>
      <c r="R11" s="1918" t="s">
        <v>54</v>
      </c>
      <c r="S11" s="1918" t="s">
        <v>53</v>
      </c>
      <c r="T11" s="1918" t="s">
        <v>54</v>
      </c>
      <c r="U11" s="1918" t="s">
        <v>54</v>
      </c>
      <c r="V11" s="1918" t="s">
        <v>54</v>
      </c>
      <c r="W11" s="1918" t="s">
        <v>54</v>
      </c>
      <c r="X11" s="1918" t="s">
        <v>53</v>
      </c>
      <c r="Y11" s="1918" t="s">
        <v>53</v>
      </c>
      <c r="Z11" s="1918" t="s">
        <v>53</v>
      </c>
      <c r="AA11" s="1918" t="s">
        <v>54</v>
      </c>
      <c r="AB11" s="1918" t="s">
        <v>54</v>
      </c>
      <c r="AC11" s="1918" t="s">
        <v>54</v>
      </c>
      <c r="AD11" s="1918" t="s">
        <v>54</v>
      </c>
      <c r="AE11" s="1918" t="s">
        <v>53</v>
      </c>
      <c r="AF11" s="1918" t="s">
        <v>53</v>
      </c>
      <c r="AG11" s="1918" t="s">
        <v>54</v>
      </c>
      <c r="AH11" s="1920">
        <v>7</v>
      </c>
      <c r="AI11" s="1922" t="s">
        <v>130</v>
      </c>
      <c r="AJ11" s="1924">
        <v>0.8</v>
      </c>
      <c r="AK11" s="2054" t="s">
        <v>129</v>
      </c>
      <c r="AL11" s="93" t="s">
        <v>84</v>
      </c>
      <c r="AM11" s="1300" t="s">
        <v>1638</v>
      </c>
      <c r="AN11" s="1478" t="s">
        <v>410</v>
      </c>
      <c r="AO11" s="1093" t="s">
        <v>103</v>
      </c>
      <c r="AP11" s="1370" t="s">
        <v>61</v>
      </c>
      <c r="AQ11" s="1139">
        <v>0.25</v>
      </c>
      <c r="AR11" s="1370" t="s">
        <v>56</v>
      </c>
      <c r="AS11" s="1366">
        <v>0.15</v>
      </c>
      <c r="AT11" s="1096">
        <v>0.4</v>
      </c>
      <c r="AU11" s="1370" t="s">
        <v>73</v>
      </c>
      <c r="AV11" s="1370" t="s">
        <v>58</v>
      </c>
      <c r="AW11" s="1370" t="s">
        <v>59</v>
      </c>
      <c r="AX11" s="1096">
        <v>0.36</v>
      </c>
      <c r="AY11" s="1097" t="s">
        <v>90</v>
      </c>
      <c r="AZ11" s="1096">
        <v>0.8</v>
      </c>
      <c r="BA11" s="1097" t="s">
        <v>130</v>
      </c>
      <c r="BB11" s="1957" t="s">
        <v>129</v>
      </c>
      <c r="BC11" s="1959" t="s">
        <v>60</v>
      </c>
      <c r="BD11" s="1350" t="s">
        <v>1394</v>
      </c>
      <c r="BE11" s="1348" t="s">
        <v>412</v>
      </c>
      <c r="BF11" s="1348" t="s">
        <v>430</v>
      </c>
      <c r="BG11" s="1181">
        <v>45293</v>
      </c>
      <c r="BH11" s="1181">
        <v>45655</v>
      </c>
      <c r="BI11" s="1916" t="s">
        <v>1396</v>
      </c>
    </row>
    <row r="12" spans="1:85" ht="129" customHeight="1" thickBot="1" x14ac:dyDescent="0.35">
      <c r="A12" s="1079"/>
      <c r="B12" s="2111"/>
      <c r="C12" s="2208"/>
      <c r="D12" s="2208"/>
      <c r="E12" s="2210"/>
      <c r="F12" s="2212"/>
      <c r="G12" s="2202"/>
      <c r="H12" s="1684"/>
      <c r="I12" s="1394" t="s">
        <v>1215</v>
      </c>
      <c r="J12" s="2204"/>
      <c r="K12" s="2204"/>
      <c r="L12" s="1684"/>
      <c r="M12" s="2060"/>
      <c r="N12" s="2053"/>
      <c r="O12" s="2200"/>
      <c r="P12" s="2200"/>
      <c r="Q12" s="2200"/>
      <c r="R12" s="2200"/>
      <c r="S12" s="2200"/>
      <c r="T12" s="2200"/>
      <c r="U12" s="2200"/>
      <c r="V12" s="2200"/>
      <c r="W12" s="2200"/>
      <c r="X12" s="2200"/>
      <c r="Y12" s="2200"/>
      <c r="Z12" s="2200"/>
      <c r="AA12" s="2200"/>
      <c r="AB12" s="2200"/>
      <c r="AC12" s="2200"/>
      <c r="AD12" s="2200"/>
      <c r="AE12" s="2200"/>
      <c r="AF12" s="2200"/>
      <c r="AG12" s="2200"/>
      <c r="AH12" s="1961"/>
      <c r="AI12" s="1962"/>
      <c r="AJ12" s="1731"/>
      <c r="AK12" s="2055"/>
      <c r="AL12" s="1412" t="s">
        <v>347</v>
      </c>
      <c r="AM12" s="1338" t="s">
        <v>1448</v>
      </c>
      <c r="AN12" s="1479" t="s">
        <v>410</v>
      </c>
      <c r="AO12" s="1110" t="s">
        <v>103</v>
      </c>
      <c r="AP12" s="1319" t="s">
        <v>62</v>
      </c>
      <c r="AQ12" s="1140">
        <v>0.15</v>
      </c>
      <c r="AR12" s="1319" t="s">
        <v>56</v>
      </c>
      <c r="AS12" s="1317">
        <v>0.15</v>
      </c>
      <c r="AT12" s="1318">
        <v>0.3</v>
      </c>
      <c r="AU12" s="1319" t="s">
        <v>73</v>
      </c>
      <c r="AV12" s="1319" t="s">
        <v>58</v>
      </c>
      <c r="AW12" s="1319" t="s">
        <v>59</v>
      </c>
      <c r="AX12" s="1320">
        <v>0.252</v>
      </c>
      <c r="AY12" s="1321" t="s">
        <v>90</v>
      </c>
      <c r="AZ12" s="1318">
        <v>0.8</v>
      </c>
      <c r="BA12" s="1321" t="s">
        <v>130</v>
      </c>
      <c r="BB12" s="1739"/>
      <c r="BC12" s="1712"/>
      <c r="BD12" s="1480" t="s">
        <v>1395</v>
      </c>
      <c r="BE12" s="1339" t="s">
        <v>412</v>
      </c>
      <c r="BF12" s="1339" t="s">
        <v>590</v>
      </c>
      <c r="BG12" s="1349">
        <v>45293</v>
      </c>
      <c r="BH12" s="1349">
        <v>45655</v>
      </c>
      <c r="BI12" s="1963"/>
    </row>
    <row r="13" spans="1:85" ht="174.75" customHeight="1" x14ac:dyDescent="0.3">
      <c r="A13" s="1079"/>
      <c r="B13" s="2196" t="s">
        <v>201</v>
      </c>
      <c r="C13" s="2207" t="s">
        <v>218</v>
      </c>
      <c r="D13" s="2207" t="s">
        <v>225</v>
      </c>
      <c r="E13" s="2209" t="s">
        <v>50</v>
      </c>
      <c r="F13" s="2211" t="s">
        <v>245</v>
      </c>
      <c r="G13" s="2201" t="s">
        <v>455</v>
      </c>
      <c r="H13" s="1950" t="s">
        <v>63</v>
      </c>
      <c r="I13" s="192" t="s">
        <v>456</v>
      </c>
      <c r="J13" s="682" t="s">
        <v>457</v>
      </c>
      <c r="K13" s="682" t="s">
        <v>355</v>
      </c>
      <c r="L13" s="1950" t="s">
        <v>374</v>
      </c>
      <c r="M13" s="2058" t="s">
        <v>152</v>
      </c>
      <c r="N13" s="2052">
        <v>0.8</v>
      </c>
      <c r="O13" s="1918" t="s">
        <v>53</v>
      </c>
      <c r="P13" s="1918" t="s">
        <v>53</v>
      </c>
      <c r="Q13" s="1918" t="s">
        <v>53</v>
      </c>
      <c r="R13" s="1918" t="s">
        <v>53</v>
      </c>
      <c r="S13" s="1918" t="s">
        <v>53</v>
      </c>
      <c r="T13" s="1918" t="s">
        <v>54</v>
      </c>
      <c r="U13" s="1918" t="s">
        <v>53</v>
      </c>
      <c r="V13" s="1918" t="s">
        <v>54</v>
      </c>
      <c r="W13" s="1918" t="s">
        <v>54</v>
      </c>
      <c r="X13" s="1918" t="s">
        <v>54</v>
      </c>
      <c r="Y13" s="1918" t="s">
        <v>53</v>
      </c>
      <c r="Z13" s="1918" t="s">
        <v>53</v>
      </c>
      <c r="AA13" s="1918" t="s">
        <v>53</v>
      </c>
      <c r="AB13" s="1918" t="s">
        <v>53</v>
      </c>
      <c r="AC13" s="1918" t="s">
        <v>54</v>
      </c>
      <c r="AD13" s="1918" t="s">
        <v>54</v>
      </c>
      <c r="AE13" s="1918" t="s">
        <v>53</v>
      </c>
      <c r="AF13" s="1918" t="s">
        <v>54</v>
      </c>
      <c r="AG13" s="1918" t="s">
        <v>54</v>
      </c>
      <c r="AH13" s="1920">
        <v>11</v>
      </c>
      <c r="AI13" s="1922" t="s">
        <v>130</v>
      </c>
      <c r="AJ13" s="1924">
        <v>0.8</v>
      </c>
      <c r="AK13" s="2054" t="s">
        <v>129</v>
      </c>
      <c r="AL13" s="93" t="s">
        <v>84</v>
      </c>
      <c r="AM13" s="1374" t="s">
        <v>1463</v>
      </c>
      <c r="AN13" s="1478" t="s">
        <v>459</v>
      </c>
      <c r="AO13" s="1093" t="s">
        <v>103</v>
      </c>
      <c r="AP13" s="1370" t="s">
        <v>61</v>
      </c>
      <c r="AQ13" s="1139">
        <v>0.25</v>
      </c>
      <c r="AR13" s="1370" t="s">
        <v>56</v>
      </c>
      <c r="AS13" s="1366">
        <v>0.15</v>
      </c>
      <c r="AT13" s="1096">
        <v>0.4</v>
      </c>
      <c r="AU13" s="1370" t="s">
        <v>73</v>
      </c>
      <c r="AV13" s="1370" t="s">
        <v>58</v>
      </c>
      <c r="AW13" s="1370" t="s">
        <v>59</v>
      </c>
      <c r="AX13" s="1096">
        <v>0.48</v>
      </c>
      <c r="AY13" s="1097" t="s">
        <v>122</v>
      </c>
      <c r="AZ13" s="1096">
        <v>0.8</v>
      </c>
      <c r="BA13" s="1097" t="s">
        <v>130</v>
      </c>
      <c r="BB13" s="1368" t="s">
        <v>129</v>
      </c>
      <c r="BC13" s="1959" t="s">
        <v>60</v>
      </c>
      <c r="BD13" s="1818" t="s">
        <v>472</v>
      </c>
      <c r="BE13" s="1820" t="s">
        <v>473</v>
      </c>
      <c r="BF13" s="2040" t="s">
        <v>381</v>
      </c>
      <c r="BG13" s="2033">
        <v>45293</v>
      </c>
      <c r="BH13" s="2033">
        <v>45655</v>
      </c>
      <c r="BI13" s="1916" t="s">
        <v>454</v>
      </c>
    </row>
    <row r="14" spans="1:85" ht="254.25" customHeight="1" thickBot="1" x14ac:dyDescent="0.35">
      <c r="B14" s="2111"/>
      <c r="C14" s="2208"/>
      <c r="D14" s="2208"/>
      <c r="E14" s="2210"/>
      <c r="F14" s="2212"/>
      <c r="G14" s="2202"/>
      <c r="H14" s="1684"/>
      <c r="I14" s="1481" t="s">
        <v>456</v>
      </c>
      <c r="J14" s="1394" t="s">
        <v>458</v>
      </c>
      <c r="K14" s="1394" t="s">
        <v>356</v>
      </c>
      <c r="L14" s="1684"/>
      <c r="M14" s="2060"/>
      <c r="N14" s="2053"/>
      <c r="O14" s="2200"/>
      <c r="P14" s="2200"/>
      <c r="Q14" s="2200"/>
      <c r="R14" s="2200"/>
      <c r="S14" s="2200"/>
      <c r="T14" s="2200"/>
      <c r="U14" s="2200"/>
      <c r="V14" s="2200"/>
      <c r="W14" s="2200"/>
      <c r="X14" s="2200"/>
      <c r="Y14" s="2200"/>
      <c r="Z14" s="2200"/>
      <c r="AA14" s="2200"/>
      <c r="AB14" s="2200"/>
      <c r="AC14" s="2200"/>
      <c r="AD14" s="2200"/>
      <c r="AE14" s="2200"/>
      <c r="AF14" s="2200"/>
      <c r="AG14" s="2200"/>
      <c r="AH14" s="1961"/>
      <c r="AI14" s="1962"/>
      <c r="AJ14" s="1731"/>
      <c r="AK14" s="2055"/>
      <c r="AL14" s="1412" t="s">
        <v>347</v>
      </c>
      <c r="AM14" s="1338" t="s">
        <v>1449</v>
      </c>
      <c r="AN14" s="1479" t="s">
        <v>460</v>
      </c>
      <c r="AO14" s="1110" t="s">
        <v>103</v>
      </c>
      <c r="AP14" s="1319" t="s">
        <v>61</v>
      </c>
      <c r="AQ14" s="1140">
        <v>0.25</v>
      </c>
      <c r="AR14" s="1319" t="s">
        <v>56</v>
      </c>
      <c r="AS14" s="1317">
        <v>0.15</v>
      </c>
      <c r="AT14" s="1318">
        <v>0.4</v>
      </c>
      <c r="AU14" s="1319" t="s">
        <v>73</v>
      </c>
      <c r="AV14" s="1319" t="s">
        <v>58</v>
      </c>
      <c r="AW14" s="1319" t="s">
        <v>59</v>
      </c>
      <c r="AX14" s="1320">
        <v>0.28799999999999998</v>
      </c>
      <c r="AY14" s="1321" t="s">
        <v>90</v>
      </c>
      <c r="AZ14" s="1318">
        <v>0.8</v>
      </c>
      <c r="BA14" s="1321" t="s">
        <v>130</v>
      </c>
      <c r="BB14" s="1322" t="s">
        <v>129</v>
      </c>
      <c r="BC14" s="1712"/>
      <c r="BD14" s="2185"/>
      <c r="BE14" s="1822"/>
      <c r="BF14" s="1811"/>
      <c r="BG14" s="2034"/>
      <c r="BH14" s="2034"/>
      <c r="BI14" s="1963"/>
    </row>
    <row r="15" spans="1:85" ht="303.75" customHeight="1" thickBot="1" x14ac:dyDescent="0.35">
      <c r="A15" s="1521"/>
      <c r="B15" s="1316" t="s">
        <v>198</v>
      </c>
      <c r="C15" s="1482" t="s">
        <v>217</v>
      </c>
      <c r="D15" s="1482" t="s">
        <v>226</v>
      </c>
      <c r="E15" s="1359" t="s">
        <v>50</v>
      </c>
      <c r="F15" s="1353" t="s">
        <v>252</v>
      </c>
      <c r="G15" s="1360" t="s">
        <v>482</v>
      </c>
      <c r="H15" s="1309" t="s">
        <v>63</v>
      </c>
      <c r="I15" s="1309" t="s">
        <v>483</v>
      </c>
      <c r="J15" s="1309" t="s">
        <v>484</v>
      </c>
      <c r="K15" s="1313" t="s">
        <v>355</v>
      </c>
      <c r="L15" s="1309" t="s">
        <v>373</v>
      </c>
      <c r="M15" s="1311" t="s">
        <v>1636</v>
      </c>
      <c r="N15" s="1312">
        <v>0.2</v>
      </c>
      <c r="O15" s="1483" t="s">
        <v>53</v>
      </c>
      <c r="P15" s="1483" t="s">
        <v>53</v>
      </c>
      <c r="Q15" s="1483" t="s">
        <v>53</v>
      </c>
      <c r="R15" s="1483" t="s">
        <v>53</v>
      </c>
      <c r="S15" s="1483" t="s">
        <v>53</v>
      </c>
      <c r="T15" s="1483" t="s">
        <v>54</v>
      </c>
      <c r="U15" s="1483" t="s">
        <v>53</v>
      </c>
      <c r="V15" s="1483" t="s">
        <v>54</v>
      </c>
      <c r="W15" s="1483" t="s">
        <v>54</v>
      </c>
      <c r="X15" s="1483" t="s">
        <v>53</v>
      </c>
      <c r="Y15" s="1483" t="s">
        <v>53</v>
      </c>
      <c r="Z15" s="1483" t="s">
        <v>53</v>
      </c>
      <c r="AA15" s="1483" t="s">
        <v>54</v>
      </c>
      <c r="AB15" s="1483" t="s">
        <v>54</v>
      </c>
      <c r="AC15" s="1483" t="s">
        <v>53</v>
      </c>
      <c r="AD15" s="1483" t="s">
        <v>54</v>
      </c>
      <c r="AE15" s="1483" t="s">
        <v>53</v>
      </c>
      <c r="AF15" s="1483" t="s">
        <v>53</v>
      </c>
      <c r="AG15" s="1483" t="s">
        <v>54</v>
      </c>
      <c r="AH15" s="1352">
        <v>12</v>
      </c>
      <c r="AI15" s="1314" t="s">
        <v>155</v>
      </c>
      <c r="AJ15" s="1315">
        <v>1</v>
      </c>
      <c r="AK15" s="1373" t="s">
        <v>91</v>
      </c>
      <c r="AL15" s="1420" t="s">
        <v>84</v>
      </c>
      <c r="AM15" s="1519" t="s">
        <v>1791</v>
      </c>
      <c r="AN15" s="1484" t="s">
        <v>486</v>
      </c>
      <c r="AO15" s="890" t="s">
        <v>103</v>
      </c>
      <c r="AP15" s="1310" t="s">
        <v>61</v>
      </c>
      <c r="AQ15" s="465">
        <v>0.25</v>
      </c>
      <c r="AR15" s="1310" t="s">
        <v>56</v>
      </c>
      <c r="AS15" s="1315">
        <v>0.15</v>
      </c>
      <c r="AT15" s="1326">
        <v>0.4</v>
      </c>
      <c r="AU15" s="1310" t="s">
        <v>57</v>
      </c>
      <c r="AV15" s="1310" t="s">
        <v>58</v>
      </c>
      <c r="AW15" s="1310" t="s">
        <v>59</v>
      </c>
      <c r="AX15" s="1326">
        <v>0.12</v>
      </c>
      <c r="AY15" s="1327" t="s">
        <v>112</v>
      </c>
      <c r="AZ15" s="1326">
        <v>1</v>
      </c>
      <c r="BA15" s="1327" t="s">
        <v>155</v>
      </c>
      <c r="BB15" s="1325" t="s">
        <v>91</v>
      </c>
      <c r="BC15" s="1310" t="s">
        <v>60</v>
      </c>
      <c r="BD15" s="1329" t="s">
        <v>487</v>
      </c>
      <c r="BE15" s="1329" t="s">
        <v>489</v>
      </c>
      <c r="BF15" s="1329" t="s">
        <v>488</v>
      </c>
      <c r="BG15" s="1333">
        <v>45444</v>
      </c>
      <c r="BH15" s="1333">
        <v>45550</v>
      </c>
      <c r="BI15" s="1330" t="s">
        <v>490</v>
      </c>
    </row>
    <row r="16" spans="1:85" ht="293.25" customHeight="1" x14ac:dyDescent="0.3">
      <c r="B16" s="2196" t="s">
        <v>193</v>
      </c>
      <c r="C16" s="2207" t="s">
        <v>206</v>
      </c>
      <c r="D16" s="2207" t="s">
        <v>227</v>
      </c>
      <c r="E16" s="2209" t="s">
        <v>74</v>
      </c>
      <c r="F16" s="2211" t="s">
        <v>253</v>
      </c>
      <c r="G16" s="2201" t="s">
        <v>1278</v>
      </c>
      <c r="H16" s="1950" t="s">
        <v>63</v>
      </c>
      <c r="I16" s="2203" t="s">
        <v>492</v>
      </c>
      <c r="J16" s="2203" t="s">
        <v>1279</v>
      </c>
      <c r="K16" s="2203" t="s">
        <v>355</v>
      </c>
      <c r="L16" s="1950" t="s">
        <v>372</v>
      </c>
      <c r="M16" s="2058" t="s">
        <v>154</v>
      </c>
      <c r="N16" s="2052">
        <v>1</v>
      </c>
      <c r="O16" s="1918" t="s">
        <v>53</v>
      </c>
      <c r="P16" s="1918" t="s">
        <v>53</v>
      </c>
      <c r="Q16" s="1918" t="s">
        <v>53</v>
      </c>
      <c r="R16" s="1918" t="s">
        <v>54</v>
      </c>
      <c r="S16" s="1918" t="s">
        <v>53</v>
      </c>
      <c r="T16" s="1918" t="s">
        <v>54</v>
      </c>
      <c r="U16" s="1918" t="s">
        <v>54</v>
      </c>
      <c r="V16" s="1918" t="s">
        <v>54</v>
      </c>
      <c r="W16" s="1918" t="s">
        <v>54</v>
      </c>
      <c r="X16" s="1918" t="s">
        <v>53</v>
      </c>
      <c r="Y16" s="1918" t="s">
        <v>53</v>
      </c>
      <c r="Z16" s="1918" t="s">
        <v>53</v>
      </c>
      <c r="AA16" s="1918" t="s">
        <v>53</v>
      </c>
      <c r="AB16" s="1918" t="s">
        <v>53</v>
      </c>
      <c r="AC16" s="1918" t="s">
        <v>54</v>
      </c>
      <c r="AD16" s="1918" t="s">
        <v>53</v>
      </c>
      <c r="AE16" s="1918" t="s">
        <v>54</v>
      </c>
      <c r="AF16" s="1918" t="s">
        <v>53</v>
      </c>
      <c r="AG16" s="1918" t="s">
        <v>54</v>
      </c>
      <c r="AH16" s="1920">
        <v>11</v>
      </c>
      <c r="AI16" s="1922" t="s">
        <v>130</v>
      </c>
      <c r="AJ16" s="1924">
        <v>0.8</v>
      </c>
      <c r="AK16" s="2054" t="s">
        <v>129</v>
      </c>
      <c r="AL16" s="93" t="s">
        <v>84</v>
      </c>
      <c r="AM16" s="1374" t="s">
        <v>1639</v>
      </c>
      <c r="AN16" s="1563" t="s">
        <v>512</v>
      </c>
      <c r="AO16" s="1093" t="s">
        <v>103</v>
      </c>
      <c r="AP16" s="1370" t="s">
        <v>61</v>
      </c>
      <c r="AQ16" s="1139">
        <v>0.25</v>
      </c>
      <c r="AR16" s="1370" t="s">
        <v>56</v>
      </c>
      <c r="AS16" s="1366">
        <v>0.15</v>
      </c>
      <c r="AT16" s="1096">
        <v>0.4</v>
      </c>
      <c r="AU16" s="1370" t="s">
        <v>57</v>
      </c>
      <c r="AV16" s="1370" t="s">
        <v>58</v>
      </c>
      <c r="AW16" s="1370" t="s">
        <v>59</v>
      </c>
      <c r="AX16" s="1096">
        <v>0.6</v>
      </c>
      <c r="AY16" s="1097" t="s">
        <v>122</v>
      </c>
      <c r="AZ16" s="1096">
        <v>0.8</v>
      </c>
      <c r="BA16" s="1097" t="s">
        <v>130</v>
      </c>
      <c r="BB16" s="1368" t="s">
        <v>129</v>
      </c>
      <c r="BC16" s="1959" t="s">
        <v>60</v>
      </c>
      <c r="BD16" s="1820" t="s">
        <v>513</v>
      </c>
      <c r="BE16" s="1820" t="s">
        <v>514</v>
      </c>
      <c r="BF16" s="1820" t="s">
        <v>395</v>
      </c>
      <c r="BG16" s="1939">
        <v>45293</v>
      </c>
      <c r="BH16" s="1939">
        <v>45657</v>
      </c>
      <c r="BI16" s="1916" t="s">
        <v>1217</v>
      </c>
    </row>
    <row r="17" spans="1:63" ht="249" customHeight="1" x14ac:dyDescent="0.3">
      <c r="B17" s="2073"/>
      <c r="C17" s="2214"/>
      <c r="D17" s="2214"/>
      <c r="E17" s="2215"/>
      <c r="F17" s="2216"/>
      <c r="G17" s="2217"/>
      <c r="H17" s="2057"/>
      <c r="I17" s="2206"/>
      <c r="J17" s="2206"/>
      <c r="K17" s="2206"/>
      <c r="L17" s="2057"/>
      <c r="M17" s="2059"/>
      <c r="N17" s="2093"/>
      <c r="O17" s="2205"/>
      <c r="P17" s="2205"/>
      <c r="Q17" s="2205"/>
      <c r="R17" s="2205"/>
      <c r="S17" s="2205"/>
      <c r="T17" s="2205"/>
      <c r="U17" s="2205"/>
      <c r="V17" s="2205"/>
      <c r="W17" s="2205"/>
      <c r="X17" s="2205"/>
      <c r="Y17" s="2205"/>
      <c r="Z17" s="2205"/>
      <c r="AA17" s="2205"/>
      <c r="AB17" s="2205"/>
      <c r="AC17" s="2205"/>
      <c r="AD17" s="2205"/>
      <c r="AE17" s="2205"/>
      <c r="AF17" s="2205"/>
      <c r="AG17" s="2205"/>
      <c r="AH17" s="2213"/>
      <c r="AI17" s="2090"/>
      <c r="AJ17" s="2031"/>
      <c r="AK17" s="2056"/>
      <c r="AL17" s="1395" t="s">
        <v>347</v>
      </c>
      <c r="AM17" s="1195" t="s">
        <v>1461</v>
      </c>
      <c r="AN17" s="1564" t="s">
        <v>519</v>
      </c>
      <c r="AO17" s="1101" t="s">
        <v>103</v>
      </c>
      <c r="AP17" s="1102" t="s">
        <v>61</v>
      </c>
      <c r="AQ17" s="266">
        <v>0.25</v>
      </c>
      <c r="AR17" s="1102" t="s">
        <v>56</v>
      </c>
      <c r="AS17" s="1103">
        <v>0.15</v>
      </c>
      <c r="AT17" s="1104">
        <v>0.4</v>
      </c>
      <c r="AU17" s="1102" t="s">
        <v>57</v>
      </c>
      <c r="AV17" s="1102" t="s">
        <v>58</v>
      </c>
      <c r="AW17" s="1102" t="s">
        <v>59</v>
      </c>
      <c r="AX17" s="1105">
        <v>0.36</v>
      </c>
      <c r="AY17" s="1106" t="s">
        <v>90</v>
      </c>
      <c r="AZ17" s="1104">
        <v>0.8</v>
      </c>
      <c r="BA17" s="1106" t="s">
        <v>130</v>
      </c>
      <c r="BB17" s="1107" t="s">
        <v>129</v>
      </c>
      <c r="BC17" s="2032"/>
      <c r="BD17" s="2051"/>
      <c r="BE17" s="2051"/>
      <c r="BF17" s="2051"/>
      <c r="BG17" s="2094"/>
      <c r="BH17" s="2094"/>
      <c r="BI17" s="2089"/>
    </row>
    <row r="18" spans="1:63" ht="266.25" customHeight="1" thickBot="1" x14ac:dyDescent="0.35">
      <c r="B18" s="2111"/>
      <c r="C18" s="2208"/>
      <c r="D18" s="2208"/>
      <c r="E18" s="2210"/>
      <c r="F18" s="2212"/>
      <c r="G18" s="2202"/>
      <c r="H18" s="1684"/>
      <c r="I18" s="2204"/>
      <c r="J18" s="2204"/>
      <c r="K18" s="2204"/>
      <c r="L18" s="1684"/>
      <c r="M18" s="2060"/>
      <c r="N18" s="2053"/>
      <c r="O18" s="2200"/>
      <c r="P18" s="2200"/>
      <c r="Q18" s="2200"/>
      <c r="R18" s="2200"/>
      <c r="S18" s="2200"/>
      <c r="T18" s="2200"/>
      <c r="U18" s="2200"/>
      <c r="V18" s="2200"/>
      <c r="W18" s="2200"/>
      <c r="X18" s="2200"/>
      <c r="Y18" s="2200"/>
      <c r="Z18" s="2200"/>
      <c r="AA18" s="2200"/>
      <c r="AB18" s="2200"/>
      <c r="AC18" s="2200"/>
      <c r="AD18" s="2200"/>
      <c r="AE18" s="2200"/>
      <c r="AF18" s="2200"/>
      <c r="AG18" s="2200"/>
      <c r="AH18" s="1961"/>
      <c r="AI18" s="1962"/>
      <c r="AJ18" s="1731"/>
      <c r="AK18" s="2055"/>
      <c r="AL18" s="1412" t="s">
        <v>348</v>
      </c>
      <c r="AM18" s="1338" t="s">
        <v>1640</v>
      </c>
      <c r="AN18" s="1565" t="s">
        <v>512</v>
      </c>
      <c r="AO18" s="1110" t="s">
        <v>103</v>
      </c>
      <c r="AP18" s="1319" t="s">
        <v>61</v>
      </c>
      <c r="AQ18" s="1140">
        <v>0.25</v>
      </c>
      <c r="AR18" s="1319" t="s">
        <v>56</v>
      </c>
      <c r="AS18" s="1317">
        <v>0.15</v>
      </c>
      <c r="AT18" s="1318">
        <v>0.4</v>
      </c>
      <c r="AU18" s="1319" t="s">
        <v>57</v>
      </c>
      <c r="AV18" s="1319" t="s">
        <v>58</v>
      </c>
      <c r="AW18" s="1319" t="s">
        <v>59</v>
      </c>
      <c r="AX18" s="1320">
        <v>0.216</v>
      </c>
      <c r="AY18" s="1321" t="s">
        <v>90</v>
      </c>
      <c r="AZ18" s="1318">
        <v>0.8</v>
      </c>
      <c r="BA18" s="1321" t="s">
        <v>130</v>
      </c>
      <c r="BB18" s="1322" t="s">
        <v>129</v>
      </c>
      <c r="BC18" s="1712"/>
      <c r="BD18" s="1822"/>
      <c r="BE18" s="1822"/>
      <c r="BF18" s="1822"/>
      <c r="BG18" s="1859"/>
      <c r="BH18" s="1859"/>
      <c r="BI18" s="1963"/>
    </row>
    <row r="19" spans="1:63" ht="151.5" x14ac:dyDescent="0.3">
      <c r="B19" s="2196" t="s">
        <v>194</v>
      </c>
      <c r="C19" s="2207" t="s">
        <v>212</v>
      </c>
      <c r="D19" s="2207" t="s">
        <v>228</v>
      </c>
      <c r="E19" s="1467" t="s">
        <v>74</v>
      </c>
      <c r="F19" s="1498" t="s">
        <v>265</v>
      </c>
      <c r="G19" s="1495" t="s">
        <v>1667</v>
      </c>
      <c r="H19" s="1357" t="s">
        <v>63</v>
      </c>
      <c r="I19" s="682" t="s">
        <v>771</v>
      </c>
      <c r="J19" s="682" t="s">
        <v>1641</v>
      </c>
      <c r="K19" s="682" t="s">
        <v>355</v>
      </c>
      <c r="L19" s="1357" t="s">
        <v>372</v>
      </c>
      <c r="M19" s="937" t="s">
        <v>154</v>
      </c>
      <c r="N19" s="938">
        <v>1</v>
      </c>
      <c r="O19" s="1355" t="s">
        <v>53</v>
      </c>
      <c r="P19" s="1355" t="s">
        <v>53</v>
      </c>
      <c r="Q19" s="1355" t="s">
        <v>53</v>
      </c>
      <c r="R19" s="1355" t="s">
        <v>53</v>
      </c>
      <c r="S19" s="1355" t="s">
        <v>53</v>
      </c>
      <c r="T19" s="1355" t="s">
        <v>53</v>
      </c>
      <c r="U19" s="1355" t="s">
        <v>53</v>
      </c>
      <c r="V19" s="1355" t="s">
        <v>53</v>
      </c>
      <c r="W19" s="1355" t="s">
        <v>54</v>
      </c>
      <c r="X19" s="1355" t="s">
        <v>53</v>
      </c>
      <c r="Y19" s="1355" t="s">
        <v>53</v>
      </c>
      <c r="Z19" s="1355" t="s">
        <v>53</v>
      </c>
      <c r="AA19" s="1355" t="s">
        <v>53</v>
      </c>
      <c r="AB19" s="1355" t="s">
        <v>53</v>
      </c>
      <c r="AC19" s="1355" t="s">
        <v>53</v>
      </c>
      <c r="AD19" s="1355" t="s">
        <v>53</v>
      </c>
      <c r="AE19" s="1355" t="s">
        <v>53</v>
      </c>
      <c r="AF19" s="1355" t="s">
        <v>53</v>
      </c>
      <c r="AG19" s="1355" t="s">
        <v>54</v>
      </c>
      <c r="AH19" s="1362">
        <v>17</v>
      </c>
      <c r="AI19" s="1364" t="s">
        <v>155</v>
      </c>
      <c r="AJ19" s="1366">
        <v>1</v>
      </c>
      <c r="AK19" s="1486" t="s">
        <v>91</v>
      </c>
      <c r="AL19" s="93" t="s">
        <v>84</v>
      </c>
      <c r="AM19" s="1374" t="s">
        <v>1679</v>
      </c>
      <c r="AN19" s="1563" t="s">
        <v>1221</v>
      </c>
      <c r="AO19" s="1093" t="s">
        <v>103</v>
      </c>
      <c r="AP19" s="1370" t="s">
        <v>62</v>
      </c>
      <c r="AQ19" s="1139">
        <v>0.15</v>
      </c>
      <c r="AR19" s="1370" t="s">
        <v>56</v>
      </c>
      <c r="AS19" s="1366">
        <v>0.15</v>
      </c>
      <c r="AT19" s="1096">
        <v>0.3</v>
      </c>
      <c r="AU19" s="1370" t="s">
        <v>57</v>
      </c>
      <c r="AV19" s="1370" t="s">
        <v>58</v>
      </c>
      <c r="AW19" s="1370" t="s">
        <v>59</v>
      </c>
      <c r="AX19" s="1096">
        <v>0.7</v>
      </c>
      <c r="AY19" s="1097" t="s">
        <v>129</v>
      </c>
      <c r="AZ19" s="1096">
        <v>1</v>
      </c>
      <c r="BA19" s="1097" t="s">
        <v>155</v>
      </c>
      <c r="BB19" s="1368" t="s">
        <v>91</v>
      </c>
      <c r="BC19" s="1370" t="s">
        <v>60</v>
      </c>
      <c r="BD19" s="1374" t="s">
        <v>1302</v>
      </c>
      <c r="BE19" s="1348" t="s">
        <v>1223</v>
      </c>
      <c r="BF19" s="1348" t="s">
        <v>1303</v>
      </c>
      <c r="BG19" s="1354">
        <v>45323</v>
      </c>
      <c r="BH19" s="1354">
        <v>45626</v>
      </c>
      <c r="BI19" s="1361" t="s">
        <v>776</v>
      </c>
    </row>
    <row r="20" spans="1:63" ht="200.25" customHeight="1" thickBot="1" x14ac:dyDescent="0.35">
      <c r="A20" s="1522"/>
      <c r="B20" s="2111"/>
      <c r="C20" s="2208"/>
      <c r="D20" s="2208"/>
      <c r="E20" s="610" t="s">
        <v>50</v>
      </c>
      <c r="F20" s="1499" t="s">
        <v>268</v>
      </c>
      <c r="G20" s="1496" t="s">
        <v>1663</v>
      </c>
      <c r="H20" s="1323" t="s">
        <v>63</v>
      </c>
      <c r="I20" s="1323" t="s">
        <v>1664</v>
      </c>
      <c r="J20" s="1323" t="s">
        <v>1664</v>
      </c>
      <c r="K20" s="1394" t="s">
        <v>355</v>
      </c>
      <c r="L20" s="516" t="s">
        <v>372</v>
      </c>
      <c r="M20" s="1487" t="s">
        <v>154</v>
      </c>
      <c r="N20" s="1488">
        <v>1</v>
      </c>
      <c r="O20" s="1108" t="s">
        <v>53</v>
      </c>
      <c r="P20" s="1108" t="s">
        <v>53</v>
      </c>
      <c r="Q20" s="1108" t="s">
        <v>54</v>
      </c>
      <c r="R20" s="1108" t="s">
        <v>54</v>
      </c>
      <c r="S20" s="1108" t="s">
        <v>53</v>
      </c>
      <c r="T20" s="1108" t="s">
        <v>53</v>
      </c>
      <c r="U20" s="1108" t="s">
        <v>53</v>
      </c>
      <c r="V20" s="1108" t="s">
        <v>53</v>
      </c>
      <c r="W20" s="1108" t="s">
        <v>54</v>
      </c>
      <c r="X20" s="1108" t="s">
        <v>53</v>
      </c>
      <c r="Y20" s="1108" t="s">
        <v>53</v>
      </c>
      <c r="Z20" s="1108" t="s">
        <v>53</v>
      </c>
      <c r="AA20" s="1108" t="s">
        <v>53</v>
      </c>
      <c r="AB20" s="1108" t="s">
        <v>53</v>
      </c>
      <c r="AC20" s="1108" t="s">
        <v>53</v>
      </c>
      <c r="AD20" s="1108" t="s">
        <v>53</v>
      </c>
      <c r="AE20" s="1108" t="s">
        <v>53</v>
      </c>
      <c r="AF20" s="1108" t="s">
        <v>53</v>
      </c>
      <c r="AG20" s="1108" t="s">
        <v>54</v>
      </c>
      <c r="AH20" s="1363">
        <v>15</v>
      </c>
      <c r="AI20" s="1365" t="s">
        <v>155</v>
      </c>
      <c r="AJ20" s="1317">
        <v>1</v>
      </c>
      <c r="AK20" s="1489" t="s">
        <v>91</v>
      </c>
      <c r="AL20" s="1412" t="s">
        <v>84</v>
      </c>
      <c r="AM20" s="1520" t="s">
        <v>1785</v>
      </c>
      <c r="AN20" s="1565" t="s">
        <v>1642</v>
      </c>
      <c r="AO20" s="1110" t="s">
        <v>103</v>
      </c>
      <c r="AP20" s="1319" t="s">
        <v>61</v>
      </c>
      <c r="AQ20" s="1140">
        <v>0.25</v>
      </c>
      <c r="AR20" s="1319" t="s">
        <v>56</v>
      </c>
      <c r="AS20" s="1317">
        <v>0.15</v>
      </c>
      <c r="AT20" s="1318">
        <v>0.4</v>
      </c>
      <c r="AU20" s="1319" t="s">
        <v>57</v>
      </c>
      <c r="AV20" s="1319" t="s">
        <v>58</v>
      </c>
      <c r="AW20" s="1319" t="s">
        <v>59</v>
      </c>
      <c r="AX20" s="1318">
        <v>0.6</v>
      </c>
      <c r="AY20" s="1321" t="s">
        <v>122</v>
      </c>
      <c r="AZ20" s="1318">
        <v>1</v>
      </c>
      <c r="BA20" s="1321" t="s">
        <v>155</v>
      </c>
      <c r="BB20" s="1322" t="s">
        <v>91</v>
      </c>
      <c r="BC20" s="1319" t="s">
        <v>60</v>
      </c>
      <c r="BD20" s="1561" t="s">
        <v>1784</v>
      </c>
      <c r="BE20" s="1387" t="s">
        <v>1763</v>
      </c>
      <c r="BF20" s="1449" t="s">
        <v>590</v>
      </c>
      <c r="BG20" s="1426">
        <v>45292</v>
      </c>
      <c r="BH20" s="1426">
        <v>45595</v>
      </c>
      <c r="BI20" s="1367" t="s">
        <v>978</v>
      </c>
    </row>
    <row r="21" spans="1:63" ht="161.25" customHeight="1" thickBot="1" x14ac:dyDescent="0.35">
      <c r="B21" s="1490" t="s">
        <v>199</v>
      </c>
      <c r="C21" s="1482" t="s">
        <v>207</v>
      </c>
      <c r="D21" s="1358" t="s">
        <v>225</v>
      </c>
      <c r="E21" s="1359" t="s">
        <v>50</v>
      </c>
      <c r="F21" s="1353" t="s">
        <v>271</v>
      </c>
      <c r="G21" s="1497" t="s">
        <v>669</v>
      </c>
      <c r="H21" s="1309" t="s">
        <v>63</v>
      </c>
      <c r="I21" s="1309" t="s">
        <v>1149</v>
      </c>
      <c r="J21" s="1309" t="s">
        <v>1150</v>
      </c>
      <c r="K21" s="1313" t="s">
        <v>355</v>
      </c>
      <c r="L21" s="1491" t="s">
        <v>373</v>
      </c>
      <c r="M21" s="1311" t="s">
        <v>1636</v>
      </c>
      <c r="N21" s="1312">
        <v>0.2</v>
      </c>
      <c r="O21" s="1324" t="s">
        <v>53</v>
      </c>
      <c r="P21" s="1324" t="s">
        <v>53</v>
      </c>
      <c r="Q21" s="1324" t="s">
        <v>53</v>
      </c>
      <c r="R21" s="1324" t="s">
        <v>53</v>
      </c>
      <c r="S21" s="1324" t="s">
        <v>53</v>
      </c>
      <c r="T21" s="1324" t="s">
        <v>53</v>
      </c>
      <c r="U21" s="1324" t="s">
        <v>53</v>
      </c>
      <c r="V21" s="1324" t="s">
        <v>53</v>
      </c>
      <c r="W21" s="1324" t="s">
        <v>54</v>
      </c>
      <c r="X21" s="1324" t="s">
        <v>53</v>
      </c>
      <c r="Y21" s="1324" t="s">
        <v>53</v>
      </c>
      <c r="Z21" s="1324" t="s">
        <v>53</v>
      </c>
      <c r="AA21" s="1324" t="s">
        <v>53</v>
      </c>
      <c r="AB21" s="1324" t="s">
        <v>53</v>
      </c>
      <c r="AC21" s="1324" t="s">
        <v>53</v>
      </c>
      <c r="AD21" s="1324" t="s">
        <v>54</v>
      </c>
      <c r="AE21" s="1324" t="s">
        <v>53</v>
      </c>
      <c r="AF21" s="1324" t="s">
        <v>53</v>
      </c>
      <c r="AG21" s="1324" t="s">
        <v>54</v>
      </c>
      <c r="AH21" s="1352">
        <v>16</v>
      </c>
      <c r="AI21" s="1314" t="s">
        <v>155</v>
      </c>
      <c r="AJ21" s="1315">
        <v>1</v>
      </c>
      <c r="AK21" s="1373" t="s">
        <v>91</v>
      </c>
      <c r="AL21" s="1420" t="s">
        <v>84</v>
      </c>
      <c r="AM21" s="1428" t="s">
        <v>1508</v>
      </c>
      <c r="AN21" s="1566" t="s">
        <v>1587</v>
      </c>
      <c r="AO21" s="890" t="s">
        <v>103</v>
      </c>
      <c r="AP21" s="1310" t="s">
        <v>62</v>
      </c>
      <c r="AQ21" s="465">
        <v>0.15</v>
      </c>
      <c r="AR21" s="1310" t="s">
        <v>56</v>
      </c>
      <c r="AS21" s="1315">
        <v>0.15</v>
      </c>
      <c r="AT21" s="1326">
        <v>0.3</v>
      </c>
      <c r="AU21" s="1310" t="s">
        <v>57</v>
      </c>
      <c r="AV21" s="1310" t="s">
        <v>58</v>
      </c>
      <c r="AW21" s="1310" t="s">
        <v>59</v>
      </c>
      <c r="AX21" s="1326">
        <v>0.14000000000000001</v>
      </c>
      <c r="AY21" s="1327" t="s">
        <v>112</v>
      </c>
      <c r="AZ21" s="1326">
        <v>1</v>
      </c>
      <c r="BA21" s="1327" t="s">
        <v>155</v>
      </c>
      <c r="BB21" s="1325" t="s">
        <v>91</v>
      </c>
      <c r="BC21" s="1310" t="s">
        <v>60</v>
      </c>
      <c r="BD21" s="1329" t="s">
        <v>1588</v>
      </c>
      <c r="BE21" s="1329" t="s">
        <v>1587</v>
      </c>
      <c r="BF21" s="1341" t="s">
        <v>590</v>
      </c>
      <c r="BG21" s="1331">
        <v>45293</v>
      </c>
      <c r="BH21" s="1331">
        <v>45655</v>
      </c>
      <c r="BI21" s="1330" t="s">
        <v>1154</v>
      </c>
    </row>
    <row r="22" spans="1:63" ht="176.25" customHeight="1" x14ac:dyDescent="0.3">
      <c r="B22" s="2196" t="s">
        <v>197</v>
      </c>
      <c r="C22" s="2203" t="s">
        <v>216</v>
      </c>
      <c r="D22" s="2203" t="s">
        <v>229</v>
      </c>
      <c r="E22" s="2209" t="s">
        <v>50</v>
      </c>
      <c r="F22" s="2211" t="s">
        <v>289</v>
      </c>
      <c r="G22" s="2201" t="s">
        <v>753</v>
      </c>
      <c r="H22" s="1950" t="s">
        <v>63</v>
      </c>
      <c r="I22" s="2230" t="s">
        <v>750</v>
      </c>
      <c r="J22" s="2232" t="s">
        <v>751</v>
      </c>
      <c r="K22" s="2203" t="s">
        <v>355</v>
      </c>
      <c r="L22" s="1950" t="s">
        <v>373</v>
      </c>
      <c r="M22" s="2058" t="s">
        <v>1636</v>
      </c>
      <c r="N22" s="2052">
        <v>0.2</v>
      </c>
      <c r="O22" s="1918" t="s">
        <v>53</v>
      </c>
      <c r="P22" s="1918" t="s">
        <v>53</v>
      </c>
      <c r="Q22" s="1918" t="s">
        <v>53</v>
      </c>
      <c r="R22" s="1918" t="s">
        <v>54</v>
      </c>
      <c r="S22" s="1918" t="s">
        <v>53</v>
      </c>
      <c r="T22" s="1918" t="s">
        <v>53</v>
      </c>
      <c r="U22" s="1918" t="s">
        <v>53</v>
      </c>
      <c r="V22" s="1918" t="s">
        <v>54</v>
      </c>
      <c r="W22" s="1918" t="s">
        <v>54</v>
      </c>
      <c r="X22" s="1918" t="s">
        <v>53</v>
      </c>
      <c r="Y22" s="1918" t="s">
        <v>53</v>
      </c>
      <c r="Z22" s="1918" t="s">
        <v>53</v>
      </c>
      <c r="AA22" s="1918" t="s">
        <v>53</v>
      </c>
      <c r="AB22" s="1918" t="s">
        <v>53</v>
      </c>
      <c r="AC22" s="1918" t="s">
        <v>54</v>
      </c>
      <c r="AD22" s="1918" t="s">
        <v>54</v>
      </c>
      <c r="AE22" s="1918" t="s">
        <v>54</v>
      </c>
      <c r="AF22" s="1918" t="s">
        <v>54</v>
      </c>
      <c r="AG22" s="1918" t="s">
        <v>54</v>
      </c>
      <c r="AH22" s="1920">
        <v>11</v>
      </c>
      <c r="AI22" s="1922" t="s">
        <v>130</v>
      </c>
      <c r="AJ22" s="1924">
        <v>0.8</v>
      </c>
      <c r="AK22" s="2054" t="s">
        <v>129</v>
      </c>
      <c r="AL22" s="93" t="s">
        <v>84</v>
      </c>
      <c r="AM22" s="1300" t="s">
        <v>1578</v>
      </c>
      <c r="AN22" s="1563" t="s">
        <v>1450</v>
      </c>
      <c r="AO22" s="1093" t="s">
        <v>103</v>
      </c>
      <c r="AP22" s="1370" t="s">
        <v>61</v>
      </c>
      <c r="AQ22" s="1139">
        <v>0.25</v>
      </c>
      <c r="AR22" s="1370" t="s">
        <v>56</v>
      </c>
      <c r="AS22" s="1366">
        <v>0.15</v>
      </c>
      <c r="AT22" s="1096">
        <v>0.4</v>
      </c>
      <c r="AU22" s="1370" t="s">
        <v>57</v>
      </c>
      <c r="AV22" s="1370" t="s">
        <v>58</v>
      </c>
      <c r="AW22" s="1370" t="s">
        <v>59</v>
      </c>
      <c r="AX22" s="1096">
        <v>0.12</v>
      </c>
      <c r="AY22" s="1097" t="s">
        <v>112</v>
      </c>
      <c r="AZ22" s="1096">
        <v>0.8</v>
      </c>
      <c r="BA22" s="1097" t="s">
        <v>130</v>
      </c>
      <c r="BB22" s="1368" t="s">
        <v>129</v>
      </c>
      <c r="BC22" s="1959" t="s">
        <v>60</v>
      </c>
      <c r="BD22" s="1937" t="s">
        <v>1577</v>
      </c>
      <c r="BE22" s="1820" t="s">
        <v>1337</v>
      </c>
      <c r="BF22" s="1820" t="s">
        <v>395</v>
      </c>
      <c r="BG22" s="1939">
        <v>45293</v>
      </c>
      <c r="BH22" s="1939">
        <v>45655</v>
      </c>
      <c r="BI22" s="1916" t="s">
        <v>758</v>
      </c>
    </row>
    <row r="23" spans="1:63" ht="189.75" customHeight="1" x14ac:dyDescent="0.3">
      <c r="B23" s="2073"/>
      <c r="C23" s="2206"/>
      <c r="D23" s="2206"/>
      <c r="E23" s="2215"/>
      <c r="F23" s="2216"/>
      <c r="G23" s="2217"/>
      <c r="H23" s="2057"/>
      <c r="I23" s="2231"/>
      <c r="J23" s="2233"/>
      <c r="K23" s="2206"/>
      <c r="L23" s="2057"/>
      <c r="M23" s="2059"/>
      <c r="N23" s="2093"/>
      <c r="O23" s="2205"/>
      <c r="P23" s="2205"/>
      <c r="Q23" s="2205"/>
      <c r="R23" s="2205"/>
      <c r="S23" s="2205"/>
      <c r="T23" s="2205"/>
      <c r="U23" s="2205"/>
      <c r="V23" s="2205"/>
      <c r="W23" s="2205"/>
      <c r="X23" s="2205"/>
      <c r="Y23" s="2205"/>
      <c r="Z23" s="2205"/>
      <c r="AA23" s="2205"/>
      <c r="AB23" s="2205"/>
      <c r="AC23" s="2205"/>
      <c r="AD23" s="2205"/>
      <c r="AE23" s="2205"/>
      <c r="AF23" s="2205"/>
      <c r="AG23" s="2205"/>
      <c r="AH23" s="2213"/>
      <c r="AI23" s="2090"/>
      <c r="AJ23" s="2031"/>
      <c r="AK23" s="2056"/>
      <c r="AL23" s="1395" t="s">
        <v>347</v>
      </c>
      <c r="AM23" s="1427" t="s">
        <v>1576</v>
      </c>
      <c r="AN23" s="1564" t="s">
        <v>1450</v>
      </c>
      <c r="AO23" s="1101" t="s">
        <v>103</v>
      </c>
      <c r="AP23" s="1102" t="s">
        <v>62</v>
      </c>
      <c r="AQ23" s="266">
        <v>0.15</v>
      </c>
      <c r="AR23" s="1102" t="s">
        <v>56</v>
      </c>
      <c r="AS23" s="1103">
        <v>0.15</v>
      </c>
      <c r="AT23" s="1104">
        <v>0.3</v>
      </c>
      <c r="AU23" s="1102" t="s">
        <v>73</v>
      </c>
      <c r="AV23" s="1102" t="s">
        <v>58</v>
      </c>
      <c r="AW23" s="1102" t="s">
        <v>59</v>
      </c>
      <c r="AX23" s="1105">
        <v>8.3999999999999991E-2</v>
      </c>
      <c r="AY23" s="1106" t="s">
        <v>112</v>
      </c>
      <c r="AZ23" s="1104">
        <v>0.8</v>
      </c>
      <c r="BA23" s="1106" t="s">
        <v>130</v>
      </c>
      <c r="BB23" s="1107" t="s">
        <v>129</v>
      </c>
      <c r="BC23" s="2032"/>
      <c r="BD23" s="2096"/>
      <c r="BE23" s="2051"/>
      <c r="BF23" s="2051"/>
      <c r="BG23" s="2094"/>
      <c r="BH23" s="2094"/>
      <c r="BI23" s="2089"/>
    </row>
    <row r="24" spans="1:63" ht="157.5" customHeight="1" x14ac:dyDescent="0.3">
      <c r="B24" s="2073"/>
      <c r="C24" s="2206"/>
      <c r="D24" s="2206"/>
      <c r="E24" s="2215" t="s">
        <v>74</v>
      </c>
      <c r="F24" s="2216" t="s">
        <v>332</v>
      </c>
      <c r="G24" s="2228" t="s">
        <v>1349</v>
      </c>
      <c r="H24" s="2057" t="s">
        <v>63</v>
      </c>
      <c r="I24" s="2057" t="s">
        <v>1350</v>
      </c>
      <c r="J24" s="2057" t="s">
        <v>1348</v>
      </c>
      <c r="K24" s="2206" t="s">
        <v>355</v>
      </c>
      <c r="L24" s="2057" t="s">
        <v>371</v>
      </c>
      <c r="M24" s="2059" t="s">
        <v>149</v>
      </c>
      <c r="N24" s="2093">
        <v>0.6</v>
      </c>
      <c r="O24" s="2205" t="s">
        <v>53</v>
      </c>
      <c r="P24" s="2205" t="s">
        <v>53</v>
      </c>
      <c r="Q24" s="2205" t="s">
        <v>53</v>
      </c>
      <c r="R24" s="2205" t="s">
        <v>53</v>
      </c>
      <c r="S24" s="2205" t="s">
        <v>53</v>
      </c>
      <c r="T24" s="2205" t="s">
        <v>54</v>
      </c>
      <c r="U24" s="2205" t="s">
        <v>53</v>
      </c>
      <c r="V24" s="2205" t="s">
        <v>54</v>
      </c>
      <c r="W24" s="2205" t="s">
        <v>54</v>
      </c>
      <c r="X24" s="2205" t="s">
        <v>54</v>
      </c>
      <c r="Y24" s="2205" t="s">
        <v>53</v>
      </c>
      <c r="Z24" s="2205" t="s">
        <v>53</v>
      </c>
      <c r="AA24" s="2205" t="s">
        <v>53</v>
      </c>
      <c r="AB24" s="2205" t="s">
        <v>53</v>
      </c>
      <c r="AC24" s="2205" t="s">
        <v>54</v>
      </c>
      <c r="AD24" s="2205" t="s">
        <v>54</v>
      </c>
      <c r="AE24" s="2205" t="s">
        <v>53</v>
      </c>
      <c r="AF24" s="2205" t="s">
        <v>54</v>
      </c>
      <c r="AG24" s="2205" t="s">
        <v>54</v>
      </c>
      <c r="AH24" s="2213">
        <v>11</v>
      </c>
      <c r="AI24" s="2090" t="s">
        <v>130</v>
      </c>
      <c r="AJ24" s="2031">
        <v>0.8</v>
      </c>
      <c r="AK24" s="2056" t="s">
        <v>129</v>
      </c>
      <c r="AL24" s="1395" t="s">
        <v>84</v>
      </c>
      <c r="AM24" s="1427" t="s">
        <v>1778</v>
      </c>
      <c r="AN24" s="1564" t="s">
        <v>1351</v>
      </c>
      <c r="AO24" s="1101" t="s">
        <v>103</v>
      </c>
      <c r="AP24" s="1102" t="s">
        <v>62</v>
      </c>
      <c r="AQ24" s="266">
        <v>0.15</v>
      </c>
      <c r="AR24" s="1102" t="s">
        <v>56</v>
      </c>
      <c r="AS24" s="1103">
        <v>0.15</v>
      </c>
      <c r="AT24" s="1104">
        <v>0.3</v>
      </c>
      <c r="AU24" s="1102" t="s">
        <v>73</v>
      </c>
      <c r="AV24" s="1102" t="s">
        <v>58</v>
      </c>
      <c r="AW24" s="1102" t="s">
        <v>59</v>
      </c>
      <c r="AX24" s="1104">
        <v>0.42</v>
      </c>
      <c r="AY24" s="1106" t="s">
        <v>122</v>
      </c>
      <c r="AZ24" s="1104">
        <v>0.8</v>
      </c>
      <c r="BA24" s="1106" t="s">
        <v>130</v>
      </c>
      <c r="BB24" s="1107" t="s">
        <v>129</v>
      </c>
      <c r="BC24" s="2032" t="s">
        <v>60</v>
      </c>
      <c r="BD24" s="2051" t="s">
        <v>1354</v>
      </c>
      <c r="BE24" s="2051" t="s">
        <v>1359</v>
      </c>
      <c r="BF24" s="2051" t="s">
        <v>430</v>
      </c>
      <c r="BG24" s="2094">
        <v>45323</v>
      </c>
      <c r="BH24" s="2094">
        <v>45626</v>
      </c>
      <c r="BI24" s="2089" t="s">
        <v>1360</v>
      </c>
    </row>
    <row r="25" spans="1:63" ht="128.25" thickBot="1" x14ac:dyDescent="0.35">
      <c r="B25" s="2111"/>
      <c r="C25" s="2204"/>
      <c r="D25" s="2204"/>
      <c r="E25" s="2210"/>
      <c r="F25" s="2212"/>
      <c r="G25" s="2229"/>
      <c r="H25" s="1684"/>
      <c r="I25" s="1684"/>
      <c r="J25" s="1684"/>
      <c r="K25" s="2204"/>
      <c r="L25" s="1684"/>
      <c r="M25" s="2060"/>
      <c r="N25" s="2053"/>
      <c r="O25" s="2200"/>
      <c r="P25" s="2200"/>
      <c r="Q25" s="2200"/>
      <c r="R25" s="2200"/>
      <c r="S25" s="2200"/>
      <c r="T25" s="2200"/>
      <c r="U25" s="2200"/>
      <c r="V25" s="2200"/>
      <c r="W25" s="2200"/>
      <c r="X25" s="2200"/>
      <c r="Y25" s="2200"/>
      <c r="Z25" s="2200"/>
      <c r="AA25" s="2200"/>
      <c r="AB25" s="2200"/>
      <c r="AC25" s="2200"/>
      <c r="AD25" s="2200"/>
      <c r="AE25" s="2200"/>
      <c r="AF25" s="2200"/>
      <c r="AG25" s="2200"/>
      <c r="AH25" s="1961"/>
      <c r="AI25" s="1962"/>
      <c r="AJ25" s="1731"/>
      <c r="AK25" s="2055"/>
      <c r="AL25" s="1412" t="s">
        <v>347</v>
      </c>
      <c r="AM25" s="1430" t="s">
        <v>1779</v>
      </c>
      <c r="AN25" s="1565" t="s">
        <v>1780</v>
      </c>
      <c r="AO25" s="1110" t="s">
        <v>103</v>
      </c>
      <c r="AP25" s="1319" t="s">
        <v>61</v>
      </c>
      <c r="AQ25" s="1140">
        <v>0.25</v>
      </c>
      <c r="AR25" s="1319" t="s">
        <v>56</v>
      </c>
      <c r="AS25" s="1317">
        <v>0.15</v>
      </c>
      <c r="AT25" s="1318">
        <v>0.4</v>
      </c>
      <c r="AU25" s="1319" t="s">
        <v>57</v>
      </c>
      <c r="AV25" s="1319" t="s">
        <v>58</v>
      </c>
      <c r="AW25" s="1319" t="s">
        <v>59</v>
      </c>
      <c r="AX25" s="1320">
        <v>0.252</v>
      </c>
      <c r="AY25" s="1321" t="s">
        <v>90</v>
      </c>
      <c r="AZ25" s="1318">
        <v>0.8</v>
      </c>
      <c r="BA25" s="1321" t="s">
        <v>130</v>
      </c>
      <c r="BB25" s="1322" t="s">
        <v>129</v>
      </c>
      <c r="BC25" s="1712"/>
      <c r="BD25" s="1822"/>
      <c r="BE25" s="1822"/>
      <c r="BF25" s="1822"/>
      <c r="BG25" s="1859"/>
      <c r="BH25" s="1859"/>
      <c r="BI25" s="1963"/>
    </row>
    <row r="26" spans="1:63" ht="182.25" customHeight="1" x14ac:dyDescent="0.3">
      <c r="B26" s="2196" t="s">
        <v>195</v>
      </c>
      <c r="C26" s="2207" t="s">
        <v>208</v>
      </c>
      <c r="D26" s="2207" t="s">
        <v>230</v>
      </c>
      <c r="E26" s="1467" t="s">
        <v>74</v>
      </c>
      <c r="F26" s="1498" t="s">
        <v>301</v>
      </c>
      <c r="G26" s="1347" t="s">
        <v>1245</v>
      </c>
      <c r="H26" s="1348" t="s">
        <v>63</v>
      </c>
      <c r="I26" s="1348" t="s">
        <v>1091</v>
      </c>
      <c r="J26" s="1348" t="s">
        <v>1092</v>
      </c>
      <c r="K26" s="1219" t="s">
        <v>355</v>
      </c>
      <c r="L26" s="378" t="s">
        <v>372</v>
      </c>
      <c r="M26" s="937" t="s">
        <v>154</v>
      </c>
      <c r="N26" s="938">
        <v>1</v>
      </c>
      <c r="O26" s="1355" t="s">
        <v>53</v>
      </c>
      <c r="P26" s="1355" t="s">
        <v>53</v>
      </c>
      <c r="Q26" s="1355" t="s">
        <v>54</v>
      </c>
      <c r="R26" s="1355" t="s">
        <v>54</v>
      </c>
      <c r="S26" s="1355" t="s">
        <v>53</v>
      </c>
      <c r="T26" s="1355" t="s">
        <v>53</v>
      </c>
      <c r="U26" s="1355" t="s">
        <v>53</v>
      </c>
      <c r="V26" s="1355" t="s">
        <v>53</v>
      </c>
      <c r="W26" s="1355" t="s">
        <v>54</v>
      </c>
      <c r="X26" s="1355" t="s">
        <v>53</v>
      </c>
      <c r="Y26" s="1355" t="s">
        <v>53</v>
      </c>
      <c r="Z26" s="1355" t="s">
        <v>53</v>
      </c>
      <c r="AA26" s="1355" t="s">
        <v>53</v>
      </c>
      <c r="AB26" s="1355" t="s">
        <v>53</v>
      </c>
      <c r="AC26" s="1355" t="s">
        <v>53</v>
      </c>
      <c r="AD26" s="1355" t="s">
        <v>53</v>
      </c>
      <c r="AE26" s="1355" t="s">
        <v>53</v>
      </c>
      <c r="AF26" s="1355" t="s">
        <v>53</v>
      </c>
      <c r="AG26" s="1355" t="s">
        <v>54</v>
      </c>
      <c r="AH26" s="1362">
        <v>15</v>
      </c>
      <c r="AI26" s="1364" t="s">
        <v>155</v>
      </c>
      <c r="AJ26" s="1366">
        <v>1</v>
      </c>
      <c r="AK26" s="1486" t="s">
        <v>91</v>
      </c>
      <c r="AL26" s="93" t="s">
        <v>84</v>
      </c>
      <c r="AM26" s="1374" t="s">
        <v>1439</v>
      </c>
      <c r="AN26" s="1563" t="s">
        <v>1440</v>
      </c>
      <c r="AO26" s="1093" t="s">
        <v>103</v>
      </c>
      <c r="AP26" s="1370" t="s">
        <v>61</v>
      </c>
      <c r="AQ26" s="1139">
        <v>0.25</v>
      </c>
      <c r="AR26" s="1370" t="s">
        <v>56</v>
      </c>
      <c r="AS26" s="1366">
        <v>0.15</v>
      </c>
      <c r="AT26" s="1096">
        <v>0.4</v>
      </c>
      <c r="AU26" s="1370" t="s">
        <v>57</v>
      </c>
      <c r="AV26" s="1370" t="s">
        <v>58</v>
      </c>
      <c r="AW26" s="1370" t="s">
        <v>59</v>
      </c>
      <c r="AX26" s="1096">
        <v>0.6</v>
      </c>
      <c r="AY26" s="1097" t="s">
        <v>122</v>
      </c>
      <c r="AZ26" s="1096">
        <v>1</v>
      </c>
      <c r="BA26" s="1097" t="s">
        <v>155</v>
      </c>
      <c r="BB26" s="1368" t="s">
        <v>91</v>
      </c>
      <c r="BC26" s="1370" t="s">
        <v>60</v>
      </c>
      <c r="BD26" s="1348" t="s">
        <v>1643</v>
      </c>
      <c r="BE26" s="1348" t="s">
        <v>1356</v>
      </c>
      <c r="BF26" s="1348" t="s">
        <v>1442</v>
      </c>
      <c r="BG26" s="1388">
        <v>45352</v>
      </c>
      <c r="BH26" s="1388">
        <v>45382</v>
      </c>
      <c r="BI26" s="1493" t="s">
        <v>1357</v>
      </c>
    </row>
    <row r="27" spans="1:63" ht="208.5" customHeight="1" x14ac:dyDescent="0.3">
      <c r="B27" s="2073"/>
      <c r="C27" s="2214"/>
      <c r="D27" s="2214"/>
      <c r="E27" s="2215" t="s">
        <v>50</v>
      </c>
      <c r="F27" s="2216" t="s">
        <v>304</v>
      </c>
      <c r="G27" s="2228" t="s">
        <v>851</v>
      </c>
      <c r="H27" s="2057" t="s">
        <v>63</v>
      </c>
      <c r="I27" s="2206" t="s">
        <v>1228</v>
      </c>
      <c r="J27" s="2206" t="s">
        <v>852</v>
      </c>
      <c r="K27" s="2206" t="s">
        <v>101</v>
      </c>
      <c r="L27" s="2057" t="s">
        <v>372</v>
      </c>
      <c r="M27" s="2059" t="s">
        <v>154</v>
      </c>
      <c r="N27" s="2093">
        <v>1</v>
      </c>
      <c r="O27" s="2205" t="s">
        <v>53</v>
      </c>
      <c r="P27" s="2205" t="s">
        <v>53</v>
      </c>
      <c r="Q27" s="2205" t="s">
        <v>53</v>
      </c>
      <c r="R27" s="2205" t="s">
        <v>53</v>
      </c>
      <c r="S27" s="2205" t="s">
        <v>53</v>
      </c>
      <c r="T27" s="2205" t="s">
        <v>53</v>
      </c>
      <c r="U27" s="2205" t="s">
        <v>53</v>
      </c>
      <c r="V27" s="2205" t="s">
        <v>53</v>
      </c>
      <c r="W27" s="2205" t="s">
        <v>53</v>
      </c>
      <c r="X27" s="2205" t="s">
        <v>53</v>
      </c>
      <c r="Y27" s="2205" t="s">
        <v>53</v>
      </c>
      <c r="Z27" s="2205" t="s">
        <v>53</v>
      </c>
      <c r="AA27" s="2205" t="s">
        <v>53</v>
      </c>
      <c r="AB27" s="2205" t="s">
        <v>53</v>
      </c>
      <c r="AC27" s="2205" t="s">
        <v>53</v>
      </c>
      <c r="AD27" s="2205" t="s">
        <v>54</v>
      </c>
      <c r="AE27" s="2205" t="s">
        <v>53</v>
      </c>
      <c r="AF27" s="2205" t="s">
        <v>53</v>
      </c>
      <c r="AG27" s="2205" t="s">
        <v>54</v>
      </c>
      <c r="AH27" s="2213">
        <v>17</v>
      </c>
      <c r="AI27" s="2090" t="s">
        <v>155</v>
      </c>
      <c r="AJ27" s="2031">
        <v>1</v>
      </c>
      <c r="AK27" s="2056" t="s">
        <v>91</v>
      </c>
      <c r="AL27" s="1492" t="s">
        <v>84</v>
      </c>
      <c r="AM27" s="1433" t="s">
        <v>1530</v>
      </c>
      <c r="AN27" s="1564" t="s">
        <v>1531</v>
      </c>
      <c r="AO27" s="1101" t="s">
        <v>103</v>
      </c>
      <c r="AP27" s="1102" t="s">
        <v>62</v>
      </c>
      <c r="AQ27" s="266">
        <v>0.15</v>
      </c>
      <c r="AR27" s="1102" t="s">
        <v>56</v>
      </c>
      <c r="AS27" s="1103">
        <v>0.15</v>
      </c>
      <c r="AT27" s="1104">
        <v>0.3</v>
      </c>
      <c r="AU27" s="1102" t="s">
        <v>57</v>
      </c>
      <c r="AV27" s="1102" t="s">
        <v>58</v>
      </c>
      <c r="AW27" s="1102" t="s">
        <v>59</v>
      </c>
      <c r="AX27" s="1104">
        <v>0.7</v>
      </c>
      <c r="AY27" s="1106" t="s">
        <v>129</v>
      </c>
      <c r="AZ27" s="1104">
        <v>1</v>
      </c>
      <c r="BA27" s="1106" t="s">
        <v>155</v>
      </c>
      <c r="BB27" s="1107" t="s">
        <v>91</v>
      </c>
      <c r="BC27" s="2032" t="s">
        <v>60</v>
      </c>
      <c r="BD27" s="2110" t="s">
        <v>1532</v>
      </c>
      <c r="BE27" s="2110" t="s">
        <v>854</v>
      </c>
      <c r="BF27" s="2110" t="s">
        <v>1764</v>
      </c>
      <c r="BG27" s="2227">
        <v>45293</v>
      </c>
      <c r="BH27" s="2227">
        <v>45657</v>
      </c>
      <c r="BI27" s="2109" t="s">
        <v>1765</v>
      </c>
      <c r="BJ27" s="2220"/>
      <c r="BK27" s="1038"/>
    </row>
    <row r="28" spans="1:63" ht="126.75" customHeight="1" x14ac:dyDescent="0.3">
      <c r="B28" s="2073"/>
      <c r="C28" s="2214"/>
      <c r="D28" s="2214"/>
      <c r="E28" s="2215"/>
      <c r="F28" s="2216"/>
      <c r="G28" s="2228"/>
      <c r="H28" s="2057"/>
      <c r="I28" s="2206"/>
      <c r="J28" s="2206"/>
      <c r="K28" s="2206"/>
      <c r="L28" s="2057"/>
      <c r="M28" s="2059"/>
      <c r="N28" s="2093"/>
      <c r="O28" s="2205"/>
      <c r="P28" s="2205"/>
      <c r="Q28" s="2205"/>
      <c r="R28" s="2205"/>
      <c r="S28" s="2205"/>
      <c r="T28" s="2205"/>
      <c r="U28" s="2205"/>
      <c r="V28" s="2205"/>
      <c r="W28" s="2205"/>
      <c r="X28" s="2205"/>
      <c r="Y28" s="2205"/>
      <c r="Z28" s="2205"/>
      <c r="AA28" s="2205"/>
      <c r="AB28" s="2205"/>
      <c r="AC28" s="2205"/>
      <c r="AD28" s="2205"/>
      <c r="AE28" s="2205"/>
      <c r="AF28" s="2205"/>
      <c r="AG28" s="2205"/>
      <c r="AH28" s="2213"/>
      <c r="AI28" s="2090"/>
      <c r="AJ28" s="2031"/>
      <c r="AK28" s="2056"/>
      <c r="AL28" s="1492" t="s">
        <v>347</v>
      </c>
      <c r="AM28" s="1433" t="s">
        <v>1529</v>
      </c>
      <c r="AN28" s="1564" t="s">
        <v>1464</v>
      </c>
      <c r="AO28" s="1101" t="s">
        <v>105</v>
      </c>
      <c r="AP28" s="1102" t="s">
        <v>55</v>
      </c>
      <c r="AQ28" s="266">
        <v>0.1</v>
      </c>
      <c r="AR28" s="1102" t="s">
        <v>56</v>
      </c>
      <c r="AS28" s="1103">
        <v>0.15</v>
      </c>
      <c r="AT28" s="1104">
        <v>0.25</v>
      </c>
      <c r="AU28" s="1102" t="s">
        <v>57</v>
      </c>
      <c r="AV28" s="1102" t="s">
        <v>58</v>
      </c>
      <c r="AW28" s="1102" t="s">
        <v>59</v>
      </c>
      <c r="AX28" s="1105">
        <v>0.7</v>
      </c>
      <c r="AY28" s="1106" t="s">
        <v>129</v>
      </c>
      <c r="AZ28" s="1104">
        <v>0.75</v>
      </c>
      <c r="BA28" s="1106" t="s">
        <v>130</v>
      </c>
      <c r="BB28" s="1107" t="s">
        <v>129</v>
      </c>
      <c r="BC28" s="2032"/>
      <c r="BD28" s="2110"/>
      <c r="BE28" s="2110"/>
      <c r="BF28" s="2110"/>
      <c r="BG28" s="2227"/>
      <c r="BH28" s="2227"/>
      <c r="BI28" s="2109"/>
      <c r="BJ28" s="1927"/>
      <c r="BK28" s="1038"/>
    </row>
    <row r="29" spans="1:63" ht="135" customHeight="1" x14ac:dyDescent="0.3">
      <c r="B29" s="2073"/>
      <c r="C29" s="2214"/>
      <c r="D29" s="2214"/>
      <c r="E29" s="2215"/>
      <c r="F29" s="2216"/>
      <c r="G29" s="2228"/>
      <c r="H29" s="2057"/>
      <c r="I29" s="2206"/>
      <c r="J29" s="2206"/>
      <c r="K29" s="2206"/>
      <c r="L29" s="2057"/>
      <c r="M29" s="2059"/>
      <c r="N29" s="2093"/>
      <c r="O29" s="2205"/>
      <c r="P29" s="2205"/>
      <c r="Q29" s="2205"/>
      <c r="R29" s="2205"/>
      <c r="S29" s="2205"/>
      <c r="T29" s="2205"/>
      <c r="U29" s="2205"/>
      <c r="V29" s="2205"/>
      <c r="W29" s="2205"/>
      <c r="X29" s="2205"/>
      <c r="Y29" s="2205"/>
      <c r="Z29" s="2205"/>
      <c r="AA29" s="2205"/>
      <c r="AB29" s="2205"/>
      <c r="AC29" s="2205"/>
      <c r="AD29" s="2205"/>
      <c r="AE29" s="2205"/>
      <c r="AF29" s="2205"/>
      <c r="AG29" s="2205"/>
      <c r="AH29" s="2213"/>
      <c r="AI29" s="2090"/>
      <c r="AJ29" s="2031"/>
      <c r="AK29" s="2056"/>
      <c r="AL29" s="1492" t="s">
        <v>348</v>
      </c>
      <c r="AM29" s="1433" t="s">
        <v>1528</v>
      </c>
      <c r="AN29" s="1564" t="s">
        <v>1464</v>
      </c>
      <c r="AO29" s="1101" t="s">
        <v>103</v>
      </c>
      <c r="AP29" s="1102" t="s">
        <v>62</v>
      </c>
      <c r="AQ29" s="266">
        <v>0.15</v>
      </c>
      <c r="AR29" s="1102" t="s">
        <v>56</v>
      </c>
      <c r="AS29" s="1103">
        <v>0.15</v>
      </c>
      <c r="AT29" s="1104">
        <v>0.3</v>
      </c>
      <c r="AU29" s="1102" t="s">
        <v>57</v>
      </c>
      <c r="AV29" s="1102" t="s">
        <v>58</v>
      </c>
      <c r="AW29" s="1102" t="s">
        <v>59</v>
      </c>
      <c r="AX29" s="1105">
        <v>0</v>
      </c>
      <c r="AY29" s="1106" t="s">
        <v>112</v>
      </c>
      <c r="AZ29" s="1104">
        <v>0.75</v>
      </c>
      <c r="BA29" s="1106" t="s">
        <v>130</v>
      </c>
      <c r="BB29" s="1107" t="s">
        <v>129</v>
      </c>
      <c r="BC29" s="2032"/>
      <c r="BD29" s="2110"/>
      <c r="BE29" s="2110"/>
      <c r="BF29" s="2110"/>
      <c r="BG29" s="2227"/>
      <c r="BH29" s="2227"/>
      <c r="BI29" s="2109"/>
      <c r="BJ29" s="1927"/>
      <c r="BK29" s="1038"/>
    </row>
    <row r="30" spans="1:63" ht="176.25" customHeight="1" x14ac:dyDescent="0.3">
      <c r="B30" s="2073"/>
      <c r="C30" s="2214"/>
      <c r="D30" s="2214"/>
      <c r="E30" s="2215" t="s">
        <v>50</v>
      </c>
      <c r="F30" s="2216" t="s">
        <v>330</v>
      </c>
      <c r="G30" s="2221" t="s">
        <v>1766</v>
      </c>
      <c r="H30" s="2223" t="s">
        <v>63</v>
      </c>
      <c r="I30" s="2225" t="s">
        <v>1229</v>
      </c>
      <c r="J30" s="2225" t="s">
        <v>865</v>
      </c>
      <c r="K30" s="2225" t="s">
        <v>355</v>
      </c>
      <c r="L30" s="2223" t="s">
        <v>372</v>
      </c>
      <c r="M30" s="2059" t="s">
        <v>154</v>
      </c>
      <c r="N30" s="2093">
        <v>1</v>
      </c>
      <c r="O30" s="2205" t="s">
        <v>53</v>
      </c>
      <c r="P30" s="2205" t="s">
        <v>53</v>
      </c>
      <c r="Q30" s="2205" t="s">
        <v>53</v>
      </c>
      <c r="R30" s="2205" t="s">
        <v>53</v>
      </c>
      <c r="S30" s="2205" t="s">
        <v>53</v>
      </c>
      <c r="T30" s="2205" t="s">
        <v>53</v>
      </c>
      <c r="U30" s="2205" t="s">
        <v>53</v>
      </c>
      <c r="V30" s="2205" t="s">
        <v>53</v>
      </c>
      <c r="W30" s="2205" t="s">
        <v>53</v>
      </c>
      <c r="X30" s="2205" t="s">
        <v>53</v>
      </c>
      <c r="Y30" s="2205" t="s">
        <v>53</v>
      </c>
      <c r="Z30" s="2205" t="s">
        <v>53</v>
      </c>
      <c r="AA30" s="2205" t="s">
        <v>53</v>
      </c>
      <c r="AB30" s="2205" t="s">
        <v>53</v>
      </c>
      <c r="AC30" s="2205" t="s">
        <v>53</v>
      </c>
      <c r="AD30" s="2205" t="s">
        <v>53</v>
      </c>
      <c r="AE30" s="2205" t="s">
        <v>53</v>
      </c>
      <c r="AF30" s="2205" t="s">
        <v>53</v>
      </c>
      <c r="AG30" s="2205" t="s">
        <v>53</v>
      </c>
      <c r="AH30" s="2213">
        <v>19</v>
      </c>
      <c r="AI30" s="2090" t="s">
        <v>155</v>
      </c>
      <c r="AJ30" s="2031">
        <v>1</v>
      </c>
      <c r="AK30" s="2056" t="s">
        <v>91</v>
      </c>
      <c r="AL30" s="1395" t="s">
        <v>84</v>
      </c>
      <c r="AM30" s="1485" t="s">
        <v>1767</v>
      </c>
      <c r="AN30" s="1564" t="s">
        <v>1536</v>
      </c>
      <c r="AO30" s="1101" t="s">
        <v>103</v>
      </c>
      <c r="AP30" s="1102" t="s">
        <v>62</v>
      </c>
      <c r="AQ30" s="266">
        <v>0.15</v>
      </c>
      <c r="AR30" s="1102" t="s">
        <v>56</v>
      </c>
      <c r="AS30" s="1103">
        <v>0.15</v>
      </c>
      <c r="AT30" s="1104">
        <v>0.3</v>
      </c>
      <c r="AU30" s="1102" t="s">
        <v>57</v>
      </c>
      <c r="AV30" s="1102" t="s">
        <v>58</v>
      </c>
      <c r="AW30" s="1102" t="s">
        <v>59</v>
      </c>
      <c r="AX30" s="1104">
        <v>0.7</v>
      </c>
      <c r="AY30" s="1106" t="s">
        <v>129</v>
      </c>
      <c r="AZ30" s="1104">
        <v>1</v>
      </c>
      <c r="BA30" s="1106" t="s">
        <v>155</v>
      </c>
      <c r="BB30" s="1107" t="s">
        <v>91</v>
      </c>
      <c r="BC30" s="2032" t="s">
        <v>60</v>
      </c>
      <c r="BD30" s="1384" t="s">
        <v>1770</v>
      </c>
      <c r="BE30" s="1385" t="s">
        <v>1771</v>
      </c>
      <c r="BF30" s="1385" t="s">
        <v>590</v>
      </c>
      <c r="BG30" s="1380">
        <v>45293</v>
      </c>
      <c r="BH30" s="1380">
        <v>45657</v>
      </c>
      <c r="BI30" s="2109" t="s">
        <v>1575</v>
      </c>
    </row>
    <row r="31" spans="1:63" ht="186" customHeight="1" x14ac:dyDescent="0.3">
      <c r="B31" s="2073"/>
      <c r="C31" s="2214"/>
      <c r="D31" s="2214"/>
      <c r="E31" s="2215"/>
      <c r="F31" s="2216"/>
      <c r="G31" s="2221"/>
      <c r="H31" s="2223"/>
      <c r="I31" s="2225"/>
      <c r="J31" s="2225"/>
      <c r="K31" s="2225"/>
      <c r="L31" s="2223"/>
      <c r="M31" s="2059"/>
      <c r="N31" s="2093"/>
      <c r="O31" s="2205"/>
      <c r="P31" s="2205"/>
      <c r="Q31" s="2205"/>
      <c r="R31" s="2205"/>
      <c r="S31" s="2205"/>
      <c r="T31" s="2205"/>
      <c r="U31" s="2205"/>
      <c r="V31" s="2205"/>
      <c r="W31" s="2205"/>
      <c r="X31" s="2205"/>
      <c r="Y31" s="2205"/>
      <c r="Z31" s="2205"/>
      <c r="AA31" s="2205"/>
      <c r="AB31" s="2205"/>
      <c r="AC31" s="2205"/>
      <c r="AD31" s="2205"/>
      <c r="AE31" s="2205"/>
      <c r="AF31" s="2205"/>
      <c r="AG31" s="2205"/>
      <c r="AH31" s="2213"/>
      <c r="AI31" s="2090"/>
      <c r="AJ31" s="2031"/>
      <c r="AK31" s="2056"/>
      <c r="AL31" s="1395" t="s">
        <v>347</v>
      </c>
      <c r="AM31" s="1433" t="s">
        <v>1768</v>
      </c>
      <c r="AN31" s="1564" t="s">
        <v>870</v>
      </c>
      <c r="AO31" s="1101" t="s">
        <v>105</v>
      </c>
      <c r="AP31" s="1102" t="s">
        <v>55</v>
      </c>
      <c r="AQ31" s="266">
        <v>0.1</v>
      </c>
      <c r="AR31" s="1102" t="s">
        <v>56</v>
      </c>
      <c r="AS31" s="1103">
        <v>0.15</v>
      </c>
      <c r="AT31" s="1104">
        <v>0.25</v>
      </c>
      <c r="AU31" s="1102" t="s">
        <v>57</v>
      </c>
      <c r="AV31" s="1102" t="s">
        <v>58</v>
      </c>
      <c r="AW31" s="1102" t="s">
        <v>59</v>
      </c>
      <c r="AX31" s="1104">
        <v>0.7</v>
      </c>
      <c r="AY31" s="1106" t="s">
        <v>129</v>
      </c>
      <c r="AZ31" s="1104">
        <v>0.75</v>
      </c>
      <c r="BA31" s="1106" t="s">
        <v>130</v>
      </c>
      <c r="BB31" s="1107" t="s">
        <v>129</v>
      </c>
      <c r="BC31" s="2032"/>
      <c r="BD31" s="1384" t="s">
        <v>1775</v>
      </c>
      <c r="BE31" s="1385" t="s">
        <v>1771</v>
      </c>
      <c r="BF31" s="1385" t="s">
        <v>1772</v>
      </c>
      <c r="BG31" s="1380">
        <v>45293</v>
      </c>
      <c r="BH31" s="1380">
        <v>45657</v>
      </c>
      <c r="BI31" s="2109"/>
    </row>
    <row r="32" spans="1:63" ht="193.5" customHeight="1" thickBot="1" x14ac:dyDescent="0.35">
      <c r="B32" s="2111"/>
      <c r="C32" s="2208"/>
      <c r="D32" s="2208"/>
      <c r="E32" s="2210"/>
      <c r="F32" s="2212"/>
      <c r="G32" s="2222"/>
      <c r="H32" s="2224"/>
      <c r="I32" s="2226"/>
      <c r="J32" s="2226"/>
      <c r="K32" s="2226"/>
      <c r="L32" s="2224"/>
      <c r="M32" s="2060"/>
      <c r="N32" s="2053"/>
      <c r="O32" s="2200"/>
      <c r="P32" s="2200"/>
      <c r="Q32" s="2200"/>
      <c r="R32" s="2200"/>
      <c r="S32" s="2200"/>
      <c r="T32" s="2200"/>
      <c r="U32" s="2200"/>
      <c r="V32" s="2200"/>
      <c r="W32" s="2200"/>
      <c r="X32" s="2200"/>
      <c r="Y32" s="2200"/>
      <c r="Z32" s="2200"/>
      <c r="AA32" s="2200"/>
      <c r="AB32" s="2200"/>
      <c r="AC32" s="2200"/>
      <c r="AD32" s="2200"/>
      <c r="AE32" s="2200"/>
      <c r="AF32" s="2200"/>
      <c r="AG32" s="2200"/>
      <c r="AH32" s="1961"/>
      <c r="AI32" s="1962"/>
      <c r="AJ32" s="1731"/>
      <c r="AK32" s="2055"/>
      <c r="AL32" s="1412" t="s">
        <v>348</v>
      </c>
      <c r="AM32" s="1436" t="s">
        <v>1769</v>
      </c>
      <c r="AN32" s="1565" t="s">
        <v>1536</v>
      </c>
      <c r="AO32" s="1110" t="s">
        <v>103</v>
      </c>
      <c r="AP32" s="1319" t="s">
        <v>62</v>
      </c>
      <c r="AQ32" s="1140">
        <v>0.15</v>
      </c>
      <c r="AR32" s="1319" t="s">
        <v>56</v>
      </c>
      <c r="AS32" s="1317">
        <v>0.15</v>
      </c>
      <c r="AT32" s="1318">
        <v>0.3</v>
      </c>
      <c r="AU32" s="1319" t="s">
        <v>57</v>
      </c>
      <c r="AV32" s="1319" t="s">
        <v>58</v>
      </c>
      <c r="AW32" s="1319" t="s">
        <v>59</v>
      </c>
      <c r="AX32" s="1318">
        <v>0.49</v>
      </c>
      <c r="AY32" s="1321" t="s">
        <v>122</v>
      </c>
      <c r="AZ32" s="1318">
        <v>0.75</v>
      </c>
      <c r="BA32" s="1321" t="s">
        <v>130</v>
      </c>
      <c r="BB32" s="1322" t="s">
        <v>129</v>
      </c>
      <c r="BC32" s="1712"/>
      <c r="BD32" s="1386" t="s">
        <v>1773</v>
      </c>
      <c r="BE32" s="1387" t="s">
        <v>1774</v>
      </c>
      <c r="BF32" s="1449" t="s">
        <v>395</v>
      </c>
      <c r="BG32" s="1381">
        <v>45293</v>
      </c>
      <c r="BH32" s="1381">
        <v>45657</v>
      </c>
      <c r="BI32" s="2103"/>
    </row>
    <row r="33" spans="2:65" ht="163.5" customHeight="1" x14ac:dyDescent="0.3">
      <c r="B33" s="2196" t="s">
        <v>202</v>
      </c>
      <c r="C33" s="2207" t="s">
        <v>209</v>
      </c>
      <c r="D33" s="2207" t="s">
        <v>225</v>
      </c>
      <c r="E33" s="2209" t="s">
        <v>50</v>
      </c>
      <c r="F33" s="2211" t="s">
        <v>306</v>
      </c>
      <c r="G33" s="2201" t="s">
        <v>497</v>
      </c>
      <c r="H33" s="1950" t="s">
        <v>51</v>
      </c>
      <c r="I33" s="2203" t="s">
        <v>498</v>
      </c>
      <c r="J33" s="2203" t="s">
        <v>499</v>
      </c>
      <c r="K33" s="2203" t="s">
        <v>355</v>
      </c>
      <c r="L33" s="1950" t="s">
        <v>372</v>
      </c>
      <c r="M33" s="2058" t="s">
        <v>154</v>
      </c>
      <c r="N33" s="2052">
        <v>1</v>
      </c>
      <c r="O33" s="1918" t="s">
        <v>53</v>
      </c>
      <c r="P33" s="1918" t="s">
        <v>53</v>
      </c>
      <c r="Q33" s="1918" t="s">
        <v>53</v>
      </c>
      <c r="R33" s="1918" t="s">
        <v>53</v>
      </c>
      <c r="S33" s="1918" t="s">
        <v>53</v>
      </c>
      <c r="T33" s="1918" t="s">
        <v>53</v>
      </c>
      <c r="U33" s="1918" t="s">
        <v>53</v>
      </c>
      <c r="V33" s="1918" t="s">
        <v>54</v>
      </c>
      <c r="W33" s="1918" t="s">
        <v>54</v>
      </c>
      <c r="X33" s="1918" t="s">
        <v>53</v>
      </c>
      <c r="Y33" s="1918" t="s">
        <v>53</v>
      </c>
      <c r="Z33" s="1918" t="s">
        <v>53</v>
      </c>
      <c r="AA33" s="1918" t="s">
        <v>53</v>
      </c>
      <c r="AB33" s="1918" t="s">
        <v>53</v>
      </c>
      <c r="AC33" s="1918" t="s">
        <v>53</v>
      </c>
      <c r="AD33" s="1918" t="s">
        <v>54</v>
      </c>
      <c r="AE33" s="1918" t="s">
        <v>54</v>
      </c>
      <c r="AF33" s="1918" t="s">
        <v>53</v>
      </c>
      <c r="AG33" s="1918" t="s">
        <v>54</v>
      </c>
      <c r="AH33" s="1920">
        <v>14</v>
      </c>
      <c r="AI33" s="1922" t="s">
        <v>155</v>
      </c>
      <c r="AJ33" s="1924">
        <v>1</v>
      </c>
      <c r="AK33" s="2054" t="s">
        <v>91</v>
      </c>
      <c r="AL33" s="93" t="s">
        <v>84</v>
      </c>
      <c r="AM33" s="1374" t="s">
        <v>1489</v>
      </c>
      <c r="AN33" s="1563" t="s">
        <v>501</v>
      </c>
      <c r="AO33" s="1093" t="s">
        <v>103</v>
      </c>
      <c r="AP33" s="1370" t="s">
        <v>62</v>
      </c>
      <c r="AQ33" s="1139">
        <v>0.15</v>
      </c>
      <c r="AR33" s="1370" t="s">
        <v>56</v>
      </c>
      <c r="AS33" s="1366">
        <v>0.15</v>
      </c>
      <c r="AT33" s="1096">
        <v>0.3</v>
      </c>
      <c r="AU33" s="1370" t="s">
        <v>73</v>
      </c>
      <c r="AV33" s="1370" t="s">
        <v>58</v>
      </c>
      <c r="AW33" s="1370" t="s">
        <v>59</v>
      </c>
      <c r="AX33" s="1096">
        <v>0.7</v>
      </c>
      <c r="AY33" s="1097" t="s">
        <v>129</v>
      </c>
      <c r="AZ33" s="1096">
        <v>1</v>
      </c>
      <c r="BA33" s="1097" t="s">
        <v>155</v>
      </c>
      <c r="BB33" s="1368" t="s">
        <v>91</v>
      </c>
      <c r="BC33" s="1959" t="s">
        <v>60</v>
      </c>
      <c r="BD33" s="1348" t="s">
        <v>1644</v>
      </c>
      <c r="BE33" s="1348" t="s">
        <v>1493</v>
      </c>
      <c r="BF33" s="1348" t="s">
        <v>1490</v>
      </c>
      <c r="BG33" s="1354">
        <v>45293</v>
      </c>
      <c r="BH33" s="1354">
        <v>45655</v>
      </c>
      <c r="BI33" s="2095" t="s">
        <v>1231</v>
      </c>
      <c r="BJ33" s="1927"/>
      <c r="BK33" s="1927"/>
      <c r="BL33" s="1927"/>
      <c r="BM33" s="1927"/>
    </row>
    <row r="34" spans="2:65" ht="153" customHeight="1" x14ac:dyDescent="0.3">
      <c r="B34" s="2073"/>
      <c r="C34" s="2214"/>
      <c r="D34" s="2214"/>
      <c r="E34" s="2215"/>
      <c r="F34" s="2216"/>
      <c r="G34" s="2217"/>
      <c r="H34" s="2057"/>
      <c r="I34" s="2206"/>
      <c r="J34" s="2206"/>
      <c r="K34" s="2206"/>
      <c r="L34" s="2057"/>
      <c r="M34" s="2059"/>
      <c r="N34" s="2093"/>
      <c r="O34" s="2205"/>
      <c r="P34" s="2205"/>
      <c r="Q34" s="2205"/>
      <c r="R34" s="2205"/>
      <c r="S34" s="2205"/>
      <c r="T34" s="2205"/>
      <c r="U34" s="2205"/>
      <c r="V34" s="2205"/>
      <c r="W34" s="2205"/>
      <c r="X34" s="2205"/>
      <c r="Y34" s="2205"/>
      <c r="Z34" s="2205"/>
      <c r="AA34" s="2205"/>
      <c r="AB34" s="2205"/>
      <c r="AC34" s="2205"/>
      <c r="AD34" s="2205"/>
      <c r="AE34" s="2205"/>
      <c r="AF34" s="2205"/>
      <c r="AG34" s="2205"/>
      <c r="AH34" s="2213"/>
      <c r="AI34" s="2090"/>
      <c r="AJ34" s="2031"/>
      <c r="AK34" s="2056"/>
      <c r="AL34" s="1395" t="s">
        <v>347</v>
      </c>
      <c r="AM34" s="1195" t="s">
        <v>1645</v>
      </c>
      <c r="AN34" s="1567" t="s">
        <v>501</v>
      </c>
      <c r="AO34" s="1101" t="s">
        <v>103</v>
      </c>
      <c r="AP34" s="1102" t="s">
        <v>61</v>
      </c>
      <c r="AQ34" s="266">
        <v>0.25</v>
      </c>
      <c r="AR34" s="1102" t="s">
        <v>56</v>
      </c>
      <c r="AS34" s="1103">
        <v>0.15</v>
      </c>
      <c r="AT34" s="1104">
        <v>0.4</v>
      </c>
      <c r="AU34" s="1102" t="s">
        <v>57</v>
      </c>
      <c r="AV34" s="1102" t="s">
        <v>58</v>
      </c>
      <c r="AW34" s="1102" t="s">
        <v>59</v>
      </c>
      <c r="AX34" s="1105">
        <v>0.42</v>
      </c>
      <c r="AY34" s="1106" t="s">
        <v>122</v>
      </c>
      <c r="AZ34" s="1104">
        <v>1</v>
      </c>
      <c r="BA34" s="1106" t="s">
        <v>155</v>
      </c>
      <c r="BB34" s="1107" t="s">
        <v>91</v>
      </c>
      <c r="BC34" s="2032"/>
      <c r="BD34" s="1196" t="s">
        <v>1494</v>
      </c>
      <c r="BE34" s="1196" t="s">
        <v>1491</v>
      </c>
      <c r="BF34" s="1196" t="s">
        <v>430</v>
      </c>
      <c r="BG34" s="1197">
        <v>45293</v>
      </c>
      <c r="BH34" s="1197">
        <v>45655</v>
      </c>
      <c r="BI34" s="2097"/>
      <c r="BJ34" s="1927"/>
      <c r="BK34" s="1927"/>
      <c r="BL34" s="1927"/>
      <c r="BM34" s="1927"/>
    </row>
    <row r="35" spans="2:65" ht="146.25" customHeight="1" x14ac:dyDescent="0.3">
      <c r="B35" s="2073"/>
      <c r="C35" s="2214"/>
      <c r="D35" s="2214"/>
      <c r="E35" s="2215" t="s">
        <v>50</v>
      </c>
      <c r="F35" s="2216" t="s">
        <v>312</v>
      </c>
      <c r="G35" s="2217" t="s">
        <v>900</v>
      </c>
      <c r="H35" s="2057" t="s">
        <v>63</v>
      </c>
      <c r="I35" s="2057" t="s">
        <v>901</v>
      </c>
      <c r="J35" s="2218" t="s">
        <v>902</v>
      </c>
      <c r="K35" s="2206" t="s">
        <v>355</v>
      </c>
      <c r="L35" s="2057" t="s">
        <v>372</v>
      </c>
      <c r="M35" s="2059" t="s">
        <v>154</v>
      </c>
      <c r="N35" s="2093">
        <v>1</v>
      </c>
      <c r="O35" s="2205" t="s">
        <v>53</v>
      </c>
      <c r="P35" s="2205" t="s">
        <v>53</v>
      </c>
      <c r="Q35" s="2205" t="s">
        <v>53</v>
      </c>
      <c r="R35" s="2205" t="s">
        <v>54</v>
      </c>
      <c r="S35" s="2205" t="s">
        <v>53</v>
      </c>
      <c r="T35" s="2205" t="s">
        <v>53</v>
      </c>
      <c r="U35" s="2205" t="s">
        <v>53</v>
      </c>
      <c r="V35" s="2205" t="s">
        <v>54</v>
      </c>
      <c r="W35" s="2205" t="s">
        <v>54</v>
      </c>
      <c r="X35" s="2205" t="s">
        <v>53</v>
      </c>
      <c r="Y35" s="2205" t="s">
        <v>53</v>
      </c>
      <c r="Z35" s="2205" t="s">
        <v>53</v>
      </c>
      <c r="AA35" s="2205" t="s">
        <v>53</v>
      </c>
      <c r="AB35" s="2205" t="s">
        <v>53</v>
      </c>
      <c r="AC35" s="2205" t="s">
        <v>53</v>
      </c>
      <c r="AD35" s="2205" t="s">
        <v>54</v>
      </c>
      <c r="AE35" s="2205" t="s">
        <v>54</v>
      </c>
      <c r="AF35" s="2205" t="s">
        <v>54</v>
      </c>
      <c r="AG35" s="2205" t="s">
        <v>54</v>
      </c>
      <c r="AH35" s="2213">
        <v>12</v>
      </c>
      <c r="AI35" s="2090" t="s">
        <v>155</v>
      </c>
      <c r="AJ35" s="2031">
        <v>1</v>
      </c>
      <c r="AK35" s="2056" t="s">
        <v>91</v>
      </c>
      <c r="AL35" s="1395" t="s">
        <v>84</v>
      </c>
      <c r="AM35" s="1195" t="s">
        <v>1452</v>
      </c>
      <c r="AN35" s="1567" t="s">
        <v>1233</v>
      </c>
      <c r="AO35" s="1101" t="s">
        <v>103</v>
      </c>
      <c r="AP35" s="1102" t="s">
        <v>61</v>
      </c>
      <c r="AQ35" s="1494">
        <v>0.25</v>
      </c>
      <c r="AR35" s="1102" t="s">
        <v>56</v>
      </c>
      <c r="AS35" s="1103">
        <v>0.15</v>
      </c>
      <c r="AT35" s="1104">
        <v>0.4</v>
      </c>
      <c r="AU35" s="1102" t="s">
        <v>73</v>
      </c>
      <c r="AV35" s="1102" t="s">
        <v>58</v>
      </c>
      <c r="AW35" s="1102" t="s">
        <v>59</v>
      </c>
      <c r="AX35" s="1105">
        <v>0.252</v>
      </c>
      <c r="AY35" s="1106" t="s">
        <v>90</v>
      </c>
      <c r="AZ35" s="1104">
        <v>1</v>
      </c>
      <c r="BA35" s="1106" t="s">
        <v>155</v>
      </c>
      <c r="BB35" s="1107" t="s">
        <v>91</v>
      </c>
      <c r="BC35" s="2032" t="s">
        <v>60</v>
      </c>
      <c r="BD35" s="2051" t="s">
        <v>1234</v>
      </c>
      <c r="BE35" s="2051" t="s">
        <v>1235</v>
      </c>
      <c r="BF35" s="2051" t="s">
        <v>430</v>
      </c>
      <c r="BG35" s="2094">
        <v>45293</v>
      </c>
      <c r="BH35" s="2094">
        <v>45653</v>
      </c>
      <c r="BI35" s="2089" t="s">
        <v>1236</v>
      </c>
    </row>
    <row r="36" spans="2:65" ht="230.25" customHeight="1" x14ac:dyDescent="0.3">
      <c r="B36" s="2073"/>
      <c r="C36" s="2214"/>
      <c r="D36" s="2214"/>
      <c r="E36" s="2215"/>
      <c r="F36" s="2216"/>
      <c r="G36" s="2217"/>
      <c r="H36" s="2057"/>
      <c r="I36" s="2057"/>
      <c r="J36" s="2218"/>
      <c r="K36" s="2206"/>
      <c r="L36" s="2057"/>
      <c r="M36" s="2059"/>
      <c r="N36" s="2093"/>
      <c r="O36" s="2205"/>
      <c r="P36" s="2205"/>
      <c r="Q36" s="2205"/>
      <c r="R36" s="2205"/>
      <c r="S36" s="2205"/>
      <c r="T36" s="2205"/>
      <c r="U36" s="2205"/>
      <c r="V36" s="2205"/>
      <c r="W36" s="2205"/>
      <c r="X36" s="2205"/>
      <c r="Y36" s="2205"/>
      <c r="Z36" s="2205"/>
      <c r="AA36" s="2205"/>
      <c r="AB36" s="2205"/>
      <c r="AC36" s="2205"/>
      <c r="AD36" s="2205"/>
      <c r="AE36" s="2205"/>
      <c r="AF36" s="2205"/>
      <c r="AG36" s="2205"/>
      <c r="AH36" s="2213"/>
      <c r="AI36" s="2090"/>
      <c r="AJ36" s="2031"/>
      <c r="AK36" s="2056"/>
      <c r="AL36" s="1395" t="s">
        <v>347</v>
      </c>
      <c r="AM36" s="1195" t="s">
        <v>1453</v>
      </c>
      <c r="AN36" s="1567" t="s">
        <v>1397</v>
      </c>
      <c r="AO36" s="1101" t="s">
        <v>103</v>
      </c>
      <c r="AP36" s="1102" t="s">
        <v>61</v>
      </c>
      <c r="AQ36" s="1494">
        <v>0.25</v>
      </c>
      <c r="AR36" s="1102" t="s">
        <v>56</v>
      </c>
      <c r="AS36" s="1103">
        <v>0.15</v>
      </c>
      <c r="AT36" s="1104">
        <v>0.4</v>
      </c>
      <c r="AU36" s="1102" t="s">
        <v>73</v>
      </c>
      <c r="AV36" s="1102" t="s">
        <v>58</v>
      </c>
      <c r="AW36" s="1102" t="s">
        <v>59</v>
      </c>
      <c r="AX36" s="1105">
        <v>0.1512</v>
      </c>
      <c r="AY36" s="1106" t="s">
        <v>112</v>
      </c>
      <c r="AZ36" s="1104">
        <v>1</v>
      </c>
      <c r="BA36" s="1106" t="s">
        <v>155</v>
      </c>
      <c r="BB36" s="1107" t="s">
        <v>91</v>
      </c>
      <c r="BC36" s="2032"/>
      <c r="BD36" s="2051"/>
      <c r="BE36" s="2051"/>
      <c r="BF36" s="2051"/>
      <c r="BG36" s="2094"/>
      <c r="BH36" s="2094"/>
      <c r="BI36" s="2089"/>
      <c r="BJ36" s="1562"/>
    </row>
    <row r="37" spans="2:65" ht="135.75" customHeight="1" thickBot="1" x14ac:dyDescent="0.35">
      <c r="B37" s="2111"/>
      <c r="C37" s="2208"/>
      <c r="D37" s="2208"/>
      <c r="E37" s="2210"/>
      <c r="F37" s="2212"/>
      <c r="G37" s="2202"/>
      <c r="H37" s="1684"/>
      <c r="I37" s="1684"/>
      <c r="J37" s="2219"/>
      <c r="K37" s="2204"/>
      <c r="L37" s="1684"/>
      <c r="M37" s="2060"/>
      <c r="N37" s="2053"/>
      <c r="O37" s="2200"/>
      <c r="P37" s="2200"/>
      <c r="Q37" s="2200"/>
      <c r="R37" s="2200"/>
      <c r="S37" s="2200"/>
      <c r="T37" s="2200"/>
      <c r="U37" s="2200"/>
      <c r="V37" s="2200"/>
      <c r="W37" s="2200"/>
      <c r="X37" s="2200"/>
      <c r="Y37" s="2200"/>
      <c r="Z37" s="2200"/>
      <c r="AA37" s="2200"/>
      <c r="AB37" s="2200"/>
      <c r="AC37" s="2200"/>
      <c r="AD37" s="2200"/>
      <c r="AE37" s="2200"/>
      <c r="AF37" s="2200"/>
      <c r="AG37" s="2200"/>
      <c r="AH37" s="1961"/>
      <c r="AI37" s="1962"/>
      <c r="AJ37" s="1731"/>
      <c r="AK37" s="2055"/>
      <c r="AL37" s="1412" t="s">
        <v>348</v>
      </c>
      <c r="AM37" s="1338" t="s">
        <v>1687</v>
      </c>
      <c r="AN37" s="1568" t="s">
        <v>1240</v>
      </c>
      <c r="AO37" s="1110" t="s">
        <v>103</v>
      </c>
      <c r="AP37" s="1319" t="s">
        <v>62</v>
      </c>
      <c r="AQ37" s="1140">
        <v>0.15</v>
      </c>
      <c r="AR37" s="1319" t="s">
        <v>56</v>
      </c>
      <c r="AS37" s="1317">
        <v>0.15</v>
      </c>
      <c r="AT37" s="1318">
        <v>0.3</v>
      </c>
      <c r="AU37" s="1319" t="s">
        <v>57</v>
      </c>
      <c r="AV37" s="1319" t="s">
        <v>65</v>
      </c>
      <c r="AW37" s="1319" t="s">
        <v>59</v>
      </c>
      <c r="AX37" s="1320">
        <v>0.10584</v>
      </c>
      <c r="AY37" s="1321" t="s">
        <v>112</v>
      </c>
      <c r="AZ37" s="1318">
        <v>1</v>
      </c>
      <c r="BA37" s="1321" t="s">
        <v>155</v>
      </c>
      <c r="BB37" s="1322" t="s">
        <v>91</v>
      </c>
      <c r="BC37" s="1712"/>
      <c r="BD37" s="1822"/>
      <c r="BE37" s="1822"/>
      <c r="BF37" s="1822"/>
      <c r="BG37" s="1859"/>
      <c r="BH37" s="1859"/>
      <c r="BI37" s="1963"/>
    </row>
    <row r="38" spans="2:65" ht="261.75" customHeight="1" x14ac:dyDescent="0.3">
      <c r="B38" s="2196" t="s">
        <v>162</v>
      </c>
      <c r="C38" s="2207" t="s">
        <v>219</v>
      </c>
      <c r="D38" s="2207" t="s">
        <v>225</v>
      </c>
      <c r="E38" s="2209" t="s">
        <v>346</v>
      </c>
      <c r="F38" s="2211" t="s">
        <v>318</v>
      </c>
      <c r="G38" s="2201" t="s">
        <v>526</v>
      </c>
      <c r="H38" s="1950" t="s">
        <v>63</v>
      </c>
      <c r="I38" s="2203" t="s">
        <v>527</v>
      </c>
      <c r="J38" s="2203" t="s">
        <v>528</v>
      </c>
      <c r="K38" s="2203" t="s">
        <v>355</v>
      </c>
      <c r="L38" s="1950" t="s">
        <v>373</v>
      </c>
      <c r="M38" s="2058" t="s">
        <v>1636</v>
      </c>
      <c r="N38" s="2052">
        <v>0.2</v>
      </c>
      <c r="O38" s="1918" t="s">
        <v>54</v>
      </c>
      <c r="P38" s="1918" t="s">
        <v>54</v>
      </c>
      <c r="Q38" s="1918" t="s">
        <v>54</v>
      </c>
      <c r="R38" s="1918" t="s">
        <v>54</v>
      </c>
      <c r="S38" s="1918" t="s">
        <v>53</v>
      </c>
      <c r="T38" s="1918" t="s">
        <v>53</v>
      </c>
      <c r="U38" s="1918" t="s">
        <v>53</v>
      </c>
      <c r="V38" s="1918" t="s">
        <v>54</v>
      </c>
      <c r="W38" s="1918" t="s">
        <v>53</v>
      </c>
      <c r="X38" s="1918" t="s">
        <v>53</v>
      </c>
      <c r="Y38" s="1918" t="s">
        <v>53</v>
      </c>
      <c r="Z38" s="1918" t="s">
        <v>53</v>
      </c>
      <c r="AA38" s="1918" t="s">
        <v>53</v>
      </c>
      <c r="AB38" s="1918" t="s">
        <v>53</v>
      </c>
      <c r="AC38" s="1918" t="s">
        <v>53</v>
      </c>
      <c r="AD38" s="1918" t="s">
        <v>54</v>
      </c>
      <c r="AE38" s="1918" t="s">
        <v>54</v>
      </c>
      <c r="AF38" s="1918" t="s">
        <v>54</v>
      </c>
      <c r="AG38" s="1918" t="s">
        <v>54</v>
      </c>
      <c r="AH38" s="1920">
        <v>10</v>
      </c>
      <c r="AI38" s="1922" t="s">
        <v>130</v>
      </c>
      <c r="AJ38" s="1924">
        <v>0.8</v>
      </c>
      <c r="AK38" s="2054" t="s">
        <v>129</v>
      </c>
      <c r="AL38" s="93" t="s">
        <v>84</v>
      </c>
      <c r="AM38" s="1300" t="s">
        <v>1455</v>
      </c>
      <c r="AN38" s="1569" t="s">
        <v>529</v>
      </c>
      <c r="AO38" s="1093" t="s">
        <v>103</v>
      </c>
      <c r="AP38" s="1370" t="s">
        <v>61</v>
      </c>
      <c r="AQ38" s="1139">
        <v>0.25</v>
      </c>
      <c r="AR38" s="1370" t="s">
        <v>56</v>
      </c>
      <c r="AS38" s="1366">
        <v>0.15</v>
      </c>
      <c r="AT38" s="1096">
        <v>0.4</v>
      </c>
      <c r="AU38" s="1370" t="s">
        <v>57</v>
      </c>
      <c r="AV38" s="1370" t="s">
        <v>65</v>
      </c>
      <c r="AW38" s="1370" t="s">
        <v>59</v>
      </c>
      <c r="AX38" s="1096">
        <v>0.12</v>
      </c>
      <c r="AY38" s="1097" t="s">
        <v>112</v>
      </c>
      <c r="AZ38" s="1096">
        <v>0.8</v>
      </c>
      <c r="BA38" s="1097" t="s">
        <v>130</v>
      </c>
      <c r="BB38" s="1368" t="s">
        <v>129</v>
      </c>
      <c r="BC38" s="1959" t="s">
        <v>60</v>
      </c>
      <c r="BD38" s="1820" t="s">
        <v>1398</v>
      </c>
      <c r="BE38" s="1820" t="s">
        <v>534</v>
      </c>
      <c r="BF38" s="1820" t="s">
        <v>430</v>
      </c>
      <c r="BG38" s="1939">
        <v>45293</v>
      </c>
      <c r="BH38" s="1939">
        <v>45655</v>
      </c>
      <c r="BI38" s="1916" t="s">
        <v>1241</v>
      </c>
    </row>
    <row r="39" spans="2:65" ht="153" customHeight="1" x14ac:dyDescent="0.3">
      <c r="B39" s="2073"/>
      <c r="C39" s="2214"/>
      <c r="D39" s="2214"/>
      <c r="E39" s="2215"/>
      <c r="F39" s="2216"/>
      <c r="G39" s="2217"/>
      <c r="H39" s="2057"/>
      <c r="I39" s="2206"/>
      <c r="J39" s="2206"/>
      <c r="K39" s="2206"/>
      <c r="L39" s="2057"/>
      <c r="M39" s="2059"/>
      <c r="N39" s="2093"/>
      <c r="O39" s="2205"/>
      <c r="P39" s="2205"/>
      <c r="Q39" s="2205"/>
      <c r="R39" s="2205"/>
      <c r="S39" s="2205"/>
      <c r="T39" s="2205"/>
      <c r="U39" s="2205"/>
      <c r="V39" s="2205"/>
      <c r="W39" s="2205"/>
      <c r="X39" s="2205"/>
      <c r="Y39" s="2205"/>
      <c r="Z39" s="2205"/>
      <c r="AA39" s="2205"/>
      <c r="AB39" s="2205"/>
      <c r="AC39" s="2205"/>
      <c r="AD39" s="2205"/>
      <c r="AE39" s="2205"/>
      <c r="AF39" s="2205"/>
      <c r="AG39" s="2205"/>
      <c r="AH39" s="2213"/>
      <c r="AI39" s="2090"/>
      <c r="AJ39" s="2031"/>
      <c r="AK39" s="2056"/>
      <c r="AL39" s="1395" t="s">
        <v>347</v>
      </c>
      <c r="AM39" s="1195" t="s">
        <v>1646</v>
      </c>
      <c r="AN39" s="1567" t="s">
        <v>530</v>
      </c>
      <c r="AO39" s="1101" t="s">
        <v>103</v>
      </c>
      <c r="AP39" s="1102" t="s">
        <v>61</v>
      </c>
      <c r="AQ39" s="266">
        <v>0.25</v>
      </c>
      <c r="AR39" s="1102" t="s">
        <v>56</v>
      </c>
      <c r="AS39" s="1103">
        <v>0.15</v>
      </c>
      <c r="AT39" s="1104">
        <v>0.4</v>
      </c>
      <c r="AU39" s="1102" t="s">
        <v>57</v>
      </c>
      <c r="AV39" s="1102" t="s">
        <v>65</v>
      </c>
      <c r="AW39" s="1102" t="s">
        <v>59</v>
      </c>
      <c r="AX39" s="1105">
        <v>7.1999999999999995E-2</v>
      </c>
      <c r="AY39" s="1106" t="s">
        <v>112</v>
      </c>
      <c r="AZ39" s="1104">
        <v>0.8</v>
      </c>
      <c r="BA39" s="1106" t="s">
        <v>130</v>
      </c>
      <c r="BB39" s="1107" t="s">
        <v>129</v>
      </c>
      <c r="BC39" s="2032"/>
      <c r="BD39" s="2051"/>
      <c r="BE39" s="2051"/>
      <c r="BF39" s="2051"/>
      <c r="BG39" s="2094"/>
      <c r="BH39" s="2094"/>
      <c r="BI39" s="2089"/>
    </row>
    <row r="40" spans="2:65" ht="153" customHeight="1" thickBot="1" x14ac:dyDescent="0.35">
      <c r="B40" s="2111"/>
      <c r="C40" s="2208"/>
      <c r="D40" s="2208"/>
      <c r="E40" s="2210"/>
      <c r="F40" s="2212"/>
      <c r="G40" s="2202"/>
      <c r="H40" s="1684"/>
      <c r="I40" s="2204"/>
      <c r="J40" s="2204"/>
      <c r="K40" s="2204"/>
      <c r="L40" s="1684"/>
      <c r="M40" s="2060"/>
      <c r="N40" s="2053"/>
      <c r="O40" s="2200"/>
      <c r="P40" s="2200"/>
      <c r="Q40" s="2200"/>
      <c r="R40" s="2200"/>
      <c r="S40" s="2200"/>
      <c r="T40" s="2200"/>
      <c r="U40" s="2200"/>
      <c r="V40" s="2200"/>
      <c r="W40" s="2200"/>
      <c r="X40" s="2200"/>
      <c r="Y40" s="2200"/>
      <c r="Z40" s="2200"/>
      <c r="AA40" s="2200"/>
      <c r="AB40" s="2200"/>
      <c r="AC40" s="2200"/>
      <c r="AD40" s="2200"/>
      <c r="AE40" s="2200"/>
      <c r="AF40" s="2200"/>
      <c r="AG40" s="2200"/>
      <c r="AH40" s="1961"/>
      <c r="AI40" s="1962"/>
      <c r="AJ40" s="1731"/>
      <c r="AK40" s="2055"/>
      <c r="AL40" s="1412" t="s">
        <v>348</v>
      </c>
      <c r="AM40" s="1338" t="s">
        <v>1647</v>
      </c>
      <c r="AN40" s="1568" t="s">
        <v>531</v>
      </c>
      <c r="AO40" s="1110" t="s">
        <v>103</v>
      </c>
      <c r="AP40" s="1319" t="s">
        <v>61</v>
      </c>
      <c r="AQ40" s="1140">
        <v>0.25</v>
      </c>
      <c r="AR40" s="1319" t="s">
        <v>56</v>
      </c>
      <c r="AS40" s="1317">
        <v>0.15</v>
      </c>
      <c r="AT40" s="1318">
        <v>0.4</v>
      </c>
      <c r="AU40" s="1319" t="s">
        <v>57</v>
      </c>
      <c r="AV40" s="1319" t="s">
        <v>65</v>
      </c>
      <c r="AW40" s="1319" t="s">
        <v>59</v>
      </c>
      <c r="AX40" s="1318">
        <v>4.3199999999999995E-2</v>
      </c>
      <c r="AY40" s="1321" t="s">
        <v>112</v>
      </c>
      <c r="AZ40" s="1318">
        <v>0.8</v>
      </c>
      <c r="BA40" s="1321" t="s">
        <v>130</v>
      </c>
      <c r="BB40" s="1322" t="s">
        <v>129</v>
      </c>
      <c r="BC40" s="1712"/>
      <c r="BD40" s="1822"/>
      <c r="BE40" s="1822"/>
      <c r="BF40" s="1822"/>
      <c r="BG40" s="1859"/>
      <c r="BH40" s="1859"/>
      <c r="BI40" s="1963"/>
    </row>
    <row r="41" spans="2:65" ht="152.25" customHeight="1" x14ac:dyDescent="0.3">
      <c r="B41" s="2196" t="s">
        <v>71</v>
      </c>
      <c r="C41" s="2207" t="s">
        <v>220</v>
      </c>
      <c r="D41" s="2207" t="s">
        <v>221</v>
      </c>
      <c r="E41" s="2209" t="s">
        <v>50</v>
      </c>
      <c r="F41" s="2211" t="s">
        <v>323</v>
      </c>
      <c r="G41" s="2201" t="s">
        <v>592</v>
      </c>
      <c r="H41" s="1950" t="s">
        <v>63</v>
      </c>
      <c r="I41" s="1950" t="s">
        <v>593</v>
      </c>
      <c r="J41" s="378" t="s">
        <v>594</v>
      </c>
      <c r="K41" s="2203" t="s">
        <v>355</v>
      </c>
      <c r="L41" s="1950" t="s">
        <v>371</v>
      </c>
      <c r="M41" s="2058" t="s">
        <v>149</v>
      </c>
      <c r="N41" s="2052">
        <v>0.6</v>
      </c>
      <c r="O41" s="1918" t="s">
        <v>53</v>
      </c>
      <c r="P41" s="1918" t="s">
        <v>53</v>
      </c>
      <c r="Q41" s="1918" t="s">
        <v>53</v>
      </c>
      <c r="R41" s="1918" t="s">
        <v>53</v>
      </c>
      <c r="S41" s="1918" t="s">
        <v>53</v>
      </c>
      <c r="T41" s="1918" t="s">
        <v>53</v>
      </c>
      <c r="U41" s="1918" t="s">
        <v>53</v>
      </c>
      <c r="V41" s="1918" t="s">
        <v>53</v>
      </c>
      <c r="W41" s="1918" t="s">
        <v>53</v>
      </c>
      <c r="X41" s="1918" t="s">
        <v>53</v>
      </c>
      <c r="Y41" s="1918" t="s">
        <v>53</v>
      </c>
      <c r="Z41" s="1918" t="s">
        <v>53</v>
      </c>
      <c r="AA41" s="1918" t="s">
        <v>53</v>
      </c>
      <c r="AB41" s="1918" t="s">
        <v>53</v>
      </c>
      <c r="AC41" s="1918" t="s">
        <v>54</v>
      </c>
      <c r="AD41" s="1918" t="s">
        <v>54</v>
      </c>
      <c r="AE41" s="1918" t="s">
        <v>54</v>
      </c>
      <c r="AF41" s="1918" t="s">
        <v>53</v>
      </c>
      <c r="AG41" s="1918" t="s">
        <v>54</v>
      </c>
      <c r="AH41" s="1920">
        <v>15</v>
      </c>
      <c r="AI41" s="1922" t="s">
        <v>155</v>
      </c>
      <c r="AJ41" s="1924">
        <v>1</v>
      </c>
      <c r="AK41" s="2054" t="s">
        <v>91</v>
      </c>
      <c r="AL41" s="93" t="s">
        <v>84</v>
      </c>
      <c r="AM41" s="1374" t="s">
        <v>1457</v>
      </c>
      <c r="AN41" s="1569" t="s">
        <v>570</v>
      </c>
      <c r="AO41" s="1093" t="s">
        <v>103</v>
      </c>
      <c r="AP41" s="1370" t="s">
        <v>61</v>
      </c>
      <c r="AQ41" s="1139">
        <v>0.25</v>
      </c>
      <c r="AR41" s="1370" t="s">
        <v>56</v>
      </c>
      <c r="AS41" s="1366">
        <v>0.15</v>
      </c>
      <c r="AT41" s="1096">
        <v>0.4</v>
      </c>
      <c r="AU41" s="1370" t="s">
        <v>57</v>
      </c>
      <c r="AV41" s="1370" t="s">
        <v>65</v>
      </c>
      <c r="AW41" s="1370" t="s">
        <v>59</v>
      </c>
      <c r="AX41" s="1096">
        <v>0.36</v>
      </c>
      <c r="AY41" s="1097" t="s">
        <v>90</v>
      </c>
      <c r="AZ41" s="1096">
        <v>1</v>
      </c>
      <c r="BA41" s="1097" t="s">
        <v>155</v>
      </c>
      <c r="BB41" s="1368" t="s">
        <v>91</v>
      </c>
      <c r="BC41" s="1959" t="s">
        <v>60</v>
      </c>
      <c r="BD41" s="1348" t="s">
        <v>598</v>
      </c>
      <c r="BE41" s="1348" t="s">
        <v>599</v>
      </c>
      <c r="BF41" s="1348" t="s">
        <v>381</v>
      </c>
      <c r="BG41" s="1354">
        <v>45293</v>
      </c>
      <c r="BH41" s="1354">
        <v>45653</v>
      </c>
      <c r="BI41" s="1916" t="s">
        <v>602</v>
      </c>
    </row>
    <row r="42" spans="2:65" ht="129" customHeight="1" thickBot="1" x14ac:dyDescent="0.35">
      <c r="B42" s="2111"/>
      <c r="C42" s="2208"/>
      <c r="D42" s="2208"/>
      <c r="E42" s="2210"/>
      <c r="F42" s="2212"/>
      <c r="G42" s="2202"/>
      <c r="H42" s="1684"/>
      <c r="I42" s="1684"/>
      <c r="J42" s="516" t="s">
        <v>595</v>
      </c>
      <c r="K42" s="2204"/>
      <c r="L42" s="1684"/>
      <c r="M42" s="2060"/>
      <c r="N42" s="2053"/>
      <c r="O42" s="2200"/>
      <c r="P42" s="2200"/>
      <c r="Q42" s="2200"/>
      <c r="R42" s="2200"/>
      <c r="S42" s="2200"/>
      <c r="T42" s="2200"/>
      <c r="U42" s="2200"/>
      <c r="V42" s="2200"/>
      <c r="W42" s="2200"/>
      <c r="X42" s="2200"/>
      <c r="Y42" s="2200"/>
      <c r="Z42" s="2200"/>
      <c r="AA42" s="2200"/>
      <c r="AB42" s="2200"/>
      <c r="AC42" s="2200"/>
      <c r="AD42" s="2200"/>
      <c r="AE42" s="2200"/>
      <c r="AF42" s="2200"/>
      <c r="AG42" s="2200"/>
      <c r="AH42" s="1961"/>
      <c r="AI42" s="1962"/>
      <c r="AJ42" s="1731"/>
      <c r="AK42" s="2055"/>
      <c r="AL42" s="1412" t="s">
        <v>347</v>
      </c>
      <c r="AM42" s="1338" t="s">
        <v>1458</v>
      </c>
      <c r="AN42" s="1568" t="s">
        <v>570</v>
      </c>
      <c r="AO42" s="1110" t="s">
        <v>103</v>
      </c>
      <c r="AP42" s="1319" t="s">
        <v>61</v>
      </c>
      <c r="AQ42" s="1140">
        <v>0.25</v>
      </c>
      <c r="AR42" s="1319" t="s">
        <v>56</v>
      </c>
      <c r="AS42" s="1317">
        <v>0.15</v>
      </c>
      <c r="AT42" s="1318">
        <v>0.4</v>
      </c>
      <c r="AU42" s="1319" t="s">
        <v>57</v>
      </c>
      <c r="AV42" s="1319" t="s">
        <v>65</v>
      </c>
      <c r="AW42" s="1319" t="s">
        <v>59</v>
      </c>
      <c r="AX42" s="1320">
        <v>0.216</v>
      </c>
      <c r="AY42" s="1321" t="s">
        <v>90</v>
      </c>
      <c r="AZ42" s="1318">
        <v>1</v>
      </c>
      <c r="BA42" s="1321" t="s">
        <v>155</v>
      </c>
      <c r="BB42" s="1322" t="s">
        <v>91</v>
      </c>
      <c r="BC42" s="1712"/>
      <c r="BD42" s="1480" t="s">
        <v>600</v>
      </c>
      <c r="BE42" s="1480" t="s">
        <v>601</v>
      </c>
      <c r="BF42" s="1480" t="s">
        <v>395</v>
      </c>
      <c r="BG42" s="1337">
        <v>45293</v>
      </c>
      <c r="BH42" s="1337">
        <v>45655</v>
      </c>
      <c r="BI42" s="1963"/>
    </row>
    <row r="43" spans="2:65" ht="401.25" thickBot="1" x14ac:dyDescent="0.35">
      <c r="B43" s="213" t="s">
        <v>200</v>
      </c>
      <c r="C43" s="218" t="s">
        <v>210</v>
      </c>
      <c r="D43" s="218" t="s">
        <v>221</v>
      </c>
      <c r="E43" s="704" t="s">
        <v>74</v>
      </c>
      <c r="F43" s="705" t="s">
        <v>327</v>
      </c>
      <c r="G43" s="397" t="s">
        <v>608</v>
      </c>
      <c r="H43" s="688" t="s">
        <v>63</v>
      </c>
      <c r="I43" s="689" t="s">
        <v>609</v>
      </c>
      <c r="J43" s="689" t="s">
        <v>610</v>
      </c>
      <c r="K43" s="689" t="s">
        <v>355</v>
      </c>
      <c r="L43" s="299" t="s">
        <v>373</v>
      </c>
      <c r="M43" s="690" t="s">
        <v>1636</v>
      </c>
      <c r="N43" s="691">
        <v>0.2</v>
      </c>
      <c r="O43" s="692" t="s">
        <v>53</v>
      </c>
      <c r="P43" s="692" t="s">
        <v>53</v>
      </c>
      <c r="Q43" s="692" t="s">
        <v>53</v>
      </c>
      <c r="R43" s="692" t="s">
        <v>54</v>
      </c>
      <c r="S43" s="692" t="s">
        <v>53</v>
      </c>
      <c r="T43" s="692" t="s">
        <v>54</v>
      </c>
      <c r="U43" s="692" t="s">
        <v>53</v>
      </c>
      <c r="V43" s="692" t="s">
        <v>54</v>
      </c>
      <c r="W43" s="692" t="s">
        <v>53</v>
      </c>
      <c r="X43" s="692" t="s">
        <v>53</v>
      </c>
      <c r="Y43" s="692" t="s">
        <v>53</v>
      </c>
      <c r="Z43" s="692" t="s">
        <v>53</v>
      </c>
      <c r="AA43" s="692" t="s">
        <v>54</v>
      </c>
      <c r="AB43" s="692" t="s">
        <v>53</v>
      </c>
      <c r="AC43" s="692" t="s">
        <v>54</v>
      </c>
      <c r="AD43" s="692" t="s">
        <v>54</v>
      </c>
      <c r="AE43" s="692" t="s">
        <v>53</v>
      </c>
      <c r="AF43" s="692" t="s">
        <v>53</v>
      </c>
      <c r="AG43" s="692" t="s">
        <v>54</v>
      </c>
      <c r="AH43" s="703">
        <v>12</v>
      </c>
      <c r="AI43" s="694" t="s">
        <v>155</v>
      </c>
      <c r="AJ43" s="695">
        <v>1</v>
      </c>
      <c r="AK43" s="401" t="s">
        <v>91</v>
      </c>
      <c r="AL43" s="1419" t="s">
        <v>84</v>
      </c>
      <c r="AM43" s="1207" t="s">
        <v>1459</v>
      </c>
      <c r="AN43" s="1570" t="s">
        <v>611</v>
      </c>
      <c r="AO43" s="696" t="s">
        <v>103</v>
      </c>
      <c r="AP43" s="697" t="s">
        <v>61</v>
      </c>
      <c r="AQ43" s="707">
        <v>0.25</v>
      </c>
      <c r="AR43" s="697" t="s">
        <v>56</v>
      </c>
      <c r="AS43" s="695">
        <v>0.15</v>
      </c>
      <c r="AT43" s="698">
        <v>0.4</v>
      </c>
      <c r="AU43" s="697" t="s">
        <v>73</v>
      </c>
      <c r="AV43" s="697" t="s">
        <v>65</v>
      </c>
      <c r="AW43" s="697" t="s">
        <v>59</v>
      </c>
      <c r="AX43" s="698">
        <v>0.12</v>
      </c>
      <c r="AY43" s="699" t="s">
        <v>112</v>
      </c>
      <c r="AZ43" s="698">
        <v>1</v>
      </c>
      <c r="BA43" s="699" t="s">
        <v>155</v>
      </c>
      <c r="BB43" s="700" t="s">
        <v>91</v>
      </c>
      <c r="BC43" s="697" t="s">
        <v>60</v>
      </c>
      <c r="BD43" s="1207" t="s">
        <v>1244</v>
      </c>
      <c r="BE43" s="1207" t="s">
        <v>1099</v>
      </c>
      <c r="BF43" s="1184" t="s">
        <v>1100</v>
      </c>
      <c r="BG43" s="1208">
        <v>45536</v>
      </c>
      <c r="BH43" s="1208">
        <v>45655</v>
      </c>
      <c r="BI43" s="1008" t="s">
        <v>1101</v>
      </c>
    </row>
  </sheetData>
  <protectedRanges>
    <protectedRange algorithmName="SHA-512" hashValue="G9bsd8ul70ySco/fjwoWEDABnXqVPz4YLkYmFCYj+rKlKkH9jH+EOHsXMfELT3EUbmL/wOE+3Kxk47F1wcNXBA==" saltValue="Bv4mwMmuON34DS/avFYXpQ==" spinCount="100000" sqref="BI16:XFD18 AY40 BA40:BC40 BI38:XFD40 AO43:BH43 AO19:AT19 AX19:BC19 A19:A20 BJ41:XFD43 H16:H20 AX30:BC30 B20:E20 H35:H40 A35:F40 AO33:BC37 A16:F18 AO22:BC24 AO26:BC26 AO25:AY25 BA25:BC25 A22:H23 A21:L21 B19:G19 A41:H43 A44:XFD1048576 A33:H34 A13:H14 K13:L14 A15:L15 K16:L20 A9:AL9 AN9:XFD10 A10:L12 O10:AJ12 O16:AJ18 AL13:BH14 AL15:BE15 AL40:AW40 AL38:BC39 AL41:BC42 AL43 AK10:AK43 AL11:XFD12 AO16:BC18 BA28:BC29 BA31:BC32 K22:L29 AL16:AL37 H27:H29 AH19:AJ43 K33:L43 A1:XFD8 AH13:AJ15 BJ13:XFD15 AL10 BJ37:XFD37 BK36:XFD36 AN20:BC21 AN27:BC27 AN28:AY29 BJ19:XFD35 AY31:AY32 M10:N43 A24:E32 AN30:AW32"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3:J34" name="Rango1_3"/>
    <protectedRange algorithmName="SHA-512" hashValue="G9bsd8ul70ySco/fjwoWEDABnXqVPz4YLkYmFCYj+rKlKkH9jH+EOHsXMfELT3EUbmL/wOE+3Kxk47F1wcNXBA==" saltValue="Bv4mwMmuON34DS/avFYXpQ==" spinCount="100000" sqref="O33:AG34" name="Rango1_5"/>
    <protectedRange algorithmName="SHA-512" hashValue="G9bsd8ul70ySco/fjwoWEDABnXqVPz4YLkYmFCYj+rKlKkH9jH+EOHsXMfELT3EUbmL/wOE+3Kxk47F1wcNXBA==" saltValue="Bv4mwMmuON34DS/avFYXpQ==" spinCount="100000" sqref="AM34:AN34" name="Rango1_7"/>
    <protectedRange algorithmName="SHA-512" hashValue="G9bsd8ul70ySco/fjwoWEDABnXqVPz4YLkYmFCYj+rKlKkH9jH+EOHsXMfELT3EUbmL/wOE+3Kxk47F1wcNXBA==" saltValue="Bv4mwMmuON34DS/avFYXpQ==" spinCount="100000" sqref="BD37:BH37 BD33:BH34" name="Rango1_8"/>
    <protectedRange algorithmName="SHA-512" hashValue="G9bsd8ul70ySco/fjwoWEDABnXqVPz4YLkYmFCYj+rKlKkH9jH+EOHsXMfELT3EUbmL/wOE+3Kxk47F1wcNXBA==" saltValue="Bv4mwMmuON34DS/avFYXpQ==" spinCount="100000" sqref="BI33:BI34 BI37"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8:G40" name="Rango1_18"/>
    <protectedRange algorithmName="SHA-512" hashValue="G9bsd8ul70ySco/fjwoWEDABnXqVPz4YLkYmFCYj+rKlKkH9jH+EOHsXMfELT3EUbmL/wOE+3Kxk47F1wcNXBA==" saltValue="Bv4mwMmuON34DS/avFYXpQ==" spinCount="100000" sqref="I38:J40" name="Rango1_19"/>
    <protectedRange algorithmName="SHA-512" hashValue="G9bsd8ul70ySco/fjwoWEDABnXqVPz4YLkYmFCYj+rKlKkH9jH+EOHsXMfELT3EUbmL/wOE+3Kxk47F1wcNXBA==" saltValue="Bv4mwMmuON34DS/avFYXpQ==" spinCount="100000" sqref="O38:AG40" name="Rango1_20"/>
    <protectedRange algorithmName="SHA-512" hashValue="G9bsd8ul70ySco/fjwoWEDABnXqVPz4YLkYmFCYj+rKlKkH9jH+EOHsXMfELT3EUbmL/wOE+3Kxk47F1wcNXBA==" saltValue="Bv4mwMmuON34DS/avFYXpQ==" spinCount="100000" sqref="I41:J42" name="Rango1_23"/>
    <protectedRange algorithmName="SHA-512" hashValue="G9bsd8ul70ySco/fjwoWEDABnXqVPz4YLkYmFCYj+rKlKkH9jH+EOHsXMfELT3EUbmL/wOE+3Kxk47F1wcNXBA==" saltValue="Bv4mwMmuON34DS/avFYXpQ==" spinCount="100000" sqref="O41:AG42" name="Rango1_24"/>
    <protectedRange algorithmName="SHA-512" hashValue="G9bsd8ul70ySco/fjwoWEDABnXqVPz4YLkYmFCYj+rKlKkH9jH+EOHsXMfELT3EUbmL/wOE+3Kxk47F1wcNXBA==" saltValue="Bv4mwMmuON34DS/avFYXpQ==" spinCount="100000" sqref="BD41:BH42" name="Rango1_26"/>
    <protectedRange algorithmName="SHA-512" hashValue="G9bsd8ul70ySco/fjwoWEDABnXqVPz4YLkYmFCYj+rKlKkH9jH+EOHsXMfELT3EUbmL/wOE+3Kxk47F1wcNXBA==" saltValue="Bv4mwMmuON34DS/avFYXpQ==" spinCount="100000" sqref="BI41 BI43" name="Rango1_27"/>
    <protectedRange algorithmName="SHA-512" hashValue="G9bsd8ul70ySco/fjwoWEDABnXqVPz4YLkYmFCYj+rKlKkH9jH+EOHsXMfELT3EUbmL/wOE+3Kxk47F1wcNXBA==" saltValue="Bv4mwMmuON34DS/avFYXpQ==" spinCount="100000" sqref="I43:J43" name="Rango1_25"/>
    <protectedRange algorithmName="SHA-512" hashValue="G9bsd8ul70ySco/fjwoWEDABnXqVPz4YLkYmFCYj+rKlKkH9jH+EOHsXMfELT3EUbmL/wOE+3Kxk47F1wcNXBA==" saltValue="Bv4mwMmuON34DS/avFYXpQ==" spinCount="100000" sqref="O43:AG43" name="Rango1_28"/>
    <protectedRange algorithmName="SHA-512" hashValue="G9bsd8ul70ySco/fjwoWEDABnXqVPz4YLkYmFCYj+rKlKkH9jH+EOHsXMfELT3EUbmL/wOE+3Kxk47F1wcNXBA==" saltValue="Bv4mwMmuON34DS/avFYXpQ==" spinCount="100000" sqref="AM43:AN43"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I20"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O30:AG32" name="Rango1_1_3"/>
    <protectedRange algorithmName="SHA-512" hashValue="G9bsd8ul70ySco/fjwoWEDABnXqVPz4YLkYmFCYj+rKlKkH9jH+EOHsXMfELT3EUbmL/wOE+3Kxk47F1wcNXBA==" saltValue="Bv4mwMmuON34DS/avFYXpQ==" spinCount="100000" sqref="G35:G36" name="Rango1_4"/>
    <protectedRange algorithmName="SHA-512" hashValue="G9bsd8ul70ySco/fjwoWEDABnXqVPz4YLkYmFCYj+rKlKkH9jH+EOHsXMfELT3EUbmL/wOE+3Kxk47F1wcNXBA==" saltValue="Bv4mwMmuON34DS/avFYXpQ==" spinCount="100000" sqref="I35:J37" name="Rango1_21"/>
    <protectedRange algorithmName="SHA-512" hashValue="G9bsd8ul70ySco/fjwoWEDABnXqVPz4YLkYmFCYj+rKlKkH9jH+EOHsXMfELT3EUbmL/wOE+3Kxk47F1wcNXBA==" saltValue="Bv4mwMmuON34DS/avFYXpQ==" spinCount="100000" sqref="O35:AG37" name="Rango1_35"/>
    <protectedRange algorithmName="SHA-512" hashValue="G9bsd8ul70ySco/fjwoWEDABnXqVPz4YLkYmFCYj+rKlKkH9jH+EOHsXMfELT3EUbmL/wOE+3Kxk47F1wcNXBA==" saltValue="Bv4mwMmuON34DS/avFYXpQ==" spinCount="100000" sqref="AM35:AN37" name="Rango1_36"/>
    <protectedRange algorithmName="SHA-512" hashValue="G9bsd8ul70ySco/fjwoWEDABnXqVPz4YLkYmFCYj+rKlKkH9jH+EOHsXMfELT3EUbmL/wOE+3Kxk47F1wcNXBA==" saltValue="Bv4mwMmuON34DS/avFYXpQ==" spinCount="100000" sqref="BD35:BH36" name="Rango1_37"/>
    <protectedRange algorithmName="SHA-512" hashValue="G9bsd8ul70ySco/fjwoWEDABnXqVPz4YLkYmFCYj+rKlKkH9jH+EOHsXMfELT3EUbmL/wOE+3Kxk47F1wcNXBA==" saltValue="Bv4mwMmuON34DS/avFYXpQ==" spinCount="100000" sqref="BI35:BI36"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5 BF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AM9:AM10" name="Rango1_17"/>
    <protectedRange algorithmName="SHA-512" hashValue="G9bsd8ul70ySco/fjwoWEDABnXqVPz4YLkYmFCYj+rKlKkH9jH+EOHsXMfELT3EUbmL/wOE+3Kxk47F1wcNXBA==" saltValue="Bv4mwMmuON34DS/avFYXpQ==" spinCount="100000" sqref="BJ36" name="Rango1_22"/>
    <protectedRange algorithmName="SHA-512" hashValue="G9bsd8ul70ySco/fjwoWEDABnXqVPz4YLkYmFCYj+rKlKkH9jH+EOHsXMfELT3EUbmL/wOE+3Kxk47F1wcNXBA==" saltValue="Bv4mwMmuON34DS/avFYXpQ==" spinCount="100000" sqref="AM20" name="Rango1_22_1"/>
    <protectedRange algorithmName="SHA-512" hashValue="G9bsd8ul70ySco/fjwoWEDABnXqVPz4YLkYmFCYj+rKlKkH9jH+EOHsXMfELT3EUbmL/wOE+3Kxk47F1wcNXBA==" saltValue="Bv4mwMmuON34DS/avFYXpQ==" spinCount="100000" sqref="BD20:BH20" name="Rango1_3_4_1"/>
    <protectedRange algorithmName="SHA-512" hashValue="G9bsd8ul70ySco/fjwoWEDABnXqVPz4YLkYmFCYj+rKlKkH9jH+EOHsXMfELT3EUbmL/wOE+3Kxk47F1wcNXBA==" saltValue="Bv4mwMmuON34DS/avFYXpQ==" spinCount="100000" sqref="BG26:BH26" name="Rango1_3_4_1_1_1"/>
    <protectedRange algorithmName="SHA-512" hashValue="G9bsd8ul70ySco/fjwoWEDABnXqVPz4YLkYmFCYj+rKlKkH9jH+EOHsXMfELT3EUbmL/wOE+3Kxk47F1wcNXBA==" saltValue="Bv4mwMmuON34DS/avFYXpQ==" spinCount="100000" sqref="AM27:AM29" name="Rango1_39"/>
    <protectedRange algorithmName="SHA-512" hashValue="G9bsd8ul70ySco/fjwoWEDABnXqVPz4YLkYmFCYj+rKlKkH9jH+EOHsXMfELT3EUbmL/wOE+3Kxk47F1wcNXBA==" saltValue="Bv4mwMmuON34DS/avFYXpQ==" spinCount="100000" sqref="BD27:BD29" name="Rango1_2_5_4"/>
    <protectedRange algorithmName="SHA-512" hashValue="G9bsd8ul70ySco/fjwoWEDABnXqVPz4YLkYmFCYj+rKlKkH9jH+EOHsXMfELT3EUbmL/wOE+3Kxk47F1wcNXBA==" saltValue="Bv4mwMmuON34DS/avFYXpQ==" spinCount="100000" sqref="BE27:BE29" name="Rango1_2_5_4_1"/>
    <protectedRange algorithmName="SHA-512" hashValue="G9bsd8ul70ySco/fjwoWEDABnXqVPz4YLkYmFCYj+rKlKkH9jH+EOHsXMfELT3EUbmL/wOE+3Kxk47F1wcNXBA==" saltValue="Bv4mwMmuON34DS/avFYXpQ==" spinCount="100000" sqref="BF27:BF29" name="Rango1_2_5_4_2"/>
    <protectedRange algorithmName="SHA-512" hashValue="G9bsd8ul70ySco/fjwoWEDABnXqVPz4YLkYmFCYj+rKlKkH9jH+EOHsXMfELT3EUbmL/wOE+3Kxk47F1wcNXBA==" saltValue="Bv4mwMmuON34DS/avFYXpQ==" spinCount="100000" sqref="BG28:BH29" name="Rango1_2_5_4_3"/>
    <protectedRange algorithmName="SHA-512" hashValue="G9bsd8ul70ySco/fjwoWEDABnXqVPz4YLkYmFCYj+rKlKkH9jH+EOHsXMfELT3EUbmL/wOE+3Kxk47F1wcNXBA==" saltValue="Bv4mwMmuON34DS/avFYXpQ==" spinCount="100000" sqref="BG27:BH27" name="Rango1_2_5_1_3"/>
    <protectedRange algorithmName="SHA-512" hashValue="G9bsd8ul70ySco/fjwoWEDABnXqVPz4YLkYmFCYj+rKlKkH9jH+EOHsXMfELT3EUbmL/wOE+3Kxk47F1wcNXBA==" saltValue="Bv4mwMmuON34DS/avFYXpQ==" spinCount="100000" sqref="BI27:BI29" name="Rango1_3_5_2"/>
    <protectedRange algorithmName="SHA-512" hashValue="G9bsd8ul70ySco/fjwoWEDABnXqVPz4YLkYmFCYj+rKlKkH9jH+EOHsXMfELT3EUbmL/wOE+3Kxk47F1wcNXBA==" saltValue="Bv4mwMmuON34DS/avFYXpQ==" spinCount="100000" sqref="H30:H32 K30:L32" name="Rango1_40"/>
    <protectedRange algorithmName="SHA-512" hashValue="G9bsd8ul70ySco/fjwoWEDABnXqVPz4YLkYmFCYj+rKlKkH9jH+EOHsXMfELT3EUbmL/wOE+3Kxk47F1wcNXBA==" saltValue="Bv4mwMmuON34DS/avFYXpQ==" spinCount="100000" sqref="I30:J32" name="Rango1_1_2_1"/>
    <protectedRange algorithmName="SHA-512" hashValue="G9bsd8ul70ySco/fjwoWEDABnXqVPz4YLkYmFCYj+rKlKkH9jH+EOHsXMfELT3EUbmL/wOE+3Kxk47F1wcNXBA==" saltValue="Bv4mwMmuON34DS/avFYXpQ==" spinCount="100000" sqref="AM30:AM32" name="Rango1_40_2"/>
    <protectedRange algorithmName="SHA-512" hashValue="G9bsd8ul70ySco/fjwoWEDABnXqVPz4YLkYmFCYj+rKlKkH9jH+EOHsXMfELT3EUbmL/wOE+3Kxk47F1wcNXBA==" saltValue="Bv4mwMmuON34DS/avFYXpQ==" spinCount="100000" sqref="BD31" name="Rango1_3_4_2"/>
    <protectedRange algorithmName="SHA-512" hashValue="G9bsd8ul70ySco/fjwoWEDABnXqVPz4YLkYmFCYj+rKlKkH9jH+EOHsXMfELT3EUbmL/wOE+3Kxk47F1wcNXBA==" saltValue="Bv4mwMmuON34DS/avFYXpQ==" spinCount="100000" sqref="BI30:BI32" name="Rango1_3_5_3"/>
    <protectedRange algorithmName="SHA-512" hashValue="G9bsd8ul70ySco/fjwoWEDABnXqVPz4YLkYmFCYj+rKlKkH9jH+EOHsXMfELT3EUbmL/wOE+3Kxk47F1wcNXBA==" saltValue="Bv4mwMmuON34DS/avFYXpQ==" spinCount="100000" sqref="BD30:BH30 BE31:BH31 BG32:BH32" name="Rango1_1_4_1"/>
  </protectedRanges>
  <mergeCells count="518">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 ref="B9:B10"/>
    <mergeCell ref="C9:C10"/>
    <mergeCell ref="D9:D10"/>
    <mergeCell ref="E9:E10"/>
    <mergeCell ref="F9:F10"/>
    <mergeCell ref="G9:G10"/>
    <mergeCell ref="H9:H10"/>
    <mergeCell ref="I9:I10"/>
    <mergeCell ref="J9:J10"/>
    <mergeCell ref="AX7:AX8"/>
    <mergeCell ref="AY7:AY8"/>
    <mergeCell ref="AZ7:AZ8"/>
    <mergeCell ref="BA7:BA8"/>
    <mergeCell ref="BB7:BB8"/>
    <mergeCell ref="BH9:BH10"/>
    <mergeCell ref="BI9:BI10"/>
    <mergeCell ref="B11:B12"/>
    <mergeCell ref="C11:C12"/>
    <mergeCell ref="D11:D12"/>
    <mergeCell ref="E11:E12"/>
    <mergeCell ref="F11:F12"/>
    <mergeCell ref="AI9:AI10"/>
    <mergeCell ref="AJ9:AJ10"/>
    <mergeCell ref="AK9:AK10"/>
    <mergeCell ref="BB9:BB10"/>
    <mergeCell ref="BC9:BC10"/>
    <mergeCell ref="BD9:BD10"/>
    <mergeCell ref="AC9:AC10"/>
    <mergeCell ref="AD9:AD10"/>
    <mergeCell ref="AE9:AE10"/>
    <mergeCell ref="AF9:AF10"/>
    <mergeCell ref="AG9:AG10"/>
    <mergeCell ref="AH9:AH10"/>
    <mergeCell ref="G11:G12"/>
    <mergeCell ref="H11:H12"/>
    <mergeCell ref="J11:J12"/>
    <mergeCell ref="K11:K12"/>
    <mergeCell ref="L11:L12"/>
    <mergeCell ref="M11:M12"/>
    <mergeCell ref="K9:K10"/>
    <mergeCell ref="L9:L10"/>
    <mergeCell ref="M9:M10"/>
    <mergeCell ref="N11:N12"/>
    <mergeCell ref="O11:O12"/>
    <mergeCell ref="P11:P12"/>
    <mergeCell ref="BE9:BE10"/>
    <mergeCell ref="BF9:BF10"/>
    <mergeCell ref="BG9:BG10"/>
    <mergeCell ref="AB9:AB10"/>
    <mergeCell ref="Q9:Q10"/>
    <mergeCell ref="R9:R10"/>
    <mergeCell ref="S9:S10"/>
    <mergeCell ref="T9:T10"/>
    <mergeCell ref="U9:U10"/>
    <mergeCell ref="V9:V10"/>
    <mergeCell ref="W9:W10"/>
    <mergeCell ref="X9:X10"/>
    <mergeCell ref="Y9:Y10"/>
    <mergeCell ref="Z9:Z10"/>
    <mergeCell ref="AA9:AA10"/>
    <mergeCell ref="N9:N10"/>
    <mergeCell ref="O9:O10"/>
    <mergeCell ref="P9:P10"/>
    <mergeCell ref="BB11:BB12"/>
    <mergeCell ref="BC11:BC12"/>
    <mergeCell ref="Z13:Z14"/>
    <mergeCell ref="AA13:AA14"/>
    <mergeCell ref="AB13:AB14"/>
    <mergeCell ref="AC13:AC14"/>
    <mergeCell ref="R13:R14"/>
    <mergeCell ref="S13:S14"/>
    <mergeCell ref="T13:T14"/>
    <mergeCell ref="U13:U14"/>
    <mergeCell ref="B13:B14"/>
    <mergeCell ref="C13:C14"/>
    <mergeCell ref="D13:D14"/>
    <mergeCell ref="E13:E14"/>
    <mergeCell ref="F13:F14"/>
    <mergeCell ref="G13:G14"/>
    <mergeCell ref="H13:H14"/>
    <mergeCell ref="X13:X14"/>
    <mergeCell ref="Y13:Y14"/>
    <mergeCell ref="V13:V14"/>
    <mergeCell ref="W13:W14"/>
    <mergeCell ref="N13:N14"/>
    <mergeCell ref="O13:O14"/>
    <mergeCell ref="P13:P14"/>
    <mergeCell ref="Q13:Q14"/>
    <mergeCell ref="BI11:BI12"/>
    <mergeCell ref="AH11:AH12"/>
    <mergeCell ref="AI11:AI12"/>
    <mergeCell ref="AJ11:AJ12"/>
    <mergeCell ref="AK11:AK12"/>
    <mergeCell ref="Q11:Q12"/>
    <mergeCell ref="R11:R12"/>
    <mergeCell ref="S11:S12"/>
    <mergeCell ref="AF11:AF12"/>
    <mergeCell ref="AG11:AG12"/>
    <mergeCell ref="Z11:Z12"/>
    <mergeCell ref="AA11:AA12"/>
    <mergeCell ref="AB11:AB12"/>
    <mergeCell ref="AC11:AC12"/>
    <mergeCell ref="AD11:AD12"/>
    <mergeCell ref="AE11:AE12"/>
    <mergeCell ref="T11:T12"/>
    <mergeCell ref="U11:U12"/>
    <mergeCell ref="V11:V12"/>
    <mergeCell ref="W11:W12"/>
    <mergeCell ref="X11:X12"/>
    <mergeCell ref="Y11:Y12"/>
    <mergeCell ref="BG13:BG14"/>
    <mergeCell ref="BH13:BH14"/>
    <mergeCell ref="BI13:BI14"/>
    <mergeCell ref="B16:B18"/>
    <mergeCell ref="C16:C18"/>
    <mergeCell ref="D16:D18"/>
    <mergeCell ref="E16:E18"/>
    <mergeCell ref="F16:F18"/>
    <mergeCell ref="G16:G18"/>
    <mergeCell ref="H16:H18"/>
    <mergeCell ref="AJ13:AJ14"/>
    <mergeCell ref="AK13:AK14"/>
    <mergeCell ref="BC13:BC14"/>
    <mergeCell ref="BD13:BD14"/>
    <mergeCell ref="BE13:BE14"/>
    <mergeCell ref="BF13:BF14"/>
    <mergeCell ref="AD13:AD14"/>
    <mergeCell ref="AE13:AE14"/>
    <mergeCell ref="AF13:AF14"/>
    <mergeCell ref="AG13:AG14"/>
    <mergeCell ref="AH13:AH14"/>
    <mergeCell ref="AI13:AI14"/>
    <mergeCell ref="L13:L14"/>
    <mergeCell ref="M13:M14"/>
    <mergeCell ref="O16:O18"/>
    <mergeCell ref="P16:P18"/>
    <mergeCell ref="Q16:Q18"/>
    <mergeCell ref="R16:R18"/>
    <mergeCell ref="S16:S18"/>
    <mergeCell ref="T16:T18"/>
    <mergeCell ref="I16:I18"/>
    <mergeCell ref="J16:J18"/>
    <mergeCell ref="K16:K18"/>
    <mergeCell ref="L16:L18"/>
    <mergeCell ref="M16:M18"/>
    <mergeCell ref="N16:N18"/>
    <mergeCell ref="AA16:AA18"/>
    <mergeCell ref="AB16:AB18"/>
    <mergeCell ref="AC16:AC18"/>
    <mergeCell ref="AD16:AD18"/>
    <mergeCell ref="AE16:AE18"/>
    <mergeCell ref="AF16:AF18"/>
    <mergeCell ref="U16:U18"/>
    <mergeCell ref="V16:V18"/>
    <mergeCell ref="W16:W18"/>
    <mergeCell ref="X16:X18"/>
    <mergeCell ref="Y16:Y18"/>
    <mergeCell ref="Z16:Z18"/>
    <mergeCell ref="BD16:BD18"/>
    <mergeCell ref="BE16:BE18"/>
    <mergeCell ref="BF16:BF18"/>
    <mergeCell ref="BG16:BG18"/>
    <mergeCell ref="BH16:BH18"/>
    <mergeCell ref="BI16:BI18"/>
    <mergeCell ref="AG16:AG18"/>
    <mergeCell ref="AH16:AH18"/>
    <mergeCell ref="AI16:AI18"/>
    <mergeCell ref="AJ16:AJ18"/>
    <mergeCell ref="AK16:AK18"/>
    <mergeCell ref="BC16:BC18"/>
    <mergeCell ref="E22:E23"/>
    <mergeCell ref="F22:F23"/>
    <mergeCell ref="G22:G23"/>
    <mergeCell ref="H22:H23"/>
    <mergeCell ref="I22:I23"/>
    <mergeCell ref="J22:J23"/>
    <mergeCell ref="B19:B20"/>
    <mergeCell ref="C19:C20"/>
    <mergeCell ref="D19:D20"/>
    <mergeCell ref="B22:B25"/>
    <mergeCell ref="C22:C25"/>
    <mergeCell ref="D22:D25"/>
    <mergeCell ref="BI22:BI23"/>
    <mergeCell ref="E24:E25"/>
    <mergeCell ref="F24:F25"/>
    <mergeCell ref="G24:G25"/>
    <mergeCell ref="H24:H25"/>
    <mergeCell ref="I24:I25"/>
    <mergeCell ref="J24:J25"/>
    <mergeCell ref="AI22:AI23"/>
    <mergeCell ref="AJ22:AJ23"/>
    <mergeCell ref="AK22:AK23"/>
    <mergeCell ref="BC22:BC23"/>
    <mergeCell ref="BD22:BD23"/>
    <mergeCell ref="BE22:BE23"/>
    <mergeCell ref="AC22:AC23"/>
    <mergeCell ref="AD22:AD23"/>
    <mergeCell ref="AE22:AE23"/>
    <mergeCell ref="AF22:AF23"/>
    <mergeCell ref="AG22:AG23"/>
    <mergeCell ref="AH22:AH23"/>
    <mergeCell ref="W22:W23"/>
    <mergeCell ref="X22:X23"/>
    <mergeCell ref="Y22:Y23"/>
    <mergeCell ref="Z22:Z23"/>
    <mergeCell ref="AA22:AA23"/>
    <mergeCell ref="K24:K25"/>
    <mergeCell ref="L24:L25"/>
    <mergeCell ref="M24:M25"/>
    <mergeCell ref="N24:N25"/>
    <mergeCell ref="O24:O25"/>
    <mergeCell ref="P24:P25"/>
    <mergeCell ref="BF22:BF23"/>
    <mergeCell ref="BG22:BG23"/>
    <mergeCell ref="BH22:BH23"/>
    <mergeCell ref="AB22:AB23"/>
    <mergeCell ref="Q22:Q23"/>
    <mergeCell ref="R22:R23"/>
    <mergeCell ref="S22:S23"/>
    <mergeCell ref="T22:T23"/>
    <mergeCell ref="U22:U23"/>
    <mergeCell ref="V22:V23"/>
    <mergeCell ref="K22:K23"/>
    <mergeCell ref="L22:L23"/>
    <mergeCell ref="M22:M23"/>
    <mergeCell ref="N22:N23"/>
    <mergeCell ref="O22:O23"/>
    <mergeCell ref="P22:P23"/>
    <mergeCell ref="Y24:Y25"/>
    <mergeCell ref="Z24:Z25"/>
    <mergeCell ref="AA24:AA25"/>
    <mergeCell ref="AB24:AB25"/>
    <mergeCell ref="Q24:Q25"/>
    <mergeCell ref="R24:R25"/>
    <mergeCell ref="S24:S25"/>
    <mergeCell ref="T24:T25"/>
    <mergeCell ref="U24:U25"/>
    <mergeCell ref="V24:V25"/>
    <mergeCell ref="BF24:BF25"/>
    <mergeCell ref="BG24:BG25"/>
    <mergeCell ref="BH24:BH25"/>
    <mergeCell ref="BI24:BI25"/>
    <mergeCell ref="B26:B32"/>
    <mergeCell ref="C26:C32"/>
    <mergeCell ref="D26:D32"/>
    <mergeCell ref="E27:E29"/>
    <mergeCell ref="F27:F29"/>
    <mergeCell ref="G27:G29"/>
    <mergeCell ref="AI24:AI25"/>
    <mergeCell ref="AJ24:AJ25"/>
    <mergeCell ref="AK24:AK25"/>
    <mergeCell ref="BC24:BC25"/>
    <mergeCell ref="BD24:BD25"/>
    <mergeCell ref="BE24:BE25"/>
    <mergeCell ref="AC24:AC25"/>
    <mergeCell ref="AD24:AD25"/>
    <mergeCell ref="AE24:AE25"/>
    <mergeCell ref="AF24:AF25"/>
    <mergeCell ref="AG24:AG25"/>
    <mergeCell ref="AH24:AH25"/>
    <mergeCell ref="W24:W25"/>
    <mergeCell ref="X24:X25"/>
    <mergeCell ref="N27:N29"/>
    <mergeCell ref="O27:O29"/>
    <mergeCell ref="P27:P29"/>
    <mergeCell ref="Q27:Q29"/>
    <mergeCell ref="R27:R29"/>
    <mergeCell ref="S27:S29"/>
    <mergeCell ref="H27:H29"/>
    <mergeCell ref="I27:I29"/>
    <mergeCell ref="J27:J29"/>
    <mergeCell ref="K27:K29"/>
    <mergeCell ref="L27:L29"/>
    <mergeCell ref="M27:M29"/>
    <mergeCell ref="AB27:AB29"/>
    <mergeCell ref="AC27:AC29"/>
    <mergeCell ref="AD27:AD29"/>
    <mergeCell ref="AE27:AE29"/>
    <mergeCell ref="T27:T29"/>
    <mergeCell ref="U27:U29"/>
    <mergeCell ref="V27:V29"/>
    <mergeCell ref="W27:W29"/>
    <mergeCell ref="X27:X29"/>
    <mergeCell ref="Y27:Y29"/>
    <mergeCell ref="BI27:BI29"/>
    <mergeCell ref="BJ27:BJ29"/>
    <mergeCell ref="E30:E32"/>
    <mergeCell ref="F30:F32"/>
    <mergeCell ref="G30:G32"/>
    <mergeCell ref="H30:H32"/>
    <mergeCell ref="I30:I32"/>
    <mergeCell ref="J30:J32"/>
    <mergeCell ref="K30:K32"/>
    <mergeCell ref="L30:L32"/>
    <mergeCell ref="BC27:BC29"/>
    <mergeCell ref="BD27:BD29"/>
    <mergeCell ref="BE27:BE29"/>
    <mergeCell ref="BF27:BF29"/>
    <mergeCell ref="BG27:BG29"/>
    <mergeCell ref="BH27:BH29"/>
    <mergeCell ref="AF27:AF29"/>
    <mergeCell ref="AG27:AG29"/>
    <mergeCell ref="AH27:AH29"/>
    <mergeCell ref="AI27:AI29"/>
    <mergeCell ref="AJ27:AJ29"/>
    <mergeCell ref="AK27:AK29"/>
    <mergeCell ref="Z27:Z29"/>
    <mergeCell ref="AA27:AA29"/>
    <mergeCell ref="U30:U32"/>
    <mergeCell ref="V30:V32"/>
    <mergeCell ref="W30:W32"/>
    <mergeCell ref="X30:X32"/>
    <mergeCell ref="M30:M32"/>
    <mergeCell ref="N30:N32"/>
    <mergeCell ref="O30:O32"/>
    <mergeCell ref="P30:P32"/>
    <mergeCell ref="Q30:Q32"/>
    <mergeCell ref="R30:R32"/>
    <mergeCell ref="AK30:AK32"/>
    <mergeCell ref="BC30:BC32"/>
    <mergeCell ref="BI30:BI32"/>
    <mergeCell ref="B33:B37"/>
    <mergeCell ref="C33:C37"/>
    <mergeCell ref="D33:D37"/>
    <mergeCell ref="E33:E34"/>
    <mergeCell ref="F33:F34"/>
    <mergeCell ref="G33:G34"/>
    <mergeCell ref="H33:H34"/>
    <mergeCell ref="AE30:AE32"/>
    <mergeCell ref="AF30:AF32"/>
    <mergeCell ref="AG30:AG32"/>
    <mergeCell ref="AH30:AH32"/>
    <mergeCell ref="AI30:AI32"/>
    <mergeCell ref="AJ30:AJ32"/>
    <mergeCell ref="Y30:Y32"/>
    <mergeCell ref="Z30:Z32"/>
    <mergeCell ref="AA30:AA32"/>
    <mergeCell ref="AB30:AB32"/>
    <mergeCell ref="AC30:AC32"/>
    <mergeCell ref="AD30:AD32"/>
    <mergeCell ref="S30:S32"/>
    <mergeCell ref="T30:T32"/>
    <mergeCell ref="O33:O34"/>
    <mergeCell ref="P33:P34"/>
    <mergeCell ref="Q33:Q34"/>
    <mergeCell ref="R33:R34"/>
    <mergeCell ref="S33:S34"/>
    <mergeCell ref="T33:T34"/>
    <mergeCell ref="I33:I34"/>
    <mergeCell ref="J33:J34"/>
    <mergeCell ref="K33:K34"/>
    <mergeCell ref="L33:L34"/>
    <mergeCell ref="M33:M34"/>
    <mergeCell ref="N33:N34"/>
    <mergeCell ref="AC33:AC34"/>
    <mergeCell ref="AD33:AD34"/>
    <mergeCell ref="AE33:AE34"/>
    <mergeCell ref="AF33:AF34"/>
    <mergeCell ref="U33:U34"/>
    <mergeCell ref="V33:V34"/>
    <mergeCell ref="W33:W34"/>
    <mergeCell ref="X33:X34"/>
    <mergeCell ref="Y33:Y34"/>
    <mergeCell ref="Z33:Z34"/>
    <mergeCell ref="M35:M37"/>
    <mergeCell ref="N35:N37"/>
    <mergeCell ref="O35:O37"/>
    <mergeCell ref="P35:P37"/>
    <mergeCell ref="Q35:Q37"/>
    <mergeCell ref="R35:R37"/>
    <mergeCell ref="BI33:BI34"/>
    <mergeCell ref="BJ33:BM34"/>
    <mergeCell ref="E35:E37"/>
    <mergeCell ref="F35:F37"/>
    <mergeCell ref="G35:G37"/>
    <mergeCell ref="H35:H37"/>
    <mergeCell ref="I35:I37"/>
    <mergeCell ref="J35:J37"/>
    <mergeCell ref="K35:K37"/>
    <mergeCell ref="L35:L37"/>
    <mergeCell ref="AG33:AG34"/>
    <mergeCell ref="AH33:AH34"/>
    <mergeCell ref="AI33:AI34"/>
    <mergeCell ref="AJ33:AJ34"/>
    <mergeCell ref="AK33:AK34"/>
    <mergeCell ref="BC33:BC34"/>
    <mergeCell ref="AA33:AA34"/>
    <mergeCell ref="AB33:AB34"/>
    <mergeCell ref="AA35:AA37"/>
    <mergeCell ref="AB35:AB37"/>
    <mergeCell ref="AC35:AC37"/>
    <mergeCell ref="AD35:AD37"/>
    <mergeCell ref="S35:S37"/>
    <mergeCell ref="T35:T37"/>
    <mergeCell ref="U35:U37"/>
    <mergeCell ref="V35:V37"/>
    <mergeCell ref="W35:W37"/>
    <mergeCell ref="X35:X37"/>
    <mergeCell ref="BH35:BH37"/>
    <mergeCell ref="BI35:BI37"/>
    <mergeCell ref="B38:B40"/>
    <mergeCell ref="C38:C40"/>
    <mergeCell ref="D38:D40"/>
    <mergeCell ref="E38:E40"/>
    <mergeCell ref="F38:F40"/>
    <mergeCell ref="G38:G40"/>
    <mergeCell ref="H38:H40"/>
    <mergeCell ref="I38:I40"/>
    <mergeCell ref="AK35:AK37"/>
    <mergeCell ref="BC35:BC37"/>
    <mergeCell ref="BD35:BD37"/>
    <mergeCell ref="BE35:BE37"/>
    <mergeCell ref="BF35:BF37"/>
    <mergeCell ref="BG35:BG37"/>
    <mergeCell ref="AE35:AE37"/>
    <mergeCell ref="AF35:AF37"/>
    <mergeCell ref="AG35:AG37"/>
    <mergeCell ref="AH35:AH37"/>
    <mergeCell ref="AI35:AI37"/>
    <mergeCell ref="AJ35:AJ37"/>
    <mergeCell ref="Y35:Y37"/>
    <mergeCell ref="Z35:Z37"/>
    <mergeCell ref="BH38:BH40"/>
    <mergeCell ref="BI38:BI40"/>
    <mergeCell ref="B41:B42"/>
    <mergeCell ref="C41:C42"/>
    <mergeCell ref="D41:D42"/>
    <mergeCell ref="E41:E42"/>
    <mergeCell ref="F41:F42"/>
    <mergeCell ref="AH38:AH40"/>
    <mergeCell ref="AI38:AI40"/>
    <mergeCell ref="AJ38:AJ40"/>
    <mergeCell ref="AK38:AK40"/>
    <mergeCell ref="BC38:BC40"/>
    <mergeCell ref="BD38:BD40"/>
    <mergeCell ref="AB38:AB40"/>
    <mergeCell ref="AC38:AC40"/>
    <mergeCell ref="AD38:AD40"/>
    <mergeCell ref="AE38:AE40"/>
    <mergeCell ref="AF38:AF40"/>
    <mergeCell ref="AG38:AG40"/>
    <mergeCell ref="V38:V40"/>
    <mergeCell ref="W38:W40"/>
    <mergeCell ref="X38:X40"/>
    <mergeCell ref="Y38:Y40"/>
    <mergeCell ref="Z38:Z40"/>
    <mergeCell ref="G41:G42"/>
    <mergeCell ref="H41:H42"/>
    <mergeCell ref="I41:I42"/>
    <mergeCell ref="K41:K42"/>
    <mergeCell ref="L41:L42"/>
    <mergeCell ref="M41:M42"/>
    <mergeCell ref="BE38:BE40"/>
    <mergeCell ref="BF38:BF40"/>
    <mergeCell ref="BG38:BG40"/>
    <mergeCell ref="AA38:AA40"/>
    <mergeCell ref="P38:P40"/>
    <mergeCell ref="Q38:Q40"/>
    <mergeCell ref="R38:R40"/>
    <mergeCell ref="S38:S40"/>
    <mergeCell ref="T38:T40"/>
    <mergeCell ref="U38:U40"/>
    <mergeCell ref="J38:J40"/>
    <mergeCell ref="K38:K40"/>
    <mergeCell ref="L38:L40"/>
    <mergeCell ref="M38:M40"/>
    <mergeCell ref="N38:N40"/>
    <mergeCell ref="O38:O40"/>
    <mergeCell ref="T41:T42"/>
    <mergeCell ref="U41:U42"/>
    <mergeCell ref="V41:V42"/>
    <mergeCell ref="W41:W42"/>
    <mergeCell ref="X41:X42"/>
    <mergeCell ref="Y41:Y42"/>
    <mergeCell ref="N41:N42"/>
    <mergeCell ref="O41:O42"/>
    <mergeCell ref="P41:P42"/>
    <mergeCell ref="Q41:Q42"/>
    <mergeCell ref="R41:R42"/>
    <mergeCell ref="S41:S42"/>
    <mergeCell ref="BC41:BC42"/>
    <mergeCell ref="BI41:BI42"/>
    <mergeCell ref="AF41:AF42"/>
    <mergeCell ref="AG41:AG42"/>
    <mergeCell ref="AH41:AH42"/>
    <mergeCell ref="AI41:AI42"/>
    <mergeCell ref="AJ41:AJ42"/>
    <mergeCell ref="AK41:AK42"/>
    <mergeCell ref="Z41:Z42"/>
    <mergeCell ref="AA41:AA42"/>
    <mergeCell ref="AB41:AB42"/>
    <mergeCell ref="AC41:AC42"/>
    <mergeCell ref="AD41:AD42"/>
    <mergeCell ref="AE41:AE42"/>
  </mergeCells>
  <conditionalFormatting sqref="AI9:AI10 AI13 AI15:AI17 AI33 AI38 AI41 AI35:AI36 AI43">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 M11 M13 M19:M22 M24 M26:M27 M30 M33 M35 M38 M41 M43 M15:M17">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9:BB20 AL19:AL20 AK9 AK11 AK13 AK19:AK22 AK24 AK26:AK27 AK30 AK33:AL33 AK35:AL35 AL34 AK38:AL38 AL36:AL37 AK41:AL41 AL39:AL40 AK43:AL43 AL42 BB26:BB30 AL26:AL32 AK15:AK17 BB32:BB43">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3:BB16 BB18">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AL10">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1:AI12">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1:AL12">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3:AL16">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9:AI20 AI30 AI26:AI27">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1">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1 BB21">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2">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2:BB23">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4">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4:AL2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3">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 O11 P9:Z11 AA9:AG12 O13 AE16:AG17 O15:O18 O38:AG38 O41 P41:AG42 P16:AD18 O35:AG36 AG30 AG33 P13:AG15 O19:AG21 S22:AG23 O43:AG43 O22:R22 AG24 AG26:AG27 O24:AF33"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367548ED-DDF7-4119-BD61-8B41D46903BC}">
          <x14:formula1>
            <xm:f>'No Eliminar'!$D$22:$D$23</xm:f>
          </x14:formula1>
          <xm:sqref>AU9:AU18 AU20:AU43</xm:sqref>
        </x14:dataValidation>
        <x14:dataValidation type="list" allowBlank="1" showInputMessage="1" showErrorMessage="1" xr:uid="{32B8D4FE-E0DE-47C2-A674-594E363E62BE}">
          <x14:formula1>
            <xm:f>'No Eliminar'!$D$24:$D$25</xm:f>
          </x14:formula1>
          <xm:sqref>AV9:AV18 AV20:AV43</xm:sqref>
        </x14:dataValidation>
        <x14:dataValidation type="list" allowBlank="1" showInputMessage="1" showErrorMessage="1" xr:uid="{E5E976D9-FAD1-4908-BB93-4B8206C527FF}">
          <x14:formula1>
            <xm:f>'No Eliminar'!$D$26:$D$27</xm:f>
          </x14:formula1>
          <xm:sqref>AW9:AW18 AW20:AW43</xm:sqref>
        </x14:dataValidation>
        <x14:dataValidation type="list" allowBlank="1" showInputMessage="1" showErrorMessage="1" xr:uid="{95467902-B38C-4D75-84BD-2D7B3281B763}">
          <x14:formula1>
            <xm:f>'No Eliminar'!$K$3:$K$6</xm:f>
          </x14:formula1>
          <xm:sqref>BC9 BC11 BC13 BC35 BC38 BC41 BC30 BC33 BC43 BC19:BC22 BC24 BC26:BC27 BC15:BC17</xm:sqref>
        </x14:dataValidation>
        <x14:dataValidation type="list" allowBlank="1" showInputMessage="1" showErrorMessage="1" xr:uid="{427594D5-0320-4C82-9439-697F8CA30E53}">
          <x14:formula1>
            <xm:f>'No Eliminar'!$B$30:$B$34</xm:f>
          </x14:formula1>
          <xm:sqref>L9:L11 L13 L35:L36 L38 L41 L15:L17 L33 L43 L19:L22 L24 L26:L27</xm:sqref>
        </x14:dataValidation>
        <x14:dataValidation type="list" allowBlank="1" showInputMessage="1" showErrorMessage="1" xr:uid="{473A2A77-D9E7-431B-BC2C-BEDC02C1E70E}">
          <x14:formula1>
            <xm:f>'No Eliminar'!$V$3:$V$7</xm:f>
          </x14:formula1>
          <xm:sqref>K9 K11 K38 K41 K13:K17 K33 K35:K36 K43 K19:K22 K24 K26:K27</xm:sqref>
        </x14:dataValidation>
        <x14:dataValidation type="list" allowBlank="1" showInputMessage="1" showErrorMessage="1" xr:uid="{0AE07721-E91B-4A37-8E7C-97FED8CD2A02}">
          <x14:formula1>
            <xm:f>'No Eliminar'!$V$9:$V$15</xm:f>
          </x14:formula1>
          <xm:sqref>H9 H11 H13 H35:H36 H38 H41 H15:H17 H33 H43 H19:H24 H26:H27</xm:sqref>
        </x14:dataValidation>
        <x14:dataValidation type="list" allowBlank="1" showInputMessage="1" showErrorMessage="1" xr:uid="{B01594EF-727B-49CF-A67B-F404D016CB2E}">
          <x14:formula1>
            <xm:f>'No Eliminar'!$B$3:$B$18</xm:f>
          </x14:formula1>
          <xm:sqref>B9 B11 B13 B33 B38 B41 B19 B43 B21:B22 B26 B15:B17</xm:sqref>
        </x14:dataValidation>
        <x14:dataValidation type="list" allowBlank="1" showInputMessage="1" showErrorMessage="1" xr:uid="{538EA21E-FE77-45BD-B2F2-C0CD52CD7CDA}">
          <x14:formula1>
            <xm:f>'No Eliminar'!$G$14:$G$16</xm:f>
          </x14:formula1>
          <xm:sqref>E9 E11 E13 E35:E36 E38 E41 E30 E33 E43 E19:E22 E24 E26:E27 E15:E17</xm:sqref>
        </x14:dataValidation>
        <x14:dataValidation type="list" allowBlank="1" showInputMessage="1" showErrorMessage="1" xr:uid="{17D0A6B3-72D4-4646-ACC6-DE9E80D2E849}">
          <x14:formula1>
            <xm:f>'No Eliminar'!$R$3:$R$117</xm:f>
          </x14:formula1>
          <xm:sqref>F9 F11 F13 F33 F38 F41 F30 F43 F19:F22 F24 F26:F27 F15:F17</xm:sqref>
        </x14:dataValidation>
        <x14:dataValidation type="list" allowBlank="1" showInputMessage="1" showErrorMessage="1" xr:uid="{94536CDB-EEBA-41A1-8459-4A42F16AC843}">
          <x14:formula1>
            <xm:f>'No Eliminar'!$L$3:$L$5</xm:f>
          </x14:formula1>
          <xm:sqref>AP9:AP43</xm:sqref>
        </x14:dataValidation>
        <x14:dataValidation type="list" allowBlank="1" showInputMessage="1" showErrorMessage="1" xr:uid="{92EF8282-4171-4B9B-A852-305EA2BA410E}">
          <x14:formula1>
            <xm:f>'No Eliminar'!$M$3:$M$4</xm:f>
          </x14:formula1>
          <xm:sqref>AR9:AR43</xm:sqref>
        </x14:dataValidation>
        <x14:dataValidation type="list" allowBlank="1" showInputMessage="1" showErrorMessage="1" xr:uid="{E55B8A7B-353C-46FB-940C-4C9A610EFBC8}">
          <x14:formula1>
            <xm:f>'No Eliminar'!$L$8:$L$15</xm:f>
          </x14:formula1>
          <xm:sqref>AL9:AL43</xm:sqref>
        </x14:dataValidation>
        <x14:dataValidation type="list" allowBlank="1" showInputMessage="1" showErrorMessage="1" xr:uid="{18A55E61-0FD2-43EE-9D39-902D85683F07}">
          <x14:formula1>
            <xm:f>'C:\Users\STRUJILLOG\Downloads\[DIRAT BORRADOR INICIAL MAPA DE RIESGOS 2024 V1.xlsx]No Eliminar'!#REF!</xm:f>
          </x14:formula1>
          <xm:sqref>H30 K30:L30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showGridLines="0" topLeftCell="A10" workbookViewId="0">
      <selection activeCell="B22" sqref="B22"/>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2236" t="s">
        <v>1283</v>
      </c>
      <c r="B2" s="2236"/>
      <c r="C2" s="2236"/>
      <c r="D2" s="2236"/>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153" t="s">
        <v>96</v>
      </c>
      <c r="C19" s="1154" t="s">
        <v>98</v>
      </c>
      <c r="D19" s="361">
        <v>1</v>
      </c>
    </row>
    <row r="20" spans="1:4" s="335" customFormat="1" ht="71.25" customHeight="1" x14ac:dyDescent="0.25">
      <c r="A20" s="9" t="s">
        <v>1668</v>
      </c>
      <c r="B20" s="330" t="s">
        <v>1669</v>
      </c>
      <c r="C20" s="10" t="s">
        <v>400</v>
      </c>
      <c r="D20" s="334">
        <v>2</v>
      </c>
    </row>
    <row r="21" spans="1:4" ht="60" customHeight="1" x14ac:dyDescent="0.25">
      <c r="A21" s="9" t="s">
        <v>1668</v>
      </c>
      <c r="B21" s="330" t="s">
        <v>1675</v>
      </c>
      <c r="C21" s="10" t="s">
        <v>400</v>
      </c>
      <c r="D21" s="361">
        <v>2</v>
      </c>
    </row>
    <row r="22" spans="1:4" ht="29.25" customHeight="1" x14ac:dyDescent="0.25">
      <c r="A22" s="9" t="s">
        <v>1668</v>
      </c>
      <c r="B22" s="1305" t="s">
        <v>1670</v>
      </c>
      <c r="C22" s="10" t="s">
        <v>400</v>
      </c>
      <c r="D22" s="361">
        <v>2</v>
      </c>
    </row>
    <row r="23" spans="1:4" ht="33" x14ac:dyDescent="0.25">
      <c r="A23" s="9" t="s">
        <v>1671</v>
      </c>
      <c r="B23" s="330" t="s">
        <v>1672</v>
      </c>
      <c r="C23" s="10" t="s">
        <v>400</v>
      </c>
      <c r="D23" s="361">
        <v>2</v>
      </c>
    </row>
    <row r="24" spans="1:4" ht="33" x14ac:dyDescent="0.25">
      <c r="A24" s="9" t="s">
        <v>1673</v>
      </c>
      <c r="B24" s="1153" t="s">
        <v>1674</v>
      </c>
      <c r="C24" s="1154" t="s">
        <v>98</v>
      </c>
      <c r="D24" s="361">
        <v>2</v>
      </c>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2237" t="s">
        <v>1633</v>
      </c>
      <c r="F7" s="2237"/>
    </row>
    <row r="8" spans="2:6" ht="29.25" thickBot="1" x14ac:dyDescent="0.3">
      <c r="C8" s="876" t="s">
        <v>236</v>
      </c>
      <c r="D8" s="903" t="s">
        <v>1322</v>
      </c>
      <c r="E8" s="2237"/>
      <c r="F8" s="2237"/>
    </row>
    <row r="9" spans="2:6" ht="33.75" thickBot="1" x14ac:dyDescent="0.3">
      <c r="C9" s="943" t="s">
        <v>237</v>
      </c>
      <c r="D9" s="946" t="s">
        <v>1358</v>
      </c>
      <c r="E9" s="2237"/>
      <c r="F9" s="2237"/>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2238" t="s">
        <v>241</v>
      </c>
      <c r="D13" s="2242" t="s">
        <v>417</v>
      </c>
    </row>
    <row r="14" spans="2:6" ht="15.75" thickBot="1" x14ac:dyDescent="0.3">
      <c r="C14" s="2239"/>
      <c r="D14" s="2243"/>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2238" t="s">
        <v>245</v>
      </c>
      <c r="D19" s="2242" t="s">
        <v>455</v>
      </c>
    </row>
    <row r="20" spans="2:5" ht="15.75" thickBot="1" x14ac:dyDescent="0.3">
      <c r="C20" s="2239"/>
      <c r="D20" s="2243"/>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614" t="s">
        <v>250</v>
      </c>
      <c r="D25" s="1827" t="s">
        <v>1142</v>
      </c>
    </row>
    <row r="26" spans="2:5" ht="15.75" thickBot="1" x14ac:dyDescent="0.3">
      <c r="C26" s="1615"/>
      <c r="D26" s="1829"/>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2244" t="s">
        <v>306</v>
      </c>
      <c r="D82" s="2245" t="s">
        <v>497</v>
      </c>
    </row>
    <row r="83" spans="2:4" ht="15.75" thickBot="1" x14ac:dyDescent="0.3">
      <c r="C83" s="2244"/>
      <c r="D83" s="2245"/>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614" t="s">
        <v>326</v>
      </c>
      <c r="D105" s="1871" t="s">
        <v>1045</v>
      </c>
    </row>
    <row r="106" spans="2:4" ht="15.75" thickBot="1" x14ac:dyDescent="0.3">
      <c r="C106" s="1615"/>
      <c r="D106" s="1872"/>
    </row>
    <row r="107" spans="2:4" ht="33.75" thickBot="1" x14ac:dyDescent="0.3">
      <c r="C107" s="968" t="s">
        <v>327</v>
      </c>
      <c r="D107" s="969" t="s">
        <v>608</v>
      </c>
    </row>
    <row r="108" spans="2:4" ht="33.75" thickBot="1" x14ac:dyDescent="0.3">
      <c r="C108" s="947" t="s">
        <v>330</v>
      </c>
      <c r="D108" s="970" t="s">
        <v>864</v>
      </c>
    </row>
    <row r="109" spans="2:4" x14ac:dyDescent="0.25">
      <c r="C109" s="2238" t="s">
        <v>332</v>
      </c>
      <c r="D109" s="2240" t="s">
        <v>1349</v>
      </c>
    </row>
    <row r="110" spans="2:4" ht="15.75" thickBot="1" x14ac:dyDescent="0.3">
      <c r="C110" s="2239"/>
      <c r="D110" s="2241"/>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2249" t="s">
        <v>204</v>
      </c>
      <c r="D3" s="2249"/>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2249" t="s">
        <v>215</v>
      </c>
      <c r="D4" s="2249"/>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2249" t="s">
        <v>214</v>
      </c>
      <c r="D5" s="2249"/>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2249" t="s">
        <v>206</v>
      </c>
      <c r="D6" s="2249"/>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2249" t="s">
        <v>212</v>
      </c>
      <c r="D7" s="2249"/>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2249" t="s">
        <v>208</v>
      </c>
      <c r="D8" s="2249"/>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2249" t="s">
        <v>213</v>
      </c>
      <c r="D9" s="2249"/>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2249" t="s">
        <v>216</v>
      </c>
      <c r="D10" s="2249"/>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2249" t="s">
        <v>217</v>
      </c>
      <c r="D11" s="2249"/>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2249" t="s">
        <v>210</v>
      </c>
      <c r="D12" s="2249"/>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2249" t="s">
        <v>207</v>
      </c>
      <c r="D13" s="2249"/>
      <c r="E13" s="34" t="s">
        <v>225</v>
      </c>
      <c r="L13" s="16" t="s">
        <v>351</v>
      </c>
      <c r="P13" s="11" t="s">
        <v>158</v>
      </c>
      <c r="Q13" s="14" t="s">
        <v>126</v>
      </c>
      <c r="R13" s="14" t="s">
        <v>241</v>
      </c>
      <c r="V13" s="23" t="s">
        <v>159</v>
      </c>
    </row>
    <row r="14" spans="2:22" ht="35.25" customHeight="1" x14ac:dyDescent="0.25">
      <c r="B14" s="32" t="s">
        <v>201</v>
      </c>
      <c r="C14" s="2249" t="s">
        <v>218</v>
      </c>
      <c r="D14" s="2249"/>
      <c r="E14" s="34" t="s">
        <v>225</v>
      </c>
      <c r="G14" s="15" t="s">
        <v>50</v>
      </c>
      <c r="K14"/>
      <c r="L14" s="16" t="s">
        <v>352</v>
      </c>
      <c r="P14" s="11" t="s">
        <v>161</v>
      </c>
      <c r="Q14" s="14" t="s">
        <v>126</v>
      </c>
      <c r="R14" s="14" t="s">
        <v>242</v>
      </c>
      <c r="V14" s="23" t="s">
        <v>51</v>
      </c>
    </row>
    <row r="15" spans="2:22" ht="27" customHeight="1" x14ac:dyDescent="0.25">
      <c r="B15" s="32" t="s">
        <v>202</v>
      </c>
      <c r="C15" s="2249" t="s">
        <v>209</v>
      </c>
      <c r="D15" s="2249"/>
      <c r="E15" s="34" t="s">
        <v>225</v>
      </c>
      <c r="G15" s="15" t="s">
        <v>346</v>
      </c>
      <c r="J15" s="2246" t="s">
        <v>160</v>
      </c>
      <c r="K15" t="s">
        <v>359</v>
      </c>
      <c r="L15" s="16" t="s">
        <v>353</v>
      </c>
      <c r="P15" s="11" t="s">
        <v>163</v>
      </c>
      <c r="Q15" s="14" t="s">
        <v>126</v>
      </c>
      <c r="R15" s="14" t="s">
        <v>243</v>
      </c>
      <c r="S15" s="12" t="s">
        <v>164</v>
      </c>
      <c r="V15" s="23" t="s">
        <v>165</v>
      </c>
    </row>
    <row r="16" spans="2:22" ht="24.75" customHeight="1" x14ac:dyDescent="0.25">
      <c r="B16" s="32" t="s">
        <v>162</v>
      </c>
      <c r="C16" s="2249" t="s">
        <v>219</v>
      </c>
      <c r="D16" s="2249"/>
      <c r="E16" s="34" t="s">
        <v>225</v>
      </c>
      <c r="G16" s="15" t="s">
        <v>74</v>
      </c>
      <c r="J16" s="2246"/>
      <c r="K16" t="s">
        <v>360</v>
      </c>
      <c r="L16" s="24"/>
      <c r="P16" s="20" t="s">
        <v>166</v>
      </c>
      <c r="Q16" s="14" t="s">
        <v>129</v>
      </c>
      <c r="R16" s="14" t="s">
        <v>244</v>
      </c>
      <c r="S16" s="25" t="s">
        <v>167</v>
      </c>
    </row>
    <row r="17" spans="2:19" ht="29.25" customHeight="1" x14ac:dyDescent="0.25">
      <c r="B17" s="32" t="s">
        <v>71</v>
      </c>
      <c r="C17" s="2249" t="s">
        <v>220</v>
      </c>
      <c r="D17" s="2249"/>
      <c r="E17" s="34" t="s">
        <v>221</v>
      </c>
      <c r="J17" s="2246"/>
      <c r="K17" t="s">
        <v>361</v>
      </c>
      <c r="L17" s="24"/>
      <c r="P17" s="3" t="s">
        <v>168</v>
      </c>
      <c r="Q17" s="14" t="s">
        <v>91</v>
      </c>
      <c r="R17" s="14" t="s">
        <v>245</v>
      </c>
      <c r="S17" s="25" t="s">
        <v>72</v>
      </c>
    </row>
    <row r="18" spans="2:19" ht="39.75" customHeight="1" x14ac:dyDescent="0.25">
      <c r="B18" s="33" t="s">
        <v>203</v>
      </c>
      <c r="C18" s="2249" t="s">
        <v>205</v>
      </c>
      <c r="D18" s="2249"/>
      <c r="E18" s="34" t="s">
        <v>223</v>
      </c>
      <c r="J18" s="2246"/>
      <c r="K18" t="s">
        <v>362</v>
      </c>
      <c r="L18" s="24"/>
      <c r="P18" s="11" t="s">
        <v>169</v>
      </c>
      <c r="Q18" s="14" t="s">
        <v>126</v>
      </c>
      <c r="R18" s="14" t="s">
        <v>246</v>
      </c>
      <c r="S18" s="25" t="s">
        <v>64</v>
      </c>
    </row>
    <row r="19" spans="2:19" x14ac:dyDescent="0.25">
      <c r="C19" s="35"/>
      <c r="D19" s="35"/>
      <c r="E19" s="35"/>
      <c r="J19" s="2246"/>
      <c r="K19" t="s">
        <v>189</v>
      </c>
      <c r="P19" s="11" t="s">
        <v>170</v>
      </c>
      <c r="Q19" s="14" t="s">
        <v>126</v>
      </c>
      <c r="R19" s="14" t="s">
        <v>247</v>
      </c>
      <c r="S19" s="25" t="s">
        <v>70</v>
      </c>
    </row>
    <row r="20" spans="2:19" x14ac:dyDescent="0.25">
      <c r="C20" s="35"/>
      <c r="D20" s="35"/>
      <c r="E20" s="35"/>
      <c r="J20" s="2237" t="s">
        <v>171</v>
      </c>
      <c r="K20" t="s">
        <v>173</v>
      </c>
      <c r="P20" s="20" t="s">
        <v>172</v>
      </c>
      <c r="Q20" s="14" t="s">
        <v>129</v>
      </c>
      <c r="R20" s="14" t="s">
        <v>248</v>
      </c>
      <c r="S20" s="25" t="s">
        <v>52</v>
      </c>
    </row>
    <row r="21" spans="2:19" x14ac:dyDescent="0.25">
      <c r="C21" s="35"/>
      <c r="D21" s="35"/>
      <c r="E21" s="35"/>
      <c r="J21" s="2237"/>
      <c r="K21" t="s">
        <v>175</v>
      </c>
      <c r="P21" s="20" t="s">
        <v>174</v>
      </c>
      <c r="Q21" s="14" t="s">
        <v>129</v>
      </c>
      <c r="R21" s="14" t="s">
        <v>249</v>
      </c>
    </row>
    <row r="22" spans="2:19" ht="16.5" x14ac:dyDescent="0.25">
      <c r="C22" s="2247" t="s">
        <v>142</v>
      </c>
      <c r="D22" s="36" t="s">
        <v>57</v>
      </c>
      <c r="E22" s="35" t="s">
        <v>366</v>
      </c>
      <c r="J22" s="2237"/>
      <c r="K22" t="s">
        <v>177</v>
      </c>
      <c r="P22" s="3" t="s">
        <v>176</v>
      </c>
      <c r="Q22" s="14" t="s">
        <v>91</v>
      </c>
      <c r="R22" s="14" t="s">
        <v>250</v>
      </c>
    </row>
    <row r="23" spans="2:19" ht="16.5" x14ac:dyDescent="0.25">
      <c r="C23" s="2248"/>
      <c r="D23" s="36" t="s">
        <v>73</v>
      </c>
      <c r="E23" s="35" t="s">
        <v>367</v>
      </c>
      <c r="J23" s="2237"/>
      <c r="K23" t="s">
        <v>179</v>
      </c>
      <c r="P23" s="20" t="s">
        <v>178</v>
      </c>
      <c r="Q23" s="14" t="s">
        <v>129</v>
      </c>
      <c r="R23" s="14" t="s">
        <v>251</v>
      </c>
    </row>
    <row r="24" spans="2:19" ht="15" customHeight="1" x14ac:dyDescent="0.25">
      <c r="C24" s="2247" t="s">
        <v>164</v>
      </c>
      <c r="D24" s="36" t="s">
        <v>58</v>
      </c>
      <c r="E24" s="14" t="s">
        <v>368</v>
      </c>
      <c r="J24" s="2237"/>
      <c r="K24" t="s">
        <v>183</v>
      </c>
      <c r="P24" s="20" t="s">
        <v>180</v>
      </c>
      <c r="Q24" s="14" t="s">
        <v>129</v>
      </c>
      <c r="R24" s="14" t="s">
        <v>252</v>
      </c>
    </row>
    <row r="25" spans="2:19" ht="16.5" x14ac:dyDescent="0.25">
      <c r="B25" s="12" t="s">
        <v>181</v>
      </c>
      <c r="C25" s="2248"/>
      <c r="D25" s="36" t="s">
        <v>65</v>
      </c>
      <c r="F25" s="12" t="s">
        <v>182</v>
      </c>
      <c r="P25" s="20" t="s">
        <v>184</v>
      </c>
      <c r="Q25" s="14" t="s">
        <v>129</v>
      </c>
      <c r="R25" s="14" t="s">
        <v>253</v>
      </c>
    </row>
    <row r="26" spans="2:19" ht="16.5" x14ac:dyDescent="0.25">
      <c r="B26" s="14" t="s">
        <v>53</v>
      </c>
      <c r="C26" s="2247" t="s">
        <v>144</v>
      </c>
      <c r="D26" s="36" t="s">
        <v>59</v>
      </c>
      <c r="F26" s="14" t="s">
        <v>185</v>
      </c>
      <c r="P26" s="20" t="s">
        <v>186</v>
      </c>
      <c r="Q26" s="14" t="s">
        <v>129</v>
      </c>
      <c r="R26" s="14" t="s">
        <v>254</v>
      </c>
    </row>
    <row r="27" spans="2:19" ht="16.5" x14ac:dyDescent="0.25">
      <c r="B27" s="14" t="s">
        <v>54</v>
      </c>
      <c r="C27" s="2248"/>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C13:D13"/>
    <mergeCell ref="C14:D14"/>
    <mergeCell ref="C15:D15"/>
    <mergeCell ref="C8:D8"/>
    <mergeCell ref="C9:D9"/>
    <mergeCell ref="C10:D10"/>
    <mergeCell ref="C11:D11"/>
    <mergeCell ref="C12:D12"/>
    <mergeCell ref="C3:D3"/>
    <mergeCell ref="C4:D4"/>
    <mergeCell ref="C5:D5"/>
    <mergeCell ref="C6:D6"/>
    <mergeCell ref="C7:D7"/>
    <mergeCell ref="J15:J19"/>
    <mergeCell ref="J20:J24"/>
    <mergeCell ref="C22:C23"/>
    <mergeCell ref="C24:C25"/>
    <mergeCell ref="C26:C27"/>
    <mergeCell ref="C16:D16"/>
    <mergeCell ref="C17:D17"/>
    <mergeCell ref="C18:D18"/>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'GESTIÓN Y SEG DIGITAL'!IMPACTO_INHERENTE</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SONIA AIDE BARRETO SALINAS</cp:lastModifiedBy>
  <dcterms:created xsi:type="dcterms:W3CDTF">2021-12-03T14:12:36Z</dcterms:created>
  <dcterms:modified xsi:type="dcterms:W3CDTF">2024-11-07T22:13:17Z</dcterms:modified>
</cp:coreProperties>
</file>