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barretos\Documents\RIESGOS\PROPUESTA DEFINITIVA 2025\"/>
    </mc:Choice>
  </mc:AlternateContent>
  <xr:revisionPtr revIDLastSave="0" documentId="13_ncr:1_{2ACF2A6F-A9E9-48A0-9C03-B5DC4A6EE296}" xr6:coauthVersionLast="36" xr6:coauthVersionMax="36" xr10:uidLastSave="{00000000-0000-0000-0000-000000000000}"/>
  <bookViews>
    <workbookView xWindow="0" yWindow="0" windowWidth="28800" windowHeight="11325" tabRatio="686" firstSheet="4" activeTab="5"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state="hidden"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4" hidden="1">'GESTIÓN Y SEG DIGITAL'!$A$8:$BZ$133</definedName>
    <definedName name="_xlnm._FilterDatabase" localSheetId="1" hidden="1">'GESTIÓN Y SEG DIGITAL FOMULADO'!$A$8:$CW$278</definedName>
    <definedName name="_xlnm._FilterDatabase" localSheetId="5" hidden="1">'RIESGOS CORRUPCIÓN '!$A$8:$CG$42</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DIGITAL'!$B$1:$AO$9</definedName>
    <definedName name="_xlnm.Print_Area" localSheetId="1">'GESTIÓN Y SEG DIGITAL FOMULADO'!$B$1:$BL$9</definedName>
    <definedName name="_xlnm.Print_Area" localSheetId="5">'RIESGOS CORRUPCIÓN '!$B$5:$BI$9</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DIGITAL'!#REF!</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8" i="11" l="1"/>
  <c r="Y87" i="11"/>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<sst xmlns="http://schemas.openxmlformats.org/spreadsheetml/2006/main" count="19848" uniqueCount="1939">
  <si>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</si>
  <si>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</si>
  <si>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</si>
  <si>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</si>
  <si>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</si>
  <si>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</si>
  <si>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</si>
  <si>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</si>
  <si>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</si>
  <si>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</si>
  <si>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</si>
  <si>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</si>
  <si>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</si>
  <si>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</si>
  <si>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</si>
  <si>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</si>
  <si>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</si>
  <si>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</si>
  <si>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</si>
  <si>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</si>
  <si>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</si>
  <si>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</si>
  <si>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</si>
  <si>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</si>
  <si>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</si>
  <si>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</si>
  <si>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</si>
  <si>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</si>
  <si>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</si>
  <si>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</si>
  <si>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</si>
  <si>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</si>
  <si>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</si>
  <si>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</si>
  <si>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</si>
  <si>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</si>
  <si>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</si>
  <si>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</si>
  <si>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</si>
  <si>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</si>
  <si>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</si>
  <si>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</si>
  <si>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</si>
  <si>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</si>
  <si>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</si>
  <si>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</si>
  <si>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</si>
  <si>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</si>
  <si>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</si>
  <si>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</si>
  <si>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</si>
  <si>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</si>
  <si>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</si>
  <si>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</si>
  <si>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</si>
  <si>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</si>
  <si>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</si>
  <si>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</si>
  <si>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</si>
  <si>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</si>
  <si>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</si>
  <si>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</si>
  <si>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</si>
  <si>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</si>
  <si>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</si>
  <si>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</si>
  <si>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</si>
  <si>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</si>
  <si>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</si>
  <si>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</si>
  <si>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</si>
  <si>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</si>
  <si>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</si>
  <si>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</si>
  <si>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</si>
  <si>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</si>
  <si>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</si>
  <si>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</si>
  <si>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</si>
  <si>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</si>
  <si>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</si>
  <si>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</si>
  <si>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</si>
  <si>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</si>
  <si>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</si>
  <si>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</si>
  <si>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</si>
  <si>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</si>
  <si>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</si>
  <si>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</si>
  <si>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</si>
  <si>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</si>
  <si>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</si>
  <si>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</si>
  <si>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</si>
  <si>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</si>
  <si>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</si>
  <si>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</si>
  <si>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</si>
  <si>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</si>
  <si>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</si>
  <si>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</si>
  <si>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</si>
  <si>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</si>
  <si>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</si>
  <si>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</si>
  <si>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</si>
  <si>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</si>
  <si>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</si>
  <si>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</si>
  <si>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</si>
  <si>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</si>
  <si>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</si>
  <si>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</si>
  <si>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</si>
  <si>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</si>
  <si>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</si>
  <si>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</si>
  <si>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</si>
  <si>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</si>
  <si>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</si>
  <si>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</si>
  <si>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</si>
  <si>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</si>
  <si>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</si>
  <si>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</si>
  <si>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</si>
  <si>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</si>
  <si>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</si>
  <si>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</si>
  <si>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</si>
  <si>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</si>
  <si>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</si>
  <si>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</si>
  <si>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</si>
  <si>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</si>
  <si>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</si>
  <si>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</si>
  <si>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</si>
  <si>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</si>
  <si>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</si>
  <si>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</si>
  <si>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</si>
  <si>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</si>
  <si>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</si>
  <si>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</si>
  <si>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</si>
  <si>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</si>
  <si>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</si>
  <si>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</si>
  <si>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</si>
  <si>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</si>
  <si>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</si>
  <si>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</si>
  <si>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</si>
  <si>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</si>
  <si>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</si>
  <si>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</si>
  <si>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</si>
  <si>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</si>
  <si>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</si>
  <si>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</si>
  <si>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</si>
  <si>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</si>
  <si>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</si>
  <si>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</si>
  <si>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</si>
  <si>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</si>
  <si>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</si>
  <si>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</si>
  <si>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</si>
  <si>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</si>
  <si>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</si>
  <si>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</si>
  <si>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</si>
  <si>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</si>
  <si>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</si>
  <si>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</si>
  <si>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</si>
  <si>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</si>
  <si>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</si>
  <si>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</si>
  <si>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</si>
  <si>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</si>
  <si>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</si>
  <si>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</si>
  <si>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</si>
  <si>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</si>
  <si>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</si>
  <si>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</si>
  <si>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</si>
  <si>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</si>
  <si>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</si>
  <si>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</si>
  <si>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</si>
  <si>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</si>
  <si>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</si>
  <si>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</si>
  <si>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</si>
  <si>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</si>
  <si>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</si>
  <si>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</si>
  <si>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</si>
  <si>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</si>
  <si>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</si>
  <si>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</si>
  <si>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</si>
  <si>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</si>
  <si>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</si>
  <si>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</si>
  <si>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</si>
  <si>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</si>
  <si>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</si>
  <si>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</si>
  <si>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</si>
  <si>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</si>
  <si>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</si>
  <si>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</si>
  <si>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</si>
  <si>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</si>
  <si>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</si>
  <si>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</si>
  <si>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</si>
  <si>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</si>
  <si>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</si>
  <si>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</si>
  <si>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</si>
  <si>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</si>
  <si>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</si>
  <si>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</si>
  <si>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</si>
  <si>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</si>
  <si>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</si>
  <si>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</si>
  <si>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</si>
  <si>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</si>
  <si>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</si>
  <si>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</si>
  <si>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</si>
  <si>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</si>
  <si>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</si>
  <si>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</si>
  <si>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</si>
  <si>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</si>
  <si>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</si>
  <si>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</si>
  <si>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</si>
  <si>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</si>
  <si>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</si>
  <si>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</si>
  <si>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</si>
  <si>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</si>
  <si>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</si>
  <si>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</si>
  <si>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</si>
  <si>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</si>
  <si>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</si>
  <si>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</si>
  <si>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</si>
  <si>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</si>
  <si>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</si>
  <si>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</si>
  <si>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</si>
  <si>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</si>
  <si>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</si>
  <si>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</si>
  <si>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</si>
  <si>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</si>
  <si>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</si>
  <si>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</si>
  <si>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</si>
  <si>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</si>
  <si>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</si>
  <si>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</si>
  <si>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</si>
  <si>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</si>
  <si>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</si>
  <si>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</si>
  <si>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</si>
  <si>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</si>
  <si>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</si>
  <si>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</si>
  <si>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</si>
  <si>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</si>
  <si>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</si>
  <si>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</si>
  <si>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</si>
  <si>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</si>
  <si>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</si>
  <si>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</si>
  <si>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</si>
  <si>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</si>
  <si>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</si>
  <si>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</si>
  <si>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</si>
  <si>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</si>
  <si>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</si>
  <si>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</si>
  <si>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</si>
  <si>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</si>
  <si>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</si>
  <si>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</si>
  <si>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</si>
  <si>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</si>
  <si>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</si>
  <si>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</si>
  <si>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</si>
  <si>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</si>
  <si>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</si>
  <si>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</si>
  <si>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</si>
  <si>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</si>
  <si>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</si>
  <si>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</si>
  <si>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</si>
  <si>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</si>
  <si>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</si>
  <si>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</si>
  <si>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</si>
  <si>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</si>
  <si>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</si>
  <si>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</si>
  <si>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</si>
  <si>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</si>
  <si>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</si>
  <si>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</si>
  <si>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</si>
  <si>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</si>
  <si>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</si>
  <si>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</si>
  <si>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</si>
  <si>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</si>
  <si>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</si>
  <si>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</si>
  <si>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</si>
  <si>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</si>
  <si>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</si>
  <si>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</si>
  <si>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</si>
  <si>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</si>
  <si>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</si>
  <si>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</si>
  <si>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</si>
  <si>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</si>
  <si>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</si>
  <si>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</si>
  <si>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</si>
  <si>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</si>
  <si>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</si>
  <si>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</si>
  <si>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</si>
  <si>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</si>
  <si>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</si>
  <si>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</si>
  <si>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</si>
  <si>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</si>
  <si>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</si>
  <si>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</si>
  <si>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</si>
  <si>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</si>
  <si>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</si>
  <si>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</si>
  <si>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</si>
  <si>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</si>
  <si>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</si>
  <si>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</si>
  <si>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</si>
  <si>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</si>
  <si>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</si>
  <si>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</si>
  <si>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</si>
  <si>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</si>
  <si>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</si>
  <si>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</si>
  <si>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</si>
  <si>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</si>
  <si>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</si>
  <si>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</si>
  <si>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</si>
  <si>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</si>
  <si>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</si>
  <si>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</si>
  <si>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</si>
  <si>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</si>
  <si>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</si>
  <si>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</si>
  <si>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</si>
  <si>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</si>
  <si>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</si>
  <si>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</si>
  <si>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</si>
  <si>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</si>
  <si>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</si>
  <si>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</si>
  <si>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</si>
  <si>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</si>
  <si>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</si>
  <si>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</si>
  <si>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</si>
  <si>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</si>
  <si>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</si>
  <si>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</si>
  <si>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</si>
  <si>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</si>
  <si>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</si>
  <si>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</si>
  <si>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</si>
  <si>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</si>
  <si>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</si>
  <si>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</si>
  <si>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</si>
  <si>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</si>
  <si>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</si>
  <si>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</si>
  <si>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</si>
  <si>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</si>
  <si>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</si>
  <si>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</si>
  <si>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</si>
  <si>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</si>
  <si>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</si>
  <si>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</si>
  <si>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</si>
  <si>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</si>
  <si>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</si>
  <si>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</si>
  <si>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</si>
  <si>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</si>
  <si>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</si>
  <si>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</si>
  <si>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</si>
  <si>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</si>
  <si>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</si>
  <si>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</si>
  <si>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</si>
  <si>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</si>
  <si>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</si>
  <si>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</si>
  <si>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</si>
  <si>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</si>
  <si>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</si>
  <si>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</si>
  <si>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</si>
  <si>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</si>
  <si>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</si>
  <si>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</si>
  <si>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</si>
  <si>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</si>
  <si>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</si>
  <si>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</si>
  <si>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</si>
  <si>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</si>
  <si>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</si>
  <si>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</si>
  <si>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</si>
  <si>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</si>
  <si>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</si>
  <si>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</si>
  <si>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</si>
  <si>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</si>
  <si>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</si>
  <si>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</si>
  <si>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</si>
  <si>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</si>
  <si>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</si>
  <si>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</si>
  <si>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</si>
  <si>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</si>
  <si>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</si>
  <si>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</si>
  <si>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</si>
  <si>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</si>
  <si>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</si>
  <si>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</si>
  <si>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</si>
  <si>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</si>
  <si>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</si>
  <si>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</si>
  <si>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</si>
  <si>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</si>
  <si>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</si>
  <si>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</si>
  <si>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</si>
  <si>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</si>
  <si>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</si>
  <si>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</si>
  <si>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</si>
  <si>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</si>
  <si>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</si>
  <si>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</si>
  <si>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</si>
  <si>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</si>
  <si>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</si>
  <si>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</si>
  <si>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</si>
  <si>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</si>
  <si>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</si>
  <si>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</si>
  <si>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</si>
  <si>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</si>
  <si>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</si>
  <si>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</si>
  <si>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</si>
  <si>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</si>
  <si>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</si>
  <si>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</si>
  <si>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</si>
  <si>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</si>
  <si>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</si>
  <si>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</si>
  <si>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</si>
  <si>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</si>
  <si>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</si>
  <si>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</si>
  <si>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</si>
  <si>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</si>
  <si>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</si>
  <si>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</si>
  <si>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</si>
  <si>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</si>
  <si>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</si>
  <si>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</si>
  <si>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</si>
  <si>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</si>
  <si>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</si>
  <si>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</si>
  <si>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</si>
  <si>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</si>
  <si>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</si>
  <si>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</si>
  <si>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</si>
  <si>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</si>
  <si>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</si>
  <si>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</si>
  <si>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</si>
  <si>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</si>
  <si>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</si>
  <si>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</si>
  <si>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</si>
  <si>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</si>
  <si>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</si>
  <si>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</si>
  <si>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</si>
  <si>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</si>
  <si>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</si>
  <si>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</si>
  <si>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</si>
  <si>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</si>
  <si>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</si>
  <si>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</si>
  <si>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</si>
  <si>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</si>
  <si>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</si>
  <si>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</si>
  <si>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</si>
  <si>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</si>
  <si>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</si>
  <si>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</si>
  <si>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</si>
  <si>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</si>
  <si>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</si>
  <si>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</si>
  <si>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</si>
  <si>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</si>
  <si>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</si>
  <si>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</si>
  <si>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</si>
  <si>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</si>
  <si>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</si>
  <si>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</si>
  <si>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</si>
  <si>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</si>
  <si>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</si>
  <si>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</si>
  <si>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</si>
  <si>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</si>
  <si>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</si>
  <si>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</si>
  <si>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</si>
  <si>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</si>
  <si>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</si>
  <si>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</si>
  <si>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</si>
  <si>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</si>
  <si>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</si>
  <si>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</si>
  <si>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</si>
  <si>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</si>
  <si>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</si>
  <si>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</si>
  <si>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</si>
  <si>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</si>
  <si>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</si>
  <si>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</si>
  <si>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</si>
  <si>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</si>
  <si>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</si>
  <si>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</si>
  <si>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</si>
  <si>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</si>
  <si>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</si>
  <si>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</si>
  <si>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</si>
  <si>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</si>
  <si>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</si>
  <si>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</si>
  <si>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</si>
  <si>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</si>
  <si>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</si>
  <si>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</si>
  <si>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</si>
  <si>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</si>
  <si>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</si>
  <si>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</si>
  <si>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</si>
  <si>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</si>
  <si>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</si>
  <si>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</si>
  <si>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</si>
  <si>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</si>
  <si>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</si>
  <si>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</si>
  <si>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</si>
  <si>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</si>
  <si>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</si>
  <si>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</si>
  <si>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</si>
  <si>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</si>
  <si>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</si>
  <si>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</si>
  <si>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</si>
  <si>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</si>
  <si>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</si>
  <si>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</si>
  <si>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</si>
  <si>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</si>
  <si>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</si>
  <si>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</si>
  <si>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</si>
  <si>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</si>
  <si>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</si>
  <si>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</si>
  <si>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</si>
  <si>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</si>
  <si>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</si>
  <si>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</si>
  <si>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</si>
  <si>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</si>
  <si>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</si>
  <si>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</si>
  <si>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</si>
  <si>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</si>
  <si>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</si>
  <si>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</si>
  <si>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</si>
  <si>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</si>
  <si>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</si>
  <si>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</si>
  <si>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</si>
  <si>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</si>
  <si>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</si>
  <si>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</si>
  <si>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</si>
  <si>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</si>
  <si>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</si>
  <si>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</si>
  <si>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</si>
  <si>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</si>
  <si>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</si>
  <si>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</si>
  <si>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</si>
  <si>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</si>
  <si>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</si>
  <si>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</si>
  <si>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</si>
  <si>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</si>
  <si>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</si>
  <si>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</si>
  <si>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</si>
  <si>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</si>
  <si>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</si>
  <si>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</si>
  <si>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</si>
  <si>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</si>
  <si>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</si>
  <si>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</si>
  <si>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</si>
  <si>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</si>
  <si>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</si>
  <si>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</si>
  <si>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</si>
  <si>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</si>
  <si>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</si>
  <si>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</si>
  <si>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</si>
  <si>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</si>
  <si>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</si>
  <si>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</si>
  <si>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</si>
  <si>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</si>
  <si>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</si>
  <si>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</si>
  <si>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</si>
  <si>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</si>
  <si>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</si>
  <si>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</si>
  <si>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</si>
  <si>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</si>
  <si>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</si>
  <si>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</si>
  <si>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</si>
  <si>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</si>
  <si>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</si>
  <si>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</si>
  <si>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</si>
  <si>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</si>
  <si>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</si>
  <si>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</si>
  <si>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</si>
  <si>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</si>
  <si>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</si>
  <si>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</si>
  <si>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</si>
  <si>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</si>
  <si>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</si>
  <si>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</si>
  <si>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</si>
  <si>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</si>
  <si>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</si>
  <si>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</si>
  <si>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</si>
  <si>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</si>
  <si>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</si>
  <si>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</si>
  <si>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</si>
  <si>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</si>
  <si>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</si>
  <si>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</si>
  <si>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</si>
  <si>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</si>
  <si>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</si>
  <si>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</si>
  <si>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</si>
  <si>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</si>
  <si>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</si>
  <si>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</si>
  <si>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</si>
  <si>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</si>
  <si>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</si>
  <si>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</si>
  <si>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</si>
  <si>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</si>
  <si>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</si>
  <si>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</si>
  <si>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</si>
  <si>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</si>
  <si>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</si>
  <si>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</si>
  <si>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</si>
  <si>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</si>
  <si>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</si>
  <si>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</si>
  <si>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</si>
  <si>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</si>
  <si>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</si>
  <si>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</si>
  <si>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</si>
  <si>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</si>
  <si>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</si>
  <si>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</si>
  <si>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</si>
  <si>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</si>
  <si>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</si>
  <si>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</si>
  <si>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</si>
  <si>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</si>
  <si>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</si>
  <si>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</si>
  <si>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</si>
  <si>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</si>
  <si>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</si>
  <si>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</si>
  <si>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</si>
  <si>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</si>
  <si>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</si>
  <si>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</si>
  <si>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</si>
  <si>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</si>
  <si>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</si>
  <si>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</si>
  <si>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</si>
  <si>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</si>
  <si>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</si>
  <si>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</si>
  <si>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</si>
  <si>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</si>
  <si>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</si>
  <si>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</si>
  <si>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</si>
  <si>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</si>
  <si>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</si>
  <si>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</si>
  <si>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</si>
  <si>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</si>
  <si>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</si>
  <si>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</si>
  <si>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</si>
  <si>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</si>
  <si>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</si>
  <si>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</si>
  <si>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</si>
  <si>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</si>
  <si>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</si>
  <si>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</si>
  <si>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</si>
  <si>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</si>
  <si>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</si>
  <si>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</si>
  <si>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</si>
  <si>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</si>
  <si>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</si>
  <si>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</si>
  <si>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</si>
  <si>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</si>
  <si>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</si>
  <si>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</si>
  <si>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</si>
  <si>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</si>
  <si>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</si>
  <si>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</si>
  <si>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</si>
  <si>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</si>
  <si>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</si>
  <si>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</si>
  <si>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</si>
  <si>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</si>
  <si>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</si>
  <si>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</si>
  <si>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</si>
  <si>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</si>
  <si>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</si>
  <si>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</si>
  <si>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</si>
  <si>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</si>
  <si>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</si>
  <si>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</si>
  <si>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</si>
  <si>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</si>
  <si>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</si>
  <si>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</si>
  <si>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</si>
  <si>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</si>
  <si>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</si>
  <si>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</si>
  <si>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</si>
  <si>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</si>
  <si>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</si>
  <si>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</si>
  <si>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</si>
  <si>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</si>
  <si>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</si>
  <si>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</si>
  <si>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</si>
  <si>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</si>
  <si>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</si>
  <si>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</si>
  <si>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</si>
  <si>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</si>
  <si>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</si>
  <si>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</si>
  <si>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</si>
  <si>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</si>
  <si>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</si>
  <si>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</si>
  <si>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</si>
  <si>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</si>
  <si>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</si>
  <si>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</si>
  <si>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</si>
  <si>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</si>
  <si>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</si>
  <si>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</si>
  <si>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</si>
  <si>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</si>
  <si>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</si>
  <si>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</si>
  <si>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</si>
  <si>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</si>
  <si>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</si>
  <si>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</si>
  <si>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</si>
  <si>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</si>
  <si>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</si>
  <si>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</si>
  <si>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</si>
  <si>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</si>
  <si>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</si>
  <si>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</si>
  <si>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</si>
  <si>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</si>
  <si>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</si>
  <si>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</si>
  <si>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</si>
  <si>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</si>
  <si>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</si>
  <si>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</si>
  <si>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</si>
  <si>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</si>
  <si>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</si>
  <si>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</si>
  <si>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</si>
  <si>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</si>
  <si>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</si>
  <si>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</si>
  <si>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</si>
  <si>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</si>
  <si>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</si>
  <si>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</si>
  <si>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</si>
  <si>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</si>
  <si>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</si>
  <si>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</si>
  <si>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</si>
  <si>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</si>
  <si>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</si>
  <si>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</si>
  <si>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</si>
  <si>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</si>
  <si>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</si>
  <si>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</si>
  <si>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</si>
  <si>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</si>
  <si>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</si>
  <si>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</si>
  <si>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</si>
  <si>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</si>
  <si>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</si>
  <si>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</si>
  <si>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</si>
  <si>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</si>
  <si>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</si>
  <si>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</si>
  <si>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</si>
  <si>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</si>
  <si>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</si>
  <si>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</si>
  <si>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</si>
  <si>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</si>
  <si>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</si>
  <si>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</si>
  <si>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</si>
  <si>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</si>
  <si>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</si>
  <si>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</si>
  <si>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</si>
  <si>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</si>
  <si>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</si>
  <si>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</si>
  <si>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</si>
  <si>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</si>
  <si>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</si>
  <si>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</si>
  <si>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</si>
  <si>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</si>
  <si>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</si>
  <si>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</si>
  <si>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</si>
  <si>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</si>
  <si>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</si>
  <si>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</si>
  <si>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</si>
  <si>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</si>
  <si>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</si>
  <si>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</si>
  <si>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</si>
  <si>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</si>
  <si>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</si>
  <si>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</si>
  <si>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</si>
  <si>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</si>
  <si>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</si>
  <si>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</si>
  <si>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</si>
  <si>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</si>
  <si>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</si>
  <si>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</si>
  <si>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</si>
  <si>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</si>
  <si>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</si>
  <si>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</si>
  <si>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</si>
  <si>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</si>
  <si>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</si>
  <si>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</si>
  <si>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</si>
  <si>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</si>
  <si>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</si>
  <si>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</si>
  <si>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</si>
  <si>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</si>
  <si>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</si>
  <si>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</si>
  <si>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</si>
  <si>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</si>
  <si>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</si>
  <si>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</si>
  <si>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</si>
  <si>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</si>
  <si>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</si>
  <si>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</si>
  <si>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</si>
  <si>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</si>
  <si>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</si>
  <si>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</si>
  <si>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</si>
  <si>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</si>
  <si>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</si>
  <si>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</si>
  <si>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</si>
  <si>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</si>
  <si>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</si>
  <si>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</si>
  <si>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</si>
  <si>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</si>
  <si>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</si>
  <si>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</si>
  <si>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</si>
  <si>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</si>
  <si>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</si>
  <si>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</si>
  <si>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</si>
  <si>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</si>
  <si>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</si>
  <si>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</si>
  <si>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</si>
  <si>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</si>
  <si>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</si>
  <si>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</si>
  <si>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</si>
  <si>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</si>
  <si>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</si>
  <si>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</si>
  <si>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</si>
  <si>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</si>
  <si>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</si>
  <si>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</si>
  <si>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</si>
  <si>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</si>
  <si>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</si>
  <si>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</si>
  <si>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</si>
  <si>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</si>
  <si>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</si>
  <si>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</si>
  <si>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</si>
  <si>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</si>
  <si>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</si>
  <si>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</si>
  <si>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</si>
  <si>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</si>
  <si>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</si>
  <si>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</si>
  <si>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</si>
  <si>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</si>
  <si>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</si>
  <si>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</si>
  <si>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</si>
  <si>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</si>
  <si>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</si>
  <si>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</si>
  <si>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</si>
  <si>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</si>
  <si>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</si>
  <si>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</si>
  <si>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</si>
  <si>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</si>
  <si>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</si>
  <si>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</si>
  <si>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</si>
  <si>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</si>
  <si>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</si>
  <si>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</si>
  <si>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</si>
  <si>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</si>
  <si>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</si>
  <si>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</si>
  <si>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</si>
  <si>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</si>
  <si>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</si>
  <si>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</si>
  <si>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</si>
  <si>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</si>
  <si>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</si>
  <si>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</si>
  <si>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</si>
  <si>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</si>
  <si>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</si>
  <si>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</si>
  <si>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</si>
  <si>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</si>
  <si>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</si>
  <si>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</si>
  <si>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</si>
  <si>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</si>
  <si>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</si>
  <si>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</si>
  <si>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</si>
  <si>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</si>
  <si>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</si>
  <si>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</si>
  <si>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</si>
  <si>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</si>
  <si>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</si>
  <si>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</si>
  <si>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</si>
  <si>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</si>
  <si>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</si>
  <si>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</si>
  <si>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</si>
  <si>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</si>
  <si>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</si>
  <si>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</si>
  <si>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</si>
  <si>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</si>
  <si>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</si>
  <si>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</si>
  <si>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</si>
  <si>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</si>
  <si>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</si>
  <si>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</si>
  <si>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</si>
  <si>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</si>
  <si>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</si>
  <si>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</si>
  <si>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</si>
  <si>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</si>
  <si>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</si>
  <si>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</si>
  <si>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</si>
  <si>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</si>
  <si>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</si>
  <si>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</si>
  <si>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</si>
  <si>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</si>
  <si>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</si>
  <si>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</si>
  <si>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</si>
  <si>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</si>
  <si>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</si>
  <si>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</si>
  <si>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</si>
  <si>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</si>
  <si>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</si>
  <si>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</si>
  <si>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</si>
  <si>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</si>
  <si>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</si>
  <si>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</si>
  <si>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</si>
  <si>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</si>
  <si>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</si>
  <si>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</si>
  <si>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</si>
  <si>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</si>
  <si>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</si>
  <si>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</si>
  <si>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</si>
  <si>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</si>
  <si>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</si>
  <si>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</si>
  <si>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</si>
  <si>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</si>
  <si>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</si>
  <si>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</si>
  <si>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</si>
  <si>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</si>
  <si>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</si>
  <si>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</si>
  <si>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</si>
  <si>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</si>
  <si>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</si>
  <si>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</si>
  <si>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</si>
  <si>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</si>
  <si>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</si>
  <si>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</si>
  <si>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</si>
  <si>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</si>
  <si>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</si>
  <si>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</si>
  <si>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</si>
  <si>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</si>
  <si>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</si>
  <si>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</si>
  <si>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</si>
  <si>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</si>
  <si>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</si>
  <si>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</si>
  <si>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</si>
  <si>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</si>
  <si>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</si>
  <si>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</si>
  <si>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</si>
  <si>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</si>
  <si>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</si>
  <si>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</si>
  <si>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</si>
  <si>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</si>
  <si>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</si>
  <si>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</si>
  <si>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</si>
  <si>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</si>
  <si>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</si>
  <si>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</si>
  <si>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</si>
  <si>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</si>
  <si>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</si>
  <si>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</si>
  <si>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</si>
  <si>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</si>
  <si>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</si>
  <si>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</si>
  <si>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</si>
  <si>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</si>
  <si>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</si>
  <si>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</si>
  <si>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</si>
  <si>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</si>
  <si>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</si>
  <si>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</si>
  <si>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</si>
  <si>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</si>
  <si>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</si>
  <si>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</si>
  <si>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</si>
  <si>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</si>
  <si>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</si>
  <si>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</si>
  <si>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</si>
  <si>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</si>
  <si>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</si>
  <si>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</si>
  <si>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</si>
  <si>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</si>
  <si>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</si>
  <si>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</si>
  <si>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</si>
  <si>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</si>
  <si>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</si>
  <si>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</si>
  <si>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</si>
  <si>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</si>
  <si>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</si>
  <si>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</si>
  <si>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</si>
  <si>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</si>
  <si>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</si>
  <si>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</si>
  <si>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</si>
  <si>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</si>
  <si>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</si>
  <si>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</si>
  <si>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</si>
  <si>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</si>
  <si>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</si>
  <si>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</si>
  <si>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</si>
  <si>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</si>
  <si>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</si>
  <si>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</si>
  <si>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</si>
  <si>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</si>
  <si>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</si>
  <si>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</si>
  <si>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</si>
  <si>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</si>
  <si>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</si>
  <si>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</si>
  <si>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</si>
  <si>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</si>
  <si>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</si>
  <si>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</si>
  <si>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</si>
  <si>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</si>
  <si>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</si>
  <si>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</si>
  <si>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</si>
  <si>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</si>
  <si>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</si>
  <si>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</si>
  <si>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</si>
  <si>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</si>
  <si>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</si>
  <si>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</si>
  <si>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</si>
  <si>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</si>
  <si>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</si>
  <si>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</si>
  <si>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</si>
  <si>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</si>
  <si>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</si>
  <si>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</si>
  <si>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</si>
  <si>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</si>
  <si>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</si>
  <si>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</si>
  <si>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</si>
  <si>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</si>
  <si>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</si>
  <si>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</si>
  <si>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</si>
  <si>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</si>
  <si>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</si>
  <si>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</si>
  <si>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</si>
  <si>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</si>
  <si>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</si>
  <si>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</si>
  <si>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</si>
  <si>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</si>
  <si>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</si>
  <si>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</si>
  <si>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</si>
  <si>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</si>
  <si>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</si>
  <si>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</si>
  <si>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</si>
  <si>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</si>
  <si>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</si>
  <si>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</si>
  <si>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</si>
  <si>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</si>
  <si>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</si>
  <si>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</si>
  <si>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</si>
  <si>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</si>
  <si>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</si>
  <si>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</si>
  <si>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</si>
  <si>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</si>
  <si>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</si>
  <si>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</si>
  <si>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</si>
  <si>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</si>
  <si>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</si>
  <si>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</si>
  <si>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</si>
  <si>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</si>
  <si>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</si>
  <si>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</si>
  <si>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</si>
  <si>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</si>
  <si>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</si>
  <si>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</si>
  <si>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</si>
  <si>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</si>
  <si>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</si>
  <si>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</si>
  <si>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</si>
  <si>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</si>
  <si>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</si>
  <si>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</si>
  <si>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</si>
  <si>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</si>
  <si>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</si>
  <si>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</si>
  <si>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</si>
  <si>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</si>
  <si>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</si>
  <si>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</si>
  <si>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</si>
  <si>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</si>
  <si>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</si>
  <si>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</si>
  <si>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</si>
  <si>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</si>
  <si>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</si>
  <si>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</si>
  <si>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</si>
  <si>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</si>
  <si>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</si>
  <si>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</si>
  <si>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</si>
  <si>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</si>
  <si>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</si>
  <si>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</si>
  <si>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</si>
  <si>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</si>
  <si>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</si>
  <si>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</si>
  <si>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</si>
  <si>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</si>
  <si>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</si>
  <si>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</si>
  <si>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</si>
  <si>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</si>
  <si>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</si>
  <si>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</si>
  <si>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</si>
  <si>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</si>
  <si>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</si>
  <si>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</si>
  <si>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</si>
  <si>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</si>
  <si>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</si>
  <si>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</si>
  <si>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</si>
  <si>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</si>
  <si>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</si>
  <si>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</si>
  <si>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</si>
  <si>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</si>
  <si>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</si>
  <si>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</si>
  <si>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</si>
  <si>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</si>
  <si>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</si>
  <si>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</si>
  <si>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</si>
  <si>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</si>
  <si>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</si>
  <si>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</si>
  <si>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</si>
  <si>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</si>
  <si>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</si>
  <si>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</si>
  <si>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</si>
  <si>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</si>
  <si>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</si>
  <si>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</si>
  <si>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</si>
  <si>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</si>
  <si>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</si>
  <si>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</si>
  <si>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</si>
  <si>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</si>
  <si>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</si>
  <si>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</si>
  <si>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</si>
  <si>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</si>
  <si>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</si>
  <si>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</si>
  <si>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</si>
  <si>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</si>
  <si>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</si>
  <si>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</si>
  <si>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</si>
  <si>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</si>
  <si>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</si>
  <si>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</si>
  <si>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</si>
  <si>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</si>
  <si>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</si>
  <si>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</si>
  <si>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</si>
  <si>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</si>
  <si>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</si>
  <si>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</si>
  <si>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</si>
  <si>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</si>
  <si>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</si>
  <si>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</si>
  <si>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</si>
  <si>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</si>
  <si>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</si>
  <si>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</si>
  <si>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</si>
  <si>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</si>
  <si>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</si>
  <si>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</si>
  <si>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</si>
  <si>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</si>
  <si>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</si>
  <si>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</si>
  <si>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</si>
  <si>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</si>
  <si>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</si>
  <si>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</si>
  <si>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</si>
  <si>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</si>
  <si>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</si>
  <si>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</si>
  <si>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</si>
  <si>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</si>
  <si>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</si>
  <si>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</si>
  <si>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</si>
  <si>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</si>
  <si>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</si>
  <si>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</si>
  <si>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</si>
  <si>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</si>
  <si>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</si>
  <si>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</si>
  <si>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</si>
  <si>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</si>
  <si>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</si>
  <si>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</si>
  <si>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</si>
  <si>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</si>
  <si>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</si>
  <si>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</si>
  <si>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</si>
  <si>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</si>
  <si>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</si>
  <si>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</si>
  <si>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</si>
  <si>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</si>
  <si>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</si>
  <si>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</si>
  <si>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</si>
  <si>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</si>
  <si>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</si>
  <si>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</si>
  <si>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</si>
  <si>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</si>
  <si>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</si>
  <si>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</si>
  <si>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</si>
  <si>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</si>
  <si>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</si>
  <si>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</si>
  <si>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</si>
  <si>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</si>
  <si>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</si>
  <si>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</si>
  <si>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</si>
  <si>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</si>
  <si>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</si>
  <si>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</si>
  <si>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</si>
  <si>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</si>
  <si>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</si>
  <si>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</si>
  <si>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</si>
  <si>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</si>
  <si>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</si>
  <si>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</si>
  <si>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</si>
  <si>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</si>
  <si>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</si>
  <si>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</si>
  <si>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</si>
  <si>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</si>
  <si>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</si>
  <si>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</si>
  <si>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</si>
  <si>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</si>
  <si>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</si>
  <si>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</si>
  <si>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</si>
  <si>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</si>
  <si>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</si>
  <si>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</si>
  <si>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</si>
  <si>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</si>
  <si>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</si>
  <si>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</si>
  <si>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</si>
  <si>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</si>
  <si>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</si>
  <si>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</si>
  <si>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</si>
  <si>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</si>
  <si>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</si>
  <si>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</si>
  <si>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</si>
  <si>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</si>
  <si>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</si>
  <si>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</si>
  <si>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</si>
  <si>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</si>
  <si>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</si>
  <si>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</si>
  <si>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</si>
  <si>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</si>
  <si>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</si>
  <si>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</si>
  <si>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</si>
  <si>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</si>
  <si>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</si>
  <si>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</si>
  <si>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</si>
  <si>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</si>
  <si>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</si>
  <si>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</si>
  <si>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</si>
  <si>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</si>
  <si>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</si>
  <si>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</si>
  <si>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</si>
  <si>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</si>
  <si>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</si>
  <si>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</si>
  <si>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</si>
  <si>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</si>
  <si>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</si>
  <si>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</si>
  <si>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</si>
  <si>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</si>
  <si>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</si>
  <si>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</si>
  <si>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</si>
  <si>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</si>
  <si>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</si>
  <si>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</si>
  <si>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</si>
  <si>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</si>
  <si>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</si>
  <si>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</si>
  <si>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</si>
  <si>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</si>
  <si>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</si>
  <si>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</si>
  <si>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</si>
  <si>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</si>
  <si>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</si>
  <si>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</si>
  <si>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</si>
  <si>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</si>
  <si>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</si>
  <si>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</si>
  <si>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</si>
  <si>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</si>
  <si>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</si>
  <si>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</si>
  <si>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</si>
  <si>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</si>
  <si>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</si>
  <si>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</si>
  <si>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</si>
  <si>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</si>
  <si>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</si>
  <si>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</si>
  <si>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</si>
  <si>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</si>
  <si>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</si>
  <si>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</si>
  <si>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</si>
  <si>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</si>
  <si>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</si>
  <si>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</si>
  <si>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</si>
  <si>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La Subdirección de Gestión contractual, DIREG y ERON realiza la notificación de la asignación de supervisión de conformidad a cada contrato</t>
  </si>
  <si>
    <t>Posibilidad de afectación del derecho a la salud de la PPL por  barreras de acceso a los servicios de salud intramural.</t>
  </si>
  <si>
    <t xml:space="preserve">Existencia de las barreras de acceso para garantizar la atencion en salud de la PPL a nivel intramural </t>
  </si>
  <si>
    <t xml:space="preserve">Personas que por su condicion de  privacion de la libertad se enfrentan a barreras de acceso que limitan la atencion en salud a nivel intramural </t>
  </si>
  <si>
    <t xml:space="preserve">Posibilidad de afectación en la eficacia  por la baja participación de la  PPL condenada en los programas psicosociales  con fines de tratamiento penitenciario, debido al déficit de profesionales y la falta de articulación con el CET   </t>
  </si>
  <si>
    <t>MENSUAL Y TRIMESTRAL</t>
  </si>
  <si>
    <t xml:space="preserve">Deficiencia en el seguimiento efectivo de la prestacion del servicio de salud intramural en los ERON </t>
  </si>
  <si>
    <t>25 de julio</t>
  </si>
  <si>
    <r>
      <t xml:space="preserve">De acuerdo con las observaciones realizadas por la Oficina de Control Interno mediante informe 2023IE0099950 la </t>
    </r>
    <r>
      <rPr>
        <b/>
        <sz val="11"/>
        <rFont val="Arial Narrow"/>
        <family val="2"/>
      </rPr>
      <t>Dirección de Atención y Tratamiento</t>
    </r>
    <r>
      <rPr>
        <sz val="11"/>
        <rFont val="Arial Narrow"/>
        <family val="2"/>
      </rPr>
      <t xml:space="preserve"> - Proceso de Atención Social solicitó modificar los siguientes riesgos de gestión: R33, R34, R36, R61, R62, R63 y R90 y riesgos de corrupción: R35 y R38. </t>
    </r>
  </si>
  <si>
    <r>
      <t xml:space="preserve">La </t>
    </r>
    <r>
      <rPr>
        <b/>
        <sz val="12"/>
        <color theme="1"/>
        <rFont val="Arial Narrow"/>
        <family val="2"/>
      </rPr>
      <t>Oficina de Control Interno</t>
    </r>
    <r>
      <rPr>
        <sz val="12"/>
        <color theme="1"/>
        <rFont val="Arial Narrow"/>
        <family val="2"/>
      </rPr>
      <t xml:space="preserve"> solicitó modificar el riesgo de corrupción: R7.</t>
    </r>
  </si>
  <si>
    <t>18 de agosto</t>
  </si>
  <si>
    <t>La Dirección de Atención y Tratamiento solicita incluír un Control al Riesgo 63 de acuerdo con las observaciones realizadas por la Oficina de Control Interno mediante informe 2023IE0099950</t>
  </si>
  <si>
    <t>22 de agosto</t>
  </si>
  <si>
    <t>Aprobación del mapa de riesgos institucional (Acta 062)</t>
  </si>
  <si>
    <r>
      <t xml:space="preserve">De acuerdo con las observaciones realizadas por la Oficina de Control Interno mediante informe 2023IE0099950 la </t>
    </r>
    <r>
      <rPr>
        <b/>
        <sz val="11"/>
        <rFont val="Arial Narrow"/>
        <family val="2"/>
      </rPr>
      <t>Subdirección de Talento Humano</t>
    </r>
    <r>
      <rPr>
        <sz val="11"/>
        <rFont val="Arial Narrow"/>
        <family val="2"/>
      </rPr>
      <t xml:space="preserve"> - Proceso de Gestión del Talento Humano, solicitó modificar los siguientes riesgos de gestión: R48, R51, R52, R53, R56, R57 y R58 y riesgos de corrupción: R59 y R102.</t>
    </r>
  </si>
  <si>
    <t>Si se presenta la materialización del riesgo, se deben ejecutar las siguiente acciones cuyo objetivo principal es reducir los daños que se puedan producir (impacto): 
1. Realizar seguimiento a las instrucciones impartidas por la Entidad Territorial en Salud y la SUBAS.</t>
  </si>
  <si>
    <t xml:space="preserve">Implementación de una campaña para el adecuado uso de la información en las redes sociales, medios de comunicación y alternativos. </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</si>
  <si>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3. Rueda de prensa.
4. Publicación oficial a través de las redes institucionales. 
</t>
  </si>
  <si>
    <r>
      <rPr>
        <b/>
        <sz val="11"/>
        <rFont val="Arial"/>
        <family val="2"/>
      </rPr>
      <t xml:space="preserve">Control 1: </t>
    </r>
    <r>
      <rPr>
        <sz val="11"/>
        <rFont val="Arial"/>
        <family val="2"/>
      </rPr>
      <t xml:space="preserve">El Grupo Logístico realiza verificacion  de las necesidades consolidadas y  reportadas por las Regionales y ERON, en las fechas establecidas acorde con el procedimiento del Plan de Necesidades de Infrestructura y Dotación Estrucutra de Bienes y servicios a cargo de la USPEC, asi mismo se realizaran mesas de trabajo con las Direcciones regionales para evaluar el avance de esta actividad.
</t>
    </r>
    <r>
      <rPr>
        <b/>
        <sz val="11"/>
        <rFont val="Arial"/>
        <family val="2"/>
      </rPr>
      <t xml:space="preserve">
Periodicidad del control</t>
    </r>
    <r>
      <rPr>
        <sz val="11"/>
        <rFont val="Arial"/>
        <family val="2"/>
      </rPr>
      <t xml:space="preserve">: Trimestral
</t>
    </r>
    <r>
      <rPr>
        <b/>
        <sz val="11"/>
        <rFont val="Arial"/>
        <family val="2"/>
      </rPr>
      <t>Evidencias</t>
    </r>
    <r>
      <rPr>
        <sz val="11"/>
        <rFont val="Arial"/>
        <family val="2"/>
      </rPr>
      <t xml:space="preserve">: Actas, informes,Oficios </t>
    </r>
  </si>
  <si>
    <r>
      <rPr>
        <b/>
        <sz val="11"/>
        <rFont val="Arial"/>
        <family val="2"/>
      </rPr>
      <t xml:space="preserve">Control 1: </t>
    </r>
    <r>
      <rPr>
        <sz val="11"/>
        <rFont val="Arial"/>
        <family val="2"/>
      </rPr>
      <t xml:space="preserve">La Subdirección de Talento Humano- Grupo de Bienestar Laboral establece el acta de compromiso inicial con los proveedores con el fin de exigir el cumplimiento de las condiciones técnicas del contrato y asi los servidores puedan redimir las órdenes de entrega con valor nominal en los puntos de comercio del proveedor a nivel nacional.  Se deberá informar mediante comunicado a los beneficiarios de la dotación, las formas de redención de ordenes de entrega y el tiempo establecido.  
</t>
    </r>
    <r>
      <rPr>
        <b/>
        <sz val="11"/>
        <rFont val="Arial"/>
        <family val="2"/>
      </rPr>
      <t>Periodicidad del control</t>
    </r>
    <r>
      <rPr>
        <sz val="11"/>
        <rFont val="Arial"/>
        <family val="2"/>
      </rPr>
      <t xml:space="preserve">: ultimo cuatrimestre de la vigencia 
</t>
    </r>
    <r>
      <rPr>
        <b/>
        <sz val="11"/>
        <rFont val="Arial"/>
        <family val="2"/>
      </rPr>
      <t>Evidencia:</t>
    </r>
    <r>
      <rPr>
        <sz val="11"/>
        <rFont val="Arial"/>
        <family val="2"/>
      </rPr>
      <t xml:space="preserve"> Acta de compromiso y comunicado.</t>
    </r>
  </si>
  <si>
    <t xml:space="preserve">Establecer compromisos con el almacen general de la Sede Central con el fin de realizar monitoreo de la entrega oportuna de las ordenes de entrega al personal administrativo. </t>
  </si>
  <si>
    <t xml:space="preserve"> No asistir a capacitaciones programadas frente al procedimiento.
• No atender los lineamientos que imparte la Subdirección de Talento Humano.                      •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</si>
  <si>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socializar los lineamientos relacionados con el pago de la primas de vigilante instructor, unidad familiar y capacitación. </t>
  </si>
  <si>
    <t>correctivo</t>
  </si>
  <si>
    <t xml:space="preserve">Subdirección de Talento Humano - Grupo de Seguridad Social.
Directores Regionales y Directores de Establecimiento de Reclusión. </t>
  </si>
  <si>
    <t>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t>
  </si>
  <si>
    <t xml:space="preserve">Si se presenta la materialización del riesgo, se deben ejecutar las siguiente acciones cuyo objetivo principal es reducir los daños que se puedan producir (impacto): 
1. Solicitar a la Direcciones Regionales el diligenciamiento de las fichas de ingreso de las PPL que no cuenten con esta  informacion 
</t>
  </si>
  <si>
    <t>Si se presenta la materialización del riesgo, se deben ejecutar las siguiente acciones cuyo objetivo principal es reducir los daños que se puedan producir (impacto): 
2. Solcitar la inclusion de las PPL pertenecientes a población con enfoque diferencial e interseccional a programas y/o servicios de atención social y tratamiento penitenciario cuando se identifiquen los casos.</t>
  </si>
  <si>
    <t xml:space="preserve">Dificultad de los familiares de las PPL para la conexión a la visita virtual. </t>
  </si>
  <si>
    <t xml:space="preserve">Subdirección de Atención Psicosocial - Grupo de Tratamiento Penitenciario </t>
  </si>
  <si>
    <t>Orientar de manera virtual en dos jornadas a las Direcciones Regionales, a las Direcciones de los Establecimientos y a los responsables de Tratamiento y Desarrollo sobre estrategias para implementar y fortalecer los 5 ejes y líneas de acción de la Cartilla "PROGRAMA ATENCIÓN Y PREVENCIÓN DEL CONSUMO DE SPA"</t>
  </si>
  <si>
    <t>Subdirección de Atención Psicosocial - Grupo de Tratamiento Penitenciario</t>
  </si>
  <si>
    <t xml:space="preserve">Subdirección de Atención Psicosocial - Grupo de Apoyo Espiritual </t>
  </si>
  <si>
    <r>
      <t xml:space="preserve">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rFont val="Arial"/>
        <family val="2"/>
      </rPr>
      <t>Evidencia</t>
    </r>
    <r>
      <rPr>
        <sz val="11"/>
        <rFont val="Arial"/>
        <family val="2"/>
      </rPr>
      <t>:  Registro de información en el DRIVE mensual</t>
    </r>
  </si>
  <si>
    <t>Posibilidad de afectación por la no certificación de la educación formal ofertada a la Población Privada de la Libertad con bajo nivel educativo.</t>
  </si>
  <si>
    <t>Falta de vinculación del Ministerio de Educación Nacional en procesos educativos de la Población Privada de la Libertad</t>
  </si>
  <si>
    <t>La falta de directrices del MEN que permita que las  Secretarias de Educación y/o Colegios de las regiones incluyan en su cobertura a la Población Privada de la Libertad en educación formal.</t>
  </si>
  <si>
    <t xml:space="preserve">Si se presenta la materialización del riesgo se deben ejecutar las siguiente acciones cuyo objetivo principal es reducir los daños que se puedan producir (impacto): 
1. La Subdirección de Educación - Grupo Educación Penitenciaria y Carcelaria adelantará gestión ante el Ministerio de Educación Nacional con el fin articular acciones que permitan atender a la Población Privada de la Libertad en el municipio y/o región donde se presente la necesidad.
</t>
  </si>
  <si>
    <r>
      <rPr>
        <b/>
        <sz val="11"/>
        <rFont val="Arial"/>
        <family val="2"/>
      </rPr>
      <t xml:space="preserve">Control 1: </t>
    </r>
    <r>
      <rPr>
        <sz val="11"/>
        <rFont val="Arial"/>
        <family val="2"/>
      </rPr>
      <t xml:space="preserve">La Subdirección de Educación - Grupo de Educación Penitenciaria y Carcelaria realizará seguimiento a los convenios existentes. Desde las direcciones y  áreas educativas de los ERON gestionarán ante las Secretarias de Eduación de su jurisdicción la suscripción de los convenios educativos en pro de la PPL.   La Subdirección de Educación generará estrategias para brindar el acceso de las PPL a la educación formal.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Informe semestral</t>
    </r>
  </si>
  <si>
    <t>Posibilidad de Afectación Reputacional y Económica por Inapropiada Gestión de Actividades Productivas con desviaciones significativas en la ejecución de los procesos delineados en los anteproyectos presupuestales, provocando incumplimiento de los plazos y metas financieras y de impacto social propuestos durante la vigencia</t>
  </si>
  <si>
    <t>Falta de seguimiento y control de la ejecución de los procesos de las actividades por parte de los funcionarios designados en las Regionales.
Deficiencias en la planificación y desarrollo de los procesos contractuales para la ejecución de los presupuestos asignados para gastos de las actividades productivas en ERON.
Falta de recursos humanos de pérfil profesional y/o técnico idóneo o capacitado y suficiente en los ERON para llevar a cabo la administración de las actividades productivas.
Falta de comunicación efectiva  entre los funcionarios pares designados como responsables de las actividades productivas en sede central, regionales y ERON.</t>
  </si>
  <si>
    <t>Cultura organizacional deficiente con presencia de características y prácticas que obstaculizan el rendimiento, la eficiencia y el logro de los objetivos, ya sea por falta de valores compartidos, normas éticas, comunicación efectiva, resistencia al cambio, baja motivación, entre otros; lo cual no permite valorar la transparencia y la necesidad de una gestión adecuada de los recursos</t>
  </si>
  <si>
    <t>Grupo de Actividades productivas de la Subdirección de Desarrollo de Habilidades Productivas</t>
  </si>
  <si>
    <t xml:space="preserve"> PLAN 1.  Implementar herramientas tecnológicas o mejoras en los aplicativos actuales para agilizar y automatizar la revisión de datos, reduciendo la posibilidad de errores humanos.</t>
  </si>
  <si>
    <t>Si se presenta la materialización del riesgo, se deben ejecutar las siguiente acciones cuyo objetivo principal es reducir los daños que se puedan producir (impacto): 
1. Solicitud de revisión de copias de seguridad de aplicativos y sistemas de información financiera.
2. Apoyo en la solicitud o modificaaciones presupuestales requeridas en caso de que los recursos financieros sean insuficientes o se requieran traslados de rubros; entre otros.
3. Visita técnica  virtual o presencial inmediata a ERON y regionales por parte de la SUBDA de ser requerido.
4. Solicitud de cambio de funcionarios encargados de la administración de las actividades productivas en casos en que se determine necesario.
4. Envío de información al área competente internamente o externamente a la entidad correspondiente para inicio de las acciones disciplinarias, fiscales o penales según corresponda.
5. Reorientación de los procesos conforme a información real por parte de la SUBDA.</t>
  </si>
  <si>
    <t>PLAN 2. Crear un protocolo detallado que establezca cómo actuar en caso de desviaciones significativas entre la ejecución real, el recaudo y el presupuesto planificado, incluyendo procedimientos para realizar ajustes presupuestales, reasignar recursos o tomar otras medidas correctivas.</t>
  </si>
  <si>
    <t>PLAN 3. Realizar un diagnóstico con el apoyo de las regionales y ERON, que le permita determinar el personal profesional  y técnico que se requiere para la administración y manejo operativo de las actividades productivas conforme a su naturaleza,  con el propósito de presentar a la Dirección General, las necesidades de recurso humano para su nombramiento, traslado o vinculación del personal de la planta global del Instituto o acudir a modalidades de contratación permitidas legal y normativamente, según disposición de recursos financieros.</t>
  </si>
  <si>
    <r>
      <rPr>
        <b/>
        <sz val="11"/>
        <rFont val="Arial"/>
        <family val="2"/>
      </rPr>
      <t>Control 1:</t>
    </r>
    <r>
      <rPr>
        <sz val="11"/>
        <rFont val="Arial"/>
        <family val="2"/>
      </rPr>
      <t xml:space="preserve"> La Subdirección de Desarrollo de Habilidades Productivas</t>
    </r>
    <r>
      <rPr>
        <b/>
        <sz val="11"/>
        <rFont val="Arial"/>
        <family val="2"/>
      </rPr>
      <t xml:space="preserve"> emite y socializa procedmimiento </t>
    </r>
    <r>
      <rPr>
        <sz val="11"/>
        <rFont val="Arial"/>
        <family val="2"/>
      </rPr>
      <t xml:space="preserve">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del procedimiento,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t>
    </r>
    <r>
      <rPr>
        <b/>
        <sz val="11"/>
        <rFont val="Arial"/>
        <family val="2"/>
      </rPr>
      <t>mensual</t>
    </r>
    <r>
      <rPr>
        <sz val="11"/>
        <rFont val="Arial"/>
        <family val="2"/>
      </rPr>
      <t xml:space="preserve">
</t>
    </r>
    <r>
      <rPr>
        <b/>
        <sz val="11"/>
        <rFont val="Arial"/>
        <family val="2"/>
      </rPr>
      <t>Evidencias:</t>
    </r>
    <r>
      <rPr>
        <sz val="11"/>
        <rFont val="Arial"/>
        <family val="2"/>
      </rPr>
      <t xml:space="preserve">  Planillas  de  reporte, registro fotográfico, oficio de remisión de mercancía</t>
    </r>
  </si>
  <si>
    <r>
      <rPr>
        <b/>
        <sz val="11"/>
        <rFont val="Arial"/>
        <family val="2"/>
      </rPr>
      <t xml:space="preserve">Control 2: </t>
    </r>
    <r>
      <rPr>
        <sz val="11"/>
        <rFont val="Arial"/>
        <family val="2"/>
      </rPr>
      <t>El Director y el responsable de gestión comercial del ERON gestionan el espacio  apropiado  de almacenamiento, empaque y correcto embalaje para el posterior traslado de los  productos  elaborados por  la PPL para su comercialización . Para ello, es necesario programar un flujo de productos,  haciendo el menor número de movimientos.</t>
    </r>
    <r>
      <rPr>
        <b/>
        <sz val="11"/>
        <rFont val="Arial"/>
        <family val="2"/>
      </rPr>
      <t xml:space="preserve">
Periodicidad del control: </t>
    </r>
    <r>
      <rPr>
        <sz val="11"/>
        <rFont val="Arial"/>
        <family val="2"/>
      </rPr>
      <t>Permanente con reporte mensual</t>
    </r>
    <r>
      <rPr>
        <b/>
        <sz val="11"/>
        <rFont val="Arial"/>
        <family val="2"/>
      </rPr>
      <t xml:space="preserve">
Evidencias:</t>
    </r>
    <r>
      <rPr>
        <sz val="11"/>
        <rFont val="Arial"/>
        <family val="2"/>
      </rPr>
      <t xml:space="preserve"> ( Visitas al ERON, actas, oficios, videoconferencias , reuniones ).</t>
    </r>
    <r>
      <rPr>
        <b/>
        <sz val="11"/>
        <rFont val="Arial"/>
        <family val="2"/>
      </rPr>
      <t xml:space="preserve">    </t>
    </r>
    <r>
      <rPr>
        <sz val="11"/>
        <rFont val="Arial"/>
        <family val="2"/>
      </rPr>
      <t xml:space="preserve">                          </t>
    </r>
  </si>
  <si>
    <t xml:space="preserve">  Diseñar e implementar un procedimiento donde  se establezcan los controles que aseguren la adecuada recepción, transporte y manipulación de los productos.</t>
  </si>
  <si>
    <t xml:space="preserve">Subdirección de Desarrollo de Habilidades Productivas - Grupo de Gestion Comercial - GUGEC
Direcciones Regionales
</t>
  </si>
  <si>
    <t>Si se presenta la materialización del riesgo, se deben ejecutar acciones cuyo objetivo principal es reducir los daños que se puedan producir (impacto): 
Determinar la responsabilidad de la transportadora 4-72, ERON y/o del PPL si se trata de deficiencias en su elaboración, para el reconocimiento o NO, del costo del producto.</t>
  </si>
  <si>
    <t>Acompañamiento a las diferentes direcciones regionales y ERON, para la optimización de los planes ocupacionales en actividades de trabajo, conforme a la normatividad vigente.</t>
  </si>
  <si>
    <r>
      <rPr>
        <b/>
        <sz val="11"/>
        <rFont val="Arial"/>
        <family val="2"/>
      </rPr>
      <t>Control 1:</t>
    </r>
    <r>
      <rPr>
        <sz val="11"/>
        <rFont val="Arial"/>
        <family val="2"/>
      </rPr>
      <t xml:space="preserve">  La Subdirección de Desarrollo de Habilidades Productivas - Grupo de Actividades Ocupacionales GACOC, ejecuta la permanente modificación de los planes ocupacionales, previa solicitud de los ERON y aval de las DIREG por demanda,</t>
    </r>
    <r>
      <rPr>
        <b/>
        <u/>
        <sz val="11"/>
        <rFont val="Arial"/>
        <family val="2"/>
      </rPr>
      <t xml:space="preserve"> conforme al resultado del diagnóstico concertado con el grupo GACOC, </t>
    </r>
    <r>
      <rPr>
        <sz val="11"/>
        <rFont val="Arial"/>
        <family val="2"/>
      </rPr>
      <t xml:space="preserve">que es registrado en matriz en excel "Modificación planes ocupacionales ERON", con las observaciones pertinentes.
</t>
    </r>
    <r>
      <rPr>
        <b/>
        <sz val="11"/>
        <rFont val="Arial"/>
        <family val="2"/>
      </rPr>
      <t>Periodicidad del control:</t>
    </r>
    <r>
      <rPr>
        <sz val="11"/>
        <rFont val="Arial"/>
        <family val="2"/>
      </rPr>
      <t xml:space="preserve"> Permanente con reporte </t>
    </r>
    <r>
      <rPr>
        <b/>
        <u/>
        <sz val="11"/>
        <rFont val="Arial"/>
        <family val="2"/>
      </rPr>
      <t>trimestral.</t>
    </r>
    <r>
      <rPr>
        <sz val="11"/>
        <rFont val="Arial"/>
        <family val="2"/>
      </rPr>
      <t xml:space="preserve">
</t>
    </r>
    <r>
      <rPr>
        <b/>
        <sz val="11"/>
        <rFont val="Arial"/>
        <family val="2"/>
      </rPr>
      <t>Evidencias</t>
    </r>
    <r>
      <rPr>
        <sz val="11"/>
        <rFont val="Arial"/>
        <family val="2"/>
      </rPr>
      <t>: Matriz en excel, oficios y correo electrónico.</t>
    </r>
  </si>
  <si>
    <t xml:space="preserve">Subdirección de Atención en Salud
Grupo de Servicios de Salud 
Direcciones Regionales 
ERON </t>
  </si>
  <si>
    <r>
      <t xml:space="preserve">Permanente con reporte </t>
    </r>
    <r>
      <rPr>
        <b/>
        <u/>
        <sz val="11"/>
        <rFont val="Arial"/>
        <family val="2"/>
      </rPr>
      <t>trimestra</t>
    </r>
    <r>
      <rPr>
        <sz val="11"/>
        <rFont val="Arial"/>
        <family val="2"/>
      </rPr>
      <t>l</t>
    </r>
  </si>
  <si>
    <r>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t>
    </r>
    <r>
      <rPr>
        <b/>
        <u/>
        <sz val="11"/>
        <rFont val="Arial"/>
        <family val="2"/>
      </rPr>
      <t>pago</t>
    </r>
    <r>
      <rPr>
        <sz val="11"/>
        <rFont val="Arial"/>
        <family val="2"/>
      </rPr>
      <t xml:space="preserve"> de bonificación a la PPL, ya sea en las visitas de manera presencial a los ERON por parte de funcionarios de la SUBDA-GACOC, o en visitas virtuales que sean programadas para tal fin. </t>
    </r>
  </si>
  <si>
    <t xml:space="preserve">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
</t>
  </si>
  <si>
    <t>1. Reconocimiento laboral a funcionarios responsables de las actividades productivas en DIREG y ERON que desarrollen con ética y mérito la administración de las mismas.</t>
  </si>
  <si>
    <t xml:space="preserve">Grupo de Actividades Productivas de la Subdirección de Desarrollo de Habilidades Productivas </t>
  </si>
  <si>
    <t>3. Implementar un sistema de retroalimentación continua en el que las regionales proporcionen las observaciones correspondientes sobre la efectividad de la supervisión y control del Comité de Seguimiento y Control de las Actividades Productivas en ERON, y viceversa</t>
  </si>
  <si>
    <t xml:space="preserve"> Direcciones Regionales</t>
  </si>
  <si>
    <t xml:space="preserve">
2. Implementar, actualizar y/o mejorar los sistemas de información para garantizar su confiabilidad y seguridad. (Instalación en mínimo 15 ERON)
</t>
  </si>
  <si>
    <t>Posible afectación al debido proceso y seguridad de la información por la pérdida de documentos de importancia probatoria y/o expedientes disciplinarios debido a la falta de control y cuidado en la custodia de esos a cargo del profesional.</t>
  </si>
  <si>
    <t>Posible afectación al debido proceso y principio de publicidad por el incumplimiento en trámites y términos procesales debido a la inaplicabilidad de la ley disciplinaria vigente</t>
  </si>
  <si>
    <t>Riesgo</t>
  </si>
  <si>
    <t>Subdirección de Atención Psicosocial - Grupo de Atención Psicosocial
DIREG y ERON</t>
  </si>
  <si>
    <t>Evaluar los conocimientos de los funcionarios antes y después mediante encuestas y pruebas de conocimiento  frente a la protección de la información.
Realizar un ataque de ingeniería social semestral con el fin de validar controles aleatorios que se ecuentran en la Guía de Buenas Prácticas de Seguridad de la Información.</t>
  </si>
  <si>
    <t>Consolidar, reportar fallas y necesidades de los ERON a la USPEC en cumplimiento al Decreto 204 del 2016.</t>
  </si>
  <si>
    <t>Socializar los medios y canales con los que cuenta el instituto para la recepción de las quejas y denuncias.</t>
  </si>
  <si>
    <t>Socializar los medios y canales con los que cuenta el instituto para la recepción de las quejas y denuncias</t>
  </si>
  <si>
    <t>Director Regional y Director de ERON
Grupo Prospectiva del talento Humano, Subdirección de Talento Humano</t>
  </si>
  <si>
    <t>Posibilidad de afectación reputacional por incumplimiento de los Estándares Minimos del SG-SST de acuerdo a la Resolución 0312 de 2019, debido a la baja articulación en el reporte de evidencias  de las actividades ejecutadas en el marco del SG-SST por parte de los ERON, Direcciones Regionales y la Escuela de Formación.</t>
  </si>
  <si>
    <t xml:space="preserve">  Incumplimiento de los Estándares Minimos del SG-SST de acuerdo a la Resolución 0312 de 2019   </t>
  </si>
  <si>
    <t xml:space="preserve"> Baja articulación en el reporte de evidencias de las actividades ejecutadas en el marco del SG-SST por parte de los ERON, Direcciones Regionales y la Escuela de Formación.</t>
  </si>
  <si>
    <t>Grupo de Seguridad y Salud en el Trabajo.
Direcciones Regionales.</t>
  </si>
  <si>
    <t xml:space="preserve">Direcciones Regionales. </t>
  </si>
  <si>
    <t xml:space="preserve">Asesorar y acompañar y la ejecución  de la implementación del Plan de Mejora conforme al resultado de la autoevaluación de los Estándares Mínimos. </t>
  </si>
  <si>
    <t>Subdirección de Talento Humano - Grupo de Seguridad y Salud en el Trabajo.
Dirección Escuela de Formación.
 Direcciones Regionales. 
Directores de Establecimientos de Reclusión Orden Nacional.</t>
  </si>
  <si>
    <t xml:space="preserve">Grupo de Seguridad y Salud en el Trabajo.
Direcciones Regionales. </t>
  </si>
  <si>
    <t>Grupo de Seguridad y Salud en el Trabajo.</t>
  </si>
  <si>
    <t xml:space="preserve"> Baja</t>
  </si>
  <si>
    <t>Aplicar la autoevaluación conforme a la Tabla de Valores y Calificación de los Estándares Mínimos del Sistema de Gestión de SST, mediante el diligenciamiento del formulario de evaluación establecido en el artículo 27 de la Resolución N°0312 de 2019</t>
  </si>
  <si>
    <t xml:space="preserve"> 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t>
  </si>
  <si>
    <t>Subdirección de  Talento Humano
Grupo Administracion del Talento Humano</t>
  </si>
  <si>
    <t>realizar actividades de sensibilización sobre la importancia de declarar conflictos de interés</t>
  </si>
  <si>
    <t>Desarrollar un programa de capacitación sobre el Código de Integridad, en modalidad virtual, dirigido a los servidores públicos de la Escuela que no cuentan con dicho certificado en los últimos dos años</t>
  </si>
  <si>
    <t>Desinformación  en las redes . En los medios de comunicación no verificación con la fuente .</t>
  </si>
  <si>
    <t>Realizar visitas a los establecimientos de reclusion con el fin de identificar  y/o verificar y documentar las novedades presentadas en el servicio de alimentacion, como resultado de la visita, los hallazgos evidenciados son  reportados a traves de informes al supervisor del contrato para la toma de medidas correctivas.</t>
  </si>
  <si>
    <t>Falta de informacion para realizar el seguimiento  a la PSS, por no contar con los reportes del acta COSAD y plataforma 360  a cargo del operador de salud.</t>
  </si>
  <si>
    <t xml:space="preserve">Incumplimiento en registro y la oportunidad de la información reportada en el Acta COSAD y en las bases de datos de la plataforma salud 360, frente a los servicios de salud que se deben garantizar a la PPL a nivel intramural por parte del operador en salud.   </t>
  </si>
  <si>
    <t xml:space="preserve">
Retroalimentar al Fondo Nacional de salud  y  a las Direcciones Regionales,  mediante correo electronico el plan de mejora elaborado  por el operador y aprobado por el citado  Fondo,  de los hallazgos evidenciados en el informe de seguimiento elaborado por el comite tecnico del COSAD.  
Periodicidad: Mensual (marzo a octubre - Mes vencido).
                                                     Evidencias:Correo electronico.</t>
  </si>
  <si>
    <t xml:space="preserve"> Posibilidad de afectación  reputacional y económica, debido a la propagación  de los eventos de Interés en Salud Pública EISP,   ocasionando impacto negativo en la salud individual y colectiva de la PPL al interior de los ERON. </t>
  </si>
  <si>
    <t xml:space="preserve">Inoportunidad de alertas y acciones de prevención ante la presencia de un EISP </t>
  </si>
  <si>
    <t>Acciones Insuficiente para la prevención  y el manejo de Eventos de Interés en Salud Pública EISP,  para disminuir el riesgo de contagio y propagación en PPL, CCV y administrativos en los ERON</t>
  </si>
  <si>
    <t xml:space="preserve">Realizar Sala de Análisis de Riesgo a conglomerados y Eventos de Interés en Salud Pública EISP, con la participación de INPEC, USPEC, Entidad Fiduciaria y demás entidades que sean necesarias, con la finalidad de impartir intrucciones al ERON para el manejo, control y mitigación del brote. 
Periodicidad del control: Mensual (febrero a noviembre).
Evidencia : acta </t>
  </si>
  <si>
    <t xml:space="preserve">
Posibilidad de afectación reputacional y económica por existir personal privado de la libertad  sin cobertura o afiliación en salud, debido a errores administrativos en diferentes procesos del Instituto        </t>
  </si>
  <si>
    <t>El funcionario asignado por el grupo de aseguramiento de la Subdireccion de Atencion en Salud realiza oficio cada cuatro meses, dirijido a la   la Dirección General del INPEC, informando las inconsistencias reiterativas encontradas en las bases de datos en relación a la información sobre la PPL, con el fin de que desde este nivel se lleven a cabo las acciones necesarias  para de que los ERON gestionen lo pertienete para corregir los errores detectados.</t>
  </si>
  <si>
    <t xml:space="preserve">Posibilidad de afectación reputacional por el incumplimiento en la clasificación en fase de tratamiento penitenciario de la PPL Condenada, debido al rezago  en el seguimiento en fase de tratamieto penitenciario de acuerdo con los tiempos establecidos por la normatividad.  </t>
  </si>
  <si>
    <t xml:space="preserve">Debido al rezago  en el seguimiento en fase de tratamieto penitenciario de acuerdo con los tiempos establecidos por la normatividad.    </t>
  </si>
  <si>
    <t>Por el incumplimiento en la clasificación en fase de tratamiento penitenciario de la PPL Condenada,</t>
  </si>
  <si>
    <t xml:space="preserve">Realizar mensualmente por parte de la Direcciones Regionales-area de tratamieto y desarrollo seguimiento al concepto integral a través del módulo del CET Reporte del Consejo de Evaluación en SISIPEC Web,  aleatoria dos (2) ERON, de los cuales se tomará un (1) concepto integral de cada una de las fases de tratamiento penitenciario con su respectivo plan de tratamiento del mes inmediatamente anterior, para su revisión y verificación de cumplimiento de su estructura generando retroalimentación al ERON y reportando los resultados a la DIRAT, quien revisa el cumplimiento del seguimiento y realiza retroalimentación.
                                                                                                                                                                                                                                                                                                                                                                                                                                    Evidencia:Reporte del Consejo de evaluaciòn en el sistema Sisipec  Web, oficio.                    </t>
  </si>
  <si>
    <t xml:space="preserve">Posibilidad de afectación reputacional por la PPL cuya  asignación de actividad ocupacional de TEE, no corresponde con la fase de tratamiento y los objetivos de tratamiento penitenciario, debido a la baja oferta de actividades del plan ocupacional de los ERON. </t>
  </si>
  <si>
    <t xml:space="preserve">Verificar la asignación de actividades ocupacionales TEE  de acuerdo a su fase de tratamiento penitenciario y  a la metodología PASO, para lo cual:
- Mensualmente las Direcciones Regionales consultando el módulo del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del cual verificaran a través del aplicativo en el módulo TEE histórico de actividades que el privado de la libertad cuente con la actividad ocupacional de acuerdo al plan de tratamiento formulado y a su fase de tratamiento penitenciario. 
- Las Direcciones Regionales verifican que la PPL se encuentre asignada a una actividad de TEE acorde con la fase de tratamiento y realiza retroalimentación a los ERON de manera mensual. 
- El Grupo de Tratamiento Penitenciario realiza retroalimentación a las Direcciones Regionales, de manera trimestral.                                                                                                                                                                                                
Periodicidad del control:  Mensual yTrimestral
Evidencia:Reporte de PPL con actividad en el sistema Sisipec  Web, oficio.   </t>
  </si>
  <si>
    <t>Por el aumento de factores de riesgos psicosociales que conllevan al consumo de sustancias psicoactivas por parte de la PPL,</t>
  </si>
  <si>
    <t xml:space="preserve">Debido a la afectacion en la oportunidad y accesibilidad a las acciones de promocion y prevencion  de estos factores de riesgo. </t>
  </si>
  <si>
    <t>Posibilidad de afectación reputacional y económica por la vulneración de la calidad de vida de la PPL con la entrega incompleta e inoportuna de los elementos de dotación al ingreso al ERON, Kit de aseo personal y de cama, debido a la escasez de recursos para la compra de dichos elementos</t>
  </si>
  <si>
    <t>Realizar trimestralmente visitas virtuales o presenciales a las regionales con el fin hacer seguimiento y retroalimentar las entregas de dotacion elementos de cama y kits de aseo por ingreso a la PPL ingreso estableciendo planes de mejora a seguir en caso de no cumplimiento.</t>
  </si>
  <si>
    <t>1/04/202</t>
  </si>
  <si>
    <t>Seguimiento presencial o virtual trimestral  con las regionales para retroalimentación de los avances o dificultades en los registros en la ficha de ingreso de la PPL.</t>
  </si>
  <si>
    <t>Verificar de acuerdo con el diligenciamiento de fichas de ingreso la vinculación de la PPL  que se autroreconocen a los programa las actividades adelantadas con las poblaciones de enfoque diferencial e interseccional.</t>
  </si>
  <si>
    <t>Subdirección de Atención Psicosocial - Grupo de Atención Psicosocial - Funcionario responsable del Eje Promocional</t>
  </si>
  <si>
    <t>Posibilidad de afectación de la calidad de vida de la PPL durante su permanencia en el ERON debido al desconocimiento de sus  derechos  y a  la falta de accesibilidad a los servicios por una inadecuada induccion de ingreso.</t>
  </si>
  <si>
    <t>Verificar la disponibilidad y uso de  los equipos de cómputo asignados a Visitas Virtuales Familiares en los Establecimientos de Reclusión del Orden Nacional esta acción la realizará la Subdirección de Atención Psicosocial - Grupo de Atención Psicosocial.</t>
  </si>
  <si>
    <t>Subdirección de Atención Psicosocial - Grupo de Atención Psicosocial - Funcionario responsable del Programa de Familia</t>
  </si>
  <si>
    <t>Si se evidencia insuficiencia de equipos tecnológicos para la implementación y desarrollo de las visitas virtuales familiares, desde la Subdirección de Atención Psicosocial presentar las necesidades para ser incluido en la asignación presupuestal a fin de  dotar de equipos los ERON que lo requieran.</t>
  </si>
  <si>
    <t>Si se presenta la materialización del riesgo, se debe ejecutar las siguientes acciones cuyo objetivo principal es reducir los daños que se puedan producir (Impacto):
1..  Solicitud de implementacion de acciones de prevención de conduca suicida.
2.  Verificación y seguimiento a la implementación del programa en el ERON junto con las Regional  y de las acciones de prevención de conduca suicida.</t>
  </si>
  <si>
    <t xml:space="preserve">Posibilidad de afectacion reputacional y economica por la deficiencia en el seguimiento efectivo de la prestacion del servicio de alimentacion  en los ERON       </t>
  </si>
  <si>
    <t>1/032025</t>
  </si>
  <si>
    <t>por el incumplimiento en la clasificación en fase de tratamiento penitenciario de la PPL Condenada,</t>
  </si>
  <si>
    <t>Debido al rezago  en el seguimiento en fase de tratamieto penitenciario de acuerdo con los tiempos establecidos por la normatividad.</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</si>
  <si>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
4. El profesional con el rol de apoderado debe dar respuesta a la autoridad judicial a la mayor brevedad, indicandolas razones de la falta de información y de las gestiones realizadas para obtenerla, anexando las pruebas en al memorial.</t>
  </si>
  <si>
    <t>Si se presenta la materialización del riesgo, se deben ejecutar las siguiente acciones cuyo objetivo principal es reducir los daños que se puedan producir (impacto): 
1.  Se oficiará a la DIREG respetiva con el fin de informar las causas del no cumplimiento y se impartirá la sensibilización sobre el aplicativo SIJUR por parte de las DIREG o de  la OFAJU.</t>
  </si>
  <si>
    <t>Si se presenta la materialización del riesgo, se deben ejecutar las siguiente acciones cuyo objetivo principal es reducir los daños que se puedan producir (impacto): 
1.  Se analiza quien recibió y no dio oportuna respuesta o tra´mite a la Tutela y se realiza el registro y trámite inmediato.
2. En caso de proferirse fallo por incumplimiento se impugna el fallo deTutela con la colaboración y entrega de evidencias del funcionario que generó el imcumplimiento del trámite. 
3.  En caso de sanción pecuniara y arresto proferidos por autoridad judicial contra funcionarios de la Institución se informa a la Oficina de Control Interno para la respectiva investigación.</t>
  </si>
  <si>
    <t>Si se presenta la materialización del riesgo, se deben ejecutar las siguiente acciones cuyo objetivo principal es reducir los daños que se puedan producir (impacto): 
1. Se impugna el fallo de Tutela con la jurisprudencia vigente para que el Juez de segunda instancia estudie nuevamente el caso.
2. Se gestionarán capacitaciones en líneas jurisprudenciales  vigentes para actualizar los conocimientos de los funcionarios del GRUTU a nivel Nacional.</t>
  </si>
  <si>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Se oficiará a la DIREG respetiva con el fin de informar las causas del no cumplimiento y se impartirá la sensibilización sobre el aplicativo SIJUR por parte de las DIREG o de  la OFAJU.</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</si>
  <si>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y si ya fue pagado  se actualiza matriz  compartida con el Grupo de Contabilidad y de Tesorería, para prevenir und oble pago.
3.  Se da trámite inmediato a la cuenta, previa verificación de la existencia de recursos para el pago informando al Juzgado y a la parte Demandante del estado y tramite que se adelantará en caso que no haya la disponibilidad de recursos y  se solicita a la autoridad judicial el levantamiento del embargo en virtud del principio de inembargabilidad. 
4.  Por inexistencia de recursos contactar a la contraparte solicitandole coadyuvar en el levantamiento de la medida,  comprometiendose el Inpec a pagar una vez se asignen  los recursos previo cumplimiento de los requisitoslegales establecidos para el pago.</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</si>
  <si>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 OFPLA el porque de la baja ejecución para estudio y decisiones.
3.  En caso de baja ejecución generada por la no proyeción de liquidaciones y resolución por falta de personal, se informará a la Jefatura y se proyectará informe con destino a la DIREG y a SUTAH.</t>
  </si>
  <si>
    <t>Si se presenta la materialización del riesgo, se deben ejecutar las siguiente acciones cuyo objetivo principal es reducir los daños que se puedan producir (impacto): 
1. Presentar informe ante la Oficina de Control único Disciplinario.
2. Interponer la denuncia penal respectiva.
3. Oficiar al Consejo Superior de la Judicatura de la situación  si hace parte un abogado que presentó la solicitud de pago.
4. Adelantar las acciones conforme al resultado de la denuncia y la orden proferida por la autoridad judicial  para la recuperación de los dineros en caso de haberse desembolsado.</t>
  </si>
  <si>
    <t>La Subdirección de Gestión Contractual notifica a las DIREG respecto a la actualización del manaul de contraración a través de correo
Se realizará difusión por parte de las Direcciones Regionales a sus ERON  del Manual de contratación y procedimientos asociados</t>
  </si>
  <si>
    <t>Brindar Asistencia y soporte permanente por correo electrónico</t>
  </si>
  <si>
    <t>Realizar Capacitación a supervisores sobre sus obligaciones y responsabilidades</t>
  </si>
  <si>
    <t>Efectuar seguimento, control y verificación  de manejo de bienes Muebles mediante Conciliaciones mensuales PCT - SIIF</t>
  </si>
  <si>
    <t>Realizar acompañamiento a los ERON, Centros de Instrucción y Grupos Especiales para que se efectué las charlas e instrucciones en base al cronograma y reiterando la participación total del cuerpo de custodia y Vigilancia.Realizar acompañamiento a los ERON, Centros de Instrucción y Grupos Especiales para que se efectué las charlas e instrucciones en base al cronograma y reiterando la participación total del cuerpo de custodia y Vigilancia.</t>
  </si>
  <si>
    <t xml:space="preserve">Realizar  visitas aleatorias, con el propósito de verificar el estado de material de defensa a los diferentes Esa </t>
  </si>
  <si>
    <t xml:space="preserve">Socializar de manera semestral a  nivel nacional el Manual de Material de Defensa y Municiones PA-LA-M01 a través de los medios de comunicación institucional. </t>
  </si>
  <si>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</si>
  <si>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t>Socializar mediante videoconferencia los lineamientos establecidos para la reclamación de un siniestro y la documentación requerida para el trámite, resolviendo inquietudes y definiendo acciones específicas a cumplir con las dependencias y oficinas del nivel central, DIREG y sus ERON adscritos.</t>
  </si>
  <si>
    <t>Realizar seguimiento mediante Matriz excel al radicado del siniestro informado a la compañía aseguradora, en caso de que se realice alguna observación por parte de la compañía  y/o corredores de seguros frente a la reclamación, se subsana lo requerido a nivel de información y/o detalles de la reclamación.</t>
  </si>
  <si>
    <t>Consolidar  y realizar seguimiento al  Plan de Necesidades de Infrestructura y Dotación Estrucutra de Bienes y servicios  presentado a la USPEC</t>
  </si>
  <si>
    <t xml:space="preserve">Realizar seguimiento  a los compromisos suscritos en las visitas de acompañamiento técnico </t>
  </si>
  <si>
    <r>
      <rPr>
        <b/>
        <sz val="11"/>
        <rFont val="Arial"/>
        <family val="2"/>
      </rPr>
      <t xml:space="preserve">Control 2. : </t>
    </r>
    <r>
      <rPr>
        <sz val="1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rFont val="Arial"/>
        <family val="2"/>
      </rPr>
      <t>Periodicidad del control:</t>
    </r>
    <r>
      <rPr>
        <sz val="11"/>
        <rFont val="Arial"/>
        <family val="2"/>
      </rPr>
      <t xml:space="preserve"> Mayo y septiembre
</t>
    </r>
    <r>
      <rPr>
        <b/>
        <sz val="11"/>
        <rFont val="Arial"/>
        <family val="2"/>
      </rPr>
      <t>Evidencias:</t>
    </r>
    <r>
      <rPr>
        <sz val="11"/>
        <rFont val="Arial"/>
        <family val="2"/>
      </rPr>
      <t xml:space="preserve"> Consolidado y correos electrónicos,</t>
    </r>
  </si>
  <si>
    <t>0201/2025</t>
  </si>
  <si>
    <t>Realizar capacitaciones por videonferencia a nivel nacional, y  aplicar los procedimientos  financiero generados por la Contaduría  General de la Nación y Sistema Integrado de Información Financiera SIIF Nación.</t>
  </si>
  <si>
    <t>Si se presenta la materialización del riesgo, se deben ejecutar las siguiente acciones cuyo objetivo principal es reducir los daños que se puedan producir (impacto): 
1. Separar de funciones al servidos publico que maneje los perfiles financieros. 
2.  Notificar al Director General de la situación presentada para tomar las medidas  pertinentes.
3, Notificar la situación a los órganos de control correspondientes</t>
  </si>
  <si>
    <t xml:space="preserve">Si se presenta la materialización del riesgo, se deben ejecutar las siguiente acciones cuyo objetivo principal es reducir los daños que se puedan producir (impacto): 
1. Solicitud de vinculación inmediata a las regionales de la PPL al programa y envio de los respectivos soportes en SISIPEC. 
</t>
  </si>
  <si>
    <t xml:space="preserve">Equipo o responsables de seguridad de la informacion- grupo de proyección, seguridad e implementación tecnológica GUPSI Sede Central  </t>
  </si>
  <si>
    <t>Oficina de Sistemas de información, a través del Grupo de Apoyo Seguridad Electrónica</t>
  </si>
  <si>
    <t>Efectuar una auditoria interna a la base de datos del SISIPEC con el proposito de identificar los nombres de usuarios pertenecientes a servidores y contratistas idesvinculados del Instituto, esto con el fin de realizar la correspondiente desactivacion de los mismos.</t>
  </si>
  <si>
    <t>Realizar la verificación y evaluación del Sistema de Control Interno y del Sistema de Gestión de Calidad en el Instituto Nacional Penitenciario y Carcelario INPEC, a través de las herramientas y modelos de control, con el fin de contribuir al mejoramiento del desempeño institucional.</t>
  </si>
  <si>
    <t>Fortalecer las capacidades de los servidores del INPEC y de otras entidades, mediante los procesos de formación, capacitación y entrenamiento en el ámbito penitenciario colombiano y desarrollar investigaciones, promoviendo la gestión del nuevo conocimiento.</t>
  </si>
  <si>
    <t>Subdirección de Talento Humano - Grupo de Seguridad y Salud en el Trabajo.
Dirección Escuela de Formación.
 Direcciones Regionales. 
Directores de Establecimientos de Reclusión Orden Nacional..</t>
  </si>
  <si>
    <t>Presión,injerencia,tráfico de influencias,amenazas de terceros interesados en generar incumplimiento a lo establecido en el estatuto de auditoria y código de ética del auditor.</t>
  </si>
  <si>
    <t>Falta de sentido de pertenencia e integridad por la institución.</t>
  </si>
  <si>
    <t>Posibilidad de afectación reputacional por la afectación del valor generado por la OFICI a la institución,a causa de una baja calidad y oportunidad de los trabajos de auditoria,y seguimiento a planes de mejoramiento.</t>
  </si>
  <si>
    <t xml:space="preserve">Obtención de información inadecuada. </t>
  </si>
  <si>
    <t>Falta de capacitación y actualización del personal de la OFICI</t>
  </si>
  <si>
    <t>Posibilidad de afectación reputacional por sanciones para el instituto a causa de incumplimiento en la realización del comité institucional de Coordinación de Control Interno</t>
  </si>
  <si>
    <t>Reiterar a la alta dirección con el sustento normativo la obligación de agendar el comité institucional de coordinación de Control Interno</t>
  </si>
  <si>
    <t>31/012/2025</t>
  </si>
  <si>
    <r>
      <t>Control 1:</t>
    </r>
    <r>
      <rPr>
        <sz val="11"/>
        <rFont val="Arial"/>
        <family val="2"/>
      </rPr>
      <t xml:space="preserve">  La Oficina Asesora de Comunicaciones diariamente realiza el monitoreo de medios de comunicación verificando las noticias publicadas en medios sobre temas de relevancia para el Instituto. Las noticias coyunturales son evaluadas y se toman las acciones que hayan lugar para dar claridad ante los medios, dando cumplimiento a la Política y  al Plan de Comunicaciones versión oficial.
</t>
    </r>
    <r>
      <rPr>
        <b/>
        <sz val="11"/>
        <rFont val="Arial"/>
        <family val="2"/>
      </rPr>
      <t>Periodicidad del control:</t>
    </r>
    <r>
      <rPr>
        <sz val="11"/>
        <rFont val="Arial"/>
        <family val="2"/>
      </rPr>
      <t xml:space="preserve"> Diario
</t>
    </r>
    <r>
      <rPr>
        <b/>
        <sz val="11"/>
        <rFont val="Arial"/>
        <family val="2"/>
      </rPr>
      <t xml:space="preserve">Evidencias: </t>
    </r>
    <r>
      <rPr>
        <sz val="11"/>
        <rFont val="Arial"/>
        <family val="2"/>
      </rPr>
      <t xml:space="preserve">Monitoreo diario e incidencia noticiosa mensual. </t>
    </r>
    <r>
      <rPr>
        <b/>
        <sz val="11"/>
        <rFont val="Arial"/>
        <family val="2"/>
      </rPr>
      <t xml:space="preserve"> </t>
    </r>
  </si>
  <si>
    <r>
      <t xml:space="preserve">Control 2: </t>
    </r>
    <r>
      <rPr>
        <sz val="1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Monitoreo diario en redes y evaluación a la incidencia en redes de manera quincenal y mensual. </t>
    </r>
  </si>
  <si>
    <r>
      <t xml:space="preserve">Control 3: </t>
    </r>
    <r>
      <rPr>
        <sz val="11"/>
        <rFont val="Arial"/>
        <family val="2"/>
      </rPr>
      <t xml:space="preserve">La Oficina Asesora de Comunicaciones identifica las  "fake news",  las corrobora según la información oficial y la publica en los medios y canales Institucionales o através de la designación de vocero oficial.  
</t>
    </r>
    <r>
      <rPr>
        <b/>
        <sz val="11"/>
        <rFont val="Arial"/>
        <family val="2"/>
      </rPr>
      <t xml:space="preserve">
Periodicidad del control:</t>
    </r>
    <r>
      <rPr>
        <sz val="11"/>
        <rFont val="Arial"/>
        <family val="2"/>
      </rPr>
      <t xml:space="preserve"> Diario
</t>
    </r>
    <r>
      <rPr>
        <b/>
        <sz val="11"/>
        <rFont val="Arial"/>
        <family val="2"/>
      </rPr>
      <t>Evidencias:</t>
    </r>
    <r>
      <rPr>
        <sz val="11"/>
        <rFont val="Arial"/>
        <family val="2"/>
      </rPr>
      <t xml:space="preserve"> Las publicaciones generadas de manera oficial. </t>
    </r>
  </si>
  <si>
    <r>
      <t xml:space="preserve">Control 1: </t>
    </r>
    <r>
      <rPr>
        <sz val="1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con el fin de verificar el cumplimiento de las actividades por cada uno de los responbles en la Dirección Regional y Eron .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Correos electrónicos y seguimientos excel</t>
    </r>
  </si>
  <si>
    <r>
      <rPr>
        <b/>
        <sz val="11"/>
        <rFont val="Arial"/>
        <family val="2"/>
      </rPr>
      <t>Control 2:</t>
    </r>
    <r>
      <rPr>
        <sz val="1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rFont val="Arial"/>
        <family val="2"/>
      </rPr>
      <t xml:space="preserve">
Periodicidad del control:</t>
    </r>
    <r>
      <rPr>
        <sz val="11"/>
        <rFont val="Arial"/>
        <family val="2"/>
      </rPr>
      <t xml:space="preserve"> Trimestral
</t>
    </r>
    <r>
      <rPr>
        <b/>
        <sz val="11"/>
        <rFont val="Arial"/>
        <family val="2"/>
      </rPr>
      <t>Evidencias:</t>
    </r>
    <r>
      <rPr>
        <sz val="11"/>
        <rFont val="Arial"/>
        <family val="2"/>
      </rPr>
      <t xml:space="preserve"> Oficios, correos electrónicos, actas.</t>
    </r>
  </si>
  <si>
    <r>
      <rPr>
        <b/>
        <sz val="11"/>
        <rFont val="Arial"/>
        <family val="2"/>
      </rPr>
      <t>Control 1:</t>
    </r>
    <r>
      <rPr>
        <sz val="1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rFont val="Arial"/>
        <family val="2"/>
      </rPr>
      <t xml:space="preserve">Periodicidad del control: </t>
    </r>
    <r>
      <rPr>
        <sz val="11"/>
        <rFont val="Arial"/>
        <family val="2"/>
      </rPr>
      <t>Mensual y anual</t>
    </r>
    <r>
      <rPr>
        <b/>
        <sz val="11"/>
        <rFont val="Arial"/>
        <family val="2"/>
      </rPr>
      <t xml:space="preserve">
Evidencias: </t>
    </r>
    <r>
      <rPr>
        <sz val="11"/>
        <rFont val="Arial"/>
        <family val="2"/>
      </rPr>
      <t>Publicación página web link estadística ( Documento informe estadístico mensual y revista anual),   oficios en caso de requerirse</t>
    </r>
  </si>
  <si>
    <r>
      <rPr>
        <b/>
        <sz val="11"/>
        <rFont val="Arial"/>
        <family val="2"/>
      </rPr>
      <t>Control 2:</t>
    </r>
    <r>
      <rPr>
        <sz val="11"/>
        <rFont val="Arial"/>
        <family val="2"/>
      </rPr>
      <t xml:space="preserve"> La Oficina Asesora de Planeación - Grupo Estadística cuenta con la PE-PI-G05 Guía para la construcción  de los cuadros estadísticos mensuales.
</t>
    </r>
    <r>
      <rPr>
        <b/>
        <sz val="11"/>
        <rFont val="Arial"/>
        <family val="2"/>
      </rPr>
      <t xml:space="preserve">
Periodicidad del control: </t>
    </r>
    <r>
      <rPr>
        <sz val="11"/>
        <rFont val="Arial"/>
        <family val="2"/>
      </rPr>
      <t>Mensual
Evidencias: Guía,  archivos de estadísticas y series históricas.</t>
    </r>
  </si>
  <si>
    <r>
      <rPr>
        <b/>
        <sz val="11"/>
        <rFont val="Arial"/>
        <family val="2"/>
      </rPr>
      <t xml:space="preserve">Control 1: </t>
    </r>
    <r>
      <rPr>
        <sz val="1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Seguimiento a  Requerimiento de Información excel, correos</t>
    </r>
  </si>
  <si>
    <r>
      <t xml:space="preserve">Control 1: </t>
    </r>
    <r>
      <rPr>
        <sz val="11"/>
        <rFont val="Arial"/>
        <family val="2"/>
      </rPr>
      <t>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t>
    </r>
    <r>
      <rPr>
        <b/>
        <sz val="11"/>
        <rFont val="Arial"/>
        <family val="2"/>
      </rPr>
      <t xml:space="preserve">
Periodicidad del control: </t>
    </r>
    <r>
      <rPr>
        <sz val="11"/>
        <rFont val="Arial"/>
        <family val="2"/>
      </rPr>
      <t>Permanente - anual</t>
    </r>
    <r>
      <rPr>
        <b/>
        <sz val="11"/>
        <rFont val="Arial"/>
        <family val="2"/>
      </rPr>
      <t xml:space="preserve">
Evidencias: </t>
    </r>
    <r>
      <rPr>
        <sz val="11"/>
        <rFont val="Arial"/>
        <family val="2"/>
      </rPr>
      <t>Acta, Matriz Plan de actividades</t>
    </r>
  </si>
  <si>
    <r>
      <rPr>
        <b/>
        <sz val="11"/>
        <rFont val="Arial"/>
        <family val="2"/>
      </rPr>
      <t xml:space="preserve">Control 1: </t>
    </r>
    <r>
      <rPr>
        <sz val="1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Solicitud de agenda y Actas de reunión.</t>
    </r>
  </si>
  <si>
    <t xml:space="preserve">Si se presenta la materialización del riesgo, se deben ejecutar las siguiente acciones cuyo objetivo principal es reducir los daños que se puedan producir (impacto): 
1.Informar a los entes de control el no acatamiento de la norma </t>
  </si>
  <si>
    <r>
      <t xml:space="preserve">Control 1: </t>
    </r>
    <r>
      <rPr>
        <sz val="11"/>
        <rFont val="Verdana"/>
        <family val="2"/>
      </rPr>
      <t>El funcionario de GATEC verifica de manera trimestral el diligenciamiento del formulario en linea que requiere la información de los funcionarios asignados para el área de atención al ciudadano en las  Direcciones Regionales, EPN y ERON. De acuerdo a la información y de generarse alguna novedad se remitirá oficio de cumplimiento.</t>
    </r>
    <r>
      <rPr>
        <b/>
        <sz val="11"/>
        <rFont val="Verdana"/>
        <family val="2"/>
      </rPr>
      <t xml:space="preserve">
Periodicidad del control: </t>
    </r>
    <r>
      <rPr>
        <sz val="11"/>
        <rFont val="Verdana"/>
        <family val="2"/>
      </rPr>
      <t>Tres (3) veces al año.</t>
    </r>
    <r>
      <rPr>
        <b/>
        <sz val="11"/>
        <rFont val="Verdana"/>
        <family val="2"/>
      </rPr>
      <t xml:space="preserve">
Evidencias: </t>
    </r>
    <r>
      <rPr>
        <sz val="11"/>
        <rFont val="Verdana"/>
        <family val="2"/>
      </rPr>
      <t>Oficios y formularios en linea</t>
    </r>
  </si>
  <si>
    <r>
      <rPr>
        <b/>
        <sz val="11"/>
        <rFont val="Arial"/>
        <family val="2"/>
      </rPr>
      <t>Control 2:</t>
    </r>
    <r>
      <rPr>
        <sz val="11"/>
        <rFont val="Arial"/>
        <family val="2"/>
      </rPr>
      <t xml:space="preserve"> El funcionario de GATEC  verifica  que se haya efectuado la capacitación virtual  para la socialización del cronograma de  actividades  y realiza seguimiento a través de formulario en linea la asistencia de todos los responsable de área de atención y ciudadano en las DIREG, EPN y ERON. En caso de la no asistencia se genera oficio a la Regional con los ERON que no hayan participado, solicitando la razon de su inasistencia, en este caso la regional deberá retroalimentar el contenido de la capacitación a los ERON que no asistieron.     
</t>
    </r>
    <r>
      <rPr>
        <b/>
        <sz val="11"/>
        <rFont val="Arial"/>
        <family val="2"/>
      </rPr>
      <t>Periodicidad del control:</t>
    </r>
    <r>
      <rPr>
        <sz val="11"/>
        <rFont val="Arial"/>
        <family val="2"/>
      </rPr>
      <t xml:space="preserve"> Tres (3) veces al año.
</t>
    </r>
    <r>
      <rPr>
        <b/>
        <sz val="11"/>
        <rFont val="Arial"/>
        <family val="2"/>
      </rPr>
      <t>Evidencias:</t>
    </r>
    <r>
      <rPr>
        <sz val="11"/>
        <rFont val="Arial"/>
        <family val="2"/>
      </rPr>
      <t xml:space="preserve"> Oficios, actas y formulario en linea.</t>
    </r>
  </si>
  <si>
    <r>
      <rPr>
        <b/>
        <sz val="11"/>
        <rFont val="Arial"/>
        <family val="2"/>
      </rPr>
      <t xml:space="preserve">Control 3: </t>
    </r>
    <r>
      <rPr>
        <sz val="11"/>
        <rFont val="Arial"/>
        <family val="2"/>
      </rPr>
      <t xml:space="preserve">El funcionario responsable del área de  atención al ciudadano de la DIREG verifica, consolida y reporta  trimestralmente mediante oficio a la coordinación GATEC, el avance  y  cargue de evidencias de las actividades establecidas y reportadas tanto por la Regional, sus ERON y Escuela en la carpeta drive.  Si se detecta incumplimiento la DIREG requiere al responsable del proceso de atención al ciudadano el aporte de las evidencias.                                                                                                                                                                                                                                            
</t>
    </r>
    <r>
      <rPr>
        <b/>
        <sz val="11"/>
        <rFont val="Arial"/>
        <family val="2"/>
      </rPr>
      <t>Periodicidad del control:</t>
    </r>
    <r>
      <rPr>
        <sz val="11"/>
        <rFont val="Arial"/>
        <family val="2"/>
      </rPr>
      <t xml:space="preserve"> Trimestral
</t>
    </r>
    <r>
      <rPr>
        <b/>
        <sz val="11"/>
        <rFont val="Arial"/>
        <family val="2"/>
      </rPr>
      <t xml:space="preserve">
Evidencias: </t>
    </r>
    <r>
      <rPr>
        <sz val="11"/>
        <rFont val="Arial"/>
        <family val="2"/>
      </rPr>
      <t>Informes o actas</t>
    </r>
  </si>
  <si>
    <r>
      <rPr>
        <b/>
        <sz val="11"/>
        <rFont val="Arial"/>
        <family val="2"/>
      </rPr>
      <t xml:space="preserve">Control 1:  </t>
    </r>
    <r>
      <rPr>
        <sz val="11"/>
        <rFont val="Arial"/>
        <family val="2"/>
      </rPr>
      <t xml:space="preserve"> El funcionario del Grupo de Atención al ciudadano realiza seguimiento trimestral y verificar a través del modulo PQRSD- GESDOC y su reporte tablero de control de las PQRSD el estado de todos los radicados. De existir observaciones frente al no registro de evidencia de respuesta a través de radicado EE, se  procede a requerir mediante oficio a las dependencias, Dirección Regional, Escuela Penitenciaria, ERON, el cargue de la respuesta dada al ciudadano para subsanar la observación.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Informe, Oficios, Correos electrónicos, tablero de control.</t>
    </r>
  </si>
  <si>
    <r>
      <rPr>
        <b/>
        <sz val="11"/>
        <rFont val="Arial"/>
        <family val="2"/>
      </rPr>
      <t>Control 2:</t>
    </r>
    <r>
      <rPr>
        <sz val="11"/>
        <rFont val="Arial"/>
        <family val="2"/>
      </rPr>
      <t xml:space="preserve"> Trimestralmente los responsables de Atención al ciudadano en las Direcciones Regionales consolidan, los reportes de seguimiento y control de las PQRSD de sus ERON, de conformidad al tablero de control, generando un informe estadístico de acuerdo con la información registrada en el modulo PQRSD, siendo enviado éste al grupo de atención al ciudadano  de la Dirección General. El funcionario asignado por GATEC verifica la información reportada y emite informe frente a lo evidenciado el que es revisado y validado por el coordinador del grupo, antes de ser enviado a la Dirección General 
</t>
    </r>
    <r>
      <rPr>
        <b/>
        <sz val="11"/>
        <rFont val="Arial"/>
        <family val="2"/>
      </rPr>
      <t>Periodicidad del control:</t>
    </r>
    <r>
      <rPr>
        <sz val="11"/>
        <rFont val="Arial"/>
        <family val="2"/>
      </rPr>
      <t xml:space="preserve"> Trimestral
</t>
    </r>
    <r>
      <rPr>
        <b/>
        <sz val="11"/>
        <rFont val="Arial"/>
        <family val="2"/>
      </rPr>
      <t>Evidencias:</t>
    </r>
    <r>
      <rPr>
        <sz val="11"/>
        <rFont val="Arial"/>
        <family val="2"/>
      </rPr>
      <t xml:space="preserve"> Informe estadístico, correos, oficios de seguimiento a las respuestas PQRSD</t>
    </r>
  </si>
  <si>
    <r>
      <rPr>
        <b/>
        <sz val="11"/>
        <rFont val="Arial"/>
        <family val="2"/>
      </rPr>
      <t xml:space="preserve">Control 1: </t>
    </r>
    <r>
      <rPr>
        <sz val="1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rFont val="Arial"/>
        <family val="2"/>
      </rPr>
      <t xml:space="preserve">
Periodicidad del control: </t>
    </r>
    <r>
      <rPr>
        <sz val="11"/>
        <rFont val="Arial"/>
        <family val="2"/>
      </rPr>
      <t xml:space="preserve">Una vez al año (inicio de vigencia)
</t>
    </r>
    <r>
      <rPr>
        <b/>
        <sz val="11"/>
        <rFont val="Arial"/>
        <family val="2"/>
      </rPr>
      <t xml:space="preserve">Evidencias: </t>
    </r>
    <r>
      <rPr>
        <sz val="11"/>
        <rFont val="Arial"/>
        <family val="2"/>
      </rPr>
      <t>Directiva, grabación videoconferencia.</t>
    </r>
  </si>
  <si>
    <r>
      <rPr>
        <b/>
        <sz val="11"/>
        <rFont val="Arial"/>
        <family val="2"/>
      </rPr>
      <t>Control 2:</t>
    </r>
    <r>
      <rPr>
        <sz val="1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rFont val="Arial"/>
        <family val="2"/>
      </rPr>
      <t xml:space="preserve">Periodicidad del control: </t>
    </r>
    <r>
      <rPr>
        <sz val="11"/>
        <rFont val="Arial"/>
        <family val="2"/>
      </rPr>
      <t xml:space="preserve">mensual/semestral
</t>
    </r>
    <r>
      <rPr>
        <b/>
        <sz val="11"/>
        <rFont val="Arial"/>
        <family val="2"/>
      </rPr>
      <t xml:space="preserve">Evidencias: </t>
    </r>
    <r>
      <rPr>
        <sz val="11"/>
        <rFont val="Arial"/>
        <family val="2"/>
      </rPr>
      <t xml:space="preserve">Registros y/o actas de las videoconferencias.                                                    </t>
    </r>
  </si>
  <si>
    <r>
      <rPr>
        <b/>
        <sz val="11"/>
        <rFont val="Arial"/>
        <family val="2"/>
      </rPr>
      <t xml:space="preserve">Control 3: </t>
    </r>
    <r>
      <rPr>
        <sz val="1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rFont val="Arial"/>
        <family val="2"/>
      </rPr>
      <t>Periodicidad del control:</t>
    </r>
    <r>
      <rPr>
        <sz val="11"/>
        <rFont val="Arial"/>
        <family val="2"/>
      </rPr>
      <t xml:space="preserve"> Mensual/semestral
</t>
    </r>
    <r>
      <rPr>
        <b/>
        <sz val="11"/>
        <rFont val="Arial"/>
        <family val="2"/>
      </rPr>
      <t>Evidencias:</t>
    </r>
    <r>
      <rPr>
        <sz val="11"/>
        <rFont val="Arial"/>
        <family val="2"/>
      </rPr>
      <t xml:space="preserve"> Carpeta de estrategia con evidencias de cumplimiento, grabaciones de videoconferencias, oficios.</t>
    </r>
  </si>
  <si>
    <r>
      <rPr>
        <b/>
        <sz val="11"/>
        <rFont val="Arial"/>
        <family val="2"/>
      </rPr>
      <t>Control 1:</t>
    </r>
    <r>
      <rPr>
        <sz val="1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Directorio de Cónsules Regional.</t>
    </r>
  </si>
  <si>
    <r>
      <rPr>
        <b/>
        <sz val="11"/>
        <rFont val="Arial"/>
        <family val="2"/>
      </rPr>
      <t>Control 1:</t>
    </r>
    <r>
      <rPr>
        <sz val="11"/>
        <rFont val="Arial"/>
        <family val="2"/>
      </rPr>
      <t xml:space="preserve"> La Oficina de Control Interno Disciplinario - Coordinación Grupo de Prevención y el Coordinador del Grupo Instrucción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Si se evidencia la perdida de algún documento a cargo de los funcionarios de la OFIDI, se realizará el informe respectivo para que se inicien las acciones correspondientes.
</t>
    </r>
    <r>
      <rPr>
        <b/>
        <sz val="11"/>
        <rFont val="Arial"/>
        <family val="2"/>
      </rPr>
      <t xml:space="preserve">Periodicidad del control: </t>
    </r>
    <r>
      <rPr>
        <sz val="11"/>
        <rFont val="Arial"/>
        <family val="2"/>
      </rPr>
      <t>Trimestral</t>
    </r>
    <r>
      <rPr>
        <b/>
        <sz val="11"/>
        <rFont val="Arial"/>
        <family val="2"/>
      </rPr>
      <t xml:space="preserve">
Evidencias</t>
    </r>
    <r>
      <rPr>
        <sz val="11"/>
        <rFont val="Arial"/>
        <family val="2"/>
      </rPr>
      <t xml:space="preserve">: Acta de verificación, correo electrónicos, libros radicadores
</t>
    </r>
  </si>
  <si>
    <r>
      <rPr>
        <b/>
        <sz val="11"/>
        <rFont val="Arial"/>
        <family val="2"/>
      </rPr>
      <t>CONTROL 2</t>
    </r>
    <r>
      <rPr>
        <sz val="1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Actas de Compromiso,  Oficio de novedad.</t>
    </r>
  </si>
  <si>
    <r>
      <rPr>
        <b/>
        <sz val="11"/>
        <rFont val="Arial"/>
        <family val="2"/>
      </rPr>
      <t xml:space="preserve">Control 1: </t>
    </r>
    <r>
      <rPr>
        <sz val="11"/>
        <rFont val="Arial"/>
        <family val="2"/>
      </rPr>
      <t xml:space="preserve">Todos los funcionarios de la OFIDI, de acuerdo con su cargo y funciones, conocen el procedimiento y las consecuencias jurídicas, frente al desconocimientos de los términos </t>
    </r>
    <r>
      <rPr>
        <b/>
        <sz val="11"/>
        <rFont val="Arial"/>
        <family val="2"/>
      </rPr>
      <t>de ley</t>
    </r>
    <r>
      <rPr>
        <sz val="11"/>
        <rFont val="Arial"/>
        <family val="2"/>
      </rPr>
      <t>.
El jefe de la Oficina de Control Interno Disciplinario y sus coordinadores de apoyo, realizarán una verificación aleatoria para corroborar que se están cumpliendo los términos de ley bajo los principios administrativos de eficiencia, eficacia y efectividad. 
Periodicidad del control: Permanente con reporte cuatrimestral
Evidencias: Acta de revisión, correos electrónicos, libros radicadores.</t>
    </r>
  </si>
  <si>
    <r>
      <rPr>
        <b/>
        <sz val="11"/>
        <rFont val="Arial"/>
        <family val="2"/>
      </rPr>
      <t>Control 2:</t>
    </r>
    <r>
      <rPr>
        <sz val="11"/>
        <rFont val="Arial"/>
        <family val="2"/>
      </rPr>
      <t xml:space="preserve"> La Oficina de Control Interno Disciplinario - Coordinación del grupo de Secretaría Común en el nivel central o los responsables de Control Interno Disciplinario en las DIREG antes del vencimiento de los términos de ley definidos para notificación o comunicación en cada una de las etapas propias del proceso, aleatoriamente realizará seguiento a la notificación o comunicación para que se cumplan en los tiempos establedidos, para ello dejará registro mediante acta o informe. En caso de encontrarse incumplimientos se hará la respectiva retroalimentación, a fin de subsanar la irregularidad.
Periodicidad del control: Permanente con reporte cuatrimestral
Evidencias: correos electrónicos, informe o acta de verificación</t>
    </r>
  </si>
  <si>
    <r>
      <rPr>
        <b/>
        <sz val="11"/>
        <rFont val="Arial"/>
        <family val="2"/>
      </rPr>
      <t xml:space="preserve">Control 1: </t>
    </r>
    <r>
      <rPr>
        <sz val="11"/>
        <rFont val="Arial"/>
        <family val="2"/>
      </rPr>
      <t xml:space="preserve">La oficina Asesora Jurídica a través del Grupo de Recursos y conceptos adelantó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rFont val="Arial"/>
        <family val="2"/>
      </rPr>
      <t xml:space="preserve">
Periodicidad del control: </t>
    </r>
    <r>
      <rPr>
        <sz val="11"/>
        <rFont val="Arial"/>
        <family val="2"/>
      </rPr>
      <t>Permanente con resporte cuatrimestral</t>
    </r>
    <r>
      <rPr>
        <b/>
        <sz val="11"/>
        <rFont val="Arial"/>
        <family val="2"/>
      </rPr>
      <t xml:space="preserve">
Evidencias: </t>
    </r>
    <r>
      <rPr>
        <sz val="11"/>
        <rFont val="Arial"/>
        <family val="2"/>
      </rPr>
      <t xml:space="preserve">Oficios  o acta o correo o resolución </t>
    </r>
  </si>
  <si>
    <r>
      <rPr>
        <b/>
        <sz val="11"/>
        <rFont val="Arial"/>
        <family val="2"/>
      </rPr>
      <t xml:space="preserve">Control 1: </t>
    </r>
    <r>
      <rPr>
        <sz val="11"/>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rFont val="Arial"/>
        <family val="2"/>
      </rPr>
      <t>Peridiocidad del control:</t>
    </r>
    <r>
      <rPr>
        <sz val="11"/>
        <rFont val="Arial"/>
        <family val="2"/>
      </rPr>
      <t xml:space="preserve"> Primer trimestre del año.
</t>
    </r>
    <r>
      <rPr>
        <b/>
        <sz val="11"/>
        <rFont val="Arial"/>
        <family val="2"/>
      </rPr>
      <t xml:space="preserve">Evidencias: </t>
    </r>
    <r>
      <rPr>
        <sz val="11"/>
        <rFont val="Arial"/>
        <family val="2"/>
      </rPr>
      <t>Oficio, correo electrónico</t>
    </r>
  </si>
  <si>
    <r>
      <rPr>
        <b/>
        <sz val="11"/>
        <rFont val="Arial"/>
        <family val="2"/>
      </rPr>
      <t xml:space="preserve">Control 2: </t>
    </r>
    <r>
      <rPr>
        <sz val="11"/>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rFont val="Arial"/>
        <family val="2"/>
      </rPr>
      <t xml:space="preserve">
Peridiocidad del control: </t>
    </r>
    <r>
      <rPr>
        <sz val="11"/>
        <rFont val="Arial"/>
        <family val="2"/>
      </rPr>
      <t>Trimestral</t>
    </r>
    <r>
      <rPr>
        <b/>
        <sz val="11"/>
        <rFont val="Arial"/>
        <family val="2"/>
      </rPr>
      <t xml:space="preserve">
Evidencias:</t>
    </r>
    <r>
      <rPr>
        <sz val="11"/>
        <rFont val="Arial"/>
        <family val="2"/>
      </rPr>
      <t xml:space="preserve"> Informes reportados, correos electrónicos y oficios </t>
    </r>
  </si>
  <si>
    <r>
      <rPr>
        <b/>
        <sz val="11"/>
        <rFont val="Arial"/>
        <family val="2"/>
      </rPr>
      <t xml:space="preserve">Control 1: </t>
    </r>
    <r>
      <rPr>
        <sz val="11"/>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rFont val="Arial"/>
        <family val="2"/>
      </rPr>
      <t xml:space="preserve">Peridicidad del control: </t>
    </r>
    <r>
      <rPr>
        <sz val="11"/>
        <rFont val="Arial"/>
        <family val="2"/>
      </rPr>
      <t xml:space="preserve">Mensual -Trimestral
</t>
    </r>
    <r>
      <rPr>
        <b/>
        <sz val="11"/>
        <rFont val="Arial"/>
        <family val="2"/>
      </rPr>
      <t xml:space="preserve">Evidencias: </t>
    </r>
    <r>
      <rPr>
        <sz val="11"/>
        <rFont val="Arial"/>
        <family val="2"/>
      </rPr>
      <t>Archivo en excel o correo u oficio</t>
    </r>
  </si>
  <si>
    <r>
      <rPr>
        <b/>
        <sz val="10"/>
        <rFont val="Arial"/>
        <family val="2"/>
      </rPr>
      <t xml:space="preserve">Control 1: </t>
    </r>
    <r>
      <rPr>
        <sz val="10"/>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rFont val="Arial"/>
        <family val="2"/>
      </rPr>
      <t xml:space="preserve">Periodicidad del control: </t>
    </r>
    <r>
      <rPr>
        <sz val="10"/>
        <rFont val="Arial"/>
        <family val="2"/>
      </rPr>
      <t xml:space="preserve">Permanente con reporte cuatrimestral.
</t>
    </r>
    <r>
      <rPr>
        <b/>
        <sz val="10"/>
        <rFont val="Arial"/>
        <family val="2"/>
      </rPr>
      <t>Evidencias:</t>
    </r>
    <r>
      <rPr>
        <sz val="10"/>
        <rFont val="Arial"/>
        <family val="2"/>
      </rPr>
      <t xml:space="preserve"> Oficios, matriz en excel con relación de trámites realizados sobre el tema.</t>
    </r>
  </si>
  <si>
    <r>
      <rPr>
        <b/>
        <sz val="10"/>
        <rFont val="Arial"/>
        <family val="2"/>
      </rPr>
      <t xml:space="preserve">Control 2: </t>
    </r>
    <r>
      <rPr>
        <sz val="10"/>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rFont val="Arial"/>
        <family val="2"/>
      </rPr>
      <t xml:space="preserve">Periodicidad del control: </t>
    </r>
    <r>
      <rPr>
        <sz val="10"/>
        <rFont val="Arial"/>
        <family val="2"/>
      </rPr>
      <t xml:space="preserve">Permanente con reporte cuatrimestral.
</t>
    </r>
    <r>
      <rPr>
        <b/>
        <sz val="10"/>
        <rFont val="Arial"/>
        <family val="2"/>
      </rPr>
      <t>Evidencias:</t>
    </r>
    <r>
      <rPr>
        <sz val="10"/>
        <rFont val="Arial"/>
        <family val="2"/>
      </rPr>
      <t xml:space="preserve"> Matriz en excel resoluciones del año.</t>
    </r>
  </si>
  <si>
    <r>
      <rPr>
        <b/>
        <sz val="11"/>
        <rFont val="Arial"/>
        <family val="2"/>
      </rPr>
      <t>Control 1:</t>
    </r>
    <r>
      <rPr>
        <sz val="11"/>
        <rFont val="Arial"/>
        <family val="2"/>
      </rPr>
      <t xml:space="preserve"> Cada vez la SUCUC y/o la DIRES, según corresponda, adjudiquen estudiantes a un campo de práctica, el GUFOR verifica la conformación de la Junta Calificadora para la evaluación de prácticas y el correcto diligenciamiento del formato PA-GC-G03-F01 Evaluación de Prácticas Carcelarias versión oficial, acorde con lo establecido en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Informe al Grupo de Registro y Control, los formatos "Evaluación de Prácticas Carcelarias" versión oficial debidamente diligenciados, oficios de devolución si aplican.</t>
    </r>
  </si>
  <si>
    <r>
      <t xml:space="preserve">Antes del inicio de la etapa de prácticas del </t>
    </r>
    <r>
      <rPr>
        <b/>
        <sz val="11"/>
        <rFont val="Arial"/>
        <family val="2"/>
      </rPr>
      <t>programa académico,</t>
    </r>
    <r>
      <rPr>
        <sz val="11"/>
        <rFont val="Arial"/>
        <family val="2"/>
      </rPr>
      <t xml:space="preserve"> realizar reunión con los Comandantes de Prácticas y/o Directores de ERON con el fin de instruir sobre la evaluación de la etapa de prácticas y su importancia frente a la entrega de un producto de calidad al sector productivo </t>
    </r>
  </si>
  <si>
    <r>
      <rPr>
        <b/>
        <sz val="11"/>
        <rFont val="Arial"/>
        <family val="2"/>
      </rPr>
      <t xml:space="preserve">Control 1:  </t>
    </r>
    <r>
      <rPr>
        <sz val="1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
ERON emite actas de relación general.
DIREG consolida actas de ERON y emite informe a la DICUV
DICUV emite informe final consolidando información a nivel nacional.</t>
    </r>
  </si>
  <si>
    <r>
      <rPr>
        <b/>
        <sz val="11"/>
        <rFont val="Arial"/>
        <family val="2"/>
      </rPr>
      <t>Control 2:</t>
    </r>
    <r>
      <rPr>
        <sz val="1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ERON emite instrucciones.
DIREG consolida las instrucciones emitidas por los ERON y rinde informe a la DICUV
DICUV emite informe final consolidando información a nivel nacional.</t>
    </r>
  </si>
  <si>
    <r>
      <rPr>
        <b/>
        <sz val="11"/>
        <rFont val="Arial"/>
        <family val="2"/>
      </rPr>
      <t>Control 1:</t>
    </r>
    <r>
      <rPr>
        <sz val="1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asignación de servicios
DIREG consolida actas de ERON y emite informe a la DICUV
DICUV emite informe final consolidando información a nivel nacional.</t>
    </r>
  </si>
  <si>
    <r>
      <rPr>
        <b/>
        <sz val="11"/>
        <rFont val="Arial"/>
        <family val="2"/>
      </rPr>
      <t>Control 2:</t>
    </r>
    <r>
      <rPr>
        <sz val="1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emite documentos de gestión ante las autoridades judiciales
DIREG consolida documentos de ERON y emite informe a la DICUV
DICUV emite informe final consolidando información a nivel nacional</t>
    </r>
  </si>
  <si>
    <r>
      <rPr>
        <b/>
        <sz val="11"/>
        <rFont val="Arial"/>
        <family val="2"/>
      </rPr>
      <t xml:space="preserve">Control 1. </t>
    </r>
    <r>
      <rPr>
        <sz val="11"/>
        <rFont val="Arial"/>
        <family val="2"/>
      </rPr>
      <t>El funcionario asignado al eje Promocional por parte de la Subdirección de Atención Psicosocial - Grupo de Atención Psicosocial verifica mensualmente el numero de personas privadas de la libertad que no tienen registrada en el aplicativo SISIPEC II la ficha de ingreso, instrumento de caracterización creado en el Sistema de Información de Sistematización Integral del Sistema Penitenciario y Carcelario (SISIPEC), que tiene como propósito recoger datos relevantes que orienten a los equipos interdisciplinarios de los ERON respecto a las condiciones de ingreso y necesidades para la toma de decisiones.
En caso de no evidenciarse el respectivo registro el funcionario asignado al eje promocional  por parte de la Subdirección de Atención Psicosocial - Grupo de Atención Psicosocial realiza retroalimentación y seguimiento a las Direcciones Regionales, quienes a su vez hacen lo pertinente con sus establecimientos de reclusión para garantizar que el 100% de la PPL tenga ficha de ingreso registrada  . De lo actuado la Dirección Regional informa a la Subdirección de Atención Psicosocial - Grupo de Atención Psicosocial.</t>
    </r>
    <r>
      <rPr>
        <b/>
        <sz val="11"/>
        <rFont val="Arial"/>
        <family val="2"/>
      </rPr>
      <t xml:space="preserve">
Periodicidad del Control:</t>
    </r>
    <r>
      <rPr>
        <sz val="11"/>
        <rFont val="Arial"/>
        <family val="2"/>
      </rPr>
      <t xml:space="preserve"> Mensual</t>
    </r>
    <r>
      <rPr>
        <b/>
        <sz val="11"/>
        <rFont val="Arial"/>
        <family val="2"/>
      </rPr>
      <t xml:space="preserve">
Evidencias: </t>
    </r>
    <r>
      <rPr>
        <sz val="11"/>
        <rFont val="Arial"/>
        <family val="2"/>
      </rPr>
      <t xml:space="preserve">Reportes SISIPEC PPL sin ficha, Oficios de retroalimentación dirigidos a las Direcciones Regionales, reporte de subsanación de las regionales dirigido a la Subdirección de Atención Psicosocial.
</t>
    </r>
  </si>
  <si>
    <r>
      <t xml:space="preserve">Control 2: </t>
    </r>
    <r>
      <rPr>
        <sz val="11"/>
        <rFont val="Arial"/>
        <family val="2"/>
      </rPr>
      <t>La Subdirección de Atención Psicosocial  - Grupo de Atención Psicosocial, verifica las atenciones implementadas con la población de enfoque difrencial e interseccional en los establecimientos de reclusión a traves de la información suministrada por el SISIPEC los cinco primeros dias del mes, trimestralmente con las Direcciones Regionales se realiza seguimientos virtuales y/o presenciales de retroalimentación  de las atenciones  que sean pertinentes.</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Reportes SISIPEC PPL perteneciente a grupo de enfoque diferencial y atenciones realizadas, Estadistica mensual, Actas de reuniones con Direcciones Regionales, Oficios de retraolimentación, reporte de atenciones por subsanacion de la direcciones regionales.</t>
    </r>
  </si>
  <si>
    <r>
      <t>Control 1:</t>
    </r>
    <r>
      <rPr>
        <sz val="11"/>
        <rFont val="Arial"/>
        <family val="2"/>
      </rPr>
      <t xml:space="preserve"> El funcionario asignado al programa del eje Prestacional por parte de la Subdirección de Atención Psicosocial - Grupo de Atención Psicosocial requiere a las Direcciones Regionales el diligenciamiento de la matriz de información en el DRIVE y el SIISPEC WEB,   el registro de  las entregas de la dotación efectuadas por ingreso a las PPL  en cada uno de los  establecimientos de reclusión adscritos, la cual debe coincidir entre el número de  PPL que ingresan con el reporte de entregas por elementos, a fin de establecer el cumplimiento en la entregas mensuales.
En caso de no evidenciarse el respectivo registro el funcionario asignado al programa del eje Prestacional por parte de la Subdirección de Atención Psicosocial - Grupo de Atención Psicosocial realiza retroalimentación y seguimiento a las Direcciones Regionales, quienes a su vez hacen lo pertinente con sus establecimientos de reclusión donde no se esté dando cumplimiento a la entrega de la dotación, a fin de establecer acciones de mejora para garantizar las entregas completas de dotación por ingreso. De lo actuado la Dirección Regional informa a la Subdirección de Atención Psicosocial - Grupo de Atención Psicosocial.</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Reportes SISIPEC, Drive Entregas por ingreso, correo electronico, oficios de retroalimentación y seguimiento.</t>
    </r>
  </si>
  <si>
    <r>
      <t xml:space="preserve">Control 1: </t>
    </r>
    <r>
      <rPr>
        <sz val="11"/>
        <rFont val="Arial"/>
        <family val="2"/>
      </rPr>
      <t xml:space="preserve">El funcionario asignado al programa del eje Promocional por parte de la Subdirección de Atención Psicosocial - Grupo de Atención Psicosocial requiere a las Direcciones Regionales el diligenciamiento de la matriz de información en el DRIVE con las evidencias (listados de asistencia y registro fotografico) de que todas las Personas Privadas de la Libertad tengan acceso a esta inducción al establecimiento a más tardar una semana después de su ingreso y a su vez los Establecimientos de Reclusión deben realizar el registro de la participación en el programa de Inducción Ingreso al Establecimiento en el aplicativo SISIPEC Fase II módulo social - Atención individual o atención grupal, eje promocional código 923 cuyo reporte mensual debe coincidir entre el número de  PPL que ingresan.
En caso de no evidenciarse el respectivo registro el funcionario asignado al eje Promocional por parte de la Subdirección de Atención Psicosocial - Grupo de Atención Psicosocial realiza retroalimentación y seguimiento a las Direcciones Regionales, quienes a su vez hacen lo pertinente con sus establecimientos de reclusión donde no se esté dando cumplimiento a la induccion, a fin de establecer acciones de mejora para garantizar las entregas completas de dotación por ingreso. De lo actuado la Dirección Regional informa a la Subdirección de Atención Psicosocial - Grupo de Atención Psicosocial.
</t>
    </r>
    <r>
      <rPr>
        <b/>
        <sz val="11"/>
        <rFont val="Arial"/>
        <family val="2"/>
      </rPr>
      <t xml:space="preserve">
Periodicidad del Control:</t>
    </r>
    <r>
      <rPr>
        <sz val="11"/>
        <rFont val="Arial"/>
        <family val="2"/>
      </rPr>
      <t xml:space="preserve"> Mensual</t>
    </r>
    <r>
      <rPr>
        <b/>
        <sz val="11"/>
        <rFont val="Arial"/>
        <family val="2"/>
      </rPr>
      <t xml:space="preserve">
Evidencias: </t>
    </r>
    <r>
      <rPr>
        <sz val="11"/>
        <rFont val="Arial"/>
        <family val="2"/>
      </rPr>
      <t>Reporte SISIPEC, Drive evidencias (listados de asistencia y fotografías) Inducción al Establecimiento,  oficio de retroalimentación y seguimiento, informes de la Direcciones Regionales.</t>
    </r>
  </si>
  <si>
    <r>
      <t xml:space="preserve">Control 1: </t>
    </r>
    <r>
      <rPr>
        <sz val="11"/>
        <rFont val="Arial"/>
        <family val="2"/>
      </rPr>
      <t>Los responsables de tratamiento de los ERON, ingresan la información en el SISIPEC WEB de manera permanente de las visitas virtuales programadas y las visitas virtuales realizadas. Los responsables de VIVIF en las Direcciones regionales validan de forma mensual que se esté ingresando en SISIPEC WEB y cumplan con las pautas dadas en la GUÍA VISITAS VIRTUALES FAMILIARES – VIVIF,  código PM-AS-G07, de encontarse novedades, harán las  observaciones pertinentes a los ERON para que realicen los ajustes que correspondan y esos serán insumos del seguimiento realizado para consolidarlo en los informes trimestrales que se envian a la Subdirección de Atención Psicosocial. Una vez la Subdirección de Atención Psicosocial tenga los informes de las Regionales, verifica las causas del no acceso a la modalidad de VIVIF y se tomarán medidas para realizar un seguimiento directo virtual  o presencial  a los establecimientos que han presentado la novedad.</t>
    </r>
    <r>
      <rPr>
        <b/>
        <sz val="11"/>
        <rFont val="Arial"/>
        <family val="2"/>
      </rPr>
      <t xml:space="preserve">
Periodicidad del Control: </t>
    </r>
    <r>
      <rPr>
        <sz val="11"/>
        <rFont val="Arial"/>
        <family val="2"/>
      </rPr>
      <t xml:space="preserve">Trimestral </t>
    </r>
    <r>
      <rPr>
        <b/>
        <sz val="11"/>
        <rFont val="Arial"/>
        <family val="2"/>
      </rPr>
      <t xml:space="preserve">
Evidencias: </t>
    </r>
    <r>
      <rPr>
        <sz val="11"/>
        <rFont val="Arial"/>
        <family val="2"/>
      </rPr>
      <t>Consolidado visitas virtuales familiares Sisipec. Informes Regionales. Actas o correos electrónicos de los seguimientos de la Subdirección de Atención Psicosocial.</t>
    </r>
  </si>
  <si>
    <r>
      <t xml:space="preserve">Control 1: </t>
    </r>
    <r>
      <rPr>
        <sz val="11"/>
        <rFont val="Arial"/>
        <family val="2"/>
      </rPr>
      <t>El funcionario asignado al programa de preservación de la vida por parte de la Subdirección de Atención Psicosocial - Grupo de Atención Psicosocial realiza seguimiento mensual a los casos identificados y reportados por la Subdirección de Atención en Salud de acuerdo al registro SIGIVILA de  los eventos de intentos suicida en la  PPL, verifica con el reporte SISIPEC Web Modulo Social y la Matriz de seguimiento de la conducta suicida la vinculación del PPL al programa preservacion de la vida con riesgo de conducta suicida, y en caso de evidenciarse la no vinculación al programa  realiza solicitud a la Direccion Regional para que oficie al ERON correspondiente quien vinculará al PPL y ejecutará las acciones de control y seguimiento para la adecuada atencion del PPL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Matriz de seguimiento de la conducta suicida, reportes aplicativo SISIPEC Web Modulo Social, Reporte de la Subdieccion de Salud de casos, oficio y/o correo a las Direcciones Regionales.</t>
    </r>
  </si>
  <si>
    <r>
      <t>Control 1:</t>
    </r>
    <r>
      <rPr>
        <sz val="11"/>
        <rFont val="Arial"/>
        <family val="2"/>
      </rPr>
      <t xml:space="preserve"> Las Direcciones Regionales- area de tratamiento y desarrollo realiza seguimiento mensual a traves  de los reportes de Sisipec Web- Modulo Social -Registro de atencion grupal - Ejes Prevencion, Promocion y Mitigacion de la implementacion de las acciones de promocion, prevencion y atencion del consumo de sustancias psicoactivas a PPL con coberturas de participacion en cada uno de los 5 ejes y líneas de acción de la  Política Integral para la Prevención y Atención del Consumo de Sustancias Psicoactivas, en los ERON de su jurisdicción. De presentarse baja participación  realizan retroalimentación a sus ERON y solicitan plan de trabajo a los que reporten en cero (0) o baja cobertura.
Las Direcciones Regionales-area de tratamiento y desarrollo trimestralmente  envían informe a la Subdireccion de Atencion Psicosocial - Grupo de  Tratamiento Penitenciario del seguimiento realizado y cumplimiento de los planes de trabajo de los ERON, quienes realizan verificacion y retroalimentacion a las Direcciones Regionales.</t>
    </r>
    <r>
      <rPr>
        <b/>
        <sz val="11"/>
        <rFont val="Arial"/>
        <family val="2"/>
      </rPr>
      <t xml:space="preserve">
Periodicidad del control: </t>
    </r>
    <r>
      <rPr>
        <sz val="11"/>
        <rFont val="Arial"/>
        <family val="2"/>
      </rPr>
      <t>Mensual y trimestral</t>
    </r>
    <r>
      <rPr>
        <b/>
        <sz val="11"/>
        <rFont val="Arial"/>
        <family val="2"/>
      </rPr>
      <t xml:space="preserve">
Evidencias: </t>
    </r>
    <r>
      <rPr>
        <sz val="11"/>
        <rFont val="Arial"/>
        <family val="2"/>
      </rPr>
      <t xml:space="preserve">Reportes Sisiipec Web-correos. informes con radicado. </t>
    </r>
  </si>
  <si>
    <r>
      <rPr>
        <b/>
        <sz val="11"/>
        <rFont val="Arial"/>
        <family val="2"/>
      </rPr>
      <t>Control 1:</t>
    </r>
    <r>
      <rPr>
        <sz val="11"/>
        <rFont val="Arial"/>
        <family val="2"/>
      </rPr>
      <t xml:space="preserve">El funcionario asignado del grupo de Aseguramiento en Salud de la Subdirección de Atención en Salud, realiza el cruce del listado censal de la PPL a cargo del INPEC frente a las bases de datos enviadas por el el Ministerio de Salud y Protección Social, la cual contiene además las novedades reportadas por la registraduria; esto con el  fin de  identificar  posibles errores en la información correspondiente a los PPL(errores de plena identidad, en nombres, apellidos, fecha de nacimiento, suspendidos por suplantación fallecidos, ) Los errores identificados son comunicados mediante oficios a la Dirección de Custodia y Vigilancia con copia a dirección y policia judicial de los establecimientos, asi como a Policía Judicial  de la sede central. Lo anterior con el fin de que los responsables en los ERON, realicen las gestiones pertinentes de acuerdo al caso, evitando barreras de acceso a los servicios de salud para la PPL y error en la liquidadción de pagos por concepto de UPC por parte de las entidades responsables de los mismos.
</t>
    </r>
    <r>
      <rPr>
        <b/>
        <sz val="11"/>
        <rFont val="Arial"/>
        <family val="2"/>
      </rPr>
      <t>Periodicidad del control:</t>
    </r>
    <r>
      <rPr>
        <sz val="11"/>
        <rFont val="Arial"/>
        <family val="2"/>
      </rPr>
      <t xml:space="preserve"> Mensual (febrero a noviembre).
</t>
    </r>
    <r>
      <rPr>
        <b/>
        <sz val="11"/>
        <rFont val="Arial"/>
        <family val="2"/>
      </rPr>
      <t xml:space="preserve">Evidencias: </t>
    </r>
    <r>
      <rPr>
        <sz val="11"/>
        <rFont val="Arial"/>
        <family val="2"/>
      </rPr>
      <t>oficios</t>
    </r>
  </si>
  <si>
    <r>
      <t xml:space="preserve">Control 1: </t>
    </r>
    <r>
      <rPr>
        <sz val="11"/>
        <rFont val="Arial"/>
        <family val="2"/>
      </rPr>
      <t>El funcionario asignado del Grupo de servicios de salud de la Subdirecicon de Atencion en Salud, elabora informe bimestral a las 6 Direcciones Regionales y ERON con el propósito de identificar las principales barreras de acceso al realizar el seguimiento al cumplimiento de citas de los servicios de medicina y odontología general  intramural  registrados en el sistema de informacion "plataforma 360", con la fin de que se tomen correctivos acorde a sus competencias</t>
    </r>
    <r>
      <rPr>
        <b/>
        <sz val="11"/>
        <rFont val="Arial"/>
        <family val="2"/>
      </rPr>
      <t xml:space="preserve">
Periodicidad del control: </t>
    </r>
    <r>
      <rPr>
        <sz val="11"/>
        <rFont val="Arial"/>
        <family val="2"/>
      </rPr>
      <t xml:space="preserve"> bimestral  (en el periodo de febrero a octubre - Mes vencido).                                         
</t>
    </r>
    <r>
      <rPr>
        <b/>
        <sz val="11"/>
        <rFont val="Arial"/>
        <family val="2"/>
      </rPr>
      <t xml:space="preserve">Evidencias: </t>
    </r>
    <r>
      <rPr>
        <sz val="11"/>
        <rFont val="Arial"/>
        <family val="2"/>
      </rPr>
      <t xml:space="preserve"> informe bimestral a las Direcciónes Regionales y ERON. </t>
    </r>
  </si>
  <si>
    <r>
      <t>Reportar  trimestralmente  a la  Direccion de Custodia y Vigilancia del INPEC,el informe mediante el cual se identifican las  barreras de acceso  a  la atencion intramural de los servicios de medicina y odontología general de la PPL por causas atribuibles al INPEC, producto del incumplimiento del proceso de seguridad penitenciaria y carcelaria, afectando  la continuidad en los tratamientos para la generación de acciones de mejora.
Periodo: trimestral ((en el periodo de marzo a octubre - Mes vencido)                                                                                                                                         Evidencia:</t>
    </r>
    <r>
      <rPr>
        <b/>
        <sz val="11"/>
        <rFont val="Arial"/>
        <family val="2"/>
      </rPr>
      <t xml:space="preserve"> </t>
    </r>
    <r>
      <rPr>
        <sz val="11"/>
        <rFont val="Arial"/>
        <family val="2"/>
      </rPr>
      <t>Informe.</t>
    </r>
  </si>
  <si>
    <r>
      <t>Control 1:</t>
    </r>
    <r>
      <rPr>
        <sz val="11"/>
        <rFont val="Arial"/>
        <family val="2"/>
      </rPr>
      <t xml:space="preserve">El funcionario asignado del grupo de salud pública de la Subdirección de Atención en Salud, de manera mensual verifica la notificación de EISP al SIVIGILA para identificar la ocurrencia de brotes y programa Sala de Análisis de Riesgo- SAR, para analizar la situación e impartir mediante oficio a la dirección del ERON, instrucciones a fin de contener y mitigar la propagación del brote. 
</t>
    </r>
    <r>
      <rPr>
        <b/>
        <sz val="11"/>
        <rFont val="Arial"/>
        <family val="2"/>
      </rPr>
      <t xml:space="preserve">
Periodicidad del control: </t>
    </r>
    <r>
      <rPr>
        <sz val="11"/>
        <rFont val="Arial"/>
        <family val="2"/>
      </rPr>
      <t>Mensual (febrero a noviembre).</t>
    </r>
    <r>
      <rPr>
        <b/>
        <sz val="11"/>
        <rFont val="Arial"/>
        <family val="2"/>
      </rPr>
      <t xml:space="preserve">
Evidencias: </t>
    </r>
    <r>
      <rPr>
        <sz val="11"/>
        <rFont val="Arial"/>
        <family val="2"/>
      </rPr>
      <t xml:space="preserve">PDF correo electrónico citación a SAR al ERON </t>
    </r>
    <r>
      <rPr>
        <b/>
        <sz val="11"/>
        <rFont val="Arial"/>
        <family val="2"/>
      </rPr>
      <t xml:space="preserve">
</t>
    </r>
    <r>
      <rPr>
        <sz val="11"/>
        <rFont val="Arial"/>
        <family val="2"/>
      </rPr>
      <t>Oficio dirigido al director del ERON</t>
    </r>
  </si>
  <si>
    <r>
      <rPr>
        <b/>
        <sz val="11"/>
        <rFont val="Arial"/>
        <family val="2"/>
      </rPr>
      <t>Control 1</t>
    </r>
    <r>
      <rPr>
        <sz val="11"/>
        <rFont val="Arial"/>
        <family val="2"/>
      </rPr>
      <t>:El funcionario responsable del programa de asistencia espiritual y religiosa en los ERON reporta mediante Help Desk los casos donde se identifican las Entidades Religiosas no parametrizadas en el Censo Religioso a través de la ficha de ingreso del PPL al Establecimiento; por tanto el grupo de Apoyo Espiritual recepciona la solicitud escrita y firmada de cambio de Entidad Religiosa por parte del privado de la libertad, verifica la información, solicita al ERON soportes legales de la Entidad Religiosa para realizar la parametrización en Sisipec Web, posteriormente, notifica al ERON sobre la actualización del sistema mediante Help Desk, con la finalidad de mitigar posibles vulneraciones al derecho de libertad religiosa y de cultos. En caso que las Entidades Religiosas no cumplan con los requisitos legales, el Grupo de Apoyo Espiritual comunicará al Responsable del programa de Asistencia Espitual del ERON requerir a la Entidad Religiosa estos requisitos para continuar con el proceso de parametrización.</t>
    </r>
    <r>
      <rPr>
        <b/>
        <sz val="11"/>
        <rFont val="Arial"/>
        <family val="2"/>
      </rPr>
      <t xml:space="preserve">
Periodicidad del control:  </t>
    </r>
    <r>
      <rPr>
        <sz val="11"/>
        <rFont val="Arial"/>
        <family val="2"/>
      </rPr>
      <t>Cada vez que se recepcione la solicitud mediante correo Help Desk.</t>
    </r>
    <r>
      <rPr>
        <b/>
        <sz val="11"/>
        <rFont val="Arial"/>
        <family val="2"/>
      </rPr>
      <t xml:space="preserve">
Evidencias: </t>
    </r>
    <r>
      <rPr>
        <sz val="11"/>
        <rFont val="Arial"/>
        <family val="2"/>
      </rPr>
      <t>Ficha de ingreso, Help Desk y Oficios.</t>
    </r>
  </si>
  <si>
    <r>
      <rPr>
        <b/>
        <sz val="11"/>
        <rFont val="Arial"/>
        <family val="2"/>
      </rPr>
      <t xml:space="preserve">Control 2: </t>
    </r>
    <r>
      <rPr>
        <sz val="11"/>
        <rFont val="Arial"/>
        <family val="2"/>
      </rPr>
      <t>El funcionario responsable del programa de asistencia espiritual y religiosa en los ERON identifica, a través del censo religioso las Entidades Religiosas Minoritarias y oficia al área de Atención y Tratamiento de la Dirección regional; ésta área verifica la información y la remite al Grupo de Apoyo Espiritual, quien realizará seguimiento en 6 mesas de trabajo con los responsables del programa de asistencia espiritual y religiosa de las regionales, los ERON y las Entidades Religiosas que apoyan la asistencia espiritual de la PPL en los ERON, con el objeto de  gestionar y brindar capacitaciones a funcionarios administrativos y del Cuerpo de Custodia y Vigilancia, proporcionando herramientas religiosas y doctrinales sin llegar a vulnerar el derecho de libertad religiosa y de cultos</t>
    </r>
    <r>
      <rPr>
        <b/>
        <sz val="11"/>
        <rFont val="Arial"/>
        <family val="2"/>
      </rPr>
      <t xml:space="preserve">
Periodicidad del control: </t>
    </r>
    <r>
      <rPr>
        <sz val="11"/>
        <rFont val="Arial"/>
        <family val="2"/>
      </rPr>
      <t>Semestral</t>
    </r>
    <r>
      <rPr>
        <b/>
        <sz val="11"/>
        <rFont val="Arial"/>
        <family val="2"/>
      </rPr>
      <t xml:space="preserve">
Evidencias: </t>
    </r>
    <r>
      <rPr>
        <sz val="11"/>
        <rFont val="Arial"/>
        <family val="2"/>
      </rPr>
      <t xml:space="preserve">Correos electrónicos, actas de registro de las capacitaciones y oficios. </t>
    </r>
  </si>
  <si>
    <r>
      <t>Control 1:</t>
    </r>
    <r>
      <rPr>
        <sz val="11"/>
        <rFont val="Arial"/>
        <family val="2"/>
      </rPr>
      <t xml:space="preserve">La Oficina Asesora Jurídica a través del coordinador del Grupo de Jurisdicción Coactiva, Demandas y Defensa Judicial, una vez sea notificado de los procesos judiciales por parte de la autoridad judicial  asigna a cada profesional (apoderado judicial), de forma inmediata quien verifica el registro en el ekogui por parte de la ANDJE  de lo contrario procede a registrado en eKOGUI conforme  la asignación. </t>
    </r>
    <r>
      <rPr>
        <b/>
        <sz val="11"/>
        <rFont val="Arial"/>
        <family val="2"/>
      </rPr>
      <t xml:space="preserve">
Periodicidad del control: </t>
    </r>
    <r>
      <rPr>
        <sz val="11"/>
        <rFont val="Arial"/>
        <family val="2"/>
      </rPr>
      <t>Permanente con descarga mensual del ekogui para seguimiento y verificación.</t>
    </r>
    <r>
      <rPr>
        <b/>
        <sz val="11"/>
        <rFont val="Arial"/>
        <family val="2"/>
      </rPr>
      <t xml:space="preserve">
Evidencias: </t>
    </r>
    <r>
      <rPr>
        <sz val="11"/>
        <rFont val="Arial"/>
        <family val="2"/>
      </rPr>
      <t>Reportes eKOGUI  y matriz excel documentada por el Grupo para control y seguimiento por parte de los apoderados.</t>
    </r>
  </si>
  <si>
    <r>
      <rPr>
        <b/>
        <sz val="11"/>
        <rFont val="Arial"/>
        <family val="2"/>
      </rPr>
      <t xml:space="preserve">Control 2: </t>
    </r>
    <r>
      <rPr>
        <sz val="11"/>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rFont val="Arial"/>
        <family val="2"/>
      </rPr>
      <t xml:space="preserve">
Periodicidad del control: </t>
    </r>
    <r>
      <rPr>
        <sz val="11"/>
        <rFont val="Arial"/>
        <family val="2"/>
      </rPr>
      <t xml:space="preserve">Permanente con reporte cuatrimestral
</t>
    </r>
    <r>
      <rPr>
        <b/>
        <sz val="11"/>
        <rFont val="Arial"/>
        <family val="2"/>
      </rPr>
      <t>Evidencias:</t>
    </r>
    <r>
      <rPr>
        <sz val="11"/>
        <rFont val="Arial"/>
        <family val="2"/>
      </rPr>
      <t xml:space="preserve"> Correos, oficios, videoconferencias impartiendo instrucción y recordando el cumplimiento, matriz en excel.</t>
    </r>
  </si>
  <si>
    <r>
      <rPr>
        <b/>
        <sz val="11"/>
        <rFont val="Arial"/>
        <family val="2"/>
      </rPr>
      <t xml:space="preserve">Control 1: </t>
    </r>
    <r>
      <rPr>
        <sz val="11"/>
        <rFont val="Arial"/>
        <family val="2"/>
      </rPr>
      <t xml:space="preserve">La Oficina Asesora Jurídica - Grupo Tutelas  realiza trimestralmente sensibilizaciones y/o socializaciones para la toma de conciencia relacionada con la importancia y las implicaciones del uso del aplicativo SIJUR a las Direcciones Regionales y ERON con el fin de ser implementado en la totalidad de DIREG y ERON.   </t>
    </r>
    <r>
      <rPr>
        <b/>
        <sz val="11"/>
        <rFont val="Arial"/>
        <family val="2"/>
      </rPr>
      <t xml:space="preserve">
Periodicidad del control: </t>
    </r>
    <r>
      <rPr>
        <sz val="11"/>
        <rFont val="Arial"/>
        <family val="2"/>
      </rPr>
      <t>Trimetral</t>
    </r>
    <r>
      <rPr>
        <b/>
        <sz val="11"/>
        <rFont val="Arial"/>
        <family val="2"/>
      </rPr>
      <t xml:space="preserve">
Evidencias: </t>
    </r>
    <r>
      <rPr>
        <sz val="11"/>
        <rFont val="Arial"/>
        <family val="2"/>
      </rPr>
      <t>Actas, correos u oficios  de sensibiliación y/o instrucción sobre el uso del aplicativo SIJUR</t>
    </r>
  </si>
  <si>
    <r>
      <t>Control 2:</t>
    </r>
    <r>
      <rPr>
        <sz val="1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para dar el respectivo trámite.  </t>
    </r>
    <r>
      <rPr>
        <b/>
        <sz val="11"/>
        <rFont val="Arial"/>
        <family val="2"/>
      </rPr>
      <t xml:space="preserve">
Periodicidad del control:  </t>
    </r>
    <r>
      <rPr>
        <sz val="11"/>
        <rFont val="Arial"/>
        <family val="2"/>
      </rPr>
      <t>Mensual</t>
    </r>
    <r>
      <rPr>
        <b/>
        <sz val="11"/>
        <rFont val="Arial"/>
        <family val="2"/>
      </rPr>
      <t xml:space="preserve">
Evidencias:</t>
    </r>
    <r>
      <rPr>
        <sz val="11"/>
        <rFont val="Arial"/>
        <family val="2"/>
      </rPr>
      <t xml:space="preserve"> Reporte del SIJUR - reparto de Tutelas </t>
    </r>
  </si>
  <si>
    <r>
      <rPr>
        <b/>
        <sz val="11"/>
        <rFont val="Arial"/>
        <family val="2"/>
      </rPr>
      <t xml:space="preserve">Control 3: </t>
    </r>
    <r>
      <rPr>
        <sz val="11"/>
        <rFont val="Arial"/>
        <family val="2"/>
      </rPr>
      <t>El coordinador del grupo de tutelas convoca de manera semestral al grupo de trabajo, con el fin de retroalimentar normativa y jurisprudencialmente doctrina de las altas cortes que sirven para fortalecer la defensa institucional.</t>
    </r>
    <r>
      <rPr>
        <b/>
        <sz val="11"/>
        <rFont val="Arial"/>
        <family val="2"/>
      </rPr>
      <t xml:space="preserve">
Periodicidad del control: </t>
    </r>
    <r>
      <rPr>
        <sz val="11"/>
        <rFont val="Arial"/>
        <family val="2"/>
      </rPr>
      <t xml:space="preserve"> Semestral</t>
    </r>
    <r>
      <rPr>
        <b/>
        <sz val="11"/>
        <rFont val="Arial"/>
        <family val="2"/>
      </rPr>
      <t xml:space="preserve">
Evidencias: </t>
    </r>
    <r>
      <rPr>
        <sz val="11"/>
        <rFont val="Arial"/>
        <family val="2"/>
      </rPr>
      <t xml:space="preserve">Actas, correos u oficios  de sensibiliación sobre jurisprudencia emitida por las altas cortes para el ejercicio de la defensa. </t>
    </r>
    <r>
      <rPr>
        <b/>
        <sz val="11"/>
        <rFont val="Arial"/>
        <family val="2"/>
      </rPr>
      <t xml:space="preserve">      </t>
    </r>
    <r>
      <rPr>
        <sz val="11"/>
        <rFont val="Arial"/>
        <family val="2"/>
      </rPr>
      <t xml:space="preserve">         </t>
    </r>
  </si>
  <si>
    <r>
      <rPr>
        <b/>
        <sz val="11"/>
        <rFont val="Arial"/>
        <family val="2"/>
      </rPr>
      <t xml:space="preserve">Control 4: </t>
    </r>
    <r>
      <rPr>
        <sz val="11"/>
        <rFont val="Arial"/>
        <family val="2"/>
      </rPr>
      <t xml:space="preserve">La Oficina Asesora Jurídica - Grupo Tutelas diariamente con base en el requerimiento de las autoridades judicialesos, registra  en el aplicativo SIJUR la respuesta dada por la citada autoridad judical a la acciones de Tutela, clasificando los Fallos, Requerimientos, Indicentes de desacato y/o  sanciones por el no cumplimiento de las órdenes judiciales presentadas y el estado de las mismas.          </t>
    </r>
    <r>
      <rPr>
        <b/>
        <sz val="11"/>
        <rFont val="Arial"/>
        <family val="2"/>
      </rPr>
      <t xml:space="preserve">                        
Periodicidad del control:  </t>
    </r>
    <r>
      <rPr>
        <sz val="11"/>
        <rFont val="Arial"/>
        <family val="2"/>
      </rPr>
      <t>Diario</t>
    </r>
    <r>
      <rPr>
        <b/>
        <sz val="11"/>
        <rFont val="Arial"/>
        <family val="2"/>
      </rPr>
      <t xml:space="preserve">
Evidencias: </t>
    </r>
    <r>
      <rPr>
        <sz val="11"/>
        <rFont val="Arial"/>
        <family val="2"/>
      </rPr>
      <t>Reportes del SIJUR por Fallos, Incidentes de desacato, sanciones e incumplimientos.</t>
    </r>
  </si>
  <si>
    <r>
      <rPr>
        <b/>
        <sz val="11"/>
        <rFont val="Arial"/>
        <family val="2"/>
      </rPr>
      <t>Control 5:</t>
    </r>
    <r>
      <rPr>
        <sz val="1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en excel, correos electrónicos y oficios. </t>
    </r>
  </si>
  <si>
    <r>
      <rPr>
        <b/>
        <sz val="11"/>
        <rFont val="Arial"/>
        <family val="2"/>
      </rPr>
      <t xml:space="preserve">Control 1 : </t>
    </r>
    <r>
      <rPr>
        <sz val="11"/>
        <rFont val="Arial"/>
        <family val="2"/>
      </rPr>
      <t xml:space="preserve">El Jefe Oficina Asesora Jurídica - mediante el Grupo de Liquidación de fallos judiciales, conciliaciones, y procesos coactivos y el profesional de Grupo designado una vez es informado por el GUTES  sobre la existencia de un embargo adelanta el estudio del proceso ejecutivo, coordina con la DIREG, ERON y GRUDE la búsqueda de soportes y elabora el memorial o la actuación con destino a la autoridad  judicial o administrativa en caso de la Jurisdicción coactiva,  justificando el no embargo de la cuenta  en caso de no haberse realizado pago y registra los embargos en matriz  para informar al Grupo Contable.  </t>
    </r>
    <r>
      <rPr>
        <b/>
        <sz val="11"/>
        <rFont val="Arial"/>
        <family val="2"/>
      </rPr>
      <t xml:space="preserve">
Periodicidad del control: </t>
    </r>
    <r>
      <rPr>
        <sz val="11"/>
        <rFont val="Arial"/>
        <family val="2"/>
      </rPr>
      <t xml:space="preserve"> Cada que se conozca del a existencia de un embargo.</t>
    </r>
    <r>
      <rPr>
        <b/>
        <sz val="11"/>
        <rFont val="Arial"/>
        <family val="2"/>
      </rPr>
      <t xml:space="preserve">
Evidencias: </t>
    </r>
    <r>
      <rPr>
        <sz val="11"/>
        <rFont val="Arial"/>
        <family val="2"/>
      </rPr>
      <t>Matriz de embargos, memoriales y correos eléctronicos.</t>
    </r>
  </si>
  <si>
    <r>
      <t xml:space="preserve">Control 1: </t>
    </r>
    <r>
      <rPr>
        <sz val="11"/>
        <rFont val="Arial"/>
        <family val="2"/>
      </rPr>
      <t xml:space="preserve">El Jefe Oficina Asesora Jurídica - mediante el Grupo de Liquidación de fallos judiciales, conciliaciones, y procesos coactivos ,  actualiza permanentemente la matriz de registro  de liquidaciones, solicitudes de CDP, número de resolución de pago  pago y responsable de avance, el cual es diligenciado como mecanismo de control del porcentaje y avance de la ejecución asiganda para el rubro de sentencias y conciliaciones.. </t>
    </r>
    <r>
      <rPr>
        <b/>
        <sz val="11"/>
        <rFont val="Arial"/>
        <family val="2"/>
      </rPr>
      <t xml:space="preserve">
Periodicidad del control:  </t>
    </r>
    <r>
      <rPr>
        <sz val="11"/>
        <rFont val="Arial"/>
        <family val="2"/>
      </rPr>
      <t xml:space="preserve">Permanente cada que se liquide y aprueve una resolución de pago. </t>
    </r>
    <r>
      <rPr>
        <b/>
        <sz val="11"/>
        <rFont val="Arial"/>
        <family val="2"/>
      </rPr>
      <t xml:space="preserve">
Evidencias: </t>
    </r>
    <r>
      <rPr>
        <sz val="11"/>
        <rFont val="Arial"/>
        <family val="2"/>
      </rPr>
      <t>matriz de registro  de liquidaciones</t>
    </r>
  </si>
  <si>
    <r>
      <t xml:space="preserve">CONTROL 2 : </t>
    </r>
    <r>
      <rPr>
        <sz val="11"/>
        <rFont val="Arial"/>
        <family val="2"/>
      </rPr>
      <t>El Jefe Oficina Asesora Jurídica - mediante el Grupo de Liquidación de fallos judiciales, conciliaciones, y procesos coactivos  y el profesional de Grupo designado realiza registro en la Matriz de  los pagos realizados por el rubro de sentencias, con el fin de contar con información como insumo para la la proyección de resoluciones y prevenir embargos a las cuentas del Instituto.</t>
    </r>
    <r>
      <rPr>
        <b/>
        <sz val="11"/>
        <rFont val="Arial"/>
        <family val="2"/>
      </rPr>
      <t xml:space="preserve">
Periodicidad del control:  </t>
    </r>
    <r>
      <rPr>
        <sz val="11"/>
        <rFont val="Arial"/>
        <family val="2"/>
      </rPr>
      <t xml:space="preserve">cada que se proyecte una resolución de pago.  </t>
    </r>
    <r>
      <rPr>
        <b/>
        <sz val="11"/>
        <rFont val="Arial"/>
        <family val="2"/>
      </rPr>
      <t xml:space="preserve">
Evidencias: </t>
    </r>
    <r>
      <rPr>
        <sz val="11"/>
        <rFont val="Arial"/>
        <family val="2"/>
      </rPr>
      <t>Matriz de "Pagos Realizados" proyectados por GUFAJ</t>
    </r>
  </si>
  <si>
    <r>
      <rPr>
        <b/>
        <sz val="11"/>
        <rFont val="Arial"/>
        <family val="2"/>
      </rPr>
      <t>Control 1:</t>
    </r>
    <r>
      <rPr>
        <sz val="11"/>
        <rFont val="Arial"/>
        <family val="2"/>
      </rPr>
      <t xml:space="preserve"> La Subdirección de Talento Humano - Grupo Administración del Talento Humano aualmente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rFont val="Arial"/>
        <family val="2"/>
      </rPr>
      <t>Periodicidad del control:</t>
    </r>
    <r>
      <rPr>
        <sz val="11"/>
        <rFont val="Arial"/>
        <family val="2"/>
      </rPr>
      <t xml:space="preserve"> Anual
</t>
    </r>
    <r>
      <rPr>
        <b/>
        <sz val="11"/>
        <rFont val="Arial"/>
        <family val="2"/>
      </rPr>
      <t>Evidencias:</t>
    </r>
    <r>
      <rPr>
        <sz val="11"/>
        <rFont val="Arial"/>
        <family val="2"/>
      </rPr>
      <t xml:space="preserve"> Correos electrónicos, Humano web.</t>
    </r>
  </si>
  <si>
    <r>
      <rPr>
        <b/>
        <sz val="11"/>
        <rFont val="Arial"/>
        <family val="2"/>
      </rPr>
      <t xml:space="preserve">Control 1: </t>
    </r>
    <r>
      <rPr>
        <sz val="1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Correos electrónicos, bases de datos y Humano web.</t>
    </r>
  </si>
  <si>
    <r>
      <rPr>
        <b/>
        <sz val="11"/>
        <rFont val="Arial"/>
        <family val="2"/>
      </rPr>
      <t xml:space="preserve">Control 1: </t>
    </r>
    <r>
      <rPr>
        <sz val="1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Reportes suministrados , Humano web, bases de datos, minuta de entrega</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</si>
  <si>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lo anterior con el fin  de que se cumplan los tiempos para el pago del reconocimiento de prestaciones sociales a los funcionarios retirados del instituto.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</si>
  <si>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rFont val="Arial"/>
        <family val="2"/>
      </rPr>
      <t>Control 1:</t>
    </r>
    <r>
      <rPr>
        <sz val="11"/>
        <rFont val="Arial"/>
        <family val="2"/>
      </rPr>
      <t xml:space="preserve"> La Subdireccion de Talento Humano a traves del Grupo Asuntos Laborales,, verifica la documentación (1. Acta de comunicación personal, 2. citación (Cuando no se notifica personalmente) 3. Constancias secretariales, 4. notificación por aviso, 5. soporte de publicación (página web y cartelera).), para el cumplimiento del debido proceso de notificación de los inicios de actuación administrativa y de Resoluciones de retiro por abandono del cargo; con el fin de evitar nulidades procesales y responsabilidades de tipo fiscal. 
</t>
    </r>
    <r>
      <rPr>
        <b/>
        <sz val="11"/>
        <rFont val="Arial"/>
        <family val="2"/>
      </rPr>
      <t>Periodicidad del control:</t>
    </r>
    <r>
      <rPr>
        <sz val="11"/>
        <rFont val="Arial"/>
        <family val="2"/>
      </rPr>
      <t xml:space="preserve"> Permanente (cada que se presente)
</t>
    </r>
    <r>
      <rPr>
        <b/>
        <sz val="11"/>
        <rFont val="Arial"/>
        <family val="2"/>
      </rPr>
      <t>Evidencias</t>
    </r>
    <r>
      <rPr>
        <sz val="11"/>
        <rFont val="Arial"/>
        <family val="2"/>
      </rPr>
      <t>: Acta de notificacion personal, citacion a notificacion personal, avisos, soportes de publicacion (Guia empresa de servicios postales y publicacion pagina web y avisos).</t>
    </r>
  </si>
  <si>
    <r>
      <rPr>
        <b/>
        <sz val="11"/>
        <rFont val="Arial"/>
        <family val="2"/>
      </rPr>
      <t xml:space="preserve">Control 1: </t>
    </r>
    <r>
      <rPr>
        <sz val="11"/>
        <rFont val="Arial"/>
        <family val="2"/>
      </rPr>
      <t xml:space="preserve">el Grupo Prospectiva del talento Humano y las Direcciones regionales realizan seguimiento al cumplimiento de cada una de las fases de la evaluación de desempeño laboral , con base a esta informacion el grupo prospectiva estructura un informe de frente a compromisos laborales y evaluaciones lo anterior con el fin de que se lleve a caso el proceso en los tiempos establecidos. En caso de que el proceso no se realice en esos terminos se informara la regional respectiva con el fin de adelantar las acciones disciplinarioas correspondientes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Seguimientos realizados, informe </t>
    </r>
  </si>
  <si>
    <r>
      <rPr>
        <b/>
        <sz val="11"/>
        <rFont val="Arial"/>
        <family val="2"/>
      </rPr>
      <t>Control 1:</t>
    </r>
    <r>
      <rPr>
        <sz val="11"/>
        <rFont val="Arial"/>
        <family val="2"/>
      </rPr>
      <t xml:space="preserve">La Subdirección de Talento Humano - Grupo Prospectiva del Talento Humano  dando cumplimiento a lo reglamentando por el Instituto para el otorgamiento de las primas de vigilante instrurctor, unidad familiar y capacitacion, estudia y analiza los documentos aportados por los funcionarios en medio fisico y  por correo electronico  para el otorgamiento de las mismas,  aquellos funcionarios que cumplen con los requisitos son reportados a nominas mes a mes mediante cuadro en excel para el pago respectivo. si el servidor público solicitante no cumple 
con los requisitos establecidos por falta de documentacion, el grupo prospectiva informa mediante correo electronico  los motivos de la negación con el  fin de que remita nuevamente la documentación para estudio. En caso de que se verifique que algun funcionario presente  documentación falsa se informará a la Oficina de  Control Interno Disciplinario según  para las acciones disciplinarias a que haya lugar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</si>
  <si>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rFont val="Arial"/>
        <family val="2"/>
      </rPr>
      <t xml:space="preserve">Control 1: </t>
    </r>
    <r>
      <rPr>
        <sz val="11"/>
        <rFont val="Arial"/>
        <family val="2"/>
      </rPr>
      <t xml:space="preserve">L Los responsables de talento humano de las DIREG y ERON de forma conjunta con los funcionarios titulares del derecho a la prestación económica que reconoce la EPS o ARL, corrigen de forma inicial las inconsistencias de las incapacidades o licencias médicas negadas o rechazadas por parte de la EPS y/o ARL, de los funcionarios que se encuentran adscritos a sus centros de costo.
La Subdirección de Talento Humano - Grupo de Seguridad Social corrige las inconsistencias de las incapacidades o licencias médicas negadas o rechazadas por parte de la EPS y/o ARL en instancias superiores de las distintas entidades aseguradoras cuando dichas inconsistencias no pueden ser subsanadas por los ERON y DIREG correspondiente.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Reportes de la EPS y/o ARL</t>
    </r>
  </si>
  <si>
    <r>
      <rPr>
        <b/>
        <sz val="11"/>
        <rFont val="Arial"/>
        <family val="2"/>
      </rPr>
      <t>Control 2:</t>
    </r>
    <r>
      <rPr>
        <sz val="11"/>
        <rFont val="Arial"/>
        <family val="2"/>
      </rPr>
      <t xml:space="preserve"> en caso de que las causales de negación o rechazo de las incapacidades o licencias médicas no puedan ser corregidas o subsanadas por culpa imputable al trabajador,  los responsables de talento humano de las DIREG y ERON deben efectuar resolución de incapacidad o licencias médicas no reconocidas por parte de la EPS y/o ARL y reportar la novedad a nomina para que se ejecute el descuento del 100% de los días no laborados por el funcionario titular de la incapacidad o licencia negada o rechazada.
La Subdirección de Talento Humano - Grupo de Seguridad Social en conjunto con el Grupo de Nomina, ejecutan el descuento del 100% de los días no laborados por el funcionario titular de la incapacidad o licencia cuando el rechazo o negación surge en el proceso de revalidación por recobro de las prestaciones económicas correspondientes.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Resoluciones de incapacidades o licencias médicas no reconocidas por parte de la EPS y/o ARL.
Correos electrónicos de Solicitud de descuento por parte del Grupo de Seguridad Social al con el Grupo de Nomina.
Desprendibles nómina</t>
    </r>
  </si>
  <si>
    <r>
      <rPr>
        <b/>
        <sz val="11"/>
        <rFont val="Arial"/>
        <family val="2"/>
      </rPr>
      <t>Control 1:</t>
    </r>
    <r>
      <rPr>
        <sz val="11"/>
        <rFont val="Arial"/>
        <family val="2"/>
      </rPr>
      <t xml:space="preserve">La Subdirección de Talento Humano - Grupo Seguridad y Salud en el Trabajo realiza monitoreo cuatrimestral aleatorio de seguimiento con las Direcciones Regionales para revisar los avances del SG-SST de cada uno de los ERON a través de la Matriz de Gestión Documental del SG-SST, dejando un acta de reunión con los resultados encontrados. En caso de evidenciar incumplimiento, las Direcciones Regionales enlistan las actividades que no cuenten con el soporte de actividades ejecutadas y que no cumplan con el porcentaje en el desarrollo de las actividades de acuerdo al cronograma establecido y lo comunica al responsable del SG-SST en el ERON para su subsanación                          
</t>
    </r>
    <r>
      <rPr>
        <b/>
        <sz val="11"/>
        <rFont val="Arial"/>
        <family val="2"/>
      </rPr>
      <t>Periodicidad del control</t>
    </r>
    <r>
      <rPr>
        <sz val="11"/>
        <rFont val="Arial"/>
        <family val="2"/>
      </rPr>
      <t xml:space="preserve">: Cuatrimestral
</t>
    </r>
    <r>
      <rPr>
        <b/>
        <sz val="11"/>
        <rFont val="Arial"/>
        <family val="2"/>
      </rPr>
      <t>Evidencia:</t>
    </r>
    <r>
      <rPr>
        <sz val="11"/>
        <rFont val="Arial"/>
        <family val="2"/>
      </rPr>
      <t xml:space="preserve"> Acta de reuiniòn.            </t>
    </r>
    <r>
      <rPr>
        <b/>
        <sz val="11"/>
        <rFont val="Arial"/>
        <family val="2"/>
      </rPr>
      <t xml:space="preserve">                                                     </t>
    </r>
  </si>
  <si>
    <r>
      <rPr>
        <b/>
        <sz val="11"/>
        <rFont val="Arial"/>
        <family val="2"/>
      </rPr>
      <t>Control 2:</t>
    </r>
    <r>
      <rPr>
        <sz val="11"/>
        <rFont val="Arial"/>
        <family val="2"/>
      </rPr>
      <t xml:space="preserve"> Las Direcciones Regionales verifican los avances del Sistema de Gestión de Seguridad y Salud en el Trabajo a nivel nacional a través del reporte de rendición de cuentas SST realizado por los ERON adscritos a cada Regional y remite informe consolidado de manera semestral con respecto al cumplimiento en la implementación del SG-SST al Grupo de Seguridad y Salud en el Trabajo. En caso de evidenciar incumplimientos en las actividades definidas en el Plan por parte de los ERON, La Dirección Regional emite un comunicado al Director del ERON para la subsanación.
</t>
    </r>
    <r>
      <rPr>
        <b/>
        <sz val="11"/>
        <rFont val="Arial"/>
        <family val="2"/>
      </rPr>
      <t>Periodicidad del control</t>
    </r>
    <r>
      <rPr>
        <sz val="11"/>
        <rFont val="Arial"/>
        <family val="2"/>
      </rPr>
      <t xml:space="preserve">: Semestral
</t>
    </r>
    <r>
      <rPr>
        <b/>
        <sz val="11"/>
        <rFont val="Arial"/>
        <family val="2"/>
      </rPr>
      <t>Evidencia:</t>
    </r>
    <r>
      <rPr>
        <sz val="11"/>
        <rFont val="Arial"/>
        <family val="2"/>
      </rPr>
      <t xml:space="preserve"> Informe          </t>
    </r>
    <r>
      <rPr>
        <b/>
        <sz val="11"/>
        <rFont val="Arial"/>
        <family val="2"/>
      </rPr>
      <t xml:space="preserve">                                                                                                                   </t>
    </r>
  </si>
  <si>
    <r>
      <t xml:space="preserve">Control 3. </t>
    </r>
    <r>
      <rPr>
        <sz val="11"/>
        <rFont val="Arial"/>
        <family val="2"/>
      </rPr>
      <t xml:space="preserve">La Subdirección de Talento Humano - Grupo Seguridad y Salud en el Trabajo verifica mensualmente en  la base de datos (Drive) denominada "Matriz de Responsables SST", con el proposito de realizar seguimiento a la designación del responsable para la ejecución del SG-SST en cada centro de trabajo. En caso de que se evidencie ausencia en la designación de responsables SST en los centros de trabajo, se informa a las Direcciones Regionales para que emitan oficios a los Directores del ERON con el proposito de que nombren el funcionario de SST. (oficios que reposarán en en Drive creado por el Grupo de Seguridad y Salud en el Trabajo. </t>
    </r>
    <r>
      <rPr>
        <b/>
        <sz val="11"/>
        <rFont val="Arial"/>
        <family val="2"/>
      </rPr>
      <t xml:space="preserve">
Periodicidad del control: Mensual 
Evidencia:  Base de datos (Drive) "Matriz de Responsables SST"</t>
    </r>
  </si>
  <si>
    <r>
      <rPr>
        <b/>
        <sz val="11"/>
        <rFont val="Arial"/>
        <family val="2"/>
      </rPr>
      <t xml:space="preserve">Control 4. </t>
    </r>
    <r>
      <rPr>
        <sz val="11"/>
        <rFont val="Arial"/>
        <family val="2"/>
      </rPr>
      <t xml:space="preserve">La Subdirección de Talento Humano - Grupo Seguridad y Salud en el Trabajo brinda el acompañamiento (técnico y psicosocial) permanente a nivel nacional a traves de la asesoría de la Aseguradora de Riesgos Laborales (ARL) a los centros de trabajo, quienes emiten informe trimestral de la gestión realizada, con el fin de fortalecer la implementacion del SG-SST. En caso de evidenciar la ausencia de acompañamiento, la Subdirección de Talento Humano - Grupo Seguridad y Salud en el Trabajo gestiona con la ARL la designación de los profesionales para dar continuidad con el proceso.        </t>
    </r>
    <r>
      <rPr>
        <b/>
        <sz val="11"/>
        <rFont val="Arial"/>
        <family val="2"/>
      </rPr>
      <t xml:space="preserve">        
Periodicidad del control: Trimestral
Evidencia: Informes trimestrales (técnicos y psicosociales) de los asesores de la Aseguradora de Riesgos Laborales  </t>
    </r>
    <r>
      <rPr>
        <sz val="11"/>
        <rFont val="Arial"/>
        <family val="2"/>
      </rPr>
      <t xml:space="preserve">   </t>
    </r>
  </si>
  <si>
    <r>
      <t xml:space="preserve">Control 1: </t>
    </r>
    <r>
      <rPr>
        <sz val="1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rFont val="Arial"/>
        <family val="2"/>
      </rPr>
      <t xml:space="preserve">
Periodicidad del control: </t>
    </r>
    <r>
      <rPr>
        <sz val="11"/>
        <rFont val="Arial"/>
        <family val="2"/>
      </rPr>
      <t xml:space="preserve">Permanente </t>
    </r>
    <r>
      <rPr>
        <b/>
        <sz val="11"/>
        <rFont val="Arial"/>
        <family val="2"/>
      </rPr>
      <t xml:space="preserve">
Evidencias:</t>
    </r>
    <r>
      <rPr>
        <sz val="11"/>
        <rFont val="Arial"/>
        <family val="2"/>
      </rPr>
      <t xml:space="preserve"> Plan  de trabajo, Plan de transferencias al archivo central  y asignación de personal.</t>
    </r>
  </si>
  <si>
    <r>
      <rPr>
        <b/>
        <sz val="11"/>
        <rFont val="Arial"/>
        <family val="2"/>
      </rPr>
      <t xml:space="preserve">Control 2: </t>
    </r>
    <r>
      <rPr>
        <sz val="1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rFont val="Arial"/>
        <family val="2"/>
      </rPr>
      <t xml:space="preserve">
Periodicidad del control:</t>
    </r>
    <r>
      <rPr>
        <sz val="11"/>
        <rFont val="Arial"/>
        <family val="2"/>
      </rPr>
      <t xml:space="preserve"> Diario</t>
    </r>
    <r>
      <rPr>
        <b/>
        <sz val="11"/>
        <rFont val="Arial"/>
        <family val="2"/>
      </rPr>
      <t xml:space="preserve">
Evidencias: </t>
    </r>
    <r>
      <rPr>
        <sz val="11"/>
        <rFont val="Arial"/>
        <family val="2"/>
      </rPr>
      <t>Planilla de control, documento ingreso de documentos a las historias laborales</t>
    </r>
  </si>
  <si>
    <r>
      <t xml:space="preserve">Control 3:  </t>
    </r>
    <r>
      <rPr>
        <sz val="1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rFont val="Arial"/>
        <family val="2"/>
      </rPr>
      <t xml:space="preserve">
Periodicidad del control:</t>
    </r>
    <r>
      <rPr>
        <sz val="11"/>
        <rFont val="Arial"/>
        <family val="2"/>
      </rPr>
      <t xml:space="preserve"> Mensual</t>
    </r>
    <r>
      <rPr>
        <b/>
        <sz val="11"/>
        <rFont val="Arial"/>
        <family val="2"/>
      </rPr>
      <t xml:space="preserve">
Evidencias: </t>
    </r>
    <r>
      <rPr>
        <sz val="11"/>
        <rFont val="Arial"/>
        <family val="2"/>
      </rPr>
      <t>Correos electrónicos, formato FUID</t>
    </r>
  </si>
  <si>
    <r>
      <rPr>
        <b/>
        <sz val="11"/>
        <rFont val="Arial"/>
        <family val="2"/>
      </rPr>
      <t xml:space="preserve">Control 1: </t>
    </r>
    <r>
      <rPr>
        <sz val="11"/>
        <rFont val="Arial"/>
        <family val="2"/>
      </rPr>
      <t xml:space="preserve"> La Subdirección de Talento Humano a través del Grupo de Nomina,  de manera semestral verifica que su equipo de trabajo realice la modificación de la contraseña para el acceso al sistema de nómina y orienta en la importancia del manejo de la información.que al equipo de trabajo la modificación de la contraseña para el acceso al sistema
</t>
    </r>
    <r>
      <rPr>
        <b/>
        <sz val="11"/>
        <rFont val="Arial"/>
        <family val="2"/>
      </rPr>
      <t>Periodicidad del control:  Semestral</t>
    </r>
    <r>
      <rPr>
        <sz val="11"/>
        <rFont val="Arial"/>
        <family val="2"/>
      </rPr>
      <t xml:space="preserve">
</t>
    </r>
    <r>
      <rPr>
        <b/>
        <sz val="11"/>
        <rFont val="Arial"/>
        <family val="2"/>
      </rPr>
      <t>Evidencias:</t>
    </r>
    <r>
      <rPr>
        <sz val="11"/>
        <rFont val="Arial"/>
        <family val="2"/>
      </rPr>
      <t xml:space="preserve"> verificacion a traves de acta en la cual quede plasmada que el equipo de trabajo realizo la modificacion de la contraseña</t>
    </r>
  </si>
  <si>
    <r>
      <t xml:space="preserve">Control 1: </t>
    </r>
    <r>
      <rPr>
        <sz val="11"/>
        <rFont val="Arial"/>
        <family val="2"/>
      </rPr>
      <t>Las Direcciones Regionales - Area de tratamiento y desarrollo realizan seguimiento mensual  a los ERON de su jurisdicción, revisando los reportes de Internos sin fase e Internos sin seguimiento en el tiempo establecido (mayor a 90 dias para fase de Observacion, Diagnostio y Clasificacion, y 180 dias para las fase de Alta, Mediana, Minima y Confianza), de detectarse afectación en la clasificación y seguimiento en fase de tratamiento, solicita planes de trabajo con cronograma a los ERON, 
Las Direcciones Regionales -area de tratamiento y desarrollo, trimestralmente  envían informe a la Subdireccion de Atencion Psicosocial - Grupo de  Tratamiento Penitenciario donde se evalúa el cumplimiento de los planes de trabajo y se realiza retroalimentación a los mismos.</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planes de trabajo  con radicados. </t>
    </r>
  </si>
  <si>
    <r>
      <t xml:space="preserve">Control 1: </t>
    </r>
    <r>
      <rPr>
        <sz val="11"/>
        <rFont val="Arial"/>
        <family val="2"/>
      </rPr>
      <t xml:space="preserve">Las Direcciones Regionales- Area de tratamiento y desarrollo, revisan el reporte de "Internos sin actividad" y reporte de "CET-TEE" del sistema SISIPEC Web de manera mensual de los ERON de su jurisdicción verificando la asignación de las actividades ocupacionales de acuerdo con la fase de tratamiento, de presentarse incumplimiento se solicita planes de trabajo con cronograma a los ERON.
Las Direcciones Regionales -area de tratamiento y desarrollo  trimestralmente  envían informe a la Subdireccion de Atencion Psicosocial - Grupo de  Tratamiento Penitenciario donde se evalúa el cumplimiento de los planes de trabajo y se realiza retroalimentación a los mismos.
</t>
    </r>
    <r>
      <rPr>
        <b/>
        <sz val="11"/>
        <rFont val="Arial"/>
        <family val="2"/>
      </rPr>
      <t xml:space="preserve">
Periodicidad del control:  </t>
    </r>
    <r>
      <rPr>
        <sz val="11"/>
        <rFont val="Arial"/>
        <family val="2"/>
      </rPr>
      <t>Mensual yTrimestral</t>
    </r>
    <r>
      <rPr>
        <b/>
        <sz val="11"/>
        <rFont val="Arial"/>
        <family val="2"/>
      </rPr>
      <t xml:space="preserve">
Evidencias: </t>
    </r>
    <r>
      <rPr>
        <sz val="11"/>
        <rFont val="Arial"/>
        <family val="2"/>
      </rPr>
      <t xml:space="preserve">Reportes de Sisipec Web, correos electrónicos y y planes de trabajo  con radicados. </t>
    </r>
  </si>
  <si>
    <r>
      <t xml:space="preserve">Control 1: </t>
    </r>
    <r>
      <rPr>
        <sz val="11"/>
        <rFont val="Arial"/>
        <family val="2"/>
      </rPr>
      <t xml:space="preserve"> La Dirección Regional-Area de tratamiento y desarrollo verifican el reporte de registro  en Sisipec Web-Modulo Programas Psicosociales, de manera mensual de los PPL de cada uno de los programas a los ERON de su jurisdicción vinculados, con aprobacion de modulos y terminacion de los programas psicosociales con fines de tratamiento penitenciario. De presentarse baja participación se realizará retroalimentación a los ERON y se solicita plan de trabajo a los que reporten en cero (0) o baja cobertura.
Las Direcciones Regionales-area de tratamiento y desarrollo trimestralmente envían informe a la Subdireccion de Atencion Psicosocial - Grupo de  Tratamiento Penitenciario del seguimiento realizado donde se evalúa el cumplimiento de los planes de trabajo y se realiza retroalimentación a los mismos.</t>
    </r>
    <r>
      <rPr>
        <b/>
        <sz val="11"/>
        <rFont val="Arial"/>
        <family val="2"/>
      </rPr>
      <t xml:space="preserve">
Periodicidad del control: </t>
    </r>
    <r>
      <rPr>
        <sz val="11"/>
        <rFont val="Arial"/>
        <family val="2"/>
      </rPr>
      <t>Mensual y trimestral</t>
    </r>
    <r>
      <rPr>
        <b/>
        <sz val="11"/>
        <rFont val="Arial"/>
        <family val="2"/>
      </rPr>
      <t xml:space="preserve">
Evidencias: </t>
    </r>
    <r>
      <rPr>
        <sz val="11"/>
        <rFont val="Arial"/>
        <family val="2"/>
      </rPr>
      <t xml:space="preserve">Reporte Drive o Sisipec Web, correos electrónicos y y planes de trabajo  con radicados. </t>
    </r>
    <r>
      <rPr>
        <b/>
        <sz val="11"/>
        <rFont val="Arial"/>
        <family val="2"/>
      </rPr>
      <t xml:space="preserve"> </t>
    </r>
  </si>
  <si>
    <r>
      <rPr>
        <b/>
        <sz val="11"/>
        <rFont val="Arial"/>
        <family val="2"/>
      </rPr>
      <t xml:space="preserve">Control 1: </t>
    </r>
    <r>
      <rPr>
        <sz val="11"/>
        <rFont val="Arial"/>
        <family val="2"/>
      </rPr>
      <t xml:space="preserve">Los funcionarios asignados por el Grupo de Actividades Productivas deben revisar y verificar la información contenida en los informes de gestión de actividades productivas consolidados por las regionales, permitiendo comparar  y validar los resultados con los arrojados por aplicativos dispuestos para tales fines; emitiendo la evaluación  y retroalimentación de la información de forma periódica, identificando así, oportunidades de mejora y ajuste de procedimientos, según sea necesario.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 Oficio de Evaluación y Retroalimentación de Informes de Gestión de Actividades Productivas por cada una de las Direcciones Regionales.</t>
    </r>
  </si>
  <si>
    <r>
      <t>Control 2:</t>
    </r>
    <r>
      <rPr>
        <sz val="11"/>
        <rFont val="Arial"/>
        <family val="2"/>
      </rPr>
      <t xml:space="preserve">Los funcionarios asignados por el Grupo de Actividades Productivas deben realizar el seguimiento periódico de la ejecución presupuestal  y recaudo de los recursos propios  para el funcionamiento de las actividades productivas; así como la ejecución presupuestal de recursos nación para la creación o fortalecimiento de las actividades productivas y programas PIGA,  tomando directamente la información del sistema financiero, comparando la ejecución de compromisos y obligaciones con presupuestos  o recursos asignados, con el fin de que se puedan llevar a cabo planes de mejora o modificaciones presupuestales según las necesidades emergentes durante la ejecución.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Informes de seguimiento de la ejecución presupuestal de recursos propios y recursos nación.</t>
    </r>
  </si>
  <si>
    <r>
      <rPr>
        <b/>
        <sz val="11"/>
        <rFont val="Arial"/>
        <family val="2"/>
      </rPr>
      <t>Control 3.</t>
    </r>
    <r>
      <rPr>
        <sz val="11"/>
        <rFont val="Arial"/>
        <family val="2"/>
      </rPr>
      <t xml:space="preserve"> Los funcionarios asignados por el Grupo de Actividades Productivas deben brindar capacitación continua a los funcionarios encargados de la administración de actividades productivas para mejorar habilidades y conocimientos que les permitan efectividad en el desarrollo de los procesos.
</t>
    </r>
    <r>
      <rPr>
        <b/>
        <sz val="11"/>
        <rFont val="Arial"/>
        <family val="2"/>
      </rPr>
      <t xml:space="preserve">Periodicidad del control: </t>
    </r>
    <r>
      <rPr>
        <sz val="11"/>
        <rFont val="Arial"/>
        <family val="2"/>
      </rPr>
      <t xml:space="preserve">Permanente 
</t>
    </r>
    <r>
      <rPr>
        <b/>
        <sz val="11"/>
        <rFont val="Arial"/>
        <family val="2"/>
      </rPr>
      <t>Evidencias:</t>
    </r>
    <r>
      <rPr>
        <sz val="11"/>
        <rFont val="Arial"/>
        <family val="2"/>
      </rPr>
      <t xml:space="preserve"> 4 capacitaciones mensuales en los diferentes temas de competencia de la administración de actividades productivas, según las necesidades de las regionales y ERON.</t>
    </r>
  </si>
  <si>
    <r>
      <t xml:space="preserve">Control 1: </t>
    </r>
    <r>
      <rPr>
        <sz val="11"/>
        <rFont val="Arial"/>
        <family val="2"/>
      </rPr>
      <t xml:space="preserve">La Subdirección de Gestión Contractual y los responsables del proceso de contratación en las Direcciones Regionales, ERON y  Escuela Penitenciaria Nacional  revisan y aprueban los estudios previos y análisis del sector a fin de cumplir  los lineamientos del Manual de contratación, guías de Colombia Compra Eficiente y normatividad vigente aplicada a cada proceso de contratación, la que es publicada en SECOP, lo anterior responabilidad de la Subdirección de Gestión Contractual
</t>
    </r>
    <r>
      <rPr>
        <b/>
        <sz val="11"/>
        <rFont val="Arial"/>
        <family val="2"/>
      </rPr>
      <t xml:space="preserve">
Periodicidad del control: </t>
    </r>
    <r>
      <rPr>
        <sz val="11"/>
        <rFont val="Arial"/>
        <family val="2"/>
      </rPr>
      <t>Permanente (Mensual)</t>
    </r>
    <r>
      <rPr>
        <b/>
        <sz val="11"/>
        <rFont val="Arial"/>
        <family val="2"/>
      </rPr>
      <t xml:space="preserve">
Evidencias: </t>
    </r>
    <r>
      <rPr>
        <sz val="11"/>
        <rFont val="Arial"/>
        <family val="2"/>
      </rPr>
      <t>Actas, correos, oficios, publicación secop</t>
    </r>
  </si>
  <si>
    <r>
      <t xml:space="preserve">Control 2:   </t>
    </r>
    <r>
      <rPr>
        <sz val="11"/>
        <rFont val="Arial"/>
        <family val="2"/>
      </rPr>
      <t>La Subdirección de Gestión Contractual y DIREG realiza capacitacitación y acompañamiento cada vez que se requiera a las subunidades con ordenación del gasto y soluciona las dudas que surjan dentro de los procesos contractuales, en caso de que no se pueda brindar una solución, se elevará consulta a Colombia Compra Eficiente</t>
    </r>
    <r>
      <rPr>
        <b/>
        <sz val="11"/>
        <rFont val="Arial"/>
        <family val="2"/>
      </rPr>
      <t xml:space="preserve">
Periodicidad del control: </t>
    </r>
    <r>
      <rPr>
        <sz val="11"/>
        <rFont val="Arial"/>
        <family val="2"/>
      </rPr>
      <t>Cada vez que sea requerido (cuatrimestral)</t>
    </r>
    <r>
      <rPr>
        <b/>
        <sz val="11"/>
        <rFont val="Arial"/>
        <family val="2"/>
      </rPr>
      <t xml:space="preserve">
Evidencias:</t>
    </r>
    <r>
      <rPr>
        <sz val="11"/>
        <rFont val="Arial"/>
        <family val="2"/>
      </rPr>
      <t xml:space="preserve"> Correo electrónicos - Grabación, actas</t>
    </r>
  </si>
  <si>
    <r>
      <t xml:space="preserve">Control 1: </t>
    </r>
    <r>
      <rPr>
        <sz val="11"/>
        <rFont val="Arial"/>
        <family val="2"/>
      </rPr>
      <t>La subdirecciòn  de Gestión Contractual, DIREG y ERON capacitan y brindan acompañamiento permanentemente en el cumplimiento de  funciones, obligaciones, responsabilidades y  consecuencias de orden disciplinario, fiscal y penal  a los  supervisores de contratos. 
En caso de presentarse rotación de personal en los ERON, los supervisores de contratos salientes deberán de realizar entrega de los procesos y capacitación al funcionario que recibe.</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Actas y/o videos</t>
    </r>
  </si>
  <si>
    <r>
      <rPr>
        <b/>
        <sz val="11"/>
        <rFont val="Arial"/>
        <family val="2"/>
      </rPr>
      <t xml:space="preserve">Control 2:  </t>
    </r>
    <r>
      <rPr>
        <sz val="11"/>
        <rFont val="Arial"/>
        <family val="2"/>
      </rPr>
      <t xml:space="preserve"> La Subdirección de Gestión Contractual, DIREG y ERON monitorean la publicación  en el SECOP de los expedientes contractuales, actas de liquidación y/o actas de archivo relacionada con los procesos de contratación pública, promoviendo  la transparencia, agilidad y eficiencia en los procesos de contratación del insituto.
</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Actas de liquidación y/o archivo, publicación contratos en el secop</t>
    </r>
  </si>
  <si>
    <t>Subdirección de Gestión Contractual /DIREG/ERON</t>
  </si>
  <si>
    <r>
      <t xml:space="preserve">Control 1:  </t>
    </r>
    <r>
      <rPr>
        <sz val="11"/>
        <rFont val="Arial"/>
        <family val="2"/>
      </rPr>
      <t>El Grupo de manejo de bienes muebles   mediante cronograma  socializa  través de videoconferencia  a los encargados en la  DIREG y ERON  los documentos del Sistema de Gestión Integrado relacionados con la administración de los bienes del Instituto,  quienes apoyarán el control y verificación de los mismos en los ERON adscritos y de las novedades presentadas (en caso de requerirse).</t>
    </r>
    <r>
      <rPr>
        <b/>
        <sz val="11"/>
        <rFont val="Arial"/>
        <family val="2"/>
      </rPr>
      <t xml:space="preserve">
Periodicidad del control: </t>
    </r>
    <r>
      <rPr>
        <sz val="11"/>
        <rFont val="Arial"/>
        <family val="2"/>
      </rPr>
      <t>Semestral
Evidencias:</t>
    </r>
    <r>
      <rPr>
        <b/>
        <sz val="11"/>
        <rFont val="Arial"/>
        <family val="2"/>
      </rPr>
      <t xml:space="preserve"> </t>
    </r>
    <r>
      <rPr>
        <sz val="11"/>
        <rFont val="Arial"/>
        <family val="2"/>
      </rPr>
      <t>Actas y/o correos electrónicos</t>
    </r>
  </si>
  <si>
    <r>
      <rPr>
        <b/>
        <sz val="11"/>
        <rFont val="Arial"/>
        <family val="2"/>
      </rPr>
      <t>Control 2:</t>
    </r>
    <r>
      <rPr>
        <sz val="11"/>
        <rFont val="Arial"/>
        <family val="2"/>
      </rPr>
      <t xml:space="preserve"> El Grupo de manejo de bienes  muebles al inicio de vigencia imparte instrucciones  a las Direcciones Regionales, ERON, EPN y Nivel Central frente a la novedades administrativas, responsabilidades y obligaciones de los almacenistas y el  cumplimiento de los procedimientos relacionados con el Manejo y control de Bienes del Instituto.</t>
    </r>
    <r>
      <rPr>
        <b/>
        <sz val="11"/>
        <rFont val="Arial"/>
        <family val="2"/>
      </rPr>
      <t xml:space="preserve">
Periodicidad del control: </t>
    </r>
    <r>
      <rPr>
        <sz val="11"/>
        <rFont val="Arial"/>
        <family val="2"/>
      </rPr>
      <t>Inicio de vigencia . Una vez al año</t>
    </r>
    <r>
      <rPr>
        <b/>
        <sz val="11"/>
        <rFont val="Arial"/>
        <family val="2"/>
      </rPr>
      <t xml:space="preserve">
Evidencias:  </t>
    </r>
    <r>
      <rPr>
        <sz val="11"/>
        <rFont val="Arial"/>
        <family val="2"/>
      </rPr>
      <t>Correos electrónicos</t>
    </r>
  </si>
  <si>
    <r>
      <rPr>
        <b/>
        <sz val="11"/>
        <rFont val="Arial"/>
        <family val="2"/>
      </rPr>
      <t>Control 3:</t>
    </r>
    <r>
      <rPr>
        <sz val="11"/>
        <rFont val="Arial"/>
        <family val="2"/>
      </rPr>
      <t xml:space="preserve">  El Grupo Armamento ejecutará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</si>
  <si>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Logístico realiza la coordinación con la USPEC  con el fin de realizar visitas de acompañamiento técnico frente a requerimiento de necesidades  en materia de infraestructua efectuados por los ERON .
</t>
    </r>
    <r>
      <rPr>
        <b/>
        <sz val="11"/>
        <rFont val="Arial"/>
        <family val="2"/>
      </rPr>
      <t>Periodicidad del control</t>
    </r>
    <r>
      <rPr>
        <sz val="11"/>
        <rFont val="Arial"/>
        <family val="2"/>
      </rPr>
      <t xml:space="preserve">: Permanente con reporte Semestral
</t>
    </r>
    <r>
      <rPr>
        <b/>
        <sz val="11"/>
        <rFont val="Arial"/>
        <family val="2"/>
      </rPr>
      <t>Evidencias</t>
    </r>
    <r>
      <rPr>
        <sz val="11"/>
        <rFont val="Arial"/>
        <family val="2"/>
      </rPr>
      <t xml:space="preserve">: Actas de Visita- Informes de acompañamiento </t>
    </r>
  </si>
  <si>
    <r>
      <rPr>
        <b/>
        <sz val="11"/>
        <rFont val="Arial"/>
        <family val="2"/>
      </rPr>
      <t xml:space="preserve">Control 1: </t>
    </r>
    <r>
      <rPr>
        <sz val="1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rFont val="Arial"/>
        <family val="2"/>
      </rPr>
      <t>Periodicidad del control:</t>
    </r>
    <r>
      <rPr>
        <sz val="11"/>
        <rFont val="Arial"/>
        <family val="2"/>
      </rPr>
      <t xml:space="preserve"> Inicio de año (febrero)
</t>
    </r>
    <r>
      <rPr>
        <b/>
        <sz val="11"/>
        <rFont val="Arial"/>
        <family val="2"/>
      </rPr>
      <t>Evidencias:</t>
    </r>
    <r>
      <rPr>
        <sz val="11"/>
        <rFont val="Arial"/>
        <family val="2"/>
      </rPr>
      <t xml:space="preserve"> Circular, correos.</t>
    </r>
  </si>
  <si>
    <t>Realizar seguimiento a través del aplicativo SIIF Nación, de acuerdo a la competencia de cada grupo con el fin de validar el cumplimiento de las pautas emitidas en las circulares correspondientes.</t>
  </si>
  <si>
    <r>
      <rPr>
        <b/>
        <sz val="11"/>
        <rFont val="Arial"/>
        <family val="2"/>
      </rPr>
      <t>Control 1:</t>
    </r>
    <r>
      <rPr>
        <sz val="11"/>
        <rFont val="Arial"/>
        <family val="2"/>
      </rPr>
      <t xml:space="preserve"> El grupo de contabilidad, realizan inducción en materia contable, de acuerdo a la normatividad emitida por la Contaduría General de la Nación y el Ministerio de Hacienda y Crédito Publico - SIIF NACIÓN.
</t>
    </r>
    <r>
      <rPr>
        <b/>
        <sz val="11"/>
        <rFont val="Arial"/>
        <family val="2"/>
      </rPr>
      <t xml:space="preserve">Periodicidad del control: </t>
    </r>
    <r>
      <rPr>
        <sz val="11"/>
        <rFont val="Arial"/>
        <family val="2"/>
      </rPr>
      <t xml:space="preserve">Cuatrimestral
</t>
    </r>
    <r>
      <rPr>
        <b/>
        <sz val="11"/>
        <rFont val="Arial"/>
        <family val="2"/>
      </rPr>
      <t>Evidencias:</t>
    </r>
    <r>
      <rPr>
        <sz val="11"/>
        <rFont val="Arial"/>
        <family val="2"/>
      </rPr>
      <t xml:space="preserve"> Pantallazo de la Citación -  Grabación en  video </t>
    </r>
  </si>
  <si>
    <r>
      <rPr>
        <b/>
        <sz val="11"/>
        <rFont val="Arial"/>
        <family val="2"/>
      </rPr>
      <t xml:space="preserve">Control 2. </t>
    </r>
    <r>
      <rPr>
        <sz val="11"/>
        <rFont val="Arial"/>
        <family val="2"/>
      </rPr>
      <t xml:space="preserve">La coordinación contable y/o quien haga sus veces en las subunidades concilia la información con las dependencias que generan  información o interviene en el proceso contable las subunidades ejecutoras a nivel nacional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Actas - Oficio</t>
    </r>
  </si>
  <si>
    <r>
      <rPr>
        <b/>
        <sz val="11"/>
        <rFont val="Arial"/>
        <family val="2"/>
      </rPr>
      <t xml:space="preserve">Control 3. </t>
    </r>
    <r>
      <rPr>
        <sz val="11"/>
        <rFont val="Arial"/>
        <family val="2"/>
      </rPr>
      <t xml:space="preserve">El grupo de contabilidad realiza análisis del reporte de saldos y movimientos generados del sistema SIIF Nación para verificar la razonabilidad de los saldos en cumplimiento de la normatividad vigente políticas contable y procedimientos con el fin de garantizar la conciliacion de estados Financieros, interviene en el proceso contable las subunidades ejecutoras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Reporte de saldos y movimientos por ECP</t>
    </r>
  </si>
  <si>
    <r>
      <t xml:space="preserve">Control 1. </t>
    </r>
    <r>
      <rPr>
        <sz val="11"/>
        <rFont val="Arial"/>
        <family val="2"/>
      </rPr>
      <t>La Oficina Asesora de Planeación – Grupo Programación Presupuestal y la Dirección de Gestión Corporativa – Grupo Presupuesto, realiza informe mensual de seguimiento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Informe de ejecución presupuestal- correos</t>
    </r>
  </si>
  <si>
    <r>
      <t xml:space="preserve">Control 1: </t>
    </r>
    <r>
      <rPr>
        <sz val="11"/>
        <rFont val="Arial"/>
        <family val="2"/>
      </rPr>
      <t>El Grupo de Gestión  Documental Realiza visitas de inspección a los depositos de Archivos ubicados en  la Dirección General,  Regionales y  ERON con el fin de verificar  la organización y estado de Conservación de los documentos de archivo del Instituto, de acuerdo a lo establecido en el  Manual de  Gestión Documental PA-DO-M01</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</si>
  <si>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t xml:space="preserve">Control 1: </t>
    </r>
    <r>
      <rPr>
        <sz val="11"/>
        <rFont val="Arial"/>
        <family val="2"/>
      </rPr>
      <t>El grupo de gestión documental realiza de manera virtual   capacitación y socialización a nivel nacional de la PA-DO-G09 Guía Aplicativo GESDOC,  para que los funcionarios públicos conozcan y utilicen correctamente el aplicativo GESDOC.</t>
    </r>
    <r>
      <rPr>
        <b/>
        <sz val="11"/>
        <rFont val="Arial"/>
        <family val="2"/>
      </rPr>
      <t xml:space="preserve">
Periodicidad del Control: </t>
    </r>
    <r>
      <rPr>
        <sz val="11"/>
        <rFont val="Arial"/>
        <family val="2"/>
      </rPr>
      <t>Semestral</t>
    </r>
    <r>
      <rPr>
        <b/>
        <sz val="11"/>
        <rFont val="Arial"/>
        <family val="2"/>
      </rPr>
      <t xml:space="preserve">
Evidencias: </t>
    </r>
    <r>
      <rPr>
        <sz val="11"/>
        <rFont val="Arial"/>
        <family val="2"/>
      </rPr>
      <t>Correos electrónicos y Actas.</t>
    </r>
  </si>
  <si>
    <r>
      <rPr>
        <b/>
        <sz val="11"/>
        <rFont val="Arial"/>
        <family val="2"/>
      </rPr>
      <t>Control 2:</t>
    </r>
    <r>
      <rPr>
        <sz val="11"/>
        <rFont val="Arial"/>
        <family val="2"/>
      </rPr>
      <t xml:space="preserve"> El grupo de gestión documental, realiza la creación de usuarios y soporte del aplicativo GESDOC, a partir de las solicitudes de los funcionarios de  DIREG y ERON.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t>
    </r>
  </si>
  <si>
    <r>
      <t xml:space="preserve">Control 3: </t>
    </r>
    <r>
      <rPr>
        <sz val="11"/>
        <rFont val="Arial"/>
        <family val="2"/>
      </rPr>
      <t>El grupo de gestión documental socializa mediante correo electrónico los procedimientos de Procedimiento de Recepción, Radicación y Distribución de Comunicaciones Oficiales PA-DO-P02. Para que sean aplicados por los funcionarios encargados de ventanilla unica de correspondencia de las diferentes sedes del instituto y los funcionarios que producen comunicaciones oficiales con base en el Acuerdo 001 de 2024 y la Resolución 009850 de 2024.</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actas, oficios.</t>
    </r>
  </si>
  <si>
    <r>
      <t xml:space="preserve">Control 1: </t>
    </r>
    <r>
      <rPr>
        <sz val="11"/>
        <rFont val="Arial"/>
        <family val="2"/>
      </rPr>
      <t xml:space="preserve">La Dirección de Gestión Corporativa, solicita a la subdirección de Talento Humano, Direcciones Regionales y Establecimientos de Reclusión, la relación de los funcionarios asignados al manejo  del Archivo central en cada sede de trabajo, con el fin  de verificar si cuentan con formación en Archivo, de encontrase que un  porcentaje representativo de servidores no cuentan  con este perfil, se procederá a solicitar a la Escuela de Formación se gestione ante el SENA  la capacitación o formación en las cuales la asistencia sea obligatoria.
</t>
    </r>
    <r>
      <rPr>
        <b/>
        <sz val="11"/>
        <rFont val="Arial"/>
        <family val="2"/>
      </rPr>
      <t xml:space="preserve">
Periodicidad del Control: </t>
    </r>
    <r>
      <rPr>
        <sz val="11"/>
        <rFont val="Arial"/>
        <family val="2"/>
      </rPr>
      <t>Permanente (cuatrimestral)</t>
    </r>
    <r>
      <rPr>
        <b/>
        <sz val="11"/>
        <rFont val="Arial"/>
        <family val="2"/>
      </rPr>
      <t xml:space="preserve">
Evidencias: </t>
    </r>
    <r>
      <rPr>
        <sz val="11"/>
        <rFont val="Arial"/>
        <family val="2"/>
      </rPr>
      <t>Correos electrónicos, oficios y actas</t>
    </r>
  </si>
  <si>
    <r>
      <rPr>
        <b/>
        <sz val="11"/>
        <rFont val="Arial"/>
        <family val="2"/>
      </rPr>
      <t xml:space="preserve">Control 1: </t>
    </r>
    <r>
      <rPr>
        <sz val="11"/>
        <rFont val="Arial"/>
        <family val="2"/>
      </rPr>
      <t xml:space="preserve">El responsable de seguridad de la información asignado, junto con del coordinador del grupo de proyección, seguridad e implementación tecnológica GUPSI de la Oficina de Sistemas de información, verifica la ejecución del programa de sensibilización de la GUÍA DE NORMAS Y BUENAS PRÁCTICAS DE LA SEGURIDAD DE LA INFORMACIÓN PA-TI-G03 (control 6. Concienciación en seguridad de la información) para impactar en el comportamiento de los funcionarios frente a la seguridad de la información, reduciendo la exposición a riesgos de seguridad.
</t>
    </r>
    <r>
      <rPr>
        <b/>
        <sz val="11"/>
        <rFont val="Arial"/>
        <family val="2"/>
      </rPr>
      <t xml:space="preserve">
Periodicidad del Control: </t>
    </r>
    <r>
      <rPr>
        <sz val="11"/>
        <rFont val="Arial"/>
        <family val="2"/>
      </rPr>
      <t xml:space="preserve">Trimestral
</t>
    </r>
    <r>
      <rPr>
        <b/>
        <sz val="11"/>
        <rFont val="Arial"/>
        <family val="2"/>
      </rPr>
      <t>Evidencias:</t>
    </r>
    <r>
      <rPr>
        <sz val="11"/>
        <rFont val="Arial"/>
        <family val="2"/>
      </rPr>
      <t xml:space="preserve"> Actividades del programa de sensibilización e informe de cumplimiento. </t>
    </r>
  </si>
  <si>
    <r>
      <t xml:space="preserve">Control 2: </t>
    </r>
    <r>
      <rPr>
        <sz val="11"/>
        <rFont val="Arial"/>
        <family val="2"/>
      </rPr>
      <t>Los responsables de las área de Sistemas en las Direcciones Regionales,  Establecimientos de reclusión y Escuela de Formación trimestralmente aseguran la participación activa de los funcionarios de sus sedes, en las actividades del programa de  sensibilización de la GUÍA DE NORMAS Y BUENAS PRÁCTICAS DE LA SEGURIDAD DE LA INFORMACIÓN PA-TI-G03 y la Política de Seguridad de la Información.</t>
    </r>
    <r>
      <rPr>
        <b/>
        <sz val="11"/>
        <rFont val="Arial"/>
        <family val="2"/>
      </rPr>
      <t xml:space="preserve">
Periodicidad del Control: </t>
    </r>
    <r>
      <rPr>
        <sz val="11"/>
        <rFont val="Arial"/>
        <family val="2"/>
      </rPr>
      <t>Trimestral</t>
    </r>
    <r>
      <rPr>
        <b/>
        <sz val="11"/>
        <rFont val="Arial"/>
        <family val="2"/>
      </rPr>
      <t xml:space="preserve">
Evidencias: </t>
    </r>
    <r>
      <rPr>
        <sz val="11"/>
        <rFont val="Arial"/>
        <family val="2"/>
      </rPr>
      <t>Actas de participación de los funcionarfios en los programas de sensibilización.</t>
    </r>
  </si>
  <si>
    <r>
      <rPr>
        <b/>
        <sz val="11"/>
        <rFont val="Arial"/>
        <family val="2"/>
      </rPr>
      <t xml:space="preserve">Control 1: </t>
    </r>
    <r>
      <rPr>
        <sz val="11"/>
        <rFont val="Arial"/>
        <family val="2"/>
      </rPr>
      <t xml:space="preserve">La Oficina de Sistemas de información, a través del Grupo de Apoyo Seguridad Electrónica, verifica  el  cumplimiento de la GUÍA DE BUENAS PRACTICAS PARA EL MANEJO Y OPERACIÓN DE EQUIPOS DE SEGURIDAD ELECTRÓNICA PA-TI-G07, y genera reportes consolidados a la USPEC sobre el seguimiento de las fallas en los equipos de seguridad electrónica.
</t>
    </r>
    <r>
      <rPr>
        <b/>
        <sz val="11"/>
        <rFont val="Arial"/>
        <family val="2"/>
      </rPr>
      <t xml:space="preserve">
Periodicidad del Control: </t>
    </r>
    <r>
      <rPr>
        <sz val="11"/>
        <rFont val="Arial"/>
        <family val="2"/>
      </rPr>
      <t xml:space="preserve">Semestral
</t>
    </r>
    <r>
      <rPr>
        <b/>
        <sz val="11"/>
        <rFont val="Arial"/>
        <family val="2"/>
      </rPr>
      <t>Evidencias:</t>
    </r>
    <r>
      <rPr>
        <sz val="11"/>
        <rFont val="Arial"/>
        <family val="2"/>
      </rPr>
      <t xml:space="preserve"> Reporte de fallas y necesidades</t>
    </r>
  </si>
  <si>
    <r>
      <rPr>
        <b/>
        <sz val="11"/>
        <rFont val="Arial"/>
        <family val="2"/>
      </rPr>
      <t>Control 2:</t>
    </r>
    <r>
      <rPr>
        <sz val="11"/>
        <rFont val="Arial"/>
        <family val="2"/>
      </rPr>
      <t xml:space="preserve">Los responsables de las áreas de Sistemas de los Establecimientos de reclusión realizan seguimiento y verifican el cumplimiento de la GUÍA DE BUENAS PRACTICAS PARA EL MANEJO Y OPERACIÓN DE EQUIPOS DE SEGURIDAD ELECTRÓNICA PA-TI-G07, generando informes sobre el estado de los equipos de seguridad electrónica, reporte de  fallas, necesidades de mantenimiento y  equipos de seguridad electrónica a las  Direcciones Regionales; quienes verificarán la información y remitiren lo correspondiente al Grupo de Apoyo de Seguridad Electrónica.
</t>
    </r>
    <r>
      <rPr>
        <b/>
        <sz val="11"/>
        <rFont val="Arial"/>
        <family val="2"/>
      </rPr>
      <t xml:space="preserve">
Periodicidad del Control:</t>
    </r>
    <r>
      <rPr>
        <sz val="11"/>
        <rFont val="Arial"/>
        <family val="2"/>
      </rPr>
      <t xml:space="preserve"> Semestral
</t>
    </r>
    <r>
      <rPr>
        <b/>
        <sz val="11"/>
        <rFont val="Arial"/>
        <family val="2"/>
      </rPr>
      <t>Evidencias:</t>
    </r>
    <r>
      <rPr>
        <sz val="11"/>
        <rFont val="Arial"/>
        <family val="2"/>
      </rPr>
      <t xml:space="preserve"> Actas de socialización y reportes de fallas y necesidades en cumplimiento al Decreto 204 del 2016.</t>
    </r>
  </si>
  <si>
    <r>
      <t xml:space="preserve">Control 1: </t>
    </r>
    <r>
      <rPr>
        <sz val="11"/>
        <rFont val="Arial"/>
        <family val="2"/>
      </rPr>
      <t xml:space="preserve"> El Jefe Oficina de Control Interno solicita mensualmente mediante oficio al comité CRAET, informar si han recibido denuncias de posibles hechos de corrupción en contra de la OFICI o de su personal. en caso de identificarse hecho alguno, solicita apertura de investigación disciplinaria a la Oficina de Control Intrerno Disciplinario.</t>
    </r>
    <r>
      <rPr>
        <b/>
        <sz val="11"/>
        <rFont val="Arial"/>
        <family val="2"/>
      </rPr>
      <t xml:space="preserve">
Periodicidad del control:</t>
    </r>
    <r>
      <rPr>
        <sz val="11"/>
        <rFont val="Arial"/>
        <family val="2"/>
      </rPr>
      <t xml:space="preserve"> Cuatrimestral</t>
    </r>
    <r>
      <rPr>
        <b/>
        <sz val="11"/>
        <rFont val="Arial"/>
        <family val="2"/>
      </rPr>
      <t xml:space="preserve">
Evidencias: </t>
    </r>
    <r>
      <rPr>
        <sz val="11"/>
        <rFont val="Arial"/>
        <family val="2"/>
      </rPr>
      <t>Oficio de solicitud y/o acciones de la OFICI.</t>
    </r>
  </si>
  <si>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t>
  </si>
  <si>
    <r>
      <rPr>
        <b/>
        <sz val="11"/>
        <rFont val="Arial"/>
        <family val="2"/>
      </rPr>
      <t xml:space="preserve">Control 1: </t>
    </r>
    <r>
      <rPr>
        <sz val="11"/>
        <rFont val="Arial"/>
        <family val="2"/>
      </rPr>
      <t>El funcionario asignado al Grupo de Atención al ciudadano realiza seguimiento de manera trimestral frente a las PQRSD reportadas a través de los diferentes canales con los que cuenta el instituto por hechos de corrupcion radicados a través del modulo PQRSD-GESDOC y su reporte tablero de control de las PQRSD en todos los estados, con el fin de verificar el cumplimiento a la respuesta de conformidad a lo establecido en la Ley 1755 de 2015.  De  Observarse el  no registro de evidencia de respuesta a través de radicado EE, se procede a requerir la misma mediante oficio a las dependencias de la sede Central, DIREG, Escuela Penitenciaria, ERON.                                                                                                                                                                                                                                                                                                                             
Periodicidad del control: Trimestral
Evidencias: Informe, Oficios, Correos electrónicos, tablero de control.</t>
    </r>
  </si>
  <si>
    <t>Grupo de Atención al Ciudadano, Direcciones Regionales,EPN y ERON</t>
  </si>
  <si>
    <r>
      <rPr>
        <b/>
        <sz val="11"/>
        <rFont val="Arial"/>
        <family val="2"/>
      </rPr>
      <t>Control 2</t>
    </r>
    <r>
      <rPr>
        <sz val="11"/>
        <rFont val="Arial"/>
        <family val="2"/>
      </rPr>
      <t xml:space="preserve">: El funcionario de  atención al ciudadano de la Direccion Regional, consolida la  información de las PQRSD de mayor impacto de los ERON adscritos a su regional radicados en  GESDOC Módulo PQRSD y reporta de manera Trimestral  un informe a la coordinación de GATEC  de las quejas de mayor impacto analizadas en cada uno de los comité CRAET. Los funcionarios asignados por el GATEC verifica a través de los informes las quejas y denuncias de mayor impacto y consolida el informe a la DINPEC a efectos de ser presentadas para valoración  por el CRAET del nivel central.
</t>
    </r>
    <r>
      <rPr>
        <b/>
        <sz val="11"/>
        <rFont val="Arial"/>
        <family val="2"/>
      </rPr>
      <t xml:space="preserve">
Periodicidad del control: </t>
    </r>
    <r>
      <rPr>
        <sz val="11"/>
        <rFont val="Arial"/>
        <family val="2"/>
      </rPr>
      <t xml:space="preserve">Trimestral
</t>
    </r>
    <r>
      <rPr>
        <b/>
        <sz val="11"/>
        <rFont val="Arial"/>
        <family val="2"/>
      </rPr>
      <t>Evidencias:</t>
    </r>
    <r>
      <rPr>
        <sz val="11"/>
        <rFont val="Arial"/>
        <family val="2"/>
      </rPr>
      <t xml:space="preserve"> Informes trimestrales</t>
    </r>
  </si>
  <si>
    <r>
      <t xml:space="preserve">Control 1: </t>
    </r>
    <r>
      <rPr>
        <sz val="11"/>
        <rFont val="Arial"/>
        <family val="2"/>
      </rPr>
      <t>Cada vez que el Grupo de Personal realice invitación   para la conformación del banco de hojas de vida con el fin de realizar la selección de docentes externos para el desarrollo de los programas académicos, el Consejo Directivo de la DIRES, a efectos de aprobar la misma, verifica el diligenciamiento de los formatos PA-GC-P12-F01 Verificación de requisitos mínimos y PA-GC-P12-F02 V1 Resultado final análisis de antecedentes y entrevista, acorde con lo establecido en el procedimiento PA-GC-P12 Conformación banco de hojas de vida de docentes. De la gestión realizada, deja registra en formato PA-DO-G01-F01 Acta.
En caso que se presenten novedades con relación a los documentos soportes de las hojas de vida de los docentes, el informe para la conformación del banco de hojas de vida, se devolverá mediante formato PA-DO-G01-F02 Oficio al grupo de personal con el fin que se reestructure el orden de elegibilidad de los docentes en el módulo correspondiente.</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Acta del Consejo Directivo, formatos del procedimiento, soportes de hojas de vida revisadas e informes si aplica, que reposan en el archivo de gestión del Consejo Directivo.</t>
    </r>
  </si>
  <si>
    <r>
      <t>Control 1:</t>
    </r>
    <r>
      <rPr>
        <sz val="11"/>
        <rFont val="Arial"/>
        <family val="2"/>
      </rPr>
      <t xml:space="preserve">Los funcionarios asignados por el grupo de alimentación de la Subdirección de Atención en Salud, verifican  la calidad de información reportada  por los ERON a través del Acta Cosal, como resultado de ello generan informe de retroalimentación, los cuales son revisados por el coordinador del grupo y  enviados a la Subdirector(a) de Atención en Salud para aprobación y firma.   Dichos informes son  dirigidos a las Direcciones Regionales y direcciones de ERON, donde se describen las novedades evidenciadas, con el objeto de mejorar la calidad de la información. </t>
    </r>
    <r>
      <rPr>
        <b/>
        <sz val="11"/>
        <rFont val="Arial"/>
        <family val="2"/>
      </rPr>
      <t xml:space="preserve">
Periodicidad del control: </t>
    </r>
    <r>
      <rPr>
        <sz val="11"/>
        <rFont val="Arial"/>
        <family val="2"/>
      </rPr>
      <t>Mensual (febrero a octubre - Mes vencido)</t>
    </r>
    <r>
      <rPr>
        <b/>
        <sz val="11"/>
        <rFont val="Arial"/>
        <family val="2"/>
      </rPr>
      <t xml:space="preserve">
Evidencias:</t>
    </r>
    <r>
      <rPr>
        <sz val="11"/>
        <rFont val="Arial"/>
        <family val="2"/>
      </rPr>
      <t xml:space="preserve"> Actas, informes y/o correos mensuales..</t>
    </r>
  </si>
  <si>
    <r>
      <t xml:space="preserve">Control 1: </t>
    </r>
    <r>
      <rPr>
        <sz val="11"/>
        <rFont val="Arial"/>
        <family val="2"/>
      </rPr>
      <t xml:space="preserve">Los funcionarios designados del grupo servicios de salud y de la USPEC pertenecientes al Comite Tecnico COSAD, realizan informe mensual (mes vencido)  del operador priorizado por mes (1) al Fondo Nacional de Salud y al operador de salud, con el propósito de dar a conocer los hallazgos evidenciados en el seguimiento a la prestación de los servicios de salud obtenidos desde las fuentes de informacion que lo integran  ( acta COSAD, analisis sistema de información plataforma 360)  para que se realicen los correctivos necesarios en búsqueda de la mejora de la prestación de los servicios de salud, acorde a sus competencias. </t>
    </r>
    <r>
      <rPr>
        <b/>
        <sz val="11"/>
        <rFont val="Arial"/>
        <family val="2"/>
      </rPr>
      <t xml:space="preserve">
Periodicidad del control: </t>
    </r>
    <r>
      <rPr>
        <sz val="11"/>
        <rFont val="Arial"/>
        <family val="2"/>
      </rPr>
      <t>Mensual (en el periodo de febrero a octubre - Mes vencido).</t>
    </r>
    <r>
      <rPr>
        <b/>
        <sz val="11"/>
        <rFont val="Arial"/>
        <family val="2"/>
      </rPr>
      <t xml:space="preserve">
Evidencia: </t>
    </r>
    <r>
      <rPr>
        <sz val="11"/>
        <rFont val="Arial"/>
        <family val="2"/>
      </rPr>
      <t>Informe mensual</t>
    </r>
    <r>
      <rPr>
        <b/>
        <sz val="11"/>
        <rFont val="Arial"/>
        <family val="2"/>
      </rPr>
      <t xml:space="preserve">
</t>
    </r>
  </si>
  <si>
    <r>
      <rPr>
        <b/>
        <sz val="11"/>
        <rFont val="Arial"/>
        <family val="2"/>
      </rPr>
      <t>Control 1:</t>
    </r>
    <r>
      <rPr>
        <sz val="11"/>
        <rFont val="Arial"/>
        <family val="2"/>
      </rPr>
      <t xml:space="preserve"> La oficina Asesora Jurídica - Grupo de Liquidación de fallos judiciales, conciliaciones, y procesos coactivos, realiza diariamente alimentación al cuadro Excel de radicación de  solicitudes de pago según GESDOC, con asignación de turno de llegada, con el fin de que no se presenten actos fuera del marco normativo.
</t>
    </r>
    <r>
      <rPr>
        <b/>
        <sz val="11"/>
        <rFont val="Arial"/>
        <family val="2"/>
      </rPr>
      <t>Periodicidad del control:</t>
    </r>
    <r>
      <rPr>
        <sz val="11"/>
        <rFont val="Arial"/>
        <family val="2"/>
      </rPr>
      <t xml:space="preserve"> Diario
</t>
    </r>
    <r>
      <rPr>
        <b/>
        <sz val="11"/>
        <rFont val="Arial"/>
        <family val="2"/>
      </rPr>
      <t xml:space="preserve">Evidencias: </t>
    </r>
    <r>
      <rPr>
        <sz val="11"/>
        <rFont val="Arial"/>
        <family val="2"/>
      </rPr>
      <t>Cuadro de Excel diligenciado</t>
    </r>
  </si>
  <si>
    <r>
      <rPr>
        <b/>
        <sz val="11"/>
        <rFont val="Arial"/>
        <family val="2"/>
      </rPr>
      <t xml:space="preserve">Control 1: </t>
    </r>
    <r>
      <rPr>
        <sz val="11"/>
        <rFont val="Arial"/>
        <family val="2"/>
      </rPr>
      <t xml:space="preserve">La Subdirección de Talento Humano a través de los funcionarios del Grupo de Nomina, realiza el ingreso mensual de las novedades en al aplicativo Humano WEB reportadas por los diferentes grupos,  regionales o terceros a través de los consolidados de nómina, con el fin de efectuar la liquidación de la misma (Vacaciones, incapacidades, primas), por lo cual antes del cierre definitivo se debe generar un reporte mensual de mensajes de error y precaución para verificar el adeacuedo ingreso de cada una de las novedades reportadas o por lo contrario efectuar las correcciones a que haya lugar de acuerdo al error generado y/o eliminar aquellas que no se encuentran en la información allegada por los grupos, regionales o terceros. 
Quedando como evidencia la lista de chequeo realizada por cada de los funcionarios encargados de cada regional.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reporte de minimos y errores (Lista de chequeo) y reportes de las novedades a registrar. </t>
    </r>
  </si>
  <si>
    <r>
      <rPr>
        <b/>
        <sz val="11"/>
        <rFont val="Arial"/>
        <family val="2"/>
      </rPr>
      <t xml:space="preserve">Control 2: </t>
    </r>
    <r>
      <rPr>
        <sz val="11"/>
        <rFont val="Arial"/>
        <family val="2"/>
      </rPr>
      <t xml:space="preserve">La Subdirección de Talento Humano - a traves de la coordinación del Grupo de Nomina generará un reporte del asiento contable versus la nomina resumen y el formulario integrado de forma mensual de aportes con el fin de verificar que los valores a pagar esten a corde con el reporte de la nómina y la liquidación de la misma, de lo contrario se debera verificar en que punto se encuentra el error y corregir el mismo con el fin de que los saldos coincidan para el cierre.
</t>
    </r>
    <r>
      <rPr>
        <b/>
        <sz val="11"/>
        <rFont val="Arial"/>
        <family val="2"/>
      </rPr>
      <t xml:space="preserve">Periodicidad del control: </t>
    </r>
    <r>
      <rPr>
        <sz val="11"/>
        <rFont val="Arial"/>
        <family val="2"/>
      </rPr>
      <t xml:space="preserve">Mensual
</t>
    </r>
    <r>
      <rPr>
        <b/>
        <sz val="11"/>
        <rFont val="Arial"/>
        <family val="2"/>
      </rPr>
      <t>Evidencias:</t>
    </r>
    <r>
      <rPr>
        <sz val="11"/>
        <rFont val="Arial"/>
        <family val="2"/>
      </rPr>
      <t xml:space="preserve">Nomina Resumen, Asiento contable y Formulario integrado de aportes. </t>
    </r>
  </si>
  <si>
    <r>
      <rPr>
        <b/>
        <sz val="11"/>
        <rFont val="Arial"/>
        <family val="2"/>
      </rPr>
      <t xml:space="preserve">Control 1: </t>
    </r>
    <r>
      <rPr>
        <sz val="11"/>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rFont val="Arial"/>
        <family val="2"/>
      </rPr>
      <t xml:space="preserve">Periodicidad del control: </t>
    </r>
    <r>
      <rPr>
        <sz val="11"/>
        <rFont val="Arial"/>
        <family val="2"/>
      </rPr>
      <t xml:space="preserve">Anual
</t>
    </r>
    <r>
      <rPr>
        <b/>
        <sz val="11"/>
        <rFont val="Arial"/>
        <family val="2"/>
      </rPr>
      <t>Evidencias:</t>
    </r>
    <r>
      <rPr>
        <sz val="11"/>
        <rFont val="Arial"/>
        <family val="2"/>
      </rPr>
      <t xml:space="preserve"> Correos  de seguimiento al cumplimiento y verificacion de base de datos que arroja el aplicativo vs planta de personal </t>
    </r>
  </si>
  <si>
    <r>
      <rPr>
        <b/>
        <sz val="11"/>
        <rFont val="Arial"/>
        <family val="2"/>
      </rPr>
      <t xml:space="preserve">Control 2: </t>
    </r>
    <r>
      <rPr>
        <sz val="11"/>
        <rFont val="Arial"/>
        <family val="2"/>
      </rPr>
      <t xml:space="preserve">La Subdireccon de talento humano-Grupo administracion del talento humano Realiza verificación  y control de documentos para la posesión del cargo con el fin de validar el perfil del aspirante vs los requisitos mínimos del empleo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lista de chequeo a traves de hoja de control de historia laboral </t>
    </r>
  </si>
  <si>
    <r>
      <t>Control 1.</t>
    </r>
    <r>
      <rPr>
        <sz val="11"/>
        <rFont val="Arial"/>
        <family val="2"/>
      </rPr>
      <t>La Subdirección de Desarrollo de Habilidades Productivas - funcionarios del Grupo de Actividades Productivas GRAPO, deben Implementar programas virtuales de capacitación periódicos que aborden las implicaciones éticas de recibir o solicitar dádivas, incluyendo ejemplos y casos prácticos para mejorar la comprensión.</t>
    </r>
    <r>
      <rPr>
        <b/>
        <sz val="11"/>
        <rFont val="Arial"/>
        <family val="2"/>
      </rPr>
      <t xml:space="preserve">
Periodicidad del control: </t>
    </r>
    <r>
      <rPr>
        <sz val="11"/>
        <rFont val="Arial"/>
        <family val="2"/>
      </rPr>
      <t>Trimestral.</t>
    </r>
    <r>
      <rPr>
        <b/>
        <sz val="11"/>
        <rFont val="Arial"/>
        <family val="2"/>
      </rPr>
      <t xml:space="preserve">
Evidencias: </t>
    </r>
    <r>
      <rPr>
        <sz val="11"/>
        <rFont val="Arial"/>
        <family val="2"/>
      </rPr>
      <t>Grabación de videoconferencia  y consolidación por parte de regionales de actas de socialización y asistencia de responsables de administración de actividades productivas en ERON.</t>
    </r>
  </si>
  <si>
    <r>
      <rPr>
        <b/>
        <sz val="11"/>
        <rFont val="Arial"/>
        <family val="2"/>
      </rPr>
      <t xml:space="preserve">Control 2. </t>
    </r>
    <r>
      <rPr>
        <sz val="11"/>
        <rFont val="Arial"/>
        <family val="2"/>
      </rPr>
      <t xml:space="preserve">La Subdirección de Desarrollo de Habilidades Productivas - funcionarios del Grupo de Actividades Productivas GRAPO, deben realizar mensualmente toma física de inventarios de las actividades productivas de ERON y cotejar con registros de aplicativos.  Esta labor debe ser practicada por el responsable de la actividad productiva, el encargado de almacén y un funcionario del área de Gestión Corporativa o delegado por el Comité de Seguimiento y Control de las Actividades Productivas, con obtención de registro de calidad, el cual debe ser certificado con la firma de los participantes y cargado como soporte en drive de informes de gestión.
</t>
    </r>
    <r>
      <rPr>
        <b/>
        <sz val="11"/>
        <rFont val="Arial"/>
        <family val="2"/>
      </rPr>
      <t xml:space="preserve">
Periodicidad del control: </t>
    </r>
    <r>
      <rPr>
        <sz val="11"/>
        <rFont val="Arial"/>
        <family val="2"/>
      </rPr>
      <t xml:space="preserve">Una vez al mes y cuando se presente una  novedad que lo requiera.                                                                             
</t>
    </r>
    <r>
      <rPr>
        <b/>
        <sz val="11"/>
        <rFont val="Arial"/>
        <family val="2"/>
      </rPr>
      <t>Evidencias:</t>
    </r>
    <r>
      <rPr>
        <sz val="11"/>
        <rFont val="Arial"/>
        <family val="2"/>
      </rPr>
      <t xml:space="preserve"> Registro impreso de existencias costeadas en aplicativos con toma física de los inventarios consolidado por regionales.</t>
    </r>
  </si>
  <si>
    <r>
      <rPr>
        <b/>
        <sz val="11"/>
        <rFont val="Arial"/>
        <family val="2"/>
      </rPr>
      <t xml:space="preserve">Control 3. </t>
    </r>
    <r>
      <rPr>
        <sz val="11"/>
        <rFont val="Arial"/>
        <family val="2"/>
      </rPr>
      <t xml:space="preserve"> La Subdirección de Desarrollo de Habilidades Productivas - funcionarios del Grupo de Actividades Productivas GRAPO, deben verificar el cumplimiento de la supervisión periódica y control adecuado de los procesos inherentes a la administración y operación de las actividades productivas por parte del Comité de Seguimientto y Control de éstas, por parte de las Direcciones Regionales. 
</t>
    </r>
    <r>
      <rPr>
        <b/>
        <sz val="11"/>
        <rFont val="Arial"/>
        <family val="2"/>
      </rPr>
      <t>Periodicidad del control:</t>
    </r>
    <r>
      <rPr>
        <sz val="11"/>
        <rFont val="Arial"/>
        <family val="2"/>
      </rPr>
      <t xml:space="preserve"> Mensualmente                         
</t>
    </r>
    <r>
      <rPr>
        <b/>
        <sz val="11"/>
        <rFont val="Arial"/>
        <family val="2"/>
      </rPr>
      <t xml:space="preserve">Evidencias: </t>
    </r>
    <r>
      <rPr>
        <sz val="11"/>
        <rFont val="Arial"/>
        <family val="2"/>
      </rPr>
      <t>Acta como registro de calidad, documentación soporte consolidada por cada regional y cargada en drive de informes de gestión de actividades productivas.</t>
    </r>
  </si>
  <si>
    <r>
      <t xml:space="preserve">Control 1: </t>
    </r>
    <r>
      <rPr>
        <sz val="11"/>
        <rFont val="Arial"/>
        <family val="2"/>
      </rPr>
      <t xml:space="preserve"> Reportar  mensualmente a la Dirección de Gestión Corporativa a través de la Subdirección de Gestión Contractual  con la contratación efectuada, discriminando la modalidad de contratación, objeto, supervisor y demás datos contractuales, conforme los criterios de SIRECI.  Cualquier novedad es informada a través de la matriz.</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Correos, matriz se seguimiento mensual
Responsable: Direcciones Regionales y ERON</t>
    </r>
  </si>
  <si>
    <r>
      <t>Control 2:</t>
    </r>
    <r>
      <rPr>
        <sz val="11"/>
        <rFont val="Arial"/>
        <family val="2"/>
      </rPr>
      <t xml:space="preserve"> La Subdirección de Gestión Contractual, DIREG y ERON  efectua Capacitación Mediante videoconferencia  y acompañamiento permantente a las subunidades ordenadoras de gasto (regionales y EPN).en el manual de contratación insitutcional, formatos y procedimientos.
Periodicidad del control: Permanente con reporte cuatrimestral</t>
    </r>
    <r>
      <rPr>
        <b/>
        <sz val="11"/>
        <rFont val="Arial"/>
        <family val="2"/>
      </rPr>
      <t xml:space="preserve">
Evidencias: </t>
    </r>
    <r>
      <rPr>
        <sz val="11"/>
        <rFont val="Arial"/>
        <family val="2"/>
      </rPr>
      <t>Actas de socialización y correos electrónicos de acompañamiento.</t>
    </r>
    <r>
      <rPr>
        <b/>
        <sz val="11"/>
        <rFont val="Arial"/>
        <family val="2"/>
      </rPr>
      <t xml:space="preserve">
Responsable: </t>
    </r>
    <r>
      <rPr>
        <sz val="11"/>
        <rFont val="Arial"/>
        <family val="2"/>
      </rPr>
      <t>Dirección de Gestión Corporativa - Subdirección de Gestión Contractual, DIREG y ERON</t>
    </r>
  </si>
  <si>
    <r>
      <t xml:space="preserve">Control 1: </t>
    </r>
    <r>
      <rPr>
        <sz val="11"/>
        <rFont val="Arial"/>
        <family val="2"/>
      </rPr>
      <t>Los Grupos de Administración de Bienes Muebles, Armamento e Intendencia, Vehículos, Logístico y Seguros socializarán semestralmente, mediante videoconferencias, correos masivos y oficios, los lineamientos establecidos en manuales, guías y procedimientos, asegurando su correcta implementación en todas las áreas correspondientes.</t>
    </r>
    <r>
      <rPr>
        <b/>
        <sz val="11"/>
        <rFont val="Arial"/>
        <family val="2"/>
      </rPr>
      <t xml:space="preserve">
Periodicidad del control:</t>
    </r>
    <r>
      <rPr>
        <sz val="11"/>
        <rFont val="Arial"/>
        <family val="2"/>
      </rPr>
      <t xml:space="preserve"> Semestral.
</t>
    </r>
    <r>
      <rPr>
        <b/>
        <sz val="11"/>
        <rFont val="Arial"/>
        <family val="2"/>
      </rPr>
      <t xml:space="preserve">
Evidencias:</t>
    </r>
    <r>
      <rPr>
        <sz val="11"/>
        <rFont val="Arial"/>
        <family val="2"/>
      </rPr>
      <t xml:space="preserve"> Actas de socialización, correos enviados, oficios.</t>
    </r>
  </si>
  <si>
    <r>
      <rPr>
        <b/>
        <sz val="11"/>
        <rFont val="Arial"/>
        <family val="2"/>
      </rPr>
      <t xml:space="preserve">Control 2: </t>
    </r>
    <r>
      <rPr>
        <sz val="11"/>
        <rFont val="Arial"/>
        <family val="2"/>
      </rPr>
      <t>Los Grupos de Administración de Bienes Muebles, Armamento e Intendencia, Vehículos, Logístico y Seguros, junto con la DIREG, ERON y EPN, realizarán semestralmente actividades de sensibilización dirigidas a los servidores penitenciarios, enfocadas en el buen uso de los bienes muebles e inmuebles del Instituto. Estas acciones incluirán la socialización de buenas prácticas, normatividad y procedimientos, utilizando los canales de comunicación institucional con el apoyo de la Oficina Asesora de Comunicaciones.</t>
    </r>
    <r>
      <rPr>
        <b/>
        <sz val="11"/>
        <rFont val="Arial"/>
        <family val="2"/>
      </rPr>
      <t xml:space="preserve">
Periodicidad del control: </t>
    </r>
    <r>
      <rPr>
        <sz val="11"/>
        <rFont val="Arial"/>
        <family val="2"/>
      </rPr>
      <t>Semestral.</t>
    </r>
    <r>
      <rPr>
        <b/>
        <sz val="11"/>
        <rFont val="Arial"/>
        <family val="2"/>
      </rPr>
      <t xml:space="preserve">
Evidencias: </t>
    </r>
    <r>
      <rPr>
        <sz val="11"/>
        <rFont val="Arial"/>
        <family val="2"/>
      </rPr>
      <t xml:space="preserve">Registros de calidad de las acciones realizadas, correos electrónicos, informes y oficios.
 </t>
    </r>
  </si>
  <si>
    <r>
      <t xml:space="preserve">Control 3: </t>
    </r>
    <r>
      <rPr>
        <sz val="11"/>
        <rFont val="Arial"/>
        <family val="2"/>
      </rPr>
      <t>Los Grupos de Administración de Bienes Muebles, Armamento e Intendencia, Vehículos, Logístico y Seguros, junto con la DIREG, ERON y EPN, llevarán a cabo el seguimiento de los resultados de las tomas físicas de inventarios para asegurar la correcta identificación y registro de los bienes.</t>
    </r>
    <r>
      <rPr>
        <b/>
        <sz val="11"/>
        <rFont val="Arial"/>
        <family val="2"/>
      </rPr>
      <t xml:space="preserve">
Periodicidad del control:</t>
    </r>
    <r>
      <rPr>
        <sz val="11"/>
        <rFont val="Arial"/>
        <family val="2"/>
      </rPr>
      <t xml:space="preserve"> Permanente, con reporte cuatrimestral.</t>
    </r>
    <r>
      <rPr>
        <b/>
        <sz val="11"/>
        <rFont val="Arial"/>
        <family val="2"/>
      </rPr>
      <t xml:space="preserve">
Evidencias: </t>
    </r>
    <r>
      <rPr>
        <sz val="11"/>
        <rFont val="Arial"/>
        <family val="2"/>
      </rPr>
      <t>Oficios y correos de retroalimentación.</t>
    </r>
  </si>
  <si>
    <r>
      <t xml:space="preserve">Control 1: </t>
    </r>
    <r>
      <rPr>
        <sz val="11"/>
        <rFont val="Arial"/>
        <family val="2"/>
      </rPr>
      <t xml:space="preserve">La Dirección Gestión Corporativa, Grupo de Presupuesto, Contabilidad y Tesorería, verifican de manera cuatrimestral, que ningún servidor público maneje los dos perfiles: gestión pagador y gestión contable en el manejo de SIIF Nación II. en caso de que se identifique,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Nación del INPEC Sede Central.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 xml:space="preserve"> Reporte grupo de presupuesto (manual), Oficios y correo electrónico.</t>
    </r>
  </si>
  <si>
    <r>
      <t xml:space="preserve">Control 2: </t>
    </r>
    <r>
      <rPr>
        <sz val="11"/>
        <rFont val="Arial"/>
        <family val="2"/>
      </rPr>
      <t xml:space="preserve">El Grupo presupuesto, contabilidad y tesorería; pagadores y ordenadores del gasto a nivel nacional, realizan la elaboración de las órdenes de pago a traves del SIIFcada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 </t>
    </r>
    <r>
      <rPr>
        <sz val="11"/>
        <rFont val="Arial"/>
        <family val="2"/>
      </rPr>
      <t>Reporte de Órdenes de pago</t>
    </r>
  </si>
  <si>
    <r>
      <t xml:space="preserve">Control 3:  </t>
    </r>
    <r>
      <rPr>
        <sz val="11"/>
        <rFont val="Arial"/>
        <family val="2"/>
      </rPr>
      <t>El grupo de tesorería, ordenadores de gasto y pagadores a nivel nacional, deberán aplicar el Procedimiento MANEJO DE DINERO PA-GF-P025 para el recaudo de dinero y las modalidades de pago de bienes y servicios para la Población Privada de la Libertad - PPL, desde el momento en que ingresa hasta que sale del Establecimiento de Reclusión,  identificandon  los movimientos  financieros  desde  el ingreso de los recursos. por parte del El pagador o quien haga sus veces.</t>
    </r>
    <r>
      <rPr>
        <b/>
        <sz val="11"/>
        <rFont val="Arial"/>
        <family val="2"/>
      </rPr>
      <t xml:space="preserve">
Periodicidad del control:</t>
    </r>
    <r>
      <rPr>
        <sz val="11"/>
        <rFont val="Arial"/>
        <family val="2"/>
      </rPr>
      <t xml:space="preserve"> Permanente con reporte cuatrimestral</t>
    </r>
    <r>
      <rPr>
        <b/>
        <sz val="11"/>
        <rFont val="Arial"/>
        <family val="2"/>
      </rPr>
      <t xml:space="preserve">
Evidencias: </t>
    </r>
    <r>
      <rPr>
        <sz val="11"/>
        <rFont val="Arial"/>
        <family val="2"/>
      </rPr>
      <t>Correos y/o actas</t>
    </r>
  </si>
  <si>
    <r>
      <t xml:space="preserve">Control 1: </t>
    </r>
    <r>
      <rPr>
        <sz val="11"/>
        <rFont val="Arial"/>
        <family val="2"/>
      </rPr>
      <t>El grupo de gestión documental  brinda acompañamiento y capacitación a nivel nacional basado en los procedimientos de Organización Documental PA-DO-P07 y el Manual de Gestión Documental   PA-DO-M01, para la entrega de los Archivos de Fondos Acumulados al Archivo Central del Instituto conforme al Cronograma de Transferencias Documentales.</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</si>
  <si>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t xml:space="preserve">Control 2: </t>
    </r>
    <r>
      <rPr>
        <sz val="11"/>
        <rFont val="Arial"/>
        <family val="2"/>
      </rPr>
      <t>El grupo de gestión documental realiza divulgacion con TIP`S de  sensibilizaciones mediante NOTINPEC frente a los tips de Organización de Archivos y uso del aplicativo GESDOC para conservar la memoria documental e institucional  y  fortalecemiento de  la cultura archivística en los servidores públicos.</t>
    </r>
    <r>
      <rPr>
        <b/>
        <sz val="11"/>
        <rFont val="Arial"/>
        <family val="2"/>
      </rPr>
      <t xml:space="preserve">
Periodicidad del control:</t>
    </r>
    <r>
      <rPr>
        <sz val="11"/>
        <rFont val="Arial"/>
        <family val="2"/>
      </rPr>
      <t xml:space="preserve"> Mensual</t>
    </r>
    <r>
      <rPr>
        <b/>
        <sz val="11"/>
        <rFont val="Arial"/>
        <family val="2"/>
      </rPr>
      <t xml:space="preserve">
Evidencias:</t>
    </r>
    <r>
      <rPr>
        <sz val="11"/>
        <rFont val="Arial"/>
        <family val="2"/>
      </rPr>
      <t xml:space="preserve"> Publicaciones NOTINPEC.</t>
    </r>
  </si>
  <si>
    <r>
      <t>Control 1:</t>
    </r>
    <r>
      <rPr>
        <sz val="11"/>
        <rFont val="Arial"/>
        <family val="2"/>
      </rPr>
      <t xml:space="preserve">El coordinador del Grupo de Administración de la Información (GRADI) de la Oficina de Sistemas de Información, realiza una verificación trimestral a una muestra aleatoria del 10% de los usuarios creados en SISIPEC. Esta verificación tiene como objetivo asegurar que los usuarios sean creados y aprobados de acuerdo con lo establecido en el Manual del Help Desk y que cuenten con la documentación requerida:
-Resolución de asignación de funciones
-Acuerdo de confidencialidad
-Acta de compromiso con la seguridad de la información.
Los resultados de esta verificación se plasman en un informe dirigido a la Jefatura de la Oficina de Sistemas. En caso de detectar un incumplimiento, se efectua la desactivacion del usuario implicado y se solicita la corrección de la novedad al área involucrada.
</t>
    </r>
    <r>
      <rPr>
        <b/>
        <sz val="11"/>
        <rFont val="Arial"/>
        <family val="2"/>
      </rPr>
      <t xml:space="preserve">
Periodicidad del Control: </t>
    </r>
    <r>
      <rPr>
        <sz val="11"/>
        <rFont val="Arial"/>
        <family val="2"/>
      </rPr>
      <t>Trimestral</t>
    </r>
    <r>
      <rPr>
        <b/>
        <sz val="11"/>
        <rFont val="Arial"/>
        <family val="2"/>
      </rPr>
      <t xml:space="preserve">
Evidencias:</t>
    </r>
    <r>
      <rPr>
        <sz val="11"/>
        <rFont val="Arial"/>
        <family val="2"/>
      </rPr>
      <t xml:space="preserve"> Informe con los resultados de la verificación</t>
    </r>
  </si>
  <si>
    <t xml:space="preserve"> MAPA DE RIESGOS INSTITUCIONAL VIGENCIA 2025
(INCLUYE LOS RIESGOS DE GESTIÓN Y DE SEGURIDAD DIGITAL)</t>
  </si>
  <si>
    <t>VIGENCIA 2025</t>
  </si>
  <si>
    <t xml:space="preserve"> MAPA DE RIESGOS INSTITUCIONAL 2025
(MAPA DE RIESGOS DE CORRUPCIÓN)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</si>
</sst>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60"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
      <b/>
      <sz val="12"/>
      <color theme="1"/>
      <name val="Arial Narrow"/>
      <family val="2"/>
    </font>
    <font>
      <b/>
      <u/>
      <sz val="11"/>
      <name val="Arial"/>
      <family val="2"/>
    </font>
    <font>
      <sz val="11"/>
      <color rgb="FF66FF33"/>
      <name val="Arial Narrow"/>
      <family val="2"/>
    </font>
    <font>
      <b/>
      <sz val="11"/>
      <name val="Verdana"/>
      <family val="2"/>
    </font>
    <font>
      <sz val="11"/>
      <name val="Verdana"/>
      <family val="2"/>
    </font>
    <font>
      <b/>
      <sz val="10"/>
      <name val="Arial"/>
      <family val="2"/>
    </font>
  </fonts>
  <fills count="25">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
      <patternFill patternType="solid">
        <fgColor theme="4" tint="0.79998168889431442"/>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rgb="FF000000"/>
      </top>
      <bottom/>
      <diagonal/>
    </border>
    <border>
      <left style="medium">
        <color indexed="64"/>
      </left>
      <right style="thin">
        <color indexed="64"/>
      </right>
      <top/>
      <bottom style="thin">
        <color indexed="64"/>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2264">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7" fillId="18" borderId="60" xfId="0"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2" fillId="0" borderId="28" xfId="0" applyFont="1" applyFill="1" applyBorder="1" applyAlignment="1" applyProtection="1">
      <alignment horizontal="center"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9" fontId="2" fillId="0" borderId="29" xfId="0" applyNumberFormat="1" applyFont="1" applyFill="1" applyBorder="1" applyAlignment="1" applyProtection="1">
      <alignment horizontal="center" vertical="center" wrapText="1"/>
      <protection locked="0"/>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20" fillId="0" borderId="3" xfId="0" applyFont="1" applyBorder="1" applyAlignment="1">
      <alignment vertical="center"/>
    </xf>
    <xf numFmtId="0" fontId="7" fillId="17" borderId="2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7" borderId="28" xfId="0" applyNumberFormat="1" applyFont="1" applyFill="1" applyBorder="1" applyAlignment="1" applyProtection="1">
      <alignment horizontal="center" vertical="center" wrapText="1"/>
    </xf>
    <xf numFmtId="0" fontId="30" fillId="0" borderId="28"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22" fillId="0" borderId="28"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3" borderId="3" xfId="0" applyFont="1" applyFill="1" applyBorder="1" applyAlignment="1" applyProtection="1">
      <alignment vertical="center"/>
      <protection locked="0"/>
    </xf>
    <xf numFmtId="0" fontId="30" fillId="3" borderId="29" xfId="0" applyFont="1" applyFill="1" applyBorder="1" applyAlignment="1" applyProtection="1">
      <alignment horizontal="justify" vertical="center" wrapText="1"/>
      <protection locked="0"/>
    </xf>
    <xf numFmtId="0" fontId="30" fillId="3" borderId="29" xfId="0" applyFont="1" applyFill="1" applyBorder="1" applyAlignment="1" applyProtection="1">
      <alignment horizontal="center" vertical="center"/>
      <protection locked="0"/>
    </xf>
    <xf numFmtId="167" fontId="30" fillId="3" borderId="29" xfId="0" applyNumberFormat="1" applyFont="1" applyFill="1" applyBorder="1" applyAlignment="1" applyProtection="1">
      <alignment horizontal="center" vertical="center" wrapText="1"/>
      <protection locked="0"/>
    </xf>
    <xf numFmtId="167" fontId="30" fillId="3" borderId="13"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vertical="center"/>
      <protection locked="0"/>
    </xf>
    <xf numFmtId="0" fontId="30" fillId="3" borderId="13" xfId="0" applyFont="1" applyFill="1" applyBorder="1" applyAlignment="1" applyProtection="1">
      <alignment horizontal="left" vertical="center" wrapText="1"/>
      <protection locked="0"/>
    </xf>
    <xf numFmtId="0" fontId="30" fillId="3" borderId="3" xfId="0" applyFont="1" applyFill="1" applyBorder="1" applyAlignment="1" applyProtection="1">
      <alignment horizontal="justify" vertical="center" wrapText="1"/>
      <protection locked="0"/>
    </xf>
    <xf numFmtId="167" fontId="30" fillId="3" borderId="29" xfId="0" applyNumberFormat="1" applyFont="1" applyFill="1" applyBorder="1" applyAlignment="1" applyProtection="1">
      <alignment horizontal="center" vertical="center"/>
      <protection locked="0"/>
    </xf>
    <xf numFmtId="167" fontId="30" fillId="3" borderId="3" xfId="0" applyNumberFormat="1" applyFont="1" applyFill="1" applyBorder="1" applyAlignment="1" applyProtection="1">
      <alignment horizontal="center" vertical="center"/>
      <protection locked="0"/>
    </xf>
    <xf numFmtId="0" fontId="30" fillId="3" borderId="28" xfId="0" applyFont="1" applyFill="1" applyBorder="1" applyAlignment="1" applyProtection="1">
      <alignment horizontal="center" vertical="center" wrapText="1"/>
      <protection locked="0"/>
    </xf>
    <xf numFmtId="0" fontId="30" fillId="3" borderId="28" xfId="0" applyFont="1" applyFill="1" applyBorder="1" applyAlignment="1" applyProtection="1">
      <alignment horizontal="justify" vertical="top" wrapText="1"/>
      <protection locked="0"/>
    </xf>
    <xf numFmtId="9" fontId="2" fillId="7" borderId="29" xfId="0" applyNumberFormat="1" applyFont="1" applyFill="1" applyBorder="1" applyAlignment="1">
      <alignment horizontal="center" vertical="center" wrapText="1"/>
    </xf>
    <xf numFmtId="0" fontId="7" fillId="18" borderId="3" xfId="0"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protection locked="0"/>
    </xf>
    <xf numFmtId="0" fontId="7" fillId="5" borderId="29" xfId="0" applyFont="1" applyFill="1" applyBorder="1" applyAlignment="1">
      <alignment horizontal="center" vertical="center" textRotation="90" wrapText="1"/>
    </xf>
    <xf numFmtId="0" fontId="2" fillId="0" borderId="29"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5" borderId="3" xfId="0" applyFont="1" applyFill="1" applyBorder="1" applyAlignment="1">
      <alignment horizontal="center" vertical="center" wrapText="1"/>
    </xf>
    <xf numFmtId="0" fontId="2" fillId="0" borderId="3" xfId="0" applyFont="1" applyBorder="1" applyAlignment="1" applyProtection="1">
      <alignment horizontal="center" vertical="center" textRotation="90" wrapText="1"/>
      <protection locked="0"/>
    </xf>
    <xf numFmtId="9" fontId="2" fillId="7"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textRotation="90" wrapText="1"/>
    </xf>
    <xf numFmtId="0" fontId="30" fillId="3" borderId="29" xfId="0" applyFont="1" applyFill="1" applyBorder="1" applyAlignment="1" applyProtection="1">
      <alignment vertical="center"/>
      <protection locked="0"/>
    </xf>
    <xf numFmtId="0" fontId="7" fillId="18" borderId="37" xfId="0" applyFont="1" applyFill="1" applyBorder="1" applyAlignment="1" applyProtection="1">
      <alignment horizontal="center" vertical="center" wrapText="1"/>
      <protection locked="0"/>
    </xf>
    <xf numFmtId="0" fontId="7" fillId="18" borderId="13" xfId="0" applyFont="1" applyFill="1" applyBorder="1" applyAlignment="1" applyProtection="1">
      <alignment horizontal="center" vertical="center" wrapText="1"/>
      <protection locked="0"/>
    </xf>
    <xf numFmtId="0" fontId="7" fillId="18" borderId="42" xfId="0" applyFont="1" applyFill="1" applyBorder="1" applyAlignment="1" applyProtection="1">
      <alignment horizontal="center" vertical="center" wrapText="1"/>
      <protection locked="0"/>
    </xf>
    <xf numFmtId="0" fontId="7" fillId="18" borderId="28" xfId="0" applyFont="1" applyFill="1" applyBorder="1" applyAlignment="1" applyProtection="1">
      <alignment horizontal="center" vertical="center" wrapText="1"/>
      <protection locked="0"/>
    </xf>
    <xf numFmtId="0" fontId="40" fillId="0" borderId="29" xfId="0" applyFont="1" applyBorder="1" applyAlignment="1">
      <alignment horizontal="center" vertical="center" textRotation="90" wrapText="1"/>
    </xf>
    <xf numFmtId="0" fontId="40" fillId="0" borderId="13" xfId="0" applyFont="1" applyBorder="1" applyAlignment="1">
      <alignment horizontal="center" vertical="center" textRotation="90" wrapText="1"/>
    </xf>
    <xf numFmtId="0" fontId="40" fillId="0" borderId="28" xfId="0" applyFont="1" applyBorder="1" applyAlignment="1">
      <alignment horizontal="center" vertical="center" textRotation="90" wrapText="1"/>
    </xf>
    <xf numFmtId="167" fontId="30" fillId="3" borderId="13" xfId="0" applyNumberFormat="1" applyFont="1" applyFill="1" applyBorder="1" applyAlignment="1" applyProtection="1">
      <alignment horizontal="center" vertical="center"/>
      <protection locked="0"/>
    </xf>
    <xf numFmtId="0" fontId="30" fillId="0" borderId="13" xfId="2" applyFont="1" applyFill="1" applyBorder="1" applyAlignment="1" applyProtection="1">
      <alignment horizontal="center" vertical="center" wrapText="1"/>
      <protection locked="0"/>
    </xf>
    <xf numFmtId="0" fontId="30" fillId="3" borderId="3" xfId="0" applyFont="1" applyFill="1" applyBorder="1" applyAlignment="1" applyProtection="1">
      <alignment horizontal="justify" vertical="top" wrapText="1"/>
      <protection locked="0"/>
    </xf>
    <xf numFmtId="0" fontId="30" fillId="3" borderId="32" xfId="0" applyFont="1" applyFill="1" applyBorder="1" applyAlignment="1" applyProtection="1">
      <alignment horizontal="left" vertical="center" wrapText="1"/>
      <protection locked="0"/>
    </xf>
    <xf numFmtId="0" fontId="30" fillId="3" borderId="13" xfId="0" applyFont="1" applyFill="1" applyBorder="1" applyAlignment="1" applyProtection="1">
      <alignment horizontal="justify" vertical="top" wrapText="1"/>
      <protection locked="0"/>
    </xf>
    <xf numFmtId="0" fontId="30" fillId="3" borderId="41" xfId="0" applyFont="1" applyFill="1" applyBorder="1" applyAlignment="1" applyProtection="1">
      <alignment horizontal="left" vertical="center" wrapText="1"/>
      <protection locked="0"/>
    </xf>
    <xf numFmtId="0" fontId="40" fillId="3" borderId="28" xfId="0" applyFont="1" applyFill="1" applyBorder="1" applyAlignment="1">
      <alignment horizontal="center" vertical="center" textRotation="90" wrapText="1"/>
    </xf>
    <xf numFmtId="0" fontId="2" fillId="3" borderId="28" xfId="0" applyFont="1" applyFill="1" applyBorder="1" applyAlignment="1" applyProtection="1">
      <alignment horizontal="center" vertical="center" textRotation="90" wrapText="1"/>
    </xf>
    <xf numFmtId="0" fontId="2" fillId="3" borderId="28" xfId="0" applyFont="1" applyFill="1" applyBorder="1" applyAlignment="1" applyProtection="1">
      <alignment horizontal="center" vertical="center" textRotation="90" wrapText="1"/>
      <protection locked="0"/>
    </xf>
    <xf numFmtId="0" fontId="30" fillId="3" borderId="28" xfId="0" applyFont="1" applyFill="1" applyBorder="1" applyAlignment="1" applyProtection="1">
      <alignment horizontal="justify" vertical="center" wrapText="1"/>
      <protection locked="0"/>
    </xf>
    <xf numFmtId="167" fontId="30" fillId="3" borderId="28" xfId="0" applyNumberFormat="1" applyFont="1" applyFill="1" applyBorder="1" applyAlignment="1" applyProtection="1">
      <alignment horizontal="center" vertical="center" wrapText="1"/>
      <protection locked="0"/>
    </xf>
    <xf numFmtId="0" fontId="30" fillId="3" borderId="28" xfId="0" applyFont="1" applyFill="1" applyBorder="1" applyAlignment="1" applyProtection="1">
      <alignment vertical="center"/>
      <protection locked="0"/>
    </xf>
    <xf numFmtId="0" fontId="30" fillId="3" borderId="51" xfId="0" applyFont="1" applyFill="1" applyBorder="1" applyAlignment="1" applyProtection="1">
      <alignment horizontal="left" vertical="center" wrapText="1"/>
      <protection locked="0"/>
    </xf>
    <xf numFmtId="14" fontId="30" fillId="3" borderId="28"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protection locked="0"/>
    </xf>
    <xf numFmtId="167" fontId="30" fillId="3" borderId="28" xfId="0" applyNumberFormat="1" applyFont="1" applyFill="1" applyBorder="1" applyAlignment="1" applyProtection="1">
      <alignment horizontal="center" vertical="center"/>
      <protection locked="0"/>
    </xf>
    <xf numFmtId="14" fontId="30" fillId="3" borderId="3" xfId="0" applyNumberFormat="1" applyFont="1" applyFill="1" applyBorder="1" applyAlignment="1" applyProtection="1">
      <alignment horizontal="center" vertical="center"/>
      <protection locked="0"/>
    </xf>
    <xf numFmtId="0" fontId="30" fillId="3" borderId="29" xfId="0" applyFont="1" applyFill="1" applyBorder="1" applyAlignment="1" applyProtection="1">
      <alignment horizontal="left" vertical="center" wrapText="1"/>
      <protection locked="0"/>
    </xf>
    <xf numFmtId="14" fontId="30" fillId="3" borderId="29" xfId="0" applyNumberFormat="1" applyFont="1" applyFill="1" applyBorder="1" applyAlignment="1" applyProtection="1">
      <alignment horizontal="center" vertical="center"/>
      <protection locked="0"/>
    </xf>
    <xf numFmtId="14" fontId="30" fillId="3" borderId="13" xfId="0" applyNumberFormat="1" applyFont="1" applyFill="1" applyBorder="1" applyAlignment="1" applyProtection="1">
      <alignment horizontal="center" vertical="center"/>
      <protection locked="0"/>
    </xf>
    <xf numFmtId="0" fontId="30" fillId="0" borderId="3" xfId="0" applyNumberFormat="1" applyFont="1" applyFill="1" applyBorder="1" applyAlignment="1">
      <alignment horizontal="center" vertical="center" textRotation="90" wrapText="1"/>
    </xf>
    <xf numFmtId="0" fontId="30" fillId="0" borderId="29" xfId="0" applyNumberFormat="1" applyFont="1" applyFill="1" applyBorder="1" applyAlignment="1">
      <alignment horizontal="center" vertical="center" textRotation="90" wrapText="1"/>
    </xf>
    <xf numFmtId="0" fontId="30" fillId="0" borderId="13" xfId="0" applyNumberFormat="1" applyFont="1" applyFill="1" applyBorder="1" applyAlignment="1">
      <alignment horizontal="center" vertical="center" textRotation="90" wrapText="1"/>
    </xf>
    <xf numFmtId="167" fontId="30" fillId="0" borderId="29" xfId="0" applyNumberFormat="1" applyFont="1" applyFill="1" applyBorder="1" applyAlignment="1" applyProtection="1">
      <alignment vertical="center" wrapText="1"/>
      <protection locked="0"/>
    </xf>
    <xf numFmtId="167" fontId="30" fillId="0" borderId="13" xfId="0" applyNumberFormat="1" applyFont="1" applyFill="1" applyBorder="1" applyAlignment="1" applyProtection="1">
      <alignment vertical="center" wrapText="1"/>
      <protection locked="0"/>
    </xf>
    <xf numFmtId="0" fontId="30" fillId="3" borderId="3" xfId="0" applyFont="1" applyFill="1" applyBorder="1" applyAlignment="1">
      <alignment horizontal="justify" vertical="center" wrapText="1"/>
    </xf>
    <xf numFmtId="0" fontId="2" fillId="5" borderId="29" xfId="0" applyFont="1" applyFill="1" applyBorder="1" applyAlignment="1">
      <alignment horizontal="center" vertical="center" wrapText="1"/>
    </xf>
    <xf numFmtId="0" fontId="2" fillId="0" borderId="3" xfId="2" applyFont="1" applyFill="1" applyBorder="1" applyAlignment="1" applyProtection="1">
      <alignment horizontal="center" vertical="center" wrapText="1"/>
    </xf>
    <xf numFmtId="0" fontId="2" fillId="0" borderId="75" xfId="2" applyFont="1" applyFill="1" applyBorder="1" applyAlignment="1" applyProtection="1">
      <alignment horizontal="center" vertical="center" wrapText="1"/>
      <protection locked="0"/>
    </xf>
    <xf numFmtId="0" fontId="30" fillId="0" borderId="13" xfId="0" applyFont="1" applyFill="1" applyBorder="1" applyAlignment="1">
      <alignment horizontal="center" vertical="center" textRotation="90" wrapText="1"/>
    </xf>
    <xf numFmtId="0" fontId="30" fillId="0" borderId="29" xfId="0" applyFont="1" applyBorder="1" applyAlignment="1">
      <alignment horizontal="center" vertical="center" textRotation="90" wrapText="1"/>
    </xf>
    <xf numFmtId="0" fontId="30" fillId="0" borderId="13" xfId="0" applyFont="1" applyBorder="1" applyAlignment="1">
      <alignment horizontal="center" vertical="center" textRotation="90" wrapText="1"/>
    </xf>
    <xf numFmtId="0" fontId="2" fillId="0" borderId="13" xfId="2" applyFont="1" applyFill="1" applyBorder="1" applyAlignment="1" applyProtection="1">
      <alignment vertical="center" wrapText="1"/>
      <protection locked="0"/>
    </xf>
    <xf numFmtId="0" fontId="2" fillId="0" borderId="28" xfId="2" applyFont="1" applyFill="1" applyBorder="1" applyAlignment="1" applyProtection="1">
      <alignment vertical="center" wrapText="1"/>
      <protection hidden="1"/>
    </xf>
    <xf numFmtId="0" fontId="30" fillId="0" borderId="28" xfId="0" applyFont="1" applyBorder="1" applyAlignment="1">
      <alignment horizontal="center" vertical="center" textRotation="90" wrapText="1"/>
    </xf>
    <xf numFmtId="0" fontId="31" fillId="3" borderId="3" xfId="0" applyFont="1" applyFill="1" applyBorder="1" applyAlignment="1" applyProtection="1">
      <alignment horizontal="justify" vertical="top" wrapText="1"/>
      <protection locked="0"/>
    </xf>
    <xf numFmtId="0" fontId="2" fillId="0" borderId="27" xfId="2"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7" fillId="18" borderId="3" xfId="0"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top" wrapText="1"/>
      <protection locked="0"/>
    </xf>
    <xf numFmtId="0" fontId="2" fillId="0" borderId="30" xfId="2" applyFont="1" applyFill="1" applyBorder="1" applyAlignment="1" applyProtection="1">
      <alignment vertical="center" wrapText="1"/>
      <protection locked="0"/>
    </xf>
    <xf numFmtId="0" fontId="7" fillId="18" borderId="29" xfId="0" applyFont="1" applyFill="1" applyBorder="1" applyAlignment="1" applyProtection="1">
      <alignment horizontal="center" vertical="center" wrapText="1"/>
      <protection locked="0"/>
    </xf>
    <xf numFmtId="0" fontId="2" fillId="0" borderId="0" xfId="0" applyFont="1" applyFill="1" applyProtection="1">
      <protection locked="0"/>
    </xf>
    <xf numFmtId="0" fontId="30" fillId="0" borderId="55" xfId="0" applyFont="1" applyFill="1" applyBorder="1" applyAlignment="1" applyProtection="1">
      <alignment vertical="center" wrapText="1"/>
      <protection locked="0"/>
    </xf>
    <xf numFmtId="0" fontId="30" fillId="3" borderId="29" xfId="0" applyFont="1" applyFill="1" applyBorder="1" applyAlignment="1" applyProtection="1">
      <alignment vertical="center" wrapText="1"/>
      <protection locked="0"/>
    </xf>
    <xf numFmtId="167" fontId="30" fillId="3" borderId="29" xfId="0" applyNumberFormat="1" applyFont="1" applyFill="1" applyBorder="1" applyAlignment="1" applyProtection="1">
      <alignment vertical="center" wrapText="1"/>
      <protection locked="0"/>
    </xf>
    <xf numFmtId="0" fontId="30" fillId="3" borderId="32" xfId="0" applyFont="1" applyFill="1" applyBorder="1" applyAlignment="1" applyProtection="1">
      <alignment vertical="center" wrapText="1"/>
      <protection locked="0"/>
    </xf>
    <xf numFmtId="0" fontId="30" fillId="0" borderId="29"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wrapText="1"/>
      <protection locked="0"/>
    </xf>
    <xf numFmtId="9" fontId="2" fillId="5" borderId="29" xfId="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30" fillId="0" borderId="29"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56" fillId="19" borderId="0" xfId="0" applyFont="1" applyFill="1" applyProtection="1">
      <protection locked="0"/>
    </xf>
    <xf numFmtId="0" fontId="2" fillId="19" borderId="0" xfId="0" applyFont="1" applyFill="1" applyProtection="1">
      <protection locked="0"/>
    </xf>
    <xf numFmtId="0" fontId="8" fillId="19" borderId="0" xfId="0" applyFont="1" applyFill="1" applyProtection="1">
      <protection locked="0"/>
    </xf>
    <xf numFmtId="0" fontId="22" fillId="0" borderId="29" xfId="0" applyFont="1" applyFill="1" applyBorder="1" applyAlignment="1" applyProtection="1">
      <alignment horizontal="center" vertical="center" wrapText="1"/>
      <protection locked="0"/>
    </xf>
    <xf numFmtId="0" fontId="45" fillId="18" borderId="29"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45" fillId="18" borderId="13"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protection locked="0"/>
    </xf>
    <xf numFmtId="0" fontId="22" fillId="0" borderId="3" xfId="2" applyFont="1" applyFill="1" applyBorder="1" applyAlignment="1" applyProtection="1">
      <alignment horizontal="justify" vertical="center" wrapText="1"/>
      <protection locked="0"/>
    </xf>
    <xf numFmtId="0" fontId="22" fillId="0" borderId="13" xfId="2" applyFont="1" applyFill="1" applyBorder="1" applyAlignment="1" applyProtection="1">
      <alignment horizontal="justify" vertical="center" wrapText="1"/>
      <protection locked="0"/>
    </xf>
    <xf numFmtId="0" fontId="8" fillId="0" borderId="0" xfId="0" applyFont="1" applyProtection="1">
      <protection locked="0"/>
    </xf>
    <xf numFmtId="0" fontId="8" fillId="0" borderId="34" xfId="2" applyFont="1" applyFill="1" applyBorder="1" applyAlignment="1" applyProtection="1">
      <alignment horizontal="center" vertical="center" wrapText="1"/>
      <protection locked="0"/>
    </xf>
    <xf numFmtId="0" fontId="22" fillId="0" borderId="28"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protection locked="0"/>
    </xf>
    <xf numFmtId="0" fontId="22" fillId="0" borderId="28" xfId="2"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xf>
    <xf numFmtId="9" fontId="8" fillId="5" borderId="28" xfId="1" applyFont="1" applyFill="1" applyBorder="1" applyAlignment="1" applyProtection="1">
      <alignment horizontal="center" vertical="center"/>
    </xf>
    <xf numFmtId="9" fontId="8" fillId="7" borderId="28" xfId="0" applyNumberFormat="1" applyFont="1" applyFill="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45" fillId="18" borderId="28" xfId="0" applyFont="1" applyFill="1" applyBorder="1" applyAlignment="1" applyProtection="1">
      <alignment horizontal="center" vertical="center" wrapText="1"/>
      <protection locked="0"/>
    </xf>
    <xf numFmtId="0" fontId="2" fillId="3" borderId="0" xfId="0" applyFont="1" applyFill="1" applyAlignment="1" applyProtection="1">
      <alignment wrapText="1"/>
      <protection locked="0"/>
    </xf>
    <xf numFmtId="0" fontId="30" fillId="3" borderId="29" xfId="0" applyFont="1" applyFill="1" applyBorder="1" applyAlignment="1">
      <alignment horizontal="center" vertical="center" textRotation="90" wrapText="1"/>
    </xf>
    <xf numFmtId="0" fontId="30" fillId="3" borderId="3" xfId="0" applyFont="1" applyFill="1" applyBorder="1" applyAlignment="1">
      <alignment horizontal="center" vertical="center" textRotation="90" wrapText="1"/>
    </xf>
    <xf numFmtId="0" fontId="30" fillId="3" borderId="13" xfId="0" applyFont="1" applyFill="1" applyBorder="1" applyAlignment="1">
      <alignment horizontal="center" vertical="center" textRotation="90" wrapText="1"/>
    </xf>
    <xf numFmtId="0" fontId="30" fillId="3" borderId="28" xfId="0" applyFont="1" applyFill="1" applyBorder="1" applyAlignment="1">
      <alignment horizontal="center" vertical="center" textRotation="90" wrapText="1"/>
    </xf>
    <xf numFmtId="0" fontId="40" fillId="3" borderId="3" xfId="0" applyFont="1" applyFill="1" applyBorder="1" applyAlignment="1">
      <alignment horizontal="center" vertical="center" textRotation="90" wrapText="1"/>
    </xf>
    <xf numFmtId="0" fontId="40" fillId="3" borderId="13" xfId="0" applyFont="1" applyFill="1" applyBorder="1" applyAlignment="1">
      <alignment horizontal="center" vertical="center" textRotation="90" wrapText="1"/>
    </xf>
    <xf numFmtId="0" fontId="40" fillId="3" borderId="29" xfId="0" applyFont="1" applyFill="1" applyBorder="1" applyAlignment="1">
      <alignment horizontal="center" vertical="center" textRotation="90" wrapText="1"/>
    </xf>
    <xf numFmtId="0" fontId="30" fillId="3" borderId="28" xfId="0" applyNumberFormat="1" applyFont="1" applyFill="1" applyBorder="1" applyAlignment="1">
      <alignment horizontal="center" vertical="center" textRotation="90" wrapText="1"/>
    </xf>
    <xf numFmtId="0" fontId="30" fillId="3" borderId="29" xfId="0" applyNumberFormat="1" applyFont="1" applyFill="1" applyBorder="1" applyAlignment="1">
      <alignment horizontal="center" vertical="center" textRotation="90" wrapText="1"/>
    </xf>
    <xf numFmtId="0" fontId="30" fillId="3" borderId="13" xfId="0" applyNumberFormat="1" applyFont="1" applyFill="1" applyBorder="1" applyAlignment="1">
      <alignment horizontal="center" vertical="center" textRotation="90" wrapText="1"/>
    </xf>
    <xf numFmtId="0" fontId="7" fillId="17" borderId="66" xfId="2" applyFont="1" applyFill="1" applyBorder="1" applyAlignment="1" applyProtection="1">
      <alignment horizontal="center" vertical="center" wrapText="1"/>
      <protection locked="0"/>
    </xf>
    <xf numFmtId="0" fontId="31" fillId="3" borderId="28" xfId="0" applyFont="1" applyFill="1" applyBorder="1" applyAlignment="1" applyProtection="1">
      <alignment horizontal="justify" vertical="center" wrapText="1"/>
      <protection locked="0"/>
    </xf>
    <xf numFmtId="0" fontId="30" fillId="3" borderId="29" xfId="4" applyFont="1" applyFill="1" applyBorder="1" applyAlignment="1">
      <alignment horizontal="justify" vertical="center" wrapText="1"/>
    </xf>
    <xf numFmtId="0" fontId="30" fillId="3" borderId="13" xfId="4" applyFont="1" applyFill="1" applyBorder="1" applyAlignment="1">
      <alignment horizontal="justify" vertical="center" wrapText="1"/>
    </xf>
    <xf numFmtId="0" fontId="30" fillId="3" borderId="29" xfId="0" applyFont="1" applyFill="1" applyBorder="1" applyAlignment="1">
      <alignment horizontal="justify" vertical="center" wrapText="1"/>
    </xf>
    <xf numFmtId="0" fontId="31" fillId="0" borderId="13"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34"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30" fillId="0" borderId="63" xfId="0" applyFont="1" applyBorder="1" applyProtection="1">
      <protection locked="0"/>
    </xf>
    <xf numFmtId="0" fontId="30" fillId="0" borderId="60" xfId="0" applyFont="1" applyBorder="1" applyAlignment="1" applyProtection="1">
      <alignment horizontal="center"/>
      <protection locked="0"/>
    </xf>
    <xf numFmtId="0" fontId="30" fillId="0" borderId="63" xfId="0" applyFont="1" applyBorder="1" applyAlignment="1" applyProtection="1">
      <alignment horizontal="justify" vertical="center"/>
      <protection locked="0"/>
    </xf>
    <xf numFmtId="0" fontId="31" fillId="0" borderId="29" xfId="0" applyFont="1" applyFill="1" applyBorder="1" applyAlignment="1" applyProtection="1">
      <alignment horizontal="justify" vertical="center" wrapText="1"/>
      <protection locked="0"/>
    </xf>
    <xf numFmtId="0" fontId="31" fillId="3" borderId="28" xfId="0" applyFont="1" applyFill="1" applyBorder="1" applyAlignment="1">
      <alignment horizontal="justify" vertical="center" wrapText="1"/>
    </xf>
    <xf numFmtId="0" fontId="31" fillId="3" borderId="13" xfId="0" applyFont="1" applyFill="1" applyBorder="1" applyAlignment="1" applyProtection="1">
      <alignment horizontal="justify" vertical="center" wrapText="1"/>
      <protection locked="0"/>
    </xf>
    <xf numFmtId="0" fontId="2" fillId="3" borderId="48" xfId="2" applyFont="1" applyFill="1" applyBorder="1" applyAlignment="1" applyProtection="1">
      <alignment horizontal="center" vertical="center" wrapText="1"/>
      <protection locked="0"/>
    </xf>
    <xf numFmtId="0" fontId="31" fillId="3" borderId="3" xfId="0" applyFont="1" applyFill="1" applyBorder="1" applyAlignment="1">
      <alignment horizontal="justify" vertical="center" wrapText="1"/>
    </xf>
    <xf numFmtId="0" fontId="30" fillId="0" borderId="41" xfId="0" applyFont="1" applyFill="1" applyBorder="1" applyAlignment="1" applyProtection="1">
      <alignment vertical="center" wrapText="1"/>
      <protection locked="0"/>
    </xf>
    <xf numFmtId="9" fontId="2" fillId="3" borderId="3" xfId="0" applyNumberFormat="1" applyFont="1" applyFill="1" applyBorder="1" applyAlignment="1" applyProtection="1">
      <alignment horizontal="center" vertical="center" wrapText="1"/>
      <protection locked="0"/>
    </xf>
    <xf numFmtId="0" fontId="31" fillId="3" borderId="3" xfId="0" applyFont="1" applyFill="1" applyBorder="1" applyAlignment="1" applyProtection="1">
      <alignment horizontal="justify" vertical="center" wrapText="1"/>
      <protection locked="0"/>
    </xf>
    <xf numFmtId="0" fontId="31" fillId="0" borderId="42" xfId="0" applyFont="1" applyFill="1" applyBorder="1" applyAlignment="1" applyProtection="1">
      <alignment horizontal="justify" vertical="center" wrapText="1"/>
      <protection locked="0"/>
    </xf>
    <xf numFmtId="9" fontId="2" fillId="5" borderId="28" xfId="1" applyFont="1" applyFill="1" applyBorder="1" applyAlignment="1" applyProtection="1">
      <alignment horizontal="center" vertical="center"/>
    </xf>
    <xf numFmtId="9" fontId="2" fillId="7" borderId="28" xfId="0" applyNumberFormat="1"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22" fillId="0" borderId="28" xfId="0" applyFont="1" applyFill="1" applyBorder="1" applyAlignment="1">
      <alignment horizontal="center" vertical="center" wrapText="1"/>
    </xf>
    <xf numFmtId="0" fontId="2" fillId="0" borderId="28" xfId="0" applyFont="1" applyBorder="1" applyAlignment="1" applyProtection="1">
      <alignment horizontal="center" vertical="center" wrapText="1"/>
    </xf>
    <xf numFmtId="0" fontId="31" fillId="0" borderId="14" xfId="0" applyFont="1" applyFill="1" applyBorder="1" applyAlignment="1">
      <alignment horizontal="justify" vertical="center" wrapText="1"/>
    </xf>
    <xf numFmtId="9" fontId="2" fillId="5" borderId="3" xfId="0" applyNumberFormat="1" applyFont="1" applyFill="1" applyBorder="1" applyAlignment="1">
      <alignment horizontal="center" vertical="center" textRotation="90" wrapText="1"/>
    </xf>
    <xf numFmtId="0" fontId="7" fillId="15" borderId="3" xfId="0" applyFont="1" applyFill="1" applyBorder="1" applyAlignment="1">
      <alignment horizontal="center" vertical="center" textRotation="90" wrapText="1"/>
    </xf>
    <xf numFmtId="0" fontId="2" fillId="0" borderId="29" xfId="7" applyFont="1" applyBorder="1" applyAlignment="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28" xfId="0" applyFont="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29"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30" xfId="0"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13" xfId="0" applyFont="1" applyFill="1" applyBorder="1" applyAlignment="1">
      <alignment horizontal="justify" vertical="center" wrapText="1"/>
    </xf>
    <xf numFmtId="14" fontId="30" fillId="0" borderId="28"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32" xfId="0" applyFont="1" applyFill="1" applyBorder="1" applyAlignment="1" applyProtection="1">
      <alignment horizontal="justify" vertical="center" wrapText="1"/>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0"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167" fontId="30" fillId="0" borderId="29" xfId="0" applyNumberFormat="1" applyFont="1" applyFill="1" applyBorder="1" applyAlignment="1" applyProtection="1">
      <alignment horizontal="center" vertical="center" wrapText="1"/>
      <protection locked="0"/>
    </xf>
    <xf numFmtId="0" fontId="7" fillId="16" borderId="2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center" vertical="center" wrapText="1"/>
      <protection hidden="1"/>
    </xf>
    <xf numFmtId="0" fontId="2" fillId="0" borderId="29" xfId="0" applyFont="1" applyFill="1" applyBorder="1" applyAlignment="1" applyProtection="1">
      <alignment horizontal="center" vertical="center" wrapText="1"/>
      <protection locked="0"/>
    </xf>
    <xf numFmtId="0" fontId="2" fillId="0" borderId="39" xfId="2"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13"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0" fontId="7" fillId="17" borderId="66" xfId="2"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9" fontId="2" fillId="7" borderId="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9" fontId="2" fillId="5" borderId="29" xfId="1" applyFont="1" applyFill="1" applyBorder="1" applyAlignment="1" applyProtection="1">
      <alignment horizontal="center" vertical="center"/>
    </xf>
    <xf numFmtId="9" fontId="2" fillId="5" borderId="13" xfId="1" applyFont="1" applyFill="1" applyBorder="1" applyAlignment="1" applyProtection="1">
      <alignment horizontal="center" vertical="center"/>
    </xf>
    <xf numFmtId="0" fontId="2" fillId="3" borderId="29"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0" fillId="0" borderId="29" xfId="0" applyFont="1" applyFill="1" applyBorder="1" applyAlignment="1" applyProtection="1">
      <alignment horizontal="center" vertical="center"/>
      <protection locked="0"/>
    </xf>
    <xf numFmtId="167" fontId="30" fillId="0" borderId="29" xfId="0" applyNumberFormat="1" applyFont="1" applyFill="1" applyBorder="1" applyAlignment="1" applyProtection="1">
      <alignment horizontal="center" vertical="center"/>
      <protection locked="0"/>
    </xf>
    <xf numFmtId="9" fontId="2" fillId="5" borderId="29" xfId="0" applyNumberFormat="1" applyFont="1" applyFill="1" applyBorder="1" applyAlignment="1" applyProtection="1">
      <alignment horizontal="center" vertical="center" wrapText="1"/>
    </xf>
    <xf numFmtId="0" fontId="31" fillId="3" borderId="29" xfId="0" applyFont="1" applyFill="1" applyBorder="1" applyAlignment="1">
      <alignment horizontal="justify" vertical="center" wrapText="1"/>
    </xf>
    <xf numFmtId="0" fontId="30" fillId="3" borderId="13" xfId="0" applyFont="1" applyFill="1" applyBorder="1" applyAlignment="1">
      <alignment horizontal="justify" vertical="center" wrapText="1"/>
    </xf>
    <xf numFmtId="0" fontId="2" fillId="5" borderId="29"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30" fillId="0" borderId="32"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center" vertical="center" textRotation="90" wrapText="1"/>
    </xf>
    <xf numFmtId="0" fontId="2" fillId="0" borderId="3" xfId="2" applyFont="1" applyFill="1" applyBorder="1" applyAlignment="1" applyProtection="1">
      <alignment horizontal="center" vertical="center" wrapText="1"/>
    </xf>
    <xf numFmtId="0" fontId="7" fillId="18" borderId="29" xfId="0" applyFont="1" applyFill="1" applyBorder="1" applyAlignment="1" applyProtection="1">
      <alignment horizontal="center" vertical="center" wrapText="1"/>
      <protection locked="0"/>
    </xf>
    <xf numFmtId="0" fontId="7" fillId="18" borderId="13" xfId="0" applyFont="1" applyFill="1" applyBorder="1" applyAlignment="1" applyProtection="1">
      <alignment horizontal="center" vertical="center" wrapText="1"/>
      <protection locked="0"/>
    </xf>
    <xf numFmtId="0" fontId="30" fillId="0" borderId="2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1" fillId="3" borderId="29"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wrapText="1"/>
      <protection locked="0"/>
    </xf>
    <xf numFmtId="0" fontId="30" fillId="3" borderId="29" xfId="0"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9" fontId="2" fillId="5" borderId="3" xfId="0" applyNumberFormat="1" applyFont="1" applyFill="1" applyBorder="1" applyAlignment="1" applyProtection="1">
      <alignment horizontal="center" vertical="center" wrapText="1"/>
    </xf>
    <xf numFmtId="9" fontId="2" fillId="5" borderId="29"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7" fillId="18" borderId="3"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justify" vertical="center" wrapText="1"/>
      <protection locked="0"/>
    </xf>
    <xf numFmtId="0" fontId="2" fillId="12" borderId="29"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0" borderId="45" xfId="2"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hidden="1"/>
    </xf>
    <xf numFmtId="0" fontId="2" fillId="0" borderId="48"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7" fillId="16" borderId="66" xfId="2" applyFont="1" applyFill="1" applyBorder="1" applyAlignment="1" applyProtection="1">
      <alignment horizontal="center" vertical="center" wrapText="1"/>
      <protection locked="0"/>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2" fillId="0" borderId="47"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9" xfId="0" applyFont="1" applyFill="1" applyBorder="1" applyAlignment="1" applyProtection="1">
      <alignment horizontal="justify"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86"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textRotation="90" wrapText="1"/>
    </xf>
    <xf numFmtId="0" fontId="2" fillId="5" borderId="27"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7" fillId="5" borderId="28" xfId="0" applyFont="1" applyFill="1" applyBorder="1" applyAlignment="1" applyProtection="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12" xfId="0" applyFont="1" applyBorder="1" applyAlignment="1" applyProtection="1">
      <alignment horizontal="center"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28"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59" xfId="0" applyFont="1" applyFill="1" applyBorder="1" applyAlignment="1" applyProtection="1">
      <alignment horizontal="justify" vertical="center" wrapText="1"/>
      <protection locked="0"/>
    </xf>
    <xf numFmtId="14" fontId="30" fillId="0" borderId="14"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3" xfId="0" applyFont="1" applyFill="1" applyBorder="1" applyAlignment="1" applyProtection="1">
      <alignment horizontal="center" vertical="center" wrapText="1"/>
      <protection locked="0"/>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12" fillId="0" borderId="99"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4"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52" fillId="0" borderId="103" xfId="0" applyFont="1" applyFill="1" applyBorder="1"/>
    <xf numFmtId="0" fontId="2" fillId="6" borderId="3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Fill="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7" fillId="0" borderId="12"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30" fillId="0" borderId="59"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textRotation="90" wrapText="1"/>
    </xf>
    <xf numFmtId="167" fontId="30" fillId="0" borderId="29" xfId="0" applyNumberFormat="1"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protection locked="0"/>
    </xf>
    <xf numFmtId="0" fontId="30" fillId="3" borderId="29"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2" fillId="0" borderId="75" xfId="2" applyFont="1" applyFill="1" applyBorder="1" applyAlignment="1" applyProtection="1">
      <alignment horizontal="center" vertical="center" wrapText="1"/>
      <protection locked="0"/>
    </xf>
    <xf numFmtId="0" fontId="8" fillId="0" borderId="75"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2" fillId="0" borderId="34" xfId="2"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29" xfId="2" applyFont="1" applyFill="1" applyBorder="1" applyAlignment="1" applyProtection="1">
      <alignment horizontal="center" vertical="center" wrapText="1"/>
      <protection locked="0"/>
    </xf>
    <xf numFmtId="0" fontId="30" fillId="0" borderId="13" xfId="2"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9" fontId="2" fillId="5" borderId="13" xfId="1" applyFont="1" applyFill="1" applyBorder="1" applyAlignment="1" applyProtection="1">
      <alignment horizontal="center" vertical="center"/>
    </xf>
    <xf numFmtId="0" fontId="2" fillId="0" borderId="29"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5" borderId="29"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8" fillId="0" borderId="34" xfId="2" applyFont="1" applyFill="1" applyBorder="1" applyAlignment="1" applyProtection="1">
      <alignment horizontal="center" vertical="center" wrapText="1"/>
      <protection locked="0"/>
    </xf>
    <xf numFmtId="0" fontId="45" fillId="17" borderId="66" xfId="2" applyFont="1" applyFill="1" applyBorder="1" applyAlignment="1" applyProtection="1">
      <alignment horizontal="center" vertical="center" wrapText="1"/>
      <protection locked="0"/>
    </xf>
    <xf numFmtId="0" fontId="45" fillId="17" borderId="84" xfId="2" applyFont="1" applyFill="1" applyBorder="1" applyAlignment="1" applyProtection="1">
      <alignment horizontal="center" vertical="center" wrapText="1"/>
      <protection locked="0"/>
    </xf>
    <xf numFmtId="0" fontId="45" fillId="17" borderId="90" xfId="2" applyFont="1" applyFill="1" applyBorder="1" applyAlignment="1" applyProtection="1">
      <alignment horizontal="center" vertical="center" wrapText="1"/>
      <protection locked="0"/>
    </xf>
    <xf numFmtId="0" fontId="22" fillId="0" borderId="55" xfId="0" applyFont="1" applyFill="1" applyBorder="1" applyAlignment="1" applyProtection="1">
      <alignment horizontal="center" vertical="center" wrapText="1"/>
      <protection locked="0"/>
    </xf>
    <xf numFmtId="0" fontId="22" fillId="0" borderId="11"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center" vertical="center" wrapText="1"/>
      <protection locked="0"/>
    </xf>
    <xf numFmtId="0" fontId="22" fillId="0" borderId="29"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3" xfId="2"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0" fontId="30" fillId="0" borderId="3" xfId="2" applyFont="1" applyFill="1" applyBorder="1" applyAlignment="1" applyProtection="1">
      <alignment horizontal="center" vertical="center" wrapText="1"/>
      <protection locked="0"/>
    </xf>
    <xf numFmtId="9" fontId="2" fillId="5" borderId="3" xfId="1" applyFont="1" applyFill="1" applyBorder="1" applyAlignment="1" applyProtection="1">
      <alignment horizontal="center" vertical="center"/>
    </xf>
    <xf numFmtId="0" fontId="12" fillId="0" borderId="109" xfId="0" applyFont="1" applyFill="1" applyBorder="1" applyAlignment="1" applyProtection="1">
      <alignment horizontal="center" vertical="center" wrapText="1"/>
      <protection locked="0"/>
    </xf>
    <xf numFmtId="0" fontId="12" fillId="0" borderId="110" xfId="0" applyFont="1" applyFill="1" applyBorder="1" applyAlignment="1" applyProtection="1">
      <alignment horizontal="center" vertical="center" wrapText="1"/>
      <protection locked="0"/>
    </xf>
    <xf numFmtId="0" fontId="12" fillId="0" borderId="111" xfId="0" applyFont="1" applyFill="1" applyBorder="1" applyAlignment="1" applyProtection="1">
      <alignment horizontal="center" vertical="center" wrapText="1"/>
      <protection locked="0"/>
    </xf>
    <xf numFmtId="0" fontId="12" fillId="0" borderId="112"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12" fillId="0" borderId="113" xfId="0" applyFont="1" applyFill="1" applyBorder="1" applyAlignment="1" applyProtection="1">
      <alignment horizontal="center" vertical="center" wrapText="1"/>
      <protection locked="0"/>
    </xf>
    <xf numFmtId="0" fontId="12" fillId="0" borderId="114" xfId="0" applyFont="1" applyFill="1" applyBorder="1" applyAlignment="1" applyProtection="1">
      <alignment horizontal="center" vertical="center" wrapText="1"/>
      <protection locked="0"/>
    </xf>
    <xf numFmtId="0" fontId="12" fillId="0" borderId="115" xfId="0" applyFont="1" applyFill="1" applyBorder="1" applyAlignment="1" applyProtection="1">
      <alignment horizontal="center" vertical="center" wrapText="1"/>
      <protection locked="0"/>
    </xf>
    <xf numFmtId="0" fontId="12" fillId="0" borderId="116" xfId="0" applyFont="1" applyFill="1" applyBorder="1" applyAlignment="1" applyProtection="1">
      <alignment horizontal="center" vertical="center" wrapText="1"/>
      <protection locked="0"/>
    </xf>
    <xf numFmtId="0" fontId="2" fillId="0" borderId="45"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7" fillId="17" borderId="66" xfId="2" applyFont="1" applyFill="1" applyBorder="1" applyAlignment="1" applyProtection="1">
      <alignment horizontal="center" vertical="center" wrapText="1"/>
      <protection locked="0"/>
    </xf>
    <xf numFmtId="0" fontId="7" fillId="17" borderId="84" xfId="2" applyFont="1" applyFill="1" applyBorder="1" applyAlignment="1" applyProtection="1">
      <alignment horizontal="center" vertical="center" wrapText="1"/>
      <protection locked="0"/>
    </xf>
    <xf numFmtId="0" fontId="7" fillId="17" borderId="90"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0" borderId="11" xfId="2"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 fillId="0" borderId="108" xfId="0" applyFont="1" applyBorder="1" applyAlignment="1" applyProtection="1">
      <alignment horizontal="center" vertical="center"/>
      <protection locked="0"/>
    </xf>
    <xf numFmtId="0" fontId="2" fillId="7" borderId="3" xfId="0" applyFont="1" applyFill="1" applyBorder="1" applyAlignment="1" applyProtection="1">
      <alignment horizontal="center" vertical="center" wrapText="1"/>
    </xf>
    <xf numFmtId="9" fontId="2" fillId="7" borderId="3" xfId="0" applyNumberFormat="1" applyFont="1" applyFill="1" applyBorder="1" applyAlignment="1" applyProtection="1">
      <alignment horizontal="center" vertical="center" wrapText="1"/>
    </xf>
    <xf numFmtId="0" fontId="49" fillId="9" borderId="13" xfId="0" applyFont="1" applyFill="1" applyBorder="1" applyAlignment="1" applyProtection="1">
      <alignment horizontal="justify" vertical="center" wrapText="1"/>
      <protection locked="0"/>
    </xf>
    <xf numFmtId="0" fontId="49" fillId="9" borderId="12" xfId="0" applyFont="1" applyFill="1" applyBorder="1" applyAlignment="1" applyProtection="1">
      <alignment horizontal="justify" vertical="center" wrapText="1"/>
      <protection locked="0"/>
    </xf>
    <xf numFmtId="0" fontId="2" fillId="0" borderId="3" xfId="0" applyFont="1" applyFill="1" applyBorder="1" applyAlignment="1" applyProtection="1">
      <alignment horizontal="center" vertical="center" textRotation="90" wrapText="1"/>
      <protection locked="0"/>
    </xf>
    <xf numFmtId="0" fontId="30" fillId="0" borderId="3" xfId="0" applyFont="1" applyFill="1" applyBorder="1" applyAlignment="1" applyProtection="1">
      <alignment horizontal="justify" vertical="center" wrapText="1"/>
      <protection locked="0"/>
    </xf>
    <xf numFmtId="0" fontId="30" fillId="0" borderId="29"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9" fontId="8" fillId="7" borderId="29" xfId="0" applyNumberFormat="1" applyFont="1" applyFill="1" applyBorder="1" applyAlignment="1" applyProtection="1">
      <alignment horizontal="center" vertical="center" wrapText="1"/>
    </xf>
    <xf numFmtId="9" fontId="8" fillId="7" borderId="13" xfId="0" applyNumberFormat="1" applyFont="1" applyFill="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30" fillId="0" borderId="34" xfId="0" applyFont="1" applyFill="1" applyBorder="1" applyAlignment="1" applyProtection="1">
      <alignment horizontal="justify" vertical="center" wrapText="1"/>
      <protection locked="0"/>
    </xf>
    <xf numFmtId="9" fontId="8" fillId="5" borderId="29" xfId="1" applyFont="1" applyFill="1" applyBorder="1" applyAlignment="1" applyProtection="1">
      <alignment horizontal="center" vertical="center"/>
    </xf>
    <xf numFmtId="9" fontId="8" fillId="5" borderId="13" xfId="1" applyFont="1" applyFill="1" applyBorder="1" applyAlignment="1" applyProtection="1">
      <alignment horizontal="center" vertical="center"/>
    </xf>
    <xf numFmtId="0" fontId="45" fillId="18" borderId="3" xfId="0" applyFont="1" applyFill="1" applyBorder="1" applyAlignment="1" applyProtection="1">
      <alignment horizontal="center" vertical="center" wrapText="1"/>
      <protection locked="0"/>
    </xf>
    <xf numFmtId="0" fontId="45" fillId="18" borderId="13"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xf>
    <xf numFmtId="0" fontId="22" fillId="0" borderId="3" xfId="2"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xf>
    <xf numFmtId="9" fontId="8" fillId="5" borderId="3" xfId="1" applyFont="1" applyFill="1" applyBorder="1" applyAlignment="1" applyProtection="1">
      <alignment horizontal="center" vertical="center"/>
    </xf>
    <xf numFmtId="9" fontId="8" fillId="7" borderId="3" xfId="0" applyNumberFormat="1" applyFont="1" applyFill="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5" borderId="3" xfId="0" applyNumberFormat="1" applyFont="1" applyFill="1" applyBorder="1" applyAlignment="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30" fillId="0" borderId="55" xfId="2" applyFont="1" applyFill="1" applyBorder="1" applyAlignment="1" applyProtection="1">
      <alignment horizontal="justify" vertical="center" wrapText="1"/>
      <protection locked="0"/>
    </xf>
    <xf numFmtId="0" fontId="30" fillId="0" borderId="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left" vertical="center" wrapText="1"/>
      <protection locked="0"/>
    </xf>
    <xf numFmtId="0" fontId="30" fillId="0" borderId="13" xfId="2" applyFont="1" applyFill="1" applyBorder="1" applyAlignment="1" applyProtection="1">
      <alignment horizontal="left" vertical="center" wrapText="1"/>
      <protection locked="0"/>
    </xf>
    <xf numFmtId="0" fontId="7" fillId="18" borderId="29" xfId="0" applyFont="1" applyFill="1" applyBorder="1" applyAlignment="1" applyProtection="1">
      <alignment horizontal="center" vertical="center" wrapText="1"/>
      <protection locked="0"/>
    </xf>
    <xf numFmtId="0" fontId="7" fillId="18" borderId="13" xfId="0"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0" fontId="7" fillId="18" borderId="3" xfId="0" applyFont="1" applyFill="1" applyBorder="1" applyAlignment="1" applyProtection="1">
      <alignment horizontal="center" vertical="center" wrapText="1"/>
      <protection locked="0"/>
    </xf>
    <xf numFmtId="9" fontId="2" fillId="5" borderId="29" xfId="0" applyNumberFormat="1" applyFont="1" applyFill="1" applyBorder="1" applyAlignment="1">
      <alignment horizontal="center" vertical="center" wrapText="1"/>
    </xf>
    <xf numFmtId="0" fontId="30" fillId="0" borderId="34" xfId="0" applyFont="1" applyFill="1" applyBorder="1" applyAlignment="1" applyProtection="1">
      <alignment horizontal="left" vertical="center" wrapText="1"/>
      <protection locked="0"/>
    </xf>
    <xf numFmtId="0" fontId="2" fillId="0" borderId="86" xfId="2" applyFont="1" applyFill="1" applyBorder="1" applyAlignment="1" applyProtection="1">
      <alignment horizontal="center" vertical="center" wrapText="1"/>
      <protection locked="0"/>
    </xf>
    <xf numFmtId="0" fontId="0" fillId="0" borderId="33" xfId="0" applyBorder="1" applyAlignment="1">
      <alignment horizontal="center" vertical="center" wrapText="1"/>
    </xf>
    <xf numFmtId="0" fontId="0" fillId="0" borderId="118" xfId="0" applyBorder="1" applyAlignment="1">
      <alignment horizontal="center" vertical="center" wrapText="1"/>
    </xf>
    <xf numFmtId="0" fontId="30" fillId="0" borderId="29" xfId="0" applyFont="1" applyFill="1" applyBorder="1" applyAlignment="1" applyProtection="1">
      <alignment horizontal="left" vertical="center" wrapText="1"/>
      <protection locked="0"/>
    </xf>
    <xf numFmtId="0" fontId="30" fillId="0" borderId="3" xfId="0" applyFont="1" applyFill="1" applyBorder="1" applyAlignment="1" applyProtection="1">
      <alignment horizontal="left" vertical="center" wrapText="1"/>
      <protection locked="0"/>
    </xf>
    <xf numFmtId="0" fontId="30" fillId="3" borderId="55" xfId="0" applyFont="1" applyFill="1" applyBorder="1" applyAlignment="1" applyProtection="1">
      <alignment horizontal="center" vertical="center" wrapText="1"/>
      <protection locked="0"/>
    </xf>
    <xf numFmtId="0" fontId="30" fillId="3" borderId="11"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justify" vertical="center" wrapText="1"/>
      <protection locked="0"/>
    </xf>
    <xf numFmtId="0" fontId="30" fillId="3" borderId="41" xfId="0" applyFont="1" applyFill="1" applyBorder="1" applyAlignment="1" applyProtection="1">
      <alignment horizontal="justify" vertical="center" wrapText="1"/>
      <protection locked="0"/>
    </xf>
    <xf numFmtId="0" fontId="30" fillId="3" borderId="34" xfId="0" applyFont="1" applyFill="1" applyBorder="1" applyAlignment="1" applyProtection="1">
      <alignment horizontal="justify" vertical="center" wrapText="1"/>
      <protection locked="0"/>
    </xf>
    <xf numFmtId="0" fontId="2" fillId="3" borderId="29"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4" fontId="30" fillId="3" borderId="29" xfId="0" applyNumberFormat="1" applyFont="1" applyFill="1" applyBorder="1" applyAlignment="1" applyProtection="1">
      <alignment horizontal="center" vertical="center" wrapText="1"/>
      <protection locked="0"/>
    </xf>
    <xf numFmtId="0" fontId="30" fillId="3" borderId="1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29"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1" fillId="3" borderId="29" xfId="0" applyFont="1" applyFill="1" applyBorder="1" applyAlignment="1" applyProtection="1">
      <alignment horizontal="justify" vertical="center" wrapText="1"/>
      <protection locked="0"/>
    </xf>
    <xf numFmtId="0" fontId="30" fillId="3" borderId="13" xfId="0" applyFont="1" applyFill="1" applyBorder="1" applyAlignment="1" applyProtection="1">
      <alignment horizontal="justify" vertical="center" wrapText="1"/>
      <protection locked="0"/>
    </xf>
    <xf numFmtId="0" fontId="2" fillId="0" borderId="46" xfId="2" applyFont="1" applyFill="1" applyBorder="1" applyAlignment="1" applyProtection="1">
      <alignment horizontal="center" vertical="center" wrapText="1"/>
      <protection locked="0"/>
    </xf>
    <xf numFmtId="0" fontId="2" fillId="0" borderId="37" xfId="2" applyFont="1" applyFill="1" applyBorder="1" applyAlignment="1" applyProtection="1">
      <alignment horizontal="center" vertical="center" wrapText="1"/>
    </xf>
    <xf numFmtId="0" fontId="2" fillId="0" borderId="38" xfId="2" applyFont="1" applyFill="1" applyBorder="1" applyAlignment="1" applyProtection="1">
      <alignment horizontal="center" vertical="center" wrapText="1"/>
      <protection locked="0"/>
    </xf>
    <xf numFmtId="0" fontId="30" fillId="0" borderId="37" xfId="2"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xf>
    <xf numFmtId="9" fontId="2" fillId="5" borderId="37" xfId="1" applyFont="1" applyFill="1" applyBorder="1" applyAlignment="1" applyProtection="1">
      <alignment horizontal="center" vertical="center"/>
    </xf>
    <xf numFmtId="0" fontId="2" fillId="0" borderId="37" xfId="0" applyFont="1" applyBorder="1" applyAlignment="1" applyProtection="1">
      <alignment horizontal="center" vertical="center" wrapText="1"/>
    </xf>
    <xf numFmtId="167" fontId="30" fillId="0" borderId="37" xfId="0" applyNumberFormat="1" applyFont="1" applyFill="1" applyBorder="1" applyAlignment="1" applyProtection="1">
      <alignment horizontal="center" vertical="center"/>
      <protection locked="0"/>
    </xf>
    <xf numFmtId="0" fontId="31" fillId="3" borderId="29" xfId="0" applyFont="1" applyFill="1" applyBorder="1" applyAlignment="1">
      <alignment horizontal="justify" vertical="center" wrapText="1"/>
    </xf>
    <xf numFmtId="0" fontId="30" fillId="3" borderId="13" xfId="0" applyFont="1" applyFill="1" applyBorder="1" applyAlignment="1">
      <alignment horizontal="justify" vertical="center" wrapText="1"/>
    </xf>
    <xf numFmtId="0" fontId="30" fillId="0" borderId="37" xfId="0" applyFont="1" applyFill="1" applyBorder="1" applyAlignment="1" applyProtection="1">
      <alignment horizontal="center" vertical="center"/>
      <protection locked="0"/>
    </xf>
    <xf numFmtId="0" fontId="2" fillId="0" borderId="13" xfId="2"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30" fillId="0" borderId="11" xfId="2" applyFont="1" applyFill="1" applyBorder="1" applyAlignment="1" applyProtection="1">
      <alignment horizontal="justify" vertical="center" wrapText="1"/>
      <protection locked="0"/>
    </xf>
    <xf numFmtId="0" fontId="2" fillId="0" borderId="29"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30" fillId="0" borderId="29" xfId="2" applyFont="1" applyFill="1" applyBorder="1" applyAlignment="1" applyProtection="1">
      <alignment horizontal="justify" vertical="center" wrapText="1"/>
      <protection locked="0"/>
    </xf>
    <xf numFmtId="0" fontId="30" fillId="0" borderId="13" xfId="2" applyFont="1" applyFill="1" applyBorder="1" applyAlignment="1" applyProtection="1">
      <alignment horizontal="justify" vertical="center" wrapText="1"/>
      <protection locked="0"/>
    </xf>
    <xf numFmtId="0" fontId="2" fillId="0" borderId="29" xfId="2" applyFont="1" applyFill="1" applyBorder="1" applyAlignment="1" applyProtection="1">
      <alignment horizontal="center" vertical="center" wrapText="1"/>
      <protection hidden="1"/>
    </xf>
    <xf numFmtId="0" fontId="2" fillId="0" borderId="13" xfId="2" applyFont="1" applyFill="1" applyBorder="1" applyAlignment="1" applyProtection="1">
      <alignment horizontal="center" vertical="center" wrapText="1"/>
      <protection hidden="1"/>
    </xf>
    <xf numFmtId="0" fontId="2" fillId="0" borderId="48" xfId="2" applyFont="1" applyFill="1" applyBorder="1" applyAlignment="1" applyProtection="1">
      <alignment horizontal="center" vertical="center" wrapText="1"/>
      <protection locked="0"/>
    </xf>
    <xf numFmtId="0" fontId="2" fillId="0" borderId="1" xfId="2"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55"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2" fillId="0" borderId="29" xfId="2" applyFont="1" applyFill="1" applyBorder="1" applyAlignment="1" applyProtection="1">
      <alignment horizontal="center" vertical="center" wrapText="1"/>
      <protection locked="0"/>
    </xf>
    <xf numFmtId="0" fontId="2" fillId="0" borderId="13" xfId="2" applyFont="1" applyFill="1" applyBorder="1" applyAlignment="1" applyProtection="1">
      <alignment horizontal="center" vertical="center" wrapText="1"/>
      <protection locked="0"/>
    </xf>
    <xf numFmtId="0" fontId="7" fillId="16" borderId="66" xfId="2" applyFont="1" applyFill="1" applyBorder="1" applyAlignment="1" applyProtection="1">
      <alignment horizontal="center" vertical="center" wrapText="1"/>
      <protection locked="0"/>
    </xf>
    <xf numFmtId="0" fontId="7" fillId="16" borderId="90"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hidden="1"/>
    </xf>
    <xf numFmtId="0" fontId="2" fillId="0" borderId="9" xfId="2" applyFont="1" applyFill="1" applyBorder="1" applyAlignment="1" applyProtection="1">
      <alignment horizontal="center" vertical="center" wrapText="1"/>
      <protection locked="0"/>
    </xf>
    <xf numFmtId="0" fontId="7" fillId="16" borderId="84" xfId="2"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xf>
    <xf numFmtId="0" fontId="2" fillId="0" borderId="29" xfId="2" applyFont="1" applyFill="1" applyBorder="1" applyAlignment="1" applyProtection="1">
      <alignment horizontal="left" vertical="center" wrapText="1"/>
      <protection locked="0"/>
    </xf>
    <xf numFmtId="0" fontId="2" fillId="0" borderId="3" xfId="2" applyFont="1" applyFill="1" applyBorder="1" applyAlignment="1" applyProtection="1">
      <alignment horizontal="left" vertical="center" wrapText="1"/>
      <protection locked="0"/>
    </xf>
    <xf numFmtId="0" fontId="2" fillId="0" borderId="29" xfId="2" applyFont="1" applyFill="1" applyBorder="1" applyAlignment="1" applyProtection="1">
      <alignment horizontal="justify" vertical="center" wrapText="1"/>
      <protection locked="0"/>
    </xf>
    <xf numFmtId="0" fontId="2" fillId="0" borderId="3" xfId="2" applyFont="1" applyFill="1" applyBorder="1" applyAlignment="1" applyProtection="1">
      <alignment horizontal="justify" vertical="center" wrapText="1"/>
      <protection locked="0"/>
    </xf>
    <xf numFmtId="0" fontId="2" fillId="0" borderId="1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2" fillId="0" borderId="117" xfId="0" applyFont="1" applyFill="1" applyBorder="1" applyAlignment="1">
      <alignment horizontal="center" vertical="center" wrapText="1"/>
    </xf>
    <xf numFmtId="0" fontId="2" fillId="3" borderId="11"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3" xfId="2" applyFont="1" applyFill="1" applyBorder="1" applyAlignment="1" applyProtection="1">
      <alignment horizontal="center" vertical="center" wrapText="1"/>
      <protection locked="0"/>
    </xf>
    <xf numFmtId="0" fontId="2" fillId="3" borderId="13" xfId="2" applyFont="1" applyFill="1" applyBorder="1" applyAlignment="1" applyProtection="1">
      <alignment horizontal="center" vertical="center" wrapText="1"/>
      <protection locked="0"/>
    </xf>
    <xf numFmtId="167" fontId="30" fillId="3" borderId="3"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xf numFmtId="0" fontId="45" fillId="17" borderId="21" xfId="2" applyFont="1" applyFill="1" applyBorder="1" applyAlignment="1" applyProtection="1">
      <alignment horizontal="center" vertical="center" wrapText="1"/>
      <protection locked="0"/>
    </xf>
    <xf numFmtId="0" fontId="7" fillId="17" borderId="67" xfId="2" applyFont="1" applyFill="1" applyBorder="1" applyAlignment="1" applyProtection="1">
      <alignment horizontal="center" vertical="center" wrapText="1"/>
      <protection locked="0"/>
    </xf>
    <xf numFmtId="0" fontId="22" fillId="3" borderId="30" xfId="0" applyFont="1" applyFill="1" applyBorder="1" applyAlignment="1" applyProtection="1">
      <alignment horizontal="center" vertical="center" wrapText="1"/>
      <protection locked="0"/>
    </xf>
    <xf numFmtId="0" fontId="30" fillId="0" borderId="27"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28" xfId="0" applyFont="1" applyFill="1" applyBorder="1" applyAlignment="1" applyProtection="1">
      <alignment vertical="center" wrapText="1"/>
      <protection locked="0"/>
    </xf>
    <xf numFmtId="0" fontId="30" fillId="3" borderId="28" xfId="0" applyFont="1" applyFill="1" applyBorder="1" applyAlignment="1" applyProtection="1">
      <alignment horizontal="center" vertical="center" wrapText="1"/>
      <protection locked="0"/>
    </xf>
    <xf numFmtId="0" fontId="30" fillId="3" borderId="36" xfId="0" applyFont="1" applyFill="1" applyBorder="1" applyAlignment="1" applyProtection="1">
      <alignment horizontal="center" vertical="center" wrapText="1"/>
      <protection locked="0"/>
    </xf>
    <xf numFmtId="0" fontId="31" fillId="0" borderId="29" xfId="0" applyFont="1" applyFill="1" applyBorder="1" applyAlignment="1">
      <alignment horizontal="justify" vertical="center" wrapText="1"/>
    </xf>
    <xf numFmtId="167" fontId="30" fillId="0" borderId="29" xfId="0" applyNumberFormat="1" applyFont="1" applyFill="1" applyBorder="1" applyAlignment="1">
      <alignment horizontal="center" vertical="center" wrapText="1"/>
    </xf>
    <xf numFmtId="14" fontId="30" fillId="0" borderId="29" xfId="0" applyNumberFormat="1" applyFont="1" applyFill="1" applyBorder="1" applyAlignment="1">
      <alignment horizontal="center" vertical="center" wrapText="1"/>
    </xf>
    <xf numFmtId="0" fontId="30" fillId="0" borderId="29" xfId="0" applyFont="1" applyFill="1" applyBorder="1" applyAlignment="1">
      <alignment vertical="center" wrapText="1"/>
    </xf>
    <xf numFmtId="0" fontId="30" fillId="0" borderId="32" xfId="0" applyFont="1" applyFill="1" applyBorder="1" applyAlignment="1">
      <alignment horizontal="justify" vertical="center" wrapText="1"/>
    </xf>
    <xf numFmtId="0" fontId="31" fillId="0" borderId="3" xfId="0" applyFont="1" applyFill="1" applyBorder="1" applyAlignment="1">
      <alignment horizontal="justify" vertical="center" wrapText="1"/>
    </xf>
    <xf numFmtId="0" fontId="40" fillId="0" borderId="3" xfId="0" applyFont="1" applyBorder="1" applyAlignment="1">
      <alignment horizontal="center" vertical="center" textRotation="90" wrapText="1"/>
    </xf>
    <xf numFmtId="167" fontId="30" fillId="0" borderId="3" xfId="0" applyNumberFormat="1" applyFont="1" applyFill="1" applyBorder="1" applyAlignment="1">
      <alignment horizontal="center" vertical="center" wrapText="1"/>
    </xf>
    <xf numFmtId="14" fontId="30" fillId="0" borderId="3" xfId="0" applyNumberFormat="1" applyFont="1" applyFill="1" applyBorder="1" applyAlignment="1">
      <alignment horizontal="center" vertical="center" wrapText="1"/>
    </xf>
    <xf numFmtId="0" fontId="30" fillId="0" borderId="34" xfId="0" applyFont="1" applyFill="1" applyBorder="1" applyAlignment="1">
      <alignment horizontal="justify" vertical="center" wrapText="1"/>
    </xf>
    <xf numFmtId="0" fontId="31" fillId="0" borderId="13" xfId="0" applyFont="1" applyFill="1" applyBorder="1" applyAlignment="1">
      <alignment horizontal="justify" vertical="center" wrapText="1"/>
    </xf>
    <xf numFmtId="167" fontId="30" fillId="0" borderId="13" xfId="0" applyNumberFormat="1" applyFont="1" applyFill="1" applyBorder="1" applyAlignment="1">
      <alignment horizontal="center" vertical="center" wrapText="1"/>
    </xf>
    <xf numFmtId="14" fontId="30" fillId="0" borderId="13" xfId="0" applyNumberFormat="1" applyFont="1" applyFill="1" applyBorder="1" applyAlignment="1">
      <alignment horizontal="center" vertical="center" wrapText="1"/>
    </xf>
    <xf numFmtId="0" fontId="30" fillId="0" borderId="41" xfId="0" applyFont="1" applyFill="1" applyBorder="1" applyAlignment="1">
      <alignment horizontal="justify" vertical="center" wrapText="1"/>
    </xf>
    <xf numFmtId="0" fontId="30" fillId="0" borderId="51" xfId="0" applyFont="1" applyFill="1" applyBorder="1" applyAlignment="1">
      <alignment horizontal="justify" vertical="center" wrapText="1"/>
    </xf>
    <xf numFmtId="0" fontId="31" fillId="24" borderId="29" xfId="0" applyFont="1" applyFill="1" applyBorder="1" applyAlignment="1">
      <alignment horizontal="justify" vertical="center" wrapText="1"/>
    </xf>
    <xf numFmtId="0" fontId="30" fillId="24" borderId="28" xfId="0" applyFont="1" applyFill="1" applyBorder="1" applyAlignment="1">
      <alignment horizontal="justify" vertical="center" wrapText="1"/>
    </xf>
    <xf numFmtId="0" fontId="2" fillId="0" borderId="51" xfId="0" applyFont="1" applyFill="1" applyBorder="1" applyAlignment="1">
      <alignment horizontal="justify" vertical="center" wrapText="1"/>
    </xf>
    <xf numFmtId="0" fontId="57" fillId="3" borderId="29"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40" fillId="0" borderId="3" xfId="0" applyFont="1" applyBorder="1" applyAlignment="1">
      <alignment horizontal="center" vertical="center" textRotation="90" wrapText="1"/>
    </xf>
    <xf numFmtId="0" fontId="40" fillId="0" borderId="13" xfId="0" applyFont="1" applyBorder="1" applyAlignment="1">
      <alignment horizontal="center" vertical="center" textRotation="90" wrapText="1"/>
    </xf>
    <xf numFmtId="0" fontId="30" fillId="3" borderId="28" xfId="0" applyFont="1" applyFill="1" applyBorder="1" applyAlignment="1">
      <alignment horizontal="justify" vertical="center" wrapText="1"/>
    </xf>
    <xf numFmtId="0" fontId="40" fillId="0" borderId="29" xfId="0" applyFont="1" applyBorder="1" applyAlignment="1">
      <alignment horizontal="center" vertical="center" textRotation="90" wrapText="1"/>
    </xf>
    <xf numFmtId="0" fontId="30" fillId="3" borderId="51" xfId="0" applyFont="1" applyFill="1" applyBorder="1" applyAlignment="1" applyProtection="1">
      <alignment horizontal="justify" vertical="center" wrapText="1"/>
      <protection locked="0"/>
    </xf>
    <xf numFmtId="0" fontId="31" fillId="0" borderId="28" xfId="0" applyFont="1" applyFill="1" applyBorder="1" applyAlignment="1">
      <alignment horizontal="justify" vertical="center" wrapText="1"/>
    </xf>
    <xf numFmtId="0" fontId="30" fillId="0" borderId="29" xfId="4" applyFont="1" applyBorder="1" applyAlignment="1">
      <alignment horizontal="center" vertical="center" textRotation="90" wrapText="1"/>
    </xf>
    <xf numFmtId="0" fontId="30" fillId="0" borderId="32" xfId="4" applyFont="1" applyFill="1" applyBorder="1" applyAlignment="1">
      <alignment horizontal="justify" vertical="center" wrapText="1"/>
    </xf>
    <xf numFmtId="0" fontId="30" fillId="0" borderId="13" xfId="4" applyFont="1" applyBorder="1" applyAlignment="1">
      <alignment horizontal="center" vertical="center" textRotation="90" wrapText="1"/>
    </xf>
    <xf numFmtId="0" fontId="30" fillId="0" borderId="41" xfId="4" applyFont="1" applyFill="1" applyBorder="1" applyAlignment="1">
      <alignment horizontal="justify" vertical="center" wrapText="1"/>
    </xf>
    <xf numFmtId="0" fontId="30" fillId="0" borderId="32" xfId="0" applyFont="1" applyFill="1" applyBorder="1" applyAlignment="1" applyProtection="1">
      <alignment vertical="center" wrapText="1"/>
      <protection locked="0"/>
    </xf>
    <xf numFmtId="0" fontId="30" fillId="0" borderId="34" xfId="0" applyFont="1" applyFill="1" applyBorder="1" applyAlignment="1" applyProtection="1">
      <alignment vertical="center" wrapText="1"/>
      <protection locked="0"/>
    </xf>
    <xf numFmtId="0" fontId="30" fillId="0" borderId="14" xfId="0" applyFont="1" applyFill="1" applyBorder="1" applyAlignment="1">
      <alignment horizontal="justify" vertical="center" wrapText="1"/>
    </xf>
    <xf numFmtId="0" fontId="30" fillId="0" borderId="3" xfId="0" applyFont="1" applyFill="1" applyBorder="1" applyAlignment="1" applyProtection="1">
      <alignment vertical="center" wrapText="1"/>
      <protection locked="0"/>
    </xf>
    <xf numFmtId="0" fontId="40" fillId="3" borderId="29" xfId="0" applyFont="1" applyFill="1" applyBorder="1" applyAlignment="1">
      <alignment horizontal="center" vertical="center" textRotation="90" wrapText="1"/>
    </xf>
    <xf numFmtId="0" fontId="40" fillId="3" borderId="13" xfId="0" applyFont="1" applyFill="1" applyBorder="1" applyAlignment="1">
      <alignment horizontal="center" vertical="center" textRotation="90" wrapText="1"/>
    </xf>
    <xf numFmtId="0" fontId="40" fillId="3" borderId="3" xfId="0" applyFont="1" applyFill="1" applyBorder="1" applyAlignment="1">
      <alignment vertical="center" textRotation="90" wrapText="1"/>
    </xf>
    <xf numFmtId="0" fontId="31" fillId="3" borderId="13" xfId="0" applyFont="1" applyFill="1" applyBorder="1" applyAlignment="1">
      <alignment horizontal="justify" vertical="center" wrapText="1"/>
    </xf>
    <xf numFmtId="0" fontId="40" fillId="0" borderId="37" xfId="0" applyFont="1" applyBorder="1" applyAlignment="1">
      <alignment horizontal="center" vertical="center" textRotation="90" wrapText="1"/>
    </xf>
    <xf numFmtId="0" fontId="31" fillId="0" borderId="28" xfId="0" applyFont="1" applyFill="1" applyBorder="1" applyAlignment="1" applyProtection="1">
      <alignment horizontal="justify" vertical="center" wrapText="1"/>
      <protection locked="0"/>
    </xf>
    <xf numFmtId="0" fontId="31" fillId="3" borderId="13" xfId="0" applyFont="1" applyFill="1" applyBorder="1" applyAlignment="1" applyProtection="1">
      <alignment horizontal="justify" vertical="top" wrapText="1"/>
      <protection locked="0"/>
    </xf>
    <xf numFmtId="0" fontId="30" fillId="3" borderId="13" xfId="0" applyFont="1" applyFill="1" applyBorder="1" applyAlignment="1" applyProtection="1">
      <alignment horizontal="left" vertical="top" wrapText="1"/>
      <protection locked="0"/>
    </xf>
    <xf numFmtId="0" fontId="30" fillId="3" borderId="42" xfId="0" applyFont="1" applyFill="1" applyBorder="1" applyAlignment="1">
      <alignment horizontal="center" vertical="center" textRotation="90" wrapText="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65">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AD2BC"/>
      <color rgb="FFFF66FF"/>
      <color rgb="FF66FF33"/>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650875</xdr:colOff>
      <xdr:row>0</xdr:row>
      <xdr:rowOff>79375</xdr:rowOff>
    </xdr:from>
    <xdr:to>
      <xdr:col>4</xdr:col>
      <xdr:colOff>1587500</xdr:colOff>
      <xdr:row>3</xdr:row>
      <xdr:rowOff>474700</xdr:rowOff>
    </xdr:to>
    <xdr:pic>
      <xdr:nvPicPr>
        <xdr:cNvPr id="2" name="Imagen 1">
          <a:extLst>
            <a:ext uri="{FF2B5EF4-FFF2-40B4-BE49-F238E27FC236}">
              <a16:creationId xmlns:a16="http://schemas.microsoft.com/office/drawing/2014/main" id="{CD0C63CD-20C9-4F9D-9C8C-6499D223D8EF}"/>
            </a:ext>
          </a:extLst>
        </xdr:cNvPr>
        <xdr:cNvPicPr>
          <a:picLocks noChangeAspect="1"/>
        </xdr:cNvPicPr>
      </xdr:nvPicPr>
      <xdr:blipFill>
        <a:blip xmlns:r="http://schemas.openxmlformats.org/officeDocument/2006/relationships" r:embed="rId1"/>
        <a:stretch>
          <a:fillRect/>
        </a:stretch>
      </xdr:blipFill>
      <xdr:spPr>
        <a:xfrm>
          <a:off x="3095625" y="79375"/>
          <a:ext cx="2016125" cy="19669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462643</xdr:colOff>
      <xdr:row>0</xdr:row>
      <xdr:rowOff>40821</xdr:rowOff>
    </xdr:from>
    <xdr:to>
      <xdr:col>4</xdr:col>
      <xdr:colOff>1428750</xdr:colOff>
      <xdr:row>3</xdr:row>
      <xdr:rowOff>453349</xdr:rowOff>
    </xdr:to>
    <xdr:pic>
      <xdr:nvPicPr>
        <xdr:cNvPr id="2" name="Imagen 1">
          <a:extLst>
            <a:ext uri="{FF2B5EF4-FFF2-40B4-BE49-F238E27FC236}">
              <a16:creationId xmlns:a16="http://schemas.microsoft.com/office/drawing/2014/main" id="{F5A1F6C6-FED9-434C-AB60-65162F540872}"/>
            </a:ext>
          </a:extLst>
        </xdr:cNvPr>
        <xdr:cNvPicPr>
          <a:picLocks noChangeAspect="1"/>
        </xdr:cNvPicPr>
      </xdr:nvPicPr>
      <xdr:blipFill>
        <a:blip xmlns:r="http://schemas.openxmlformats.org/officeDocument/2006/relationships" r:embed="rId1"/>
        <a:stretch>
          <a:fillRect/>
        </a:stretch>
      </xdr:blipFill>
      <xdr:spPr>
        <a:xfrm>
          <a:off x="2966357" y="40821"/>
          <a:ext cx="2054679" cy="20045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TRUJILLOG/Downloads/DIRAT%20BORRADOR%20INICIAL%20MAPA%20DE%20RIESGOS%202024%20V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EDUCACI&#211;N%20BORRADOR%20INICIAL%20MAPA%20DE%20RIESGOS%202024%20V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SBLANCOE/Documents/DIRAT%202023/PLANES%20INSTITUCIONALES/MAPA%20DE%20RIESGOS/MAPA%20DE%20RIESGOS%202024/SUBDA%20PROPUESTA%20MAPA%20DE%20RIESGOS%202024%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20Gesti&#243;n%20del%20Talento%20Humano%20ULTIMO%2013-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sbarretos/Downloads/MAPA%20DE%20RIESGOS%202024%20V2%20OFICI%20-%20CON%20NOVE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Hoja1"/>
      <sheetName val="Control de Cambios"/>
      <sheetName val="Listado de riesgos"/>
      <sheetName val="No Elimina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GESTIÓN Y SEG DIGITAL"/>
      <sheetName val="RIESGOS CORRUPCIÓN "/>
      <sheetName val="Control de Cambios"/>
      <sheetName val="Listado de riesgos"/>
      <sheetName val="No Elimin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577" t="s">
        <v>78</v>
      </c>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c r="BC1" s="1578"/>
      <c r="BD1" s="1578"/>
      <c r="BE1" s="1578"/>
      <c r="BF1" s="1578"/>
      <c r="BG1" s="1578"/>
      <c r="BH1" s="1578"/>
      <c r="BI1" s="1578"/>
      <c r="BJ1" s="1578"/>
      <c r="BK1" s="1578"/>
      <c r="BL1" s="1579"/>
    </row>
    <row r="2" spans="1:69" ht="41.25" customHeight="1" thickTop="1" thickBot="1" x14ac:dyDescent="0.35">
      <c r="B2" s="1577" t="s">
        <v>79</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9"/>
    </row>
    <row r="3" spans="1:69" ht="65.25" customHeight="1" thickTop="1" thickBot="1" x14ac:dyDescent="0.35">
      <c r="B3" s="1577" t="s">
        <v>363</v>
      </c>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9"/>
    </row>
    <row r="4" spans="1:69" ht="36.75" customHeight="1" thickTop="1" x14ac:dyDescent="0.3">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39"/>
      <c r="BN4" s="39"/>
      <c r="BO4" s="39"/>
    </row>
    <row r="5" spans="1:69" ht="55.5" customHeight="1" x14ac:dyDescent="0.3">
      <c r="B5" s="1581"/>
      <c r="C5" s="1581"/>
      <c r="D5" s="1581"/>
      <c r="E5" s="1581"/>
      <c r="F5" s="1581"/>
      <c r="G5" s="1581"/>
      <c r="H5" s="1581"/>
      <c r="I5" s="1581"/>
      <c r="J5" s="1581"/>
      <c r="K5" s="1581"/>
      <c r="L5" s="1582"/>
      <c r="M5" s="1585" t="s">
        <v>0</v>
      </c>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7"/>
      <c r="AN5" s="1591" t="s">
        <v>1</v>
      </c>
      <c r="AO5" s="1592"/>
      <c r="AP5" s="1592"/>
      <c r="AQ5" s="1592"/>
      <c r="AR5" s="1592"/>
      <c r="AS5" s="1592"/>
      <c r="AT5" s="1592"/>
      <c r="AU5" s="1592"/>
      <c r="AV5" s="1592"/>
      <c r="AW5" s="1592"/>
      <c r="AX5" s="1592"/>
      <c r="AY5" s="1593"/>
      <c r="AZ5" s="1591" t="s">
        <v>2</v>
      </c>
      <c r="BA5" s="1592"/>
      <c r="BB5" s="1592"/>
      <c r="BC5" s="1592"/>
      <c r="BD5" s="1592"/>
      <c r="BE5" s="1593"/>
      <c r="BF5" s="1594" t="s">
        <v>3</v>
      </c>
      <c r="BG5" s="1595"/>
      <c r="BH5" s="1595"/>
      <c r="BI5" s="1595"/>
      <c r="BJ5" s="1595"/>
      <c r="BK5" s="1596"/>
      <c r="BL5" s="588" t="s">
        <v>87</v>
      </c>
      <c r="BM5" s="39"/>
      <c r="BN5" s="39"/>
      <c r="BO5" s="39"/>
      <c r="BP5" s="39"/>
      <c r="BQ5" s="39"/>
    </row>
    <row r="6" spans="1:69" ht="30.75" customHeight="1" x14ac:dyDescent="0.3">
      <c r="B6" s="1583"/>
      <c r="C6" s="1583"/>
      <c r="D6" s="1583"/>
      <c r="E6" s="1583"/>
      <c r="F6" s="1583"/>
      <c r="G6" s="1583"/>
      <c r="H6" s="1583"/>
      <c r="I6" s="1583"/>
      <c r="J6" s="1583"/>
      <c r="K6" s="1583"/>
      <c r="L6" s="1584"/>
      <c r="M6" s="1588"/>
      <c r="N6" s="1589"/>
      <c r="O6" s="1589"/>
      <c r="P6" s="1589"/>
      <c r="Q6" s="1589"/>
      <c r="R6" s="1589"/>
      <c r="S6" s="1589"/>
      <c r="T6" s="1589"/>
      <c r="U6" s="1589"/>
      <c r="V6" s="1589"/>
      <c r="W6" s="1589"/>
      <c r="X6" s="1589"/>
      <c r="Y6" s="1589"/>
      <c r="Z6" s="1589"/>
      <c r="AA6" s="1589"/>
      <c r="AB6" s="1589"/>
      <c r="AC6" s="1589"/>
      <c r="AD6" s="1589"/>
      <c r="AE6" s="1589"/>
      <c r="AF6" s="1589"/>
      <c r="AG6" s="1589"/>
      <c r="AH6" s="1589"/>
      <c r="AI6" s="1589"/>
      <c r="AJ6" s="1589"/>
      <c r="AK6" s="1589"/>
      <c r="AL6" s="1589"/>
      <c r="AM6" s="1590"/>
      <c r="AN6" s="1597" t="s">
        <v>85</v>
      </c>
      <c r="AO6" s="1599" t="s">
        <v>86</v>
      </c>
      <c r="AP6" s="1618" t="s">
        <v>89</v>
      </c>
      <c r="AQ6" s="1620" t="s">
        <v>4</v>
      </c>
      <c r="AR6" s="1622" t="s">
        <v>5</v>
      </c>
      <c r="AS6" s="1623"/>
      <c r="AT6" s="1623"/>
      <c r="AU6" s="1623"/>
      <c r="AV6" s="1623"/>
      <c r="AW6" s="1623"/>
      <c r="AX6" s="1623"/>
      <c r="AY6" s="1624"/>
      <c r="AZ6" s="1625" t="s">
        <v>6</v>
      </c>
      <c r="BA6" s="1625" t="s">
        <v>7</v>
      </c>
      <c r="BB6" s="1616" t="s">
        <v>8</v>
      </c>
      <c r="BC6" s="1616" t="s">
        <v>9</v>
      </c>
      <c r="BD6" s="1616" t="s">
        <v>10</v>
      </c>
      <c r="BE6" s="1597" t="s">
        <v>11</v>
      </c>
      <c r="BF6" s="1599" t="s">
        <v>3</v>
      </c>
      <c r="BG6" s="1599" t="s">
        <v>12</v>
      </c>
      <c r="BH6" s="1599" t="s">
        <v>13</v>
      </c>
      <c r="BI6" s="1599" t="s">
        <v>14</v>
      </c>
      <c r="BJ6" s="1599" t="s">
        <v>15</v>
      </c>
      <c r="BK6" s="1599" t="s">
        <v>16</v>
      </c>
      <c r="BL6" s="1599"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598"/>
      <c r="AO7" s="1600"/>
      <c r="AP7" s="1619"/>
      <c r="AQ7" s="1621"/>
      <c r="AR7" s="589" t="s">
        <v>44</v>
      </c>
      <c r="AS7" s="80" t="s">
        <v>45</v>
      </c>
      <c r="AT7" s="589" t="s">
        <v>46</v>
      </c>
      <c r="AU7" s="80" t="s">
        <v>45</v>
      </c>
      <c r="AV7" s="591" t="s">
        <v>45</v>
      </c>
      <c r="AW7" s="589" t="s">
        <v>47</v>
      </c>
      <c r="AX7" s="589" t="s">
        <v>48</v>
      </c>
      <c r="AY7" s="589" t="s">
        <v>49</v>
      </c>
      <c r="AZ7" s="1626"/>
      <c r="BA7" s="1626"/>
      <c r="BB7" s="1617"/>
      <c r="BC7" s="1617"/>
      <c r="BD7" s="1617"/>
      <c r="BE7" s="1598"/>
      <c r="BF7" s="1600"/>
      <c r="BG7" s="1600"/>
      <c r="BH7" s="1600"/>
      <c r="BI7" s="1600"/>
      <c r="BJ7" s="1600"/>
      <c r="BK7" s="1600"/>
      <c r="BL7" s="1600"/>
    </row>
    <row r="8" spans="1:69" ht="134.25" customHeight="1" thickBot="1" x14ac:dyDescent="0.35">
      <c r="A8" s="39"/>
      <c r="B8" s="1601" t="s">
        <v>191</v>
      </c>
      <c r="C8" s="1604" t="s">
        <v>215</v>
      </c>
      <c r="D8" s="1607" t="s">
        <v>221</v>
      </c>
      <c r="E8" s="1610" t="s">
        <v>74</v>
      </c>
      <c r="F8" s="1613" t="s">
        <v>231</v>
      </c>
      <c r="G8" s="1659" t="s">
        <v>1049</v>
      </c>
      <c r="H8" s="1635" t="s">
        <v>68</v>
      </c>
      <c r="I8" s="1662" t="s">
        <v>377</v>
      </c>
      <c r="J8" s="1662" t="s">
        <v>378</v>
      </c>
      <c r="K8" s="1648" t="s">
        <v>358</v>
      </c>
      <c r="L8" s="1635" t="s">
        <v>72</v>
      </c>
      <c r="M8" s="1642" t="s">
        <v>90</v>
      </c>
      <c r="N8" s="1645">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635" t="s">
        <v>361</v>
      </c>
      <c r="AJ8" s="641"/>
      <c r="AK8" s="1652" t="s">
        <v>123</v>
      </c>
      <c r="AL8" s="1653">
        <v>0.6</v>
      </c>
      <c r="AM8" s="1656"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637" t="s">
        <v>60</v>
      </c>
      <c r="BF8" s="1635" t="s">
        <v>380</v>
      </c>
      <c r="BG8" s="1635" t="s">
        <v>379</v>
      </c>
      <c r="BH8" s="1635" t="s">
        <v>381</v>
      </c>
      <c r="BI8" s="1627">
        <v>44564</v>
      </c>
      <c r="BJ8" s="1627">
        <v>44926</v>
      </c>
      <c r="BK8" s="99"/>
      <c r="BL8" s="1629" t="s">
        <v>382</v>
      </c>
    </row>
    <row r="9" spans="1:69" ht="135.75" customHeight="1" thickBot="1" x14ac:dyDescent="0.35">
      <c r="A9" s="39"/>
      <c r="B9" s="1602"/>
      <c r="C9" s="1605"/>
      <c r="D9" s="1608"/>
      <c r="E9" s="1611"/>
      <c r="F9" s="1614"/>
      <c r="G9" s="1660"/>
      <c r="H9" s="1640"/>
      <c r="I9" s="1663"/>
      <c r="J9" s="1663"/>
      <c r="K9" s="1665"/>
      <c r="L9" s="1640"/>
      <c r="M9" s="1643"/>
      <c r="N9" s="1646"/>
      <c r="O9" s="623"/>
      <c r="P9" s="623"/>
      <c r="Q9" s="623"/>
      <c r="R9" s="623"/>
      <c r="S9" s="623"/>
      <c r="T9" s="623"/>
      <c r="U9" s="623"/>
      <c r="V9" s="623"/>
      <c r="W9" s="623"/>
      <c r="X9" s="623"/>
      <c r="Y9" s="623"/>
      <c r="Z9" s="623"/>
      <c r="AA9" s="623"/>
      <c r="AB9" s="623"/>
      <c r="AC9" s="623"/>
      <c r="AD9" s="623"/>
      <c r="AE9" s="623"/>
      <c r="AF9" s="623"/>
      <c r="AG9" s="623"/>
      <c r="AH9" s="615"/>
      <c r="AI9" s="1640"/>
      <c r="AJ9" s="615"/>
      <c r="AK9" s="1652"/>
      <c r="AL9" s="1654"/>
      <c r="AM9" s="1657"/>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638"/>
      <c r="BF9" s="1640"/>
      <c r="BG9" s="1640"/>
      <c r="BH9" s="1640"/>
      <c r="BI9" s="1641"/>
      <c r="BJ9" s="1641"/>
      <c r="BK9" s="616"/>
      <c r="BL9" s="1631"/>
    </row>
    <row r="10" spans="1:69" ht="82.5" customHeight="1" thickBot="1" x14ac:dyDescent="0.35">
      <c r="B10" s="1603"/>
      <c r="C10" s="1606"/>
      <c r="D10" s="1609"/>
      <c r="E10" s="1612"/>
      <c r="F10" s="1615"/>
      <c r="G10" s="1661"/>
      <c r="H10" s="1636"/>
      <c r="I10" s="1664"/>
      <c r="J10" s="1664"/>
      <c r="K10" s="1649"/>
      <c r="L10" s="1636"/>
      <c r="M10" s="1644"/>
      <c r="N10" s="1647"/>
      <c r="O10" s="661"/>
      <c r="P10" s="661"/>
      <c r="Q10" s="661"/>
      <c r="R10" s="661"/>
      <c r="S10" s="661"/>
      <c r="T10" s="661"/>
      <c r="U10" s="661"/>
      <c r="V10" s="661"/>
      <c r="W10" s="661"/>
      <c r="X10" s="661"/>
      <c r="Y10" s="661"/>
      <c r="Z10" s="661"/>
      <c r="AA10" s="661"/>
      <c r="AB10" s="661"/>
      <c r="AC10" s="661"/>
      <c r="AD10" s="661"/>
      <c r="AE10" s="661"/>
      <c r="AF10" s="661"/>
      <c r="AG10" s="661"/>
      <c r="AH10" s="662"/>
      <c r="AI10" s="1636"/>
      <c r="AJ10" s="662"/>
      <c r="AK10" s="1651"/>
      <c r="AL10" s="1655"/>
      <c r="AM10" s="1658"/>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639"/>
      <c r="BF10" s="1636"/>
      <c r="BG10" s="1636"/>
      <c r="BH10" s="1636"/>
      <c r="BI10" s="1628"/>
      <c r="BJ10" s="1628"/>
      <c r="BK10" s="118"/>
      <c r="BL10" s="1630"/>
    </row>
    <row r="11" spans="1:69" ht="121.5" customHeight="1" thickBot="1" x14ac:dyDescent="0.35">
      <c r="B11" s="1601" t="s">
        <v>190</v>
      </c>
      <c r="C11" s="1604" t="s">
        <v>204</v>
      </c>
      <c r="D11" s="1607" t="s">
        <v>222</v>
      </c>
      <c r="E11" s="1610" t="s">
        <v>74</v>
      </c>
      <c r="F11" s="1613" t="s">
        <v>232</v>
      </c>
      <c r="G11" s="1633" t="s">
        <v>383</v>
      </c>
      <c r="H11" s="1635" t="s">
        <v>68</v>
      </c>
      <c r="I11" s="1635" t="s">
        <v>385</v>
      </c>
      <c r="J11" s="1635" t="s">
        <v>384</v>
      </c>
      <c r="K11" s="1648" t="s">
        <v>101</v>
      </c>
      <c r="L11" s="1635" t="s">
        <v>72</v>
      </c>
      <c r="M11" s="1642" t="s">
        <v>90</v>
      </c>
      <c r="N11" s="1645">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635" t="s">
        <v>359</v>
      </c>
      <c r="AJ11" s="641"/>
      <c r="AK11" s="1650" t="s">
        <v>1083</v>
      </c>
      <c r="AL11" s="1653">
        <v>0.2</v>
      </c>
      <c r="AM11" s="1656"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637" t="s">
        <v>114</v>
      </c>
      <c r="BF11" s="119" t="s">
        <v>388</v>
      </c>
      <c r="BG11" s="119" t="s">
        <v>388</v>
      </c>
      <c r="BH11" s="119" t="s">
        <v>388</v>
      </c>
      <c r="BI11" s="119" t="s">
        <v>388</v>
      </c>
      <c r="BJ11" s="119" t="s">
        <v>388</v>
      </c>
      <c r="BK11" s="667"/>
      <c r="BL11" s="1629" t="s">
        <v>389</v>
      </c>
    </row>
    <row r="12" spans="1:69" ht="118.5" customHeight="1" thickTop="1" thickBot="1" x14ac:dyDescent="0.35">
      <c r="B12" s="1602"/>
      <c r="C12" s="1605"/>
      <c r="D12" s="1608"/>
      <c r="E12" s="1632"/>
      <c r="F12" s="1615"/>
      <c r="G12" s="1634"/>
      <c r="H12" s="1636"/>
      <c r="I12" s="1636"/>
      <c r="J12" s="1636"/>
      <c r="K12" s="1649"/>
      <c r="L12" s="1636"/>
      <c r="M12" s="1644"/>
      <c r="N12" s="1647"/>
      <c r="O12" s="649"/>
      <c r="P12" s="649"/>
      <c r="Q12" s="649"/>
      <c r="R12" s="649"/>
      <c r="S12" s="649"/>
      <c r="T12" s="649"/>
      <c r="U12" s="649"/>
      <c r="V12" s="649"/>
      <c r="W12" s="649"/>
      <c r="X12" s="649"/>
      <c r="Y12" s="649"/>
      <c r="Z12" s="649"/>
      <c r="AA12" s="649"/>
      <c r="AB12" s="649"/>
      <c r="AC12" s="649"/>
      <c r="AD12" s="649"/>
      <c r="AE12" s="649"/>
      <c r="AF12" s="649"/>
      <c r="AG12" s="649"/>
      <c r="AH12" s="650"/>
      <c r="AI12" s="1636"/>
      <c r="AJ12" s="650"/>
      <c r="AK12" s="1651"/>
      <c r="AL12" s="1655"/>
      <c r="AM12" s="1658"/>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639"/>
      <c r="BF12" s="558" t="s">
        <v>388</v>
      </c>
      <c r="BG12" s="558" t="s">
        <v>388</v>
      </c>
      <c r="BH12" s="558" t="s">
        <v>388</v>
      </c>
      <c r="BI12" s="558" t="s">
        <v>388</v>
      </c>
      <c r="BJ12" s="558" t="s">
        <v>388</v>
      </c>
      <c r="BK12" s="657"/>
      <c r="BL12" s="1630"/>
    </row>
    <row r="13" spans="1:69" ht="135.75" customHeight="1" thickBot="1" x14ac:dyDescent="0.35">
      <c r="B13" s="1602"/>
      <c r="C13" s="1605"/>
      <c r="D13" s="1608"/>
      <c r="E13" s="1666" t="s">
        <v>74</v>
      </c>
      <c r="F13" s="1613" t="s">
        <v>234</v>
      </c>
      <c r="G13" s="1659" t="s">
        <v>391</v>
      </c>
      <c r="H13" s="1635" t="s">
        <v>68</v>
      </c>
      <c r="I13" s="1648" t="s">
        <v>392</v>
      </c>
      <c r="J13" s="1648" t="s">
        <v>393</v>
      </c>
      <c r="K13" s="1648" t="s">
        <v>101</v>
      </c>
      <c r="L13" s="1635" t="s">
        <v>72</v>
      </c>
      <c r="M13" s="1642" t="s">
        <v>90</v>
      </c>
      <c r="N13" s="1645">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635" t="s">
        <v>361</v>
      </c>
      <c r="AJ13" s="641"/>
      <c r="AK13" s="1650" t="s">
        <v>123</v>
      </c>
      <c r="AL13" s="1653">
        <v>0.6</v>
      </c>
      <c r="AM13" s="1656"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637" t="s">
        <v>60</v>
      </c>
      <c r="BF13" s="1635" t="s">
        <v>916</v>
      </c>
      <c r="BG13" s="1635" t="s">
        <v>396</v>
      </c>
      <c r="BH13" s="1635" t="s">
        <v>395</v>
      </c>
      <c r="BI13" s="1627">
        <v>44564</v>
      </c>
      <c r="BJ13" s="1627">
        <v>44926</v>
      </c>
      <c r="BK13" s="126"/>
      <c r="BL13" s="1629" t="s">
        <v>397</v>
      </c>
    </row>
    <row r="14" spans="1:69" ht="91.5" customHeight="1" thickTop="1" thickBot="1" x14ac:dyDescent="0.35">
      <c r="B14" s="1602"/>
      <c r="C14" s="1605"/>
      <c r="D14" s="1608"/>
      <c r="E14" s="1632"/>
      <c r="F14" s="1615"/>
      <c r="G14" s="1661"/>
      <c r="H14" s="1636"/>
      <c r="I14" s="1649"/>
      <c r="J14" s="1649"/>
      <c r="K14" s="1649"/>
      <c r="L14" s="1636"/>
      <c r="M14" s="1644"/>
      <c r="N14" s="1647"/>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636"/>
      <c r="AJ14" s="650"/>
      <c r="AK14" s="1651"/>
      <c r="AL14" s="1655"/>
      <c r="AM14" s="1658"/>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639"/>
      <c r="BF14" s="1636"/>
      <c r="BG14" s="1636"/>
      <c r="BH14" s="1636"/>
      <c r="BI14" s="1628"/>
      <c r="BJ14" s="1628"/>
      <c r="BK14" s="657"/>
      <c r="BL14" s="1630"/>
    </row>
    <row r="15" spans="1:69" ht="126" customHeight="1" thickBot="1" x14ac:dyDescent="0.35">
      <c r="B15" s="1602"/>
      <c r="C15" s="1605"/>
      <c r="D15" s="1608"/>
      <c r="E15" s="1666" t="s">
        <v>74</v>
      </c>
      <c r="F15" s="1613" t="s">
        <v>235</v>
      </c>
      <c r="G15" s="1633" t="s">
        <v>401</v>
      </c>
      <c r="H15" s="1635" t="s">
        <v>68</v>
      </c>
      <c r="I15" s="1648" t="s">
        <v>398</v>
      </c>
      <c r="J15" s="1648" t="s">
        <v>399</v>
      </c>
      <c r="K15" s="1648" t="s">
        <v>101</v>
      </c>
      <c r="L15" s="1635" t="s">
        <v>72</v>
      </c>
      <c r="M15" s="1642" t="s">
        <v>90</v>
      </c>
      <c r="N15" s="1645">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635" t="s">
        <v>359</v>
      </c>
      <c r="AJ15" s="641"/>
      <c r="AK15" s="1650" t="s">
        <v>1083</v>
      </c>
      <c r="AL15" s="1653">
        <v>0.2</v>
      </c>
      <c r="AM15" s="1656"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637" t="s">
        <v>114</v>
      </c>
      <c r="BF15" s="119" t="s">
        <v>388</v>
      </c>
      <c r="BG15" s="119" t="s">
        <v>388</v>
      </c>
      <c r="BH15" s="119" t="s">
        <v>388</v>
      </c>
      <c r="BI15" s="119" t="s">
        <v>388</v>
      </c>
      <c r="BJ15" s="119" t="s">
        <v>388</v>
      </c>
      <c r="BK15" s="667"/>
      <c r="BL15" s="1629" t="s">
        <v>397</v>
      </c>
    </row>
    <row r="16" spans="1:69" ht="133.5" customHeight="1" thickTop="1" thickBot="1" x14ac:dyDescent="0.35">
      <c r="B16" s="1603"/>
      <c r="C16" s="1606"/>
      <c r="D16" s="1609"/>
      <c r="E16" s="1612"/>
      <c r="F16" s="1615"/>
      <c r="G16" s="1634"/>
      <c r="H16" s="1636"/>
      <c r="I16" s="1649"/>
      <c r="J16" s="1649"/>
      <c r="K16" s="1649"/>
      <c r="L16" s="1636"/>
      <c r="M16" s="1644"/>
      <c r="N16" s="1647"/>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636"/>
      <c r="AJ16" s="650"/>
      <c r="AK16" s="1651"/>
      <c r="AL16" s="1655"/>
      <c r="AM16" s="1658"/>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639"/>
      <c r="BF16" s="558" t="s">
        <v>388</v>
      </c>
      <c r="BG16" s="558" t="s">
        <v>388</v>
      </c>
      <c r="BH16" s="558" t="s">
        <v>388</v>
      </c>
      <c r="BI16" s="558" t="s">
        <v>388</v>
      </c>
      <c r="BJ16" s="558" t="s">
        <v>388</v>
      </c>
      <c r="BK16" s="657"/>
      <c r="BL16" s="1630"/>
    </row>
    <row r="17" spans="2:64" ht="131.25" customHeight="1" thickBot="1" x14ac:dyDescent="0.35">
      <c r="B17" s="1601" t="s">
        <v>203</v>
      </c>
      <c r="C17" s="1604" t="s">
        <v>205</v>
      </c>
      <c r="D17" s="1607" t="s">
        <v>223</v>
      </c>
      <c r="E17" s="1610" t="s">
        <v>74</v>
      </c>
      <c r="F17" s="1613" t="s">
        <v>236</v>
      </c>
      <c r="G17" s="1673" t="s">
        <v>918</v>
      </c>
      <c r="H17" s="1675" t="s">
        <v>68</v>
      </c>
      <c r="I17" s="1667" t="s">
        <v>402</v>
      </c>
      <c r="J17" s="1667" t="s">
        <v>403</v>
      </c>
      <c r="K17" s="1669" t="s">
        <v>101</v>
      </c>
      <c r="L17" s="1671" t="s">
        <v>72</v>
      </c>
      <c r="M17" s="1642" t="s">
        <v>90</v>
      </c>
      <c r="N17" s="1645">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635" t="s">
        <v>360</v>
      </c>
      <c r="AJ17" s="641"/>
      <c r="AK17" s="1650" t="s">
        <v>117</v>
      </c>
      <c r="AL17" s="1653">
        <v>0.4</v>
      </c>
      <c r="AM17" s="1656"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637" t="s">
        <v>114</v>
      </c>
      <c r="BF17" s="119" t="s">
        <v>388</v>
      </c>
      <c r="BG17" s="119" t="s">
        <v>388</v>
      </c>
      <c r="BH17" s="119" t="s">
        <v>388</v>
      </c>
      <c r="BI17" s="119" t="s">
        <v>388</v>
      </c>
      <c r="BJ17" s="119" t="s">
        <v>388</v>
      </c>
      <c r="BK17" s="667"/>
      <c r="BL17" s="1629" t="s">
        <v>1210</v>
      </c>
    </row>
    <row r="18" spans="2:64" ht="121.5" customHeight="1" thickTop="1" thickBot="1" x14ac:dyDescent="0.35">
      <c r="B18" s="1602"/>
      <c r="C18" s="1605"/>
      <c r="D18" s="1608"/>
      <c r="E18" s="1632"/>
      <c r="F18" s="1615"/>
      <c r="G18" s="1674"/>
      <c r="H18" s="1676"/>
      <c r="I18" s="1668"/>
      <c r="J18" s="1668"/>
      <c r="K18" s="1670"/>
      <c r="L18" s="1672"/>
      <c r="M18" s="1644"/>
      <c r="N18" s="1647"/>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636"/>
      <c r="AJ18" s="650"/>
      <c r="AK18" s="1651"/>
      <c r="AL18" s="1655"/>
      <c r="AM18" s="1658"/>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639"/>
      <c r="BF18" s="558" t="s">
        <v>388</v>
      </c>
      <c r="BG18" s="558" t="s">
        <v>388</v>
      </c>
      <c r="BH18" s="558" t="s">
        <v>388</v>
      </c>
      <c r="BI18" s="558" t="s">
        <v>388</v>
      </c>
      <c r="BJ18" s="558" t="s">
        <v>388</v>
      </c>
      <c r="BK18" s="657"/>
      <c r="BL18" s="1630"/>
    </row>
    <row r="19" spans="2:64" ht="83.25" customHeight="1" thickBot="1" x14ac:dyDescent="0.35">
      <c r="B19" s="1602"/>
      <c r="C19" s="1605"/>
      <c r="D19" s="1608"/>
      <c r="E19" s="1666" t="s">
        <v>74</v>
      </c>
      <c r="F19" s="1613" t="s">
        <v>238</v>
      </c>
      <c r="G19" s="1633" t="s">
        <v>1050</v>
      </c>
      <c r="H19" s="1635" t="s">
        <v>68</v>
      </c>
      <c r="I19" s="1635" t="s">
        <v>406</v>
      </c>
      <c r="J19" s="1635" t="s">
        <v>407</v>
      </c>
      <c r="K19" s="1648" t="s">
        <v>101</v>
      </c>
      <c r="L19" s="1635" t="s">
        <v>72</v>
      </c>
      <c r="M19" s="1642" t="s">
        <v>90</v>
      </c>
      <c r="N19" s="1645">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635" t="s">
        <v>360</v>
      </c>
      <c r="AJ19" s="633"/>
      <c r="AK19" s="1650" t="s">
        <v>117</v>
      </c>
      <c r="AL19" s="1653">
        <v>0.4</v>
      </c>
      <c r="AM19" s="1656"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637" t="s">
        <v>114</v>
      </c>
      <c r="BF19" s="119" t="s">
        <v>388</v>
      </c>
      <c r="BG19" s="119" t="s">
        <v>388</v>
      </c>
      <c r="BH19" s="119" t="s">
        <v>388</v>
      </c>
      <c r="BI19" s="119" t="s">
        <v>388</v>
      </c>
      <c r="BJ19" s="119" t="s">
        <v>388</v>
      </c>
      <c r="BK19" s="639"/>
      <c r="BL19" s="1629" t="s">
        <v>1054</v>
      </c>
    </row>
    <row r="20" spans="2:64" ht="78.75" customHeight="1" thickTop="1" thickBot="1" x14ac:dyDescent="0.35">
      <c r="B20" s="1603"/>
      <c r="C20" s="1606"/>
      <c r="D20" s="1609"/>
      <c r="E20" s="1612"/>
      <c r="F20" s="1615"/>
      <c r="G20" s="1634"/>
      <c r="H20" s="1636"/>
      <c r="I20" s="1636"/>
      <c r="J20" s="1636"/>
      <c r="K20" s="1649"/>
      <c r="L20" s="1636"/>
      <c r="M20" s="1644"/>
      <c r="N20" s="1647"/>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636"/>
      <c r="AJ20" s="650"/>
      <c r="AK20" s="1651"/>
      <c r="AL20" s="1655"/>
      <c r="AM20" s="1658"/>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639"/>
      <c r="BF20" s="558" t="s">
        <v>388</v>
      </c>
      <c r="BG20" s="558" t="s">
        <v>388</v>
      </c>
      <c r="BH20" s="558" t="s">
        <v>388</v>
      </c>
      <c r="BI20" s="558" t="s">
        <v>388</v>
      </c>
      <c r="BJ20" s="558" t="s">
        <v>388</v>
      </c>
      <c r="BK20" s="657"/>
      <c r="BL20" s="1630"/>
    </row>
    <row r="21" spans="2:64" ht="89.25" customHeight="1" thickBot="1" x14ac:dyDescent="0.35">
      <c r="B21" s="1601" t="s">
        <v>192</v>
      </c>
      <c r="C21" s="1604" t="s">
        <v>214</v>
      </c>
      <c r="D21" s="1607" t="s">
        <v>224</v>
      </c>
      <c r="E21" s="1610" t="s">
        <v>74</v>
      </c>
      <c r="F21" s="1613" t="s">
        <v>239</v>
      </c>
      <c r="G21" s="1633" t="s">
        <v>423</v>
      </c>
      <c r="H21" s="1635" t="s">
        <v>68</v>
      </c>
      <c r="I21" s="1635" t="s">
        <v>408</v>
      </c>
      <c r="J21" s="1635" t="s">
        <v>413</v>
      </c>
      <c r="K21" s="1648" t="s">
        <v>355</v>
      </c>
      <c r="L21" s="1635" t="s">
        <v>72</v>
      </c>
      <c r="M21" s="1642" t="s">
        <v>90</v>
      </c>
      <c r="N21" s="1645">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635" t="s">
        <v>361</v>
      </c>
      <c r="AJ21" s="641"/>
      <c r="AK21" s="1650" t="s">
        <v>123</v>
      </c>
      <c r="AL21" s="1653">
        <v>0.6</v>
      </c>
      <c r="AM21" s="1656"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637" t="s">
        <v>60</v>
      </c>
      <c r="BF21" s="1635" t="s">
        <v>411</v>
      </c>
      <c r="BG21" s="1635" t="s">
        <v>412</v>
      </c>
      <c r="BH21" s="1678" t="s">
        <v>390</v>
      </c>
      <c r="BI21" s="1681">
        <v>44564</v>
      </c>
      <c r="BJ21" s="1681">
        <v>44926</v>
      </c>
      <c r="BK21" s="680"/>
      <c r="BL21" s="1629" t="s">
        <v>424</v>
      </c>
    </row>
    <row r="22" spans="2:64" ht="101.25" customHeight="1" thickTop="1" thickBot="1" x14ac:dyDescent="0.35">
      <c r="B22" s="1602"/>
      <c r="C22" s="1605"/>
      <c r="D22" s="1608"/>
      <c r="E22" s="1611"/>
      <c r="F22" s="1614"/>
      <c r="G22" s="1677"/>
      <c r="H22" s="1640"/>
      <c r="I22" s="1640"/>
      <c r="J22" s="1640"/>
      <c r="K22" s="1665"/>
      <c r="L22" s="1640"/>
      <c r="M22" s="1643"/>
      <c r="N22" s="1646"/>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640"/>
      <c r="AJ22" s="615"/>
      <c r="AK22" s="1652"/>
      <c r="AL22" s="1654"/>
      <c r="AM22" s="1657"/>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638"/>
      <c r="BF22" s="1640"/>
      <c r="BG22" s="1640"/>
      <c r="BH22" s="1679"/>
      <c r="BI22" s="1682"/>
      <c r="BJ22" s="1682"/>
      <c r="BK22" s="157"/>
      <c r="BL22" s="1631"/>
    </row>
    <row r="23" spans="2:64" ht="96" customHeight="1" thickTop="1" thickBot="1" x14ac:dyDescent="0.35">
      <c r="B23" s="1602"/>
      <c r="C23" s="1605"/>
      <c r="D23" s="1608"/>
      <c r="E23" s="1632"/>
      <c r="F23" s="1615"/>
      <c r="G23" s="1634"/>
      <c r="H23" s="1636"/>
      <c r="I23" s="1636"/>
      <c r="J23" s="1636"/>
      <c r="K23" s="1649"/>
      <c r="L23" s="1636"/>
      <c r="M23" s="1644"/>
      <c r="N23" s="1647"/>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636"/>
      <c r="AJ23" s="650"/>
      <c r="AK23" s="1651"/>
      <c r="AL23" s="1655"/>
      <c r="AM23" s="1658"/>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639"/>
      <c r="BF23" s="1636"/>
      <c r="BG23" s="1636"/>
      <c r="BH23" s="1680"/>
      <c r="BI23" s="1683"/>
      <c r="BJ23" s="1683"/>
      <c r="BK23" s="681"/>
      <c r="BL23" s="1630"/>
    </row>
    <row r="24" spans="2:64" ht="141" customHeight="1" thickBot="1" x14ac:dyDescent="0.35">
      <c r="B24" s="1602"/>
      <c r="C24" s="1605"/>
      <c r="D24" s="1608"/>
      <c r="E24" s="1666" t="s">
        <v>74</v>
      </c>
      <c r="F24" s="1613" t="s">
        <v>240</v>
      </c>
      <c r="G24" s="1633" t="s">
        <v>425</v>
      </c>
      <c r="H24" s="1635" t="s">
        <v>51</v>
      </c>
      <c r="I24" s="1635" t="s">
        <v>415</v>
      </c>
      <c r="J24" s="1635" t="s">
        <v>426</v>
      </c>
      <c r="K24" s="1648" t="s">
        <v>101</v>
      </c>
      <c r="L24" s="1635" t="s">
        <v>64</v>
      </c>
      <c r="M24" s="1642" t="s">
        <v>122</v>
      </c>
      <c r="N24" s="1645">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635" t="s">
        <v>361</v>
      </c>
      <c r="AJ24" s="641"/>
      <c r="AK24" s="1650" t="s">
        <v>123</v>
      </c>
      <c r="AL24" s="1653">
        <v>0.6</v>
      </c>
      <c r="AM24" s="1656"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637" t="s">
        <v>60</v>
      </c>
      <c r="BF24" s="1635" t="s">
        <v>416</v>
      </c>
      <c r="BG24" s="1635" t="s">
        <v>412</v>
      </c>
      <c r="BH24" s="1635" t="s">
        <v>390</v>
      </c>
      <c r="BI24" s="1684">
        <v>44564</v>
      </c>
      <c r="BJ24" s="1684">
        <v>44926</v>
      </c>
      <c r="BK24" s="141"/>
      <c r="BL24" s="1629" t="s">
        <v>428</v>
      </c>
    </row>
    <row r="25" spans="2:64" ht="144.75" customHeight="1" thickTop="1" thickBot="1" x14ac:dyDescent="0.35">
      <c r="B25" s="1602"/>
      <c r="C25" s="1605"/>
      <c r="D25" s="1608"/>
      <c r="E25" s="1632"/>
      <c r="F25" s="1615"/>
      <c r="G25" s="1634"/>
      <c r="H25" s="1636"/>
      <c r="I25" s="1636"/>
      <c r="J25" s="1636"/>
      <c r="K25" s="1649"/>
      <c r="L25" s="1636"/>
      <c r="M25" s="1644"/>
      <c r="N25" s="1647"/>
      <c r="O25" s="673"/>
      <c r="P25" s="673"/>
      <c r="Q25" s="673"/>
      <c r="R25" s="673"/>
      <c r="S25" s="673"/>
      <c r="T25" s="673"/>
      <c r="U25" s="673"/>
      <c r="V25" s="673"/>
      <c r="W25" s="673"/>
      <c r="X25" s="673"/>
      <c r="Y25" s="673"/>
      <c r="Z25" s="673"/>
      <c r="AA25" s="673"/>
      <c r="AB25" s="673"/>
      <c r="AC25" s="673"/>
      <c r="AD25" s="673"/>
      <c r="AE25" s="673"/>
      <c r="AF25" s="673"/>
      <c r="AG25" s="673"/>
      <c r="AH25" s="674"/>
      <c r="AI25" s="1636"/>
      <c r="AJ25" s="674"/>
      <c r="AK25" s="1651"/>
      <c r="AL25" s="1655"/>
      <c r="AM25" s="1658"/>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639"/>
      <c r="BF25" s="1636"/>
      <c r="BG25" s="1636"/>
      <c r="BH25" s="1636"/>
      <c r="BI25" s="1685"/>
      <c r="BJ25" s="1685"/>
      <c r="BK25" s="148"/>
      <c r="BL25" s="1630"/>
    </row>
    <row r="26" spans="2:64" ht="172.5" customHeight="1" thickBot="1" x14ac:dyDescent="0.35">
      <c r="B26" s="1602"/>
      <c r="C26" s="1605"/>
      <c r="D26" s="1608"/>
      <c r="E26" s="1666" t="s">
        <v>74</v>
      </c>
      <c r="F26" s="1613" t="s">
        <v>242</v>
      </c>
      <c r="G26" s="1633" t="s">
        <v>419</v>
      </c>
      <c r="H26" s="1635" t="s">
        <v>68</v>
      </c>
      <c r="I26" s="1635" t="s">
        <v>420</v>
      </c>
      <c r="J26" s="1635" t="s">
        <v>421</v>
      </c>
      <c r="K26" s="1648" t="s">
        <v>101</v>
      </c>
      <c r="L26" s="1635" t="s">
        <v>72</v>
      </c>
      <c r="M26" s="1642" t="s">
        <v>90</v>
      </c>
      <c r="N26" s="1645">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635" t="s">
        <v>359</v>
      </c>
      <c r="AJ26" s="641"/>
      <c r="AK26" s="1650" t="s">
        <v>1083</v>
      </c>
      <c r="AL26" s="1653">
        <v>0.2</v>
      </c>
      <c r="AM26" s="1656"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637" t="s">
        <v>114</v>
      </c>
      <c r="BF26" s="119" t="s">
        <v>388</v>
      </c>
      <c r="BG26" s="119" t="s">
        <v>388</v>
      </c>
      <c r="BH26" s="119" t="s">
        <v>388</v>
      </c>
      <c r="BI26" s="119" t="s">
        <v>388</v>
      </c>
      <c r="BJ26" s="119" t="s">
        <v>388</v>
      </c>
      <c r="BK26" s="667"/>
      <c r="BL26" s="1686" t="s">
        <v>436</v>
      </c>
    </row>
    <row r="27" spans="2:64" ht="209.25" customHeight="1" thickBot="1" x14ac:dyDescent="0.35">
      <c r="B27" s="1602"/>
      <c r="C27" s="1605"/>
      <c r="D27" s="1608"/>
      <c r="E27" s="1611"/>
      <c r="F27" s="1614"/>
      <c r="G27" s="1677"/>
      <c r="H27" s="1640"/>
      <c r="I27" s="1640"/>
      <c r="J27" s="1640"/>
      <c r="K27" s="1665"/>
      <c r="L27" s="1640"/>
      <c r="M27" s="1643"/>
      <c r="N27" s="1646"/>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640"/>
      <c r="AJ27" s="615"/>
      <c r="AK27" s="1652"/>
      <c r="AL27" s="1654"/>
      <c r="AM27" s="1657"/>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638"/>
      <c r="BF27" s="683" t="s">
        <v>388</v>
      </c>
      <c r="BG27" s="683" t="s">
        <v>388</v>
      </c>
      <c r="BH27" s="683" t="s">
        <v>388</v>
      </c>
      <c r="BI27" s="683" t="s">
        <v>388</v>
      </c>
      <c r="BJ27" s="683" t="s">
        <v>388</v>
      </c>
      <c r="BK27" s="616"/>
      <c r="BL27" s="1688"/>
    </row>
    <row r="28" spans="2:64" ht="221.25" customHeight="1" thickBot="1" x14ac:dyDescent="0.35">
      <c r="B28" s="1602"/>
      <c r="C28" s="1605"/>
      <c r="D28" s="1608"/>
      <c r="E28" s="1632"/>
      <c r="F28" s="1615"/>
      <c r="G28" s="1634"/>
      <c r="H28" s="1636"/>
      <c r="I28" s="1636"/>
      <c r="J28" s="1636"/>
      <c r="K28" s="1649"/>
      <c r="L28" s="1636"/>
      <c r="M28" s="1644"/>
      <c r="N28" s="1647"/>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636"/>
      <c r="AJ28" s="650"/>
      <c r="AK28" s="1651"/>
      <c r="AL28" s="1655"/>
      <c r="AM28" s="1658"/>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639"/>
      <c r="BF28" s="558" t="s">
        <v>388</v>
      </c>
      <c r="BG28" s="558" t="s">
        <v>388</v>
      </c>
      <c r="BH28" s="558" t="s">
        <v>388</v>
      </c>
      <c r="BI28" s="558" t="s">
        <v>388</v>
      </c>
      <c r="BJ28" s="558" t="s">
        <v>388</v>
      </c>
      <c r="BK28" s="657"/>
      <c r="BL28" s="1687"/>
    </row>
    <row r="29" spans="2:64" ht="154.5" customHeight="1" thickBot="1" x14ac:dyDescent="0.35">
      <c r="B29" s="1602"/>
      <c r="C29" s="1605"/>
      <c r="D29" s="1608"/>
      <c r="E29" s="1666" t="s">
        <v>74</v>
      </c>
      <c r="F29" s="1613" t="s">
        <v>328</v>
      </c>
      <c r="G29" s="1633" t="s">
        <v>437</v>
      </c>
      <c r="H29" s="1635" t="s">
        <v>68</v>
      </c>
      <c r="I29" s="1635" t="s">
        <v>438</v>
      </c>
      <c r="J29" s="1635" t="s">
        <v>439</v>
      </c>
      <c r="K29" s="1648" t="s">
        <v>101</v>
      </c>
      <c r="L29" s="1635" t="s">
        <v>72</v>
      </c>
      <c r="M29" s="1642" t="s">
        <v>90</v>
      </c>
      <c r="N29" s="1645">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635" t="s">
        <v>359</v>
      </c>
      <c r="AJ29" s="641"/>
      <c r="AK29" s="1650" t="s">
        <v>1083</v>
      </c>
      <c r="AL29" s="1653">
        <v>0.2</v>
      </c>
      <c r="AM29" s="1656"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637" t="s">
        <v>114</v>
      </c>
      <c r="BF29" s="119" t="s">
        <v>388</v>
      </c>
      <c r="BG29" s="119" t="s">
        <v>388</v>
      </c>
      <c r="BH29" s="119" t="s">
        <v>388</v>
      </c>
      <c r="BI29" s="119" t="s">
        <v>388</v>
      </c>
      <c r="BJ29" s="119" t="s">
        <v>388</v>
      </c>
      <c r="BK29" s="667"/>
      <c r="BL29" s="1686" t="s">
        <v>440</v>
      </c>
    </row>
    <row r="30" spans="2:64" ht="283.5" customHeight="1" thickBot="1" x14ac:dyDescent="0.35">
      <c r="B30" s="1603"/>
      <c r="C30" s="1606"/>
      <c r="D30" s="1609"/>
      <c r="E30" s="1612"/>
      <c r="F30" s="1615"/>
      <c r="G30" s="1634"/>
      <c r="H30" s="1636"/>
      <c r="I30" s="1636"/>
      <c r="J30" s="1636"/>
      <c r="K30" s="1649"/>
      <c r="L30" s="1636"/>
      <c r="M30" s="1644"/>
      <c r="N30" s="1647"/>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636"/>
      <c r="AJ30" s="650"/>
      <c r="AK30" s="1651"/>
      <c r="AL30" s="1655"/>
      <c r="AM30" s="1658"/>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639"/>
      <c r="BF30" s="558" t="s">
        <v>388</v>
      </c>
      <c r="BG30" s="558" t="s">
        <v>388</v>
      </c>
      <c r="BH30" s="558" t="s">
        <v>388</v>
      </c>
      <c r="BI30" s="558" t="s">
        <v>388</v>
      </c>
      <c r="BJ30" s="558" t="s">
        <v>388</v>
      </c>
      <c r="BK30" s="657"/>
      <c r="BL30" s="1687"/>
    </row>
    <row r="31" spans="2:64" ht="165" customHeight="1" thickBot="1" x14ac:dyDescent="0.35">
      <c r="B31" s="1601" t="s">
        <v>201</v>
      </c>
      <c r="C31" s="1604" t="s">
        <v>218</v>
      </c>
      <c r="D31" s="1607" t="s">
        <v>225</v>
      </c>
      <c r="E31" s="1610" t="s">
        <v>74</v>
      </c>
      <c r="F31" s="1613" t="s">
        <v>243</v>
      </c>
      <c r="G31" s="1633" t="s">
        <v>442</v>
      </c>
      <c r="H31" s="1635" t="s">
        <v>68</v>
      </c>
      <c r="I31" s="1635" t="s">
        <v>441</v>
      </c>
      <c r="J31" s="670" t="s">
        <v>443</v>
      </c>
      <c r="K31" s="1648" t="s">
        <v>101</v>
      </c>
      <c r="L31" s="1635" t="s">
        <v>70</v>
      </c>
      <c r="M31" s="1642" t="s">
        <v>129</v>
      </c>
      <c r="N31" s="1645">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635" t="s">
        <v>361</v>
      </c>
      <c r="AJ31" s="641"/>
      <c r="AK31" s="1650" t="s">
        <v>123</v>
      </c>
      <c r="AL31" s="1653">
        <v>0.6</v>
      </c>
      <c r="AM31" s="1656"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637" t="s">
        <v>60</v>
      </c>
      <c r="BF31" s="770" t="s">
        <v>462</v>
      </c>
      <c r="BG31" s="728" t="s">
        <v>463</v>
      </c>
      <c r="BH31" s="725" t="s">
        <v>430</v>
      </c>
      <c r="BI31" s="771">
        <v>44564</v>
      </c>
      <c r="BJ31" s="771">
        <v>44925</v>
      </c>
      <c r="BK31" s="639"/>
      <c r="BL31" s="1686" t="s">
        <v>447</v>
      </c>
    </row>
    <row r="32" spans="2:64" ht="141" customHeight="1" thickBot="1" x14ac:dyDescent="0.35">
      <c r="B32" s="1602"/>
      <c r="C32" s="1605"/>
      <c r="D32" s="1608"/>
      <c r="E32" s="1632"/>
      <c r="F32" s="1615"/>
      <c r="G32" s="1634"/>
      <c r="H32" s="1636"/>
      <c r="I32" s="1636"/>
      <c r="J32" s="648" t="s">
        <v>444</v>
      </c>
      <c r="K32" s="1649"/>
      <c r="L32" s="1636"/>
      <c r="M32" s="1644"/>
      <c r="N32" s="1647"/>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636"/>
      <c r="AJ32" s="650"/>
      <c r="AK32" s="1651"/>
      <c r="AL32" s="1655"/>
      <c r="AM32" s="1658"/>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639"/>
      <c r="BF32" s="194" t="s">
        <v>464</v>
      </c>
      <c r="BG32" s="728" t="s">
        <v>465</v>
      </c>
      <c r="BH32" s="569" t="s">
        <v>430</v>
      </c>
      <c r="BI32" s="197">
        <v>44564</v>
      </c>
      <c r="BJ32" s="197">
        <v>44925</v>
      </c>
      <c r="BK32" s="118"/>
      <c r="BL32" s="1687"/>
    </row>
    <row r="33" spans="2:64" ht="225.75" customHeight="1" thickBot="1" x14ac:dyDescent="0.35">
      <c r="B33" s="1602"/>
      <c r="C33" s="1605"/>
      <c r="D33" s="1608"/>
      <c r="E33" s="1666" t="s">
        <v>74</v>
      </c>
      <c r="F33" s="1613" t="s">
        <v>244</v>
      </c>
      <c r="G33" s="1633" t="s">
        <v>448</v>
      </c>
      <c r="H33" s="1635" t="s">
        <v>68</v>
      </c>
      <c r="I33" s="1635" t="s">
        <v>449</v>
      </c>
      <c r="J33" s="119" t="s">
        <v>450</v>
      </c>
      <c r="K33" s="1648" t="s">
        <v>101</v>
      </c>
      <c r="L33" s="1635" t="s">
        <v>70</v>
      </c>
      <c r="M33" s="1642" t="s">
        <v>129</v>
      </c>
      <c r="N33" s="1645">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635" t="s">
        <v>361</v>
      </c>
      <c r="AJ33" s="641"/>
      <c r="AK33" s="1650" t="s">
        <v>123</v>
      </c>
      <c r="AL33" s="1653">
        <v>0.6</v>
      </c>
      <c r="AM33" s="1656"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637" t="s">
        <v>60</v>
      </c>
      <c r="BF33" s="196" t="s">
        <v>466</v>
      </c>
      <c r="BG33" s="670" t="s">
        <v>469</v>
      </c>
      <c r="BH33" s="119" t="s">
        <v>381</v>
      </c>
      <c r="BI33" s="195">
        <v>44564</v>
      </c>
      <c r="BJ33" s="195">
        <v>44925</v>
      </c>
      <c r="BK33" s="667"/>
      <c r="BL33" s="1686" t="s">
        <v>454</v>
      </c>
    </row>
    <row r="34" spans="2:64" ht="93" customHeight="1" thickTop="1" x14ac:dyDescent="0.3">
      <c r="B34" s="1602"/>
      <c r="C34" s="1605"/>
      <c r="D34" s="1608"/>
      <c r="E34" s="1611"/>
      <c r="F34" s="1614"/>
      <c r="G34" s="1677"/>
      <c r="H34" s="1640"/>
      <c r="I34" s="1640"/>
      <c r="J34" s="170" t="s">
        <v>451</v>
      </c>
      <c r="K34" s="1665"/>
      <c r="L34" s="1640"/>
      <c r="M34" s="1643"/>
      <c r="N34" s="1646"/>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640"/>
      <c r="AJ34" s="615"/>
      <c r="AK34" s="1652"/>
      <c r="AL34" s="1654"/>
      <c r="AM34" s="1657"/>
      <c r="AN34" s="1695" t="s">
        <v>347</v>
      </c>
      <c r="AO34" s="1697" t="s">
        <v>554</v>
      </c>
      <c r="AP34" s="1699" t="s">
        <v>453</v>
      </c>
      <c r="AQ34" s="1701" t="s">
        <v>103</v>
      </c>
      <c r="AR34" s="1692" t="s">
        <v>61</v>
      </c>
      <c r="AS34" s="1689">
        <v>0.25</v>
      </c>
      <c r="AT34" s="1692" t="s">
        <v>56</v>
      </c>
      <c r="AU34" s="1689">
        <v>0.15</v>
      </c>
      <c r="AV34" s="1690">
        <v>0.4</v>
      </c>
      <c r="AW34" s="1692" t="s">
        <v>73</v>
      </c>
      <c r="AX34" s="1692" t="s">
        <v>65</v>
      </c>
      <c r="AY34" s="1692" t="s">
        <v>59</v>
      </c>
      <c r="AZ34" s="1693">
        <v>0.28799999999999998</v>
      </c>
      <c r="BA34" s="1703" t="s">
        <v>90</v>
      </c>
      <c r="BB34" s="1690">
        <v>0.6</v>
      </c>
      <c r="BC34" s="1703" t="s">
        <v>123</v>
      </c>
      <c r="BD34" s="1705" t="s">
        <v>126</v>
      </c>
      <c r="BE34" s="1638"/>
      <c r="BF34" s="1707" t="s">
        <v>467</v>
      </c>
      <c r="BG34" s="1709" t="s">
        <v>470</v>
      </c>
      <c r="BH34" s="1720" t="s">
        <v>468</v>
      </c>
      <c r="BI34" s="1721">
        <v>44564</v>
      </c>
      <c r="BJ34" s="1721">
        <v>44925</v>
      </c>
      <c r="BK34" s="616"/>
      <c r="BL34" s="1688"/>
    </row>
    <row r="35" spans="2:64" ht="159.75" customHeight="1" thickBot="1" x14ac:dyDescent="0.35">
      <c r="B35" s="1603"/>
      <c r="C35" s="1606"/>
      <c r="D35" s="1609"/>
      <c r="E35" s="1612"/>
      <c r="F35" s="1615"/>
      <c r="G35" s="1634"/>
      <c r="H35" s="1636"/>
      <c r="I35" s="1636"/>
      <c r="J35" s="171" t="s">
        <v>452</v>
      </c>
      <c r="K35" s="1649"/>
      <c r="L35" s="1636"/>
      <c r="M35" s="1644"/>
      <c r="N35" s="1647"/>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636"/>
      <c r="AJ35" s="650"/>
      <c r="AK35" s="1651"/>
      <c r="AL35" s="1655"/>
      <c r="AM35" s="1658"/>
      <c r="AN35" s="1696"/>
      <c r="AO35" s="1698"/>
      <c r="AP35" s="1700"/>
      <c r="AQ35" s="1702"/>
      <c r="AR35" s="1639"/>
      <c r="AS35" s="1655"/>
      <c r="AT35" s="1639"/>
      <c r="AU35" s="1655"/>
      <c r="AV35" s="1691"/>
      <c r="AW35" s="1639"/>
      <c r="AX35" s="1639"/>
      <c r="AY35" s="1639"/>
      <c r="AZ35" s="1694"/>
      <c r="BA35" s="1704"/>
      <c r="BB35" s="1691"/>
      <c r="BC35" s="1704"/>
      <c r="BD35" s="1706"/>
      <c r="BE35" s="1639"/>
      <c r="BF35" s="1708"/>
      <c r="BG35" s="1636"/>
      <c r="BH35" s="1680"/>
      <c r="BI35" s="1683"/>
      <c r="BJ35" s="1683"/>
      <c r="BK35" s="657"/>
      <c r="BL35" s="1687"/>
    </row>
    <row r="36" spans="2:64" ht="116.25" customHeight="1" thickBot="1" x14ac:dyDescent="0.35">
      <c r="B36" s="1601" t="s">
        <v>196</v>
      </c>
      <c r="C36" s="1604" t="s">
        <v>213</v>
      </c>
      <c r="D36" s="1607"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602"/>
      <c r="C37" s="1605"/>
      <c r="D37" s="1608"/>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602"/>
      <c r="C38" s="1605"/>
      <c r="D38" s="1608"/>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602"/>
      <c r="C39" s="1605"/>
      <c r="D39" s="1608"/>
      <c r="E39" s="1666" t="s">
        <v>74</v>
      </c>
      <c r="F39" s="1613" t="s">
        <v>250</v>
      </c>
      <c r="G39" s="1633" t="s">
        <v>1142</v>
      </c>
      <c r="H39" s="1635" t="s">
        <v>51</v>
      </c>
      <c r="I39" s="1635" t="s">
        <v>1141</v>
      </c>
      <c r="J39" s="670" t="s">
        <v>1143</v>
      </c>
      <c r="K39" s="682" t="s">
        <v>355</v>
      </c>
      <c r="L39" s="1635" t="s">
        <v>64</v>
      </c>
      <c r="M39" s="1642" t="s">
        <v>122</v>
      </c>
      <c r="N39" s="1645">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635" t="s">
        <v>359</v>
      </c>
      <c r="AJ39" s="641"/>
      <c r="AK39" s="1650" t="s">
        <v>1083</v>
      </c>
      <c r="AL39" s="1653">
        <v>0.2</v>
      </c>
      <c r="AM39" s="1656"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686" t="s">
        <v>1148</v>
      </c>
    </row>
    <row r="40" spans="2:64" ht="143.25" customHeight="1" thickBot="1" x14ac:dyDescent="0.35">
      <c r="B40" s="1603"/>
      <c r="C40" s="1606"/>
      <c r="D40" s="1609"/>
      <c r="E40" s="1612"/>
      <c r="F40" s="1615"/>
      <c r="G40" s="1634"/>
      <c r="H40" s="1636"/>
      <c r="I40" s="1636"/>
      <c r="J40" s="648" t="s">
        <v>1144</v>
      </c>
      <c r="K40" s="647" t="s">
        <v>356</v>
      </c>
      <c r="L40" s="1636"/>
      <c r="M40" s="1644"/>
      <c r="N40" s="1647"/>
      <c r="O40" s="673"/>
      <c r="P40" s="673"/>
      <c r="Q40" s="673"/>
      <c r="R40" s="673"/>
      <c r="S40" s="673"/>
      <c r="T40" s="673"/>
      <c r="U40" s="673"/>
      <c r="V40" s="673"/>
      <c r="W40" s="673"/>
      <c r="X40" s="673"/>
      <c r="Y40" s="673"/>
      <c r="Z40" s="673"/>
      <c r="AA40" s="673"/>
      <c r="AB40" s="673"/>
      <c r="AC40" s="673"/>
      <c r="AD40" s="673"/>
      <c r="AE40" s="673"/>
      <c r="AF40" s="673"/>
      <c r="AG40" s="673"/>
      <c r="AH40" s="674"/>
      <c r="AI40" s="1636"/>
      <c r="AJ40" s="674"/>
      <c r="AK40" s="1651"/>
      <c r="AL40" s="1655"/>
      <c r="AM40" s="1658"/>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687"/>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601" t="s">
        <v>193</v>
      </c>
      <c r="C42" s="1710" t="s">
        <v>206</v>
      </c>
      <c r="D42" s="1713" t="s">
        <v>227</v>
      </c>
      <c r="E42" s="1610" t="s">
        <v>74</v>
      </c>
      <c r="F42" s="1613" t="s">
        <v>255</v>
      </c>
      <c r="G42" s="1716" t="s">
        <v>515</v>
      </c>
      <c r="H42" s="1718" t="s">
        <v>68</v>
      </c>
      <c r="I42" s="1726" t="s">
        <v>510</v>
      </c>
      <c r="J42" s="1726" t="s">
        <v>511</v>
      </c>
      <c r="K42" s="1726" t="s">
        <v>355</v>
      </c>
      <c r="L42" s="1635" t="s">
        <v>64</v>
      </c>
      <c r="M42" s="1642" t="s">
        <v>122</v>
      </c>
      <c r="N42" s="1645">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635" t="s">
        <v>360</v>
      </c>
      <c r="AJ42" s="641"/>
      <c r="AK42" s="1650" t="s">
        <v>117</v>
      </c>
      <c r="AL42" s="1653">
        <v>0.4</v>
      </c>
      <c r="AM42" s="1656"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637" t="s">
        <v>60</v>
      </c>
      <c r="BF42" s="1724" t="s">
        <v>513</v>
      </c>
      <c r="BG42" s="1722" t="s">
        <v>514</v>
      </c>
      <c r="BH42" s="1722" t="s">
        <v>395</v>
      </c>
      <c r="BI42" s="1732">
        <v>44562</v>
      </c>
      <c r="BJ42" s="1728">
        <v>44926</v>
      </c>
      <c r="BK42" s="1722"/>
      <c r="BL42" s="1686" t="s">
        <v>926</v>
      </c>
    </row>
    <row r="43" spans="2:64" ht="269.25" customHeight="1" thickBot="1" x14ac:dyDescent="0.35">
      <c r="B43" s="1602"/>
      <c r="C43" s="1711"/>
      <c r="D43" s="1714"/>
      <c r="E43" s="1632"/>
      <c r="F43" s="1615"/>
      <c r="G43" s="1717"/>
      <c r="H43" s="1719"/>
      <c r="I43" s="1727"/>
      <c r="J43" s="1727"/>
      <c r="K43" s="1727"/>
      <c r="L43" s="1636"/>
      <c r="M43" s="1644"/>
      <c r="N43" s="1647"/>
      <c r="O43" s="673"/>
      <c r="P43" s="673"/>
      <c r="Q43" s="673"/>
      <c r="R43" s="673"/>
      <c r="S43" s="673"/>
      <c r="T43" s="673"/>
      <c r="U43" s="673"/>
      <c r="V43" s="673"/>
      <c r="W43" s="673"/>
      <c r="X43" s="673"/>
      <c r="Y43" s="673"/>
      <c r="Z43" s="673"/>
      <c r="AA43" s="673"/>
      <c r="AB43" s="673"/>
      <c r="AC43" s="673"/>
      <c r="AD43" s="673"/>
      <c r="AE43" s="673"/>
      <c r="AF43" s="673"/>
      <c r="AG43" s="673"/>
      <c r="AH43" s="674"/>
      <c r="AI43" s="1636"/>
      <c r="AJ43" s="674"/>
      <c r="AK43" s="1651"/>
      <c r="AL43" s="1655"/>
      <c r="AM43" s="1658"/>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639"/>
      <c r="BF43" s="1725"/>
      <c r="BG43" s="1723"/>
      <c r="BH43" s="1723"/>
      <c r="BI43" s="1733"/>
      <c r="BJ43" s="1729"/>
      <c r="BK43" s="1723"/>
      <c r="BL43" s="1687"/>
    </row>
    <row r="44" spans="2:64" ht="243.75" customHeight="1" thickBot="1" x14ac:dyDescent="0.35">
      <c r="B44" s="1602"/>
      <c r="C44" s="1711"/>
      <c r="D44" s="1714"/>
      <c r="E44" s="1666" t="s">
        <v>74</v>
      </c>
      <c r="F44" s="1613" t="s">
        <v>256</v>
      </c>
      <c r="G44" s="1716" t="s">
        <v>516</v>
      </c>
      <c r="H44" s="1635" t="s">
        <v>68</v>
      </c>
      <c r="I44" s="1718" t="s">
        <v>517</v>
      </c>
      <c r="J44" s="1726" t="s">
        <v>518</v>
      </c>
      <c r="K44" s="1648" t="s">
        <v>355</v>
      </c>
      <c r="L44" s="1635" t="s">
        <v>70</v>
      </c>
      <c r="M44" s="1642" t="s">
        <v>129</v>
      </c>
      <c r="N44" s="1645">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635" t="s">
        <v>362</v>
      </c>
      <c r="AJ44" s="641"/>
      <c r="AK44" s="1650" t="s">
        <v>130</v>
      </c>
      <c r="AL44" s="1653">
        <v>0.8</v>
      </c>
      <c r="AM44" s="1656"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637" t="s">
        <v>60</v>
      </c>
      <c r="BF44" s="1724" t="s">
        <v>513</v>
      </c>
      <c r="BG44" s="1722" t="s">
        <v>514</v>
      </c>
      <c r="BH44" s="1722" t="s">
        <v>395</v>
      </c>
      <c r="BI44" s="1732">
        <v>44564</v>
      </c>
      <c r="BJ44" s="1728">
        <v>44926</v>
      </c>
      <c r="BK44" s="1722"/>
      <c r="BL44" s="1730" t="s">
        <v>928</v>
      </c>
    </row>
    <row r="45" spans="2:64" ht="176.25" customHeight="1" thickTop="1" thickBot="1" x14ac:dyDescent="0.35">
      <c r="B45" s="1603"/>
      <c r="C45" s="1712"/>
      <c r="D45" s="1715"/>
      <c r="E45" s="1612"/>
      <c r="F45" s="1615"/>
      <c r="G45" s="1717"/>
      <c r="H45" s="1636"/>
      <c r="I45" s="1719"/>
      <c r="J45" s="1727"/>
      <c r="K45" s="1649"/>
      <c r="L45" s="1636"/>
      <c r="M45" s="1644"/>
      <c r="N45" s="1647"/>
      <c r="O45" s="673"/>
      <c r="P45" s="673"/>
      <c r="Q45" s="673"/>
      <c r="R45" s="673"/>
      <c r="S45" s="673"/>
      <c r="T45" s="673"/>
      <c r="U45" s="673"/>
      <c r="V45" s="673"/>
      <c r="W45" s="673"/>
      <c r="X45" s="673"/>
      <c r="Y45" s="673"/>
      <c r="Z45" s="673"/>
      <c r="AA45" s="673"/>
      <c r="AB45" s="673"/>
      <c r="AC45" s="673"/>
      <c r="AD45" s="673"/>
      <c r="AE45" s="673"/>
      <c r="AF45" s="673"/>
      <c r="AG45" s="673"/>
      <c r="AH45" s="674"/>
      <c r="AI45" s="1636"/>
      <c r="AJ45" s="674"/>
      <c r="AK45" s="1651"/>
      <c r="AL45" s="1655"/>
      <c r="AM45" s="1658"/>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639"/>
      <c r="BF45" s="1725"/>
      <c r="BG45" s="1723"/>
      <c r="BH45" s="1723"/>
      <c r="BI45" s="1733"/>
      <c r="BJ45" s="1729"/>
      <c r="BK45" s="1723"/>
      <c r="BL45" s="1731"/>
    </row>
    <row r="46" spans="2:64" ht="149.25" customHeight="1" thickBot="1" x14ac:dyDescent="0.35">
      <c r="B46" s="1601" t="s">
        <v>194</v>
      </c>
      <c r="C46" s="1604" t="s">
        <v>212</v>
      </c>
      <c r="D46" s="1607"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602"/>
      <c r="C47" s="1605"/>
      <c r="D47" s="1608"/>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602"/>
      <c r="C48" s="1605"/>
      <c r="D48" s="1608"/>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602"/>
      <c r="C49" s="1605"/>
      <c r="D49" s="1608"/>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602"/>
      <c r="C50" s="1605"/>
      <c r="D50" s="1608"/>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602"/>
      <c r="C51" s="1605"/>
      <c r="D51" s="1608"/>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602"/>
      <c r="C52" s="1605"/>
      <c r="D52" s="1608"/>
      <c r="E52" s="1666" t="s">
        <v>50</v>
      </c>
      <c r="F52" s="1613" t="s">
        <v>263</v>
      </c>
      <c r="G52" s="1633" t="s">
        <v>791</v>
      </c>
      <c r="H52" s="1635" t="s">
        <v>68</v>
      </c>
      <c r="I52" s="670" t="s">
        <v>968</v>
      </c>
      <c r="J52" s="670" t="s">
        <v>969</v>
      </c>
      <c r="K52" s="1648" t="s">
        <v>101</v>
      </c>
      <c r="L52" s="1635" t="s">
        <v>64</v>
      </c>
      <c r="M52" s="1642" t="s">
        <v>122</v>
      </c>
      <c r="N52" s="1645">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635" t="s">
        <v>361</v>
      </c>
      <c r="AJ52" s="693"/>
      <c r="AK52" s="1650" t="s">
        <v>123</v>
      </c>
      <c r="AL52" s="1653">
        <v>0.6</v>
      </c>
      <c r="AM52" s="1656"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637" t="s">
        <v>60</v>
      </c>
      <c r="BF52" s="670" t="s">
        <v>768</v>
      </c>
      <c r="BG52" s="670" t="s">
        <v>767</v>
      </c>
      <c r="BH52" s="119" t="s">
        <v>395</v>
      </c>
      <c r="BI52" s="195">
        <v>44562</v>
      </c>
      <c r="BJ52" s="119" t="s">
        <v>769</v>
      </c>
      <c r="BK52" s="680"/>
      <c r="BL52" s="581" t="s">
        <v>971</v>
      </c>
    </row>
    <row r="53" spans="2:64" ht="132" thickBot="1" x14ac:dyDescent="0.35">
      <c r="B53" s="1602"/>
      <c r="C53" s="1605"/>
      <c r="D53" s="1608"/>
      <c r="E53" s="1632"/>
      <c r="F53" s="1615"/>
      <c r="G53" s="1634"/>
      <c r="H53" s="1636"/>
      <c r="I53" s="556" t="s">
        <v>972</v>
      </c>
      <c r="J53" s="556" t="s">
        <v>790</v>
      </c>
      <c r="K53" s="1649"/>
      <c r="L53" s="1636"/>
      <c r="M53" s="1644"/>
      <c r="N53" s="1647"/>
      <c r="O53" s="673"/>
      <c r="P53" s="673"/>
      <c r="Q53" s="673"/>
      <c r="R53" s="673"/>
      <c r="S53" s="673"/>
      <c r="T53" s="673"/>
      <c r="U53" s="673"/>
      <c r="V53" s="673"/>
      <c r="W53" s="673"/>
      <c r="X53" s="673"/>
      <c r="Y53" s="673"/>
      <c r="Z53" s="673"/>
      <c r="AA53" s="673"/>
      <c r="AB53" s="673"/>
      <c r="AC53" s="673"/>
      <c r="AD53" s="673"/>
      <c r="AE53" s="673"/>
      <c r="AF53" s="673"/>
      <c r="AG53" s="673"/>
      <c r="AH53" s="674"/>
      <c r="AI53" s="1636"/>
      <c r="AJ53" s="674"/>
      <c r="AK53" s="1651"/>
      <c r="AL53" s="1655"/>
      <c r="AM53" s="1658"/>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639"/>
      <c r="BF53" s="648" t="s">
        <v>794</v>
      </c>
      <c r="BG53" s="648" t="s">
        <v>973</v>
      </c>
      <c r="BH53" s="313" t="s">
        <v>430</v>
      </c>
      <c r="BI53" s="314">
        <v>44562</v>
      </c>
      <c r="BJ53" s="314">
        <v>44895</v>
      </c>
      <c r="BK53" s="681"/>
      <c r="BL53" s="406" t="s">
        <v>974</v>
      </c>
    </row>
    <row r="54" spans="2:64" ht="116.25" thickBot="1" x14ac:dyDescent="0.35">
      <c r="B54" s="1602"/>
      <c r="C54" s="1605"/>
      <c r="D54" s="1608"/>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602"/>
      <c r="C55" s="1605"/>
      <c r="D55" s="1608"/>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602"/>
      <c r="C56" s="1605"/>
      <c r="D56" s="1608"/>
      <c r="E56" s="1610" t="s">
        <v>74</v>
      </c>
      <c r="F56" s="1613" t="s">
        <v>267</v>
      </c>
      <c r="G56" s="1635" t="s">
        <v>1257</v>
      </c>
      <c r="H56" s="1635" t="s">
        <v>51</v>
      </c>
      <c r="I56" s="1635" t="s">
        <v>1250</v>
      </c>
      <c r="J56" s="1635" t="s">
        <v>1251</v>
      </c>
      <c r="K56" s="1648" t="s">
        <v>355</v>
      </c>
      <c r="L56" s="1635" t="s">
        <v>167</v>
      </c>
      <c r="M56" s="1642" t="str">
        <f>IF(L56="Máximo 2 veces por año","Muy Baja", IF(L56="De 3 a 24 veces por año","Baja", IF(L56="De 24 a 500 veces por año","Media", IF(L56="De 500 veces al año y máximo 5000 veces por año","Alta",IF(L56="Más de 5000 veces por año","Muy Alta",";")))))</f>
        <v>Muy Baja</v>
      </c>
      <c r="N56" s="1645">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635" t="s">
        <v>359</v>
      </c>
      <c r="AJ56" s="836"/>
      <c r="AK56" s="1650" t="str">
        <f>IF(AI56="Afectación menor a 10 SMLMV","Leve",IF(AI56="Entre 10 y 50 SMLMV","Menor",IF(AI56="Entre 50 y 100 SMLMV","Moderado",IF(AI56="Entre 100 y 500 SMLMV","Mayor",IF(AI56="Mayor a 500 SMLMV","Catastrófico",";")))))</f>
        <v>Leve</v>
      </c>
      <c r="AL56" s="1653">
        <f>IF(AK56="Leve", 20%, IF(AK56="Menor",40%, IF(AK56="Moderado",60%, IF(AK56="Mayor",80%,IF(AK56="Catastrófico",100%,"")))))</f>
        <v>0.2</v>
      </c>
      <c r="AM56" s="1656"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637" t="s">
        <v>114</v>
      </c>
      <c r="BF56" s="683" t="s">
        <v>388</v>
      </c>
      <c r="BG56" s="683" t="s">
        <v>388</v>
      </c>
      <c r="BH56" s="683" t="s">
        <v>388</v>
      </c>
      <c r="BI56" s="683" t="s">
        <v>388</v>
      </c>
      <c r="BJ56" s="683" t="s">
        <v>388</v>
      </c>
      <c r="BK56" s="840"/>
      <c r="BL56" s="1575" t="s">
        <v>1253</v>
      </c>
    </row>
    <row r="57" spans="2:64" ht="87.75" thickBot="1" x14ac:dyDescent="0.35">
      <c r="B57" s="1603"/>
      <c r="C57" s="1606"/>
      <c r="D57" s="1609"/>
      <c r="E57" s="1612"/>
      <c r="F57" s="1615"/>
      <c r="G57" s="1734"/>
      <c r="H57" s="1636"/>
      <c r="I57" s="1636"/>
      <c r="J57" s="1636"/>
      <c r="K57" s="1649"/>
      <c r="L57" s="1640"/>
      <c r="M57" s="1644"/>
      <c r="N57" s="1647"/>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640"/>
      <c r="AJ57" s="827"/>
      <c r="AK57" s="1651"/>
      <c r="AL57" s="1655"/>
      <c r="AM57" s="1658"/>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638"/>
      <c r="BF57" s="683" t="s">
        <v>388</v>
      </c>
      <c r="BG57" s="683" t="s">
        <v>388</v>
      </c>
      <c r="BH57" s="683" t="s">
        <v>388</v>
      </c>
      <c r="BI57" s="683" t="s">
        <v>388</v>
      </c>
      <c r="BJ57" s="683" t="s">
        <v>388</v>
      </c>
      <c r="BK57" s="828"/>
      <c r="BL57" s="1576"/>
    </row>
    <row r="58" spans="2:64" ht="116.25" customHeight="1" thickBot="1" x14ac:dyDescent="0.35">
      <c r="B58" s="1601" t="s">
        <v>199</v>
      </c>
      <c r="C58" s="1604" t="s">
        <v>207</v>
      </c>
      <c r="D58" s="1607" t="s">
        <v>225</v>
      </c>
      <c r="E58" s="1610" t="s">
        <v>50</v>
      </c>
      <c r="F58" s="1613" t="s">
        <v>269</v>
      </c>
      <c r="G58" s="1633" t="s">
        <v>1200</v>
      </c>
      <c r="H58" s="1635" t="s">
        <v>68</v>
      </c>
      <c r="I58" s="1635" t="s">
        <v>1155</v>
      </c>
      <c r="J58" s="1635" t="s">
        <v>1201</v>
      </c>
      <c r="K58" s="1648" t="s">
        <v>101</v>
      </c>
      <c r="L58" s="1635" t="s">
        <v>64</v>
      </c>
      <c r="M58" s="1642" t="s">
        <v>122</v>
      </c>
      <c r="N58" s="1645">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635" t="s">
        <v>361</v>
      </c>
      <c r="AJ58" s="641"/>
      <c r="AK58" s="1650" t="s">
        <v>123</v>
      </c>
      <c r="AL58" s="1653">
        <v>0.6</v>
      </c>
      <c r="AM58" s="1656"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637" t="s">
        <v>60</v>
      </c>
      <c r="BF58" s="1635" t="s">
        <v>1162</v>
      </c>
      <c r="BG58" s="1635" t="s">
        <v>1163</v>
      </c>
      <c r="BH58" s="1678" t="s">
        <v>395</v>
      </c>
      <c r="BI58" s="1681">
        <v>44562</v>
      </c>
      <c r="BJ58" s="1681">
        <v>44926</v>
      </c>
      <c r="BK58" s="680"/>
      <c r="BL58" s="1686" t="s">
        <v>1164</v>
      </c>
    </row>
    <row r="59" spans="2:64" ht="129" thickBot="1" x14ac:dyDescent="0.35">
      <c r="B59" s="1602"/>
      <c r="C59" s="1605"/>
      <c r="D59" s="1608"/>
      <c r="E59" s="1632"/>
      <c r="F59" s="1615"/>
      <c r="G59" s="1634"/>
      <c r="H59" s="1636"/>
      <c r="I59" s="1636"/>
      <c r="J59" s="1636"/>
      <c r="K59" s="1649"/>
      <c r="L59" s="1636"/>
      <c r="M59" s="1644"/>
      <c r="N59" s="1647"/>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636"/>
      <c r="AJ59" s="662"/>
      <c r="AK59" s="1651"/>
      <c r="AL59" s="1655"/>
      <c r="AM59" s="1658"/>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639"/>
      <c r="BF59" s="1636"/>
      <c r="BG59" s="1636"/>
      <c r="BH59" s="1680"/>
      <c r="BI59" s="1683"/>
      <c r="BJ59" s="1683"/>
      <c r="BK59" s="738"/>
      <c r="BL59" s="1687"/>
    </row>
    <row r="60" spans="2:64" ht="102" customHeight="1" thickBot="1" x14ac:dyDescent="0.35">
      <c r="B60" s="1602"/>
      <c r="C60" s="1605"/>
      <c r="D60" s="1608"/>
      <c r="E60" s="1666" t="s">
        <v>50</v>
      </c>
      <c r="F60" s="1613" t="s">
        <v>270</v>
      </c>
      <c r="G60" s="1633" t="s">
        <v>1165</v>
      </c>
      <c r="H60" s="1635" t="s">
        <v>68</v>
      </c>
      <c r="I60" s="1635" t="s">
        <v>1166</v>
      </c>
      <c r="J60" s="1635" t="s">
        <v>1167</v>
      </c>
      <c r="K60" s="1648" t="s">
        <v>101</v>
      </c>
      <c r="L60" s="1635" t="s">
        <v>70</v>
      </c>
      <c r="M60" s="1642" t="s">
        <v>129</v>
      </c>
      <c r="N60" s="1645">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635" t="s">
        <v>360</v>
      </c>
      <c r="AJ60" s="641"/>
      <c r="AK60" s="1650" t="s">
        <v>117</v>
      </c>
      <c r="AL60" s="1653">
        <v>0.4</v>
      </c>
      <c r="AM60" s="1656"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637" t="s">
        <v>114</v>
      </c>
      <c r="BF60" s="1635" t="s">
        <v>388</v>
      </c>
      <c r="BG60" s="1635" t="s">
        <v>388</v>
      </c>
      <c r="BH60" s="1635" t="s">
        <v>388</v>
      </c>
      <c r="BI60" s="1635" t="s">
        <v>388</v>
      </c>
      <c r="BJ60" s="1635" t="s">
        <v>388</v>
      </c>
      <c r="BK60" s="667"/>
      <c r="BL60" s="1686" t="s">
        <v>1175</v>
      </c>
    </row>
    <row r="61" spans="2:64" ht="88.5" thickBot="1" x14ac:dyDescent="0.35">
      <c r="B61" s="1602"/>
      <c r="C61" s="1605"/>
      <c r="D61" s="1608"/>
      <c r="E61" s="1611"/>
      <c r="F61" s="1614"/>
      <c r="G61" s="1677"/>
      <c r="H61" s="1640"/>
      <c r="I61" s="1640"/>
      <c r="J61" s="1640"/>
      <c r="K61" s="1665"/>
      <c r="L61" s="1640"/>
      <c r="M61" s="1643"/>
      <c r="N61" s="1646"/>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640"/>
      <c r="AJ61" s="615"/>
      <c r="AK61" s="1652"/>
      <c r="AL61" s="1654"/>
      <c r="AM61" s="1657"/>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638"/>
      <c r="BF61" s="1640"/>
      <c r="BG61" s="1640"/>
      <c r="BH61" s="1640"/>
      <c r="BI61" s="1640"/>
      <c r="BJ61" s="1640"/>
      <c r="BK61" s="616"/>
      <c r="BL61" s="1688"/>
    </row>
    <row r="62" spans="2:64" ht="87.75" thickBot="1" x14ac:dyDescent="0.35">
      <c r="B62" s="1602"/>
      <c r="C62" s="1605"/>
      <c r="D62" s="1608"/>
      <c r="E62" s="1611"/>
      <c r="F62" s="1614"/>
      <c r="G62" s="1677"/>
      <c r="H62" s="1640"/>
      <c r="I62" s="1640"/>
      <c r="J62" s="1640"/>
      <c r="K62" s="1665"/>
      <c r="L62" s="1640"/>
      <c r="M62" s="1643"/>
      <c r="N62" s="1646"/>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640"/>
      <c r="AJ62" s="615"/>
      <c r="AK62" s="1652"/>
      <c r="AL62" s="1654"/>
      <c r="AM62" s="1657"/>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638"/>
      <c r="BF62" s="1640"/>
      <c r="BG62" s="1640"/>
      <c r="BH62" s="1640"/>
      <c r="BI62" s="1640"/>
      <c r="BJ62" s="1640"/>
      <c r="BK62" s="616"/>
      <c r="BL62" s="1688"/>
    </row>
    <row r="63" spans="2:64" ht="102" thickBot="1" x14ac:dyDescent="0.35">
      <c r="B63" s="1602"/>
      <c r="C63" s="1605"/>
      <c r="D63" s="1608"/>
      <c r="E63" s="1611"/>
      <c r="F63" s="1614"/>
      <c r="G63" s="1677"/>
      <c r="H63" s="1640"/>
      <c r="I63" s="1640"/>
      <c r="J63" s="1640"/>
      <c r="K63" s="1665"/>
      <c r="L63" s="1640"/>
      <c r="M63" s="1643"/>
      <c r="N63" s="1646"/>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40"/>
      <c r="AJ63" s="615"/>
      <c r="AK63" s="1652"/>
      <c r="AL63" s="1654"/>
      <c r="AM63" s="1657"/>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638"/>
      <c r="BF63" s="1640"/>
      <c r="BG63" s="1640"/>
      <c r="BH63" s="1640"/>
      <c r="BI63" s="1640"/>
      <c r="BJ63" s="1640"/>
      <c r="BK63" s="616"/>
      <c r="BL63" s="1688"/>
    </row>
    <row r="64" spans="2:64" ht="130.5" thickBot="1" x14ac:dyDescent="0.35">
      <c r="B64" s="1602"/>
      <c r="C64" s="1605"/>
      <c r="D64" s="1608"/>
      <c r="E64" s="1632"/>
      <c r="F64" s="1615"/>
      <c r="G64" s="1634"/>
      <c r="H64" s="1636"/>
      <c r="I64" s="1636"/>
      <c r="J64" s="1636"/>
      <c r="K64" s="1649"/>
      <c r="L64" s="1636"/>
      <c r="M64" s="1644"/>
      <c r="N64" s="1647"/>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636"/>
      <c r="AJ64" s="650"/>
      <c r="AK64" s="1651"/>
      <c r="AL64" s="1655"/>
      <c r="AM64" s="1658"/>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639"/>
      <c r="BF64" s="1636"/>
      <c r="BG64" s="1636"/>
      <c r="BH64" s="1636"/>
      <c r="BI64" s="1636"/>
      <c r="BJ64" s="1636"/>
      <c r="BK64" s="657"/>
      <c r="BL64" s="1687"/>
    </row>
    <row r="65" spans="2:64" ht="132.75" thickBot="1" x14ac:dyDescent="0.35">
      <c r="B65" s="1602"/>
      <c r="C65" s="1605"/>
      <c r="D65" s="1608"/>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602"/>
      <c r="C66" s="1605"/>
      <c r="D66" s="1608"/>
      <c r="E66" s="1666" t="s">
        <v>50</v>
      </c>
      <c r="F66" s="1613" t="s">
        <v>273</v>
      </c>
      <c r="G66" s="1633" t="s">
        <v>1183</v>
      </c>
      <c r="H66" s="1635" t="s">
        <v>68</v>
      </c>
      <c r="I66" s="1635" t="s">
        <v>1184</v>
      </c>
      <c r="J66" s="1635" t="s">
        <v>1185</v>
      </c>
      <c r="K66" s="1648" t="s">
        <v>101</v>
      </c>
      <c r="L66" s="1635" t="s">
        <v>64</v>
      </c>
      <c r="M66" s="1642" t="s">
        <v>122</v>
      </c>
      <c r="N66" s="1645">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635" t="s">
        <v>360</v>
      </c>
      <c r="AJ66" s="641"/>
      <c r="AK66" s="1650" t="s">
        <v>117</v>
      </c>
      <c r="AL66" s="1653">
        <v>0.4</v>
      </c>
      <c r="AM66" s="1656"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637" t="s">
        <v>60</v>
      </c>
      <c r="BF66" s="1635" t="s">
        <v>1189</v>
      </c>
      <c r="BG66" s="1635" t="s">
        <v>1188</v>
      </c>
      <c r="BH66" s="1678" t="s">
        <v>590</v>
      </c>
      <c r="BI66" s="1681">
        <v>44563</v>
      </c>
      <c r="BJ66" s="1681">
        <v>44926</v>
      </c>
      <c r="BK66" s="680"/>
      <c r="BL66" s="1686" t="s">
        <v>1190</v>
      </c>
    </row>
    <row r="67" spans="2:64" ht="118.5" thickBot="1" x14ac:dyDescent="0.35">
      <c r="B67" s="1603"/>
      <c r="C67" s="1606"/>
      <c r="D67" s="1609"/>
      <c r="E67" s="1612"/>
      <c r="F67" s="1615"/>
      <c r="G67" s="1634"/>
      <c r="H67" s="1636"/>
      <c r="I67" s="1636"/>
      <c r="J67" s="1636"/>
      <c r="K67" s="1649"/>
      <c r="L67" s="1636"/>
      <c r="M67" s="1644"/>
      <c r="N67" s="1647"/>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636"/>
      <c r="AJ67" s="650"/>
      <c r="AK67" s="1651"/>
      <c r="AL67" s="1655"/>
      <c r="AM67" s="1658"/>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639"/>
      <c r="BF67" s="1636"/>
      <c r="BG67" s="1636"/>
      <c r="BH67" s="1680"/>
      <c r="BI67" s="1683"/>
      <c r="BJ67" s="1683"/>
      <c r="BK67" s="681"/>
      <c r="BL67" s="1687"/>
    </row>
    <row r="68" spans="2:64" ht="258" customHeight="1" thickBot="1" x14ac:dyDescent="0.35">
      <c r="B68" s="1601" t="s">
        <v>197</v>
      </c>
      <c r="C68" s="1604" t="s">
        <v>216</v>
      </c>
      <c r="D68" s="1607"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602"/>
      <c r="C69" s="1605"/>
      <c r="D69" s="1608"/>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602"/>
      <c r="C70" s="1605"/>
      <c r="D70" s="1608"/>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602"/>
      <c r="C71" s="1605"/>
      <c r="D71" s="1608"/>
      <c r="E71" s="1666" t="s">
        <v>74</v>
      </c>
      <c r="F71" s="1613" t="s">
        <v>277</v>
      </c>
      <c r="G71" s="1659" t="s">
        <v>935</v>
      </c>
      <c r="H71" s="1635" t="s">
        <v>68</v>
      </c>
      <c r="I71" s="670" t="s">
        <v>622</v>
      </c>
      <c r="J71" s="1648" t="s">
        <v>626</v>
      </c>
      <c r="K71" s="1648" t="s">
        <v>101</v>
      </c>
      <c r="L71" s="1635" t="s">
        <v>64</v>
      </c>
      <c r="M71" s="1642" t="s">
        <v>122</v>
      </c>
      <c r="N71" s="1645">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635" t="s">
        <v>361</v>
      </c>
      <c r="AJ71" s="641"/>
      <c r="AK71" s="1650" t="s">
        <v>123</v>
      </c>
      <c r="AL71" s="1653">
        <v>0.6</v>
      </c>
      <c r="AM71" s="1656"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637" t="s">
        <v>60</v>
      </c>
      <c r="BF71" s="1635" t="s">
        <v>937</v>
      </c>
      <c r="BG71" s="1635" t="s">
        <v>627</v>
      </c>
      <c r="BH71" s="1635" t="s">
        <v>468</v>
      </c>
      <c r="BI71" s="1635" t="s">
        <v>635</v>
      </c>
      <c r="BJ71" s="1684">
        <v>44895</v>
      </c>
      <c r="BK71" s="1736"/>
      <c r="BL71" s="1739" t="s">
        <v>636</v>
      </c>
    </row>
    <row r="72" spans="2:64" ht="116.25" customHeight="1" thickBot="1" x14ac:dyDescent="0.35">
      <c r="B72" s="1602"/>
      <c r="C72" s="1605"/>
      <c r="D72" s="1608"/>
      <c r="E72" s="1611"/>
      <c r="F72" s="1614"/>
      <c r="G72" s="1660"/>
      <c r="H72" s="1640"/>
      <c r="I72" s="595" t="s">
        <v>623</v>
      </c>
      <c r="J72" s="1665"/>
      <c r="K72" s="1665"/>
      <c r="L72" s="1640"/>
      <c r="M72" s="1643"/>
      <c r="N72" s="1646"/>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640"/>
      <c r="AJ72" s="615"/>
      <c r="AK72" s="1652"/>
      <c r="AL72" s="1654"/>
      <c r="AM72" s="1657"/>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638"/>
      <c r="BF72" s="1640"/>
      <c r="BG72" s="1640"/>
      <c r="BH72" s="1640"/>
      <c r="BI72" s="1640"/>
      <c r="BJ72" s="1735"/>
      <c r="BK72" s="1737"/>
      <c r="BL72" s="1746"/>
    </row>
    <row r="73" spans="2:64" ht="244.5" thickBot="1" x14ac:dyDescent="0.35">
      <c r="B73" s="1602"/>
      <c r="C73" s="1605"/>
      <c r="D73" s="1608"/>
      <c r="E73" s="1611"/>
      <c r="F73" s="1614"/>
      <c r="G73" s="1660"/>
      <c r="H73" s="1640"/>
      <c r="I73" s="595" t="s">
        <v>624</v>
      </c>
      <c r="J73" s="1665"/>
      <c r="K73" s="1665"/>
      <c r="L73" s="1640"/>
      <c r="M73" s="1643"/>
      <c r="N73" s="1646"/>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640"/>
      <c r="AJ73" s="615"/>
      <c r="AK73" s="1652"/>
      <c r="AL73" s="1654"/>
      <c r="AM73" s="1657"/>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638"/>
      <c r="BF73" s="1640"/>
      <c r="BG73" s="1640"/>
      <c r="BH73" s="1640"/>
      <c r="BI73" s="1640"/>
      <c r="BJ73" s="1735"/>
      <c r="BK73" s="1737"/>
      <c r="BL73" s="1746"/>
    </row>
    <row r="74" spans="2:64" ht="174.75" customHeight="1" thickBot="1" x14ac:dyDescent="0.35">
      <c r="B74" s="1602"/>
      <c r="C74" s="1605"/>
      <c r="D74" s="1608"/>
      <c r="E74" s="1632"/>
      <c r="F74" s="1615"/>
      <c r="G74" s="1661"/>
      <c r="H74" s="1636"/>
      <c r="I74" s="648" t="s">
        <v>625</v>
      </c>
      <c r="J74" s="1649"/>
      <c r="K74" s="1649"/>
      <c r="L74" s="1636"/>
      <c r="M74" s="1644"/>
      <c r="N74" s="1647"/>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636"/>
      <c r="AJ74" s="650"/>
      <c r="AK74" s="1651"/>
      <c r="AL74" s="1655"/>
      <c r="AM74" s="1658"/>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639"/>
      <c r="BF74" s="1636"/>
      <c r="BG74" s="1636"/>
      <c r="BH74" s="1636"/>
      <c r="BI74" s="1636"/>
      <c r="BJ74" s="1685"/>
      <c r="BK74" s="1738"/>
      <c r="BL74" s="1740"/>
    </row>
    <row r="75" spans="2:64" ht="115.5" customHeight="1" x14ac:dyDescent="0.3">
      <c r="B75" s="1602"/>
      <c r="C75" s="1605"/>
      <c r="D75" s="1608"/>
      <c r="E75" s="1666" t="s">
        <v>74</v>
      </c>
      <c r="F75" s="1613" t="s">
        <v>278</v>
      </c>
      <c r="G75" s="1633" t="s">
        <v>938</v>
      </c>
      <c r="H75" s="1635" t="s">
        <v>68</v>
      </c>
      <c r="I75" s="1736" t="s">
        <v>637</v>
      </c>
      <c r="J75" s="1747" t="s">
        <v>638</v>
      </c>
      <c r="K75" s="1648" t="s">
        <v>358</v>
      </c>
      <c r="L75" s="1635" t="s">
        <v>72</v>
      </c>
      <c r="M75" s="1642" t="s">
        <v>90</v>
      </c>
      <c r="N75" s="1645">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635" t="s">
        <v>359</v>
      </c>
      <c r="AJ75" s="641"/>
      <c r="AK75" s="1650" t="s">
        <v>1083</v>
      </c>
      <c r="AL75" s="1653">
        <v>0.2</v>
      </c>
      <c r="AM75" s="1656" t="s">
        <v>90</v>
      </c>
      <c r="AN75" s="1695" t="s">
        <v>84</v>
      </c>
      <c r="AO75" s="1744" t="s">
        <v>939</v>
      </c>
      <c r="AP75" s="1699" t="s">
        <v>823</v>
      </c>
      <c r="AQ75" s="1742" t="s">
        <v>103</v>
      </c>
      <c r="AR75" s="1637" t="s">
        <v>61</v>
      </c>
      <c r="AS75" s="1653">
        <v>0.25</v>
      </c>
      <c r="AT75" s="1637" t="s">
        <v>56</v>
      </c>
      <c r="AU75" s="1653">
        <v>0.15</v>
      </c>
      <c r="AV75" s="1743">
        <v>0.4</v>
      </c>
      <c r="AW75" s="1637" t="s">
        <v>57</v>
      </c>
      <c r="AX75" s="1637" t="s">
        <v>58</v>
      </c>
      <c r="AY75" s="1637" t="s">
        <v>59</v>
      </c>
      <c r="AZ75" s="1743">
        <v>0.24</v>
      </c>
      <c r="BA75" s="1749" t="s">
        <v>90</v>
      </c>
      <c r="BB75" s="1743">
        <v>0.2</v>
      </c>
      <c r="BC75" s="1749" t="s">
        <v>1083</v>
      </c>
      <c r="BD75" s="1741" t="s">
        <v>90</v>
      </c>
      <c r="BE75" s="1637" t="s">
        <v>114</v>
      </c>
      <c r="BF75" s="1635" t="s">
        <v>940</v>
      </c>
      <c r="BG75" s="1635" t="s">
        <v>639</v>
      </c>
      <c r="BH75" s="555" t="s">
        <v>468</v>
      </c>
      <c r="BI75" s="1681">
        <v>44593</v>
      </c>
      <c r="BJ75" s="1681">
        <v>44895</v>
      </c>
      <c r="BK75" s="680"/>
      <c r="BL75" s="1739" t="s">
        <v>941</v>
      </c>
    </row>
    <row r="76" spans="2:64" ht="89.25" customHeight="1" thickBot="1" x14ac:dyDescent="0.35">
      <c r="B76" s="1602"/>
      <c r="C76" s="1605"/>
      <c r="D76" s="1608"/>
      <c r="E76" s="1632"/>
      <c r="F76" s="1615"/>
      <c r="G76" s="1634"/>
      <c r="H76" s="1636"/>
      <c r="I76" s="1738"/>
      <c r="J76" s="1748"/>
      <c r="K76" s="1649"/>
      <c r="L76" s="1636"/>
      <c r="M76" s="1644"/>
      <c r="N76" s="1647"/>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636"/>
      <c r="AJ76" s="650"/>
      <c r="AK76" s="1651"/>
      <c r="AL76" s="1655"/>
      <c r="AM76" s="1658"/>
      <c r="AN76" s="1696"/>
      <c r="AO76" s="1745"/>
      <c r="AP76" s="1700"/>
      <c r="AQ76" s="1702"/>
      <c r="AR76" s="1639"/>
      <c r="AS76" s="1655"/>
      <c r="AT76" s="1639"/>
      <c r="AU76" s="1655"/>
      <c r="AV76" s="1691"/>
      <c r="AW76" s="1639"/>
      <c r="AX76" s="1639"/>
      <c r="AY76" s="1639"/>
      <c r="AZ76" s="1691"/>
      <c r="BA76" s="1704"/>
      <c r="BB76" s="1691"/>
      <c r="BC76" s="1704"/>
      <c r="BD76" s="1706"/>
      <c r="BE76" s="1639"/>
      <c r="BF76" s="1636"/>
      <c r="BG76" s="1636"/>
      <c r="BH76" s="556" t="s">
        <v>390</v>
      </c>
      <c r="BI76" s="1683"/>
      <c r="BJ76" s="1683"/>
      <c r="BK76" s="681"/>
      <c r="BL76" s="1740"/>
    </row>
    <row r="77" spans="2:64" ht="122.25" customHeight="1" x14ac:dyDescent="0.3">
      <c r="B77" s="1602"/>
      <c r="C77" s="1605"/>
      <c r="D77" s="1608"/>
      <c r="E77" s="1666" t="s">
        <v>346</v>
      </c>
      <c r="F77" s="1613" t="s">
        <v>279</v>
      </c>
      <c r="G77" s="1752" t="s">
        <v>640</v>
      </c>
      <c r="H77" s="670" t="s">
        <v>157</v>
      </c>
      <c r="I77" s="670" t="s">
        <v>641</v>
      </c>
      <c r="J77" s="682" t="s">
        <v>642</v>
      </c>
      <c r="K77" s="1648" t="s">
        <v>355</v>
      </c>
      <c r="L77" s="1635" t="s">
        <v>70</v>
      </c>
      <c r="M77" s="1642" t="s">
        <v>129</v>
      </c>
      <c r="N77" s="1645">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635" t="s">
        <v>361</v>
      </c>
      <c r="AJ77" s="641"/>
      <c r="AK77" s="1650" t="s">
        <v>123</v>
      </c>
      <c r="AL77" s="1653">
        <v>0.6</v>
      </c>
      <c r="AM77" s="1656" t="s">
        <v>129</v>
      </c>
      <c r="AN77" s="1695" t="s">
        <v>84</v>
      </c>
      <c r="AO77" s="1750" t="s">
        <v>942</v>
      </c>
      <c r="AP77" s="1699" t="s">
        <v>687</v>
      </c>
      <c r="AQ77" s="1742" t="s">
        <v>103</v>
      </c>
      <c r="AR77" s="1637" t="s">
        <v>61</v>
      </c>
      <c r="AS77" s="1653">
        <v>0.25</v>
      </c>
      <c r="AT77" s="1637" t="s">
        <v>56</v>
      </c>
      <c r="AU77" s="1653">
        <v>0.15</v>
      </c>
      <c r="AV77" s="1743">
        <v>0.4</v>
      </c>
      <c r="AW77" s="1637" t="s">
        <v>57</v>
      </c>
      <c r="AX77" s="1637" t="s">
        <v>58</v>
      </c>
      <c r="AY77" s="1637" t="s">
        <v>59</v>
      </c>
      <c r="AZ77" s="1743">
        <v>0.48</v>
      </c>
      <c r="BA77" s="1749" t="s">
        <v>122</v>
      </c>
      <c r="BB77" s="1743">
        <v>0.6</v>
      </c>
      <c r="BC77" s="1749" t="s">
        <v>123</v>
      </c>
      <c r="BD77" s="1741" t="s">
        <v>126</v>
      </c>
      <c r="BE77" s="1637" t="s">
        <v>60</v>
      </c>
      <c r="BF77" s="1736" t="s">
        <v>645</v>
      </c>
      <c r="BG77" s="1736" t="s">
        <v>646</v>
      </c>
      <c r="BH77" s="1736" t="s">
        <v>647</v>
      </c>
      <c r="BI77" s="1681">
        <v>44562</v>
      </c>
      <c r="BJ77" s="1681">
        <v>44561</v>
      </c>
      <c r="BK77" s="680"/>
      <c r="BL77" s="1739" t="s">
        <v>648</v>
      </c>
    </row>
    <row r="78" spans="2:64" ht="87.75" customHeight="1" thickBot="1" x14ac:dyDescent="0.35">
      <c r="B78" s="1602"/>
      <c r="C78" s="1605"/>
      <c r="D78" s="1608"/>
      <c r="E78" s="1632"/>
      <c r="F78" s="1615"/>
      <c r="G78" s="1753"/>
      <c r="H78" s="648" t="s">
        <v>51</v>
      </c>
      <c r="I78" s="648" t="s">
        <v>643</v>
      </c>
      <c r="J78" s="580" t="s">
        <v>644</v>
      </c>
      <c r="K78" s="1649"/>
      <c r="L78" s="1636"/>
      <c r="M78" s="1644"/>
      <c r="N78" s="1647"/>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636"/>
      <c r="AJ78" s="650"/>
      <c r="AK78" s="1651"/>
      <c r="AL78" s="1655"/>
      <c r="AM78" s="1658"/>
      <c r="AN78" s="1696"/>
      <c r="AO78" s="1751"/>
      <c r="AP78" s="1700"/>
      <c r="AQ78" s="1702"/>
      <c r="AR78" s="1639"/>
      <c r="AS78" s="1655"/>
      <c r="AT78" s="1639"/>
      <c r="AU78" s="1655"/>
      <c r="AV78" s="1691"/>
      <c r="AW78" s="1639"/>
      <c r="AX78" s="1639"/>
      <c r="AY78" s="1639"/>
      <c r="AZ78" s="1691"/>
      <c r="BA78" s="1704"/>
      <c r="BB78" s="1691"/>
      <c r="BC78" s="1704"/>
      <c r="BD78" s="1706"/>
      <c r="BE78" s="1639"/>
      <c r="BF78" s="1738"/>
      <c r="BG78" s="1738"/>
      <c r="BH78" s="1738"/>
      <c r="BI78" s="1683"/>
      <c r="BJ78" s="1683"/>
      <c r="BK78" s="681"/>
      <c r="BL78" s="1740"/>
    </row>
    <row r="79" spans="2:64" ht="176.25" customHeight="1" thickBot="1" x14ac:dyDescent="0.35">
      <c r="B79" s="1602"/>
      <c r="C79" s="1605"/>
      <c r="D79" s="1608"/>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602"/>
      <c r="C80" s="1605"/>
      <c r="D80" s="1608"/>
      <c r="E80" s="1666" t="s">
        <v>346</v>
      </c>
      <c r="F80" s="1613" t="s">
        <v>281</v>
      </c>
      <c r="G80" s="1659" t="s">
        <v>943</v>
      </c>
      <c r="H80" s="1635" t="s">
        <v>68</v>
      </c>
      <c r="I80" s="311" t="s">
        <v>657</v>
      </c>
      <c r="J80" s="1648" t="s">
        <v>659</v>
      </c>
      <c r="K80" s="1648" t="s">
        <v>101</v>
      </c>
      <c r="L80" s="1635" t="s">
        <v>64</v>
      </c>
      <c r="M80" s="1642" t="s">
        <v>122</v>
      </c>
      <c r="N80" s="1645">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635" t="s">
        <v>361</v>
      </c>
      <c r="AJ80" s="641"/>
      <c r="AK80" s="1650" t="s">
        <v>123</v>
      </c>
      <c r="AL80" s="1653">
        <v>0.6</v>
      </c>
      <c r="AM80" s="1656"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637" t="s">
        <v>60</v>
      </c>
      <c r="BF80" s="670" t="s">
        <v>661</v>
      </c>
      <c r="BG80" s="670" t="s">
        <v>662</v>
      </c>
      <c r="BH80" s="119" t="s">
        <v>430</v>
      </c>
      <c r="BI80" s="195">
        <v>44652</v>
      </c>
      <c r="BJ80" s="195">
        <v>44895</v>
      </c>
      <c r="BK80" s="680"/>
      <c r="BL80" s="1739" t="s">
        <v>944</v>
      </c>
    </row>
    <row r="81" spans="2:64" ht="88.5" customHeight="1" thickBot="1" x14ac:dyDescent="0.35">
      <c r="B81" s="1602"/>
      <c r="C81" s="1605"/>
      <c r="D81" s="1608"/>
      <c r="E81" s="1632"/>
      <c r="F81" s="1615"/>
      <c r="G81" s="1661"/>
      <c r="H81" s="1636"/>
      <c r="I81" s="312" t="s">
        <v>658</v>
      </c>
      <c r="J81" s="1649"/>
      <c r="K81" s="1649"/>
      <c r="L81" s="1636"/>
      <c r="M81" s="1644"/>
      <c r="N81" s="1647"/>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636"/>
      <c r="AJ81" s="650"/>
      <c r="AK81" s="1651"/>
      <c r="AL81" s="1655"/>
      <c r="AM81" s="1658"/>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639"/>
      <c r="BF81" s="569" t="s">
        <v>946</v>
      </c>
      <c r="BG81" s="569" t="s">
        <v>663</v>
      </c>
      <c r="BH81" s="772" t="s">
        <v>468</v>
      </c>
      <c r="BI81" s="197">
        <v>44652</v>
      </c>
      <c r="BJ81" s="197">
        <v>44895</v>
      </c>
      <c r="BK81" s="738"/>
      <c r="BL81" s="1740"/>
    </row>
    <row r="82" spans="2:64" ht="159.75" customHeight="1" thickBot="1" x14ac:dyDescent="0.35">
      <c r="B82" s="1602"/>
      <c r="C82" s="1605"/>
      <c r="D82" s="1608"/>
      <c r="E82" s="1666" t="s">
        <v>74</v>
      </c>
      <c r="F82" s="1613" t="s">
        <v>282</v>
      </c>
      <c r="G82" s="1752" t="s">
        <v>681</v>
      </c>
      <c r="H82" s="1635" t="s">
        <v>68</v>
      </c>
      <c r="I82" s="1736" t="s">
        <v>682</v>
      </c>
      <c r="J82" s="1756" t="s">
        <v>683</v>
      </c>
      <c r="K82" s="1648" t="s">
        <v>101</v>
      </c>
      <c r="L82" s="1635" t="s">
        <v>167</v>
      </c>
      <c r="M82" s="1642" t="s">
        <v>112</v>
      </c>
      <c r="N82" s="1645">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635" t="s">
        <v>359</v>
      </c>
      <c r="AJ82" s="641"/>
      <c r="AK82" s="1650" t="s">
        <v>1083</v>
      </c>
      <c r="AL82" s="1653">
        <v>0.2</v>
      </c>
      <c r="AM82" s="1656"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637" t="s">
        <v>114</v>
      </c>
      <c r="BF82" s="119" t="s">
        <v>388</v>
      </c>
      <c r="BG82" s="119" t="s">
        <v>388</v>
      </c>
      <c r="BH82" s="119" t="s">
        <v>388</v>
      </c>
      <c r="BI82" s="119" t="s">
        <v>388</v>
      </c>
      <c r="BJ82" s="119" t="s">
        <v>388</v>
      </c>
      <c r="BK82" s="722"/>
      <c r="BL82" s="1686" t="s">
        <v>947</v>
      </c>
    </row>
    <row r="83" spans="2:64" ht="184.5" customHeight="1" thickBot="1" x14ac:dyDescent="0.35">
      <c r="B83" s="1602"/>
      <c r="C83" s="1605"/>
      <c r="D83" s="1608"/>
      <c r="E83" s="1611"/>
      <c r="F83" s="1614"/>
      <c r="G83" s="1754"/>
      <c r="H83" s="1734"/>
      <c r="I83" s="1755"/>
      <c r="J83" s="1757"/>
      <c r="K83" s="1665"/>
      <c r="L83" s="1640"/>
      <c r="M83" s="1643"/>
      <c r="N83" s="1646"/>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640"/>
      <c r="AJ83" s="650"/>
      <c r="AK83" s="1652"/>
      <c r="AL83" s="1654"/>
      <c r="AM83" s="1657"/>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638"/>
      <c r="BF83" s="469" t="s">
        <v>388</v>
      </c>
      <c r="BG83" s="469" t="s">
        <v>388</v>
      </c>
      <c r="BH83" s="469" t="s">
        <v>388</v>
      </c>
      <c r="BI83" s="469" t="s">
        <v>388</v>
      </c>
      <c r="BJ83" s="469" t="s">
        <v>388</v>
      </c>
      <c r="BK83" s="296"/>
      <c r="BL83" s="1688"/>
    </row>
    <row r="84" spans="2:64" ht="139.5" customHeight="1" thickBot="1" x14ac:dyDescent="0.35">
      <c r="B84" s="1602"/>
      <c r="C84" s="1605"/>
      <c r="D84" s="1608"/>
      <c r="E84" s="1612"/>
      <c r="F84" s="1615"/>
      <c r="G84" s="1753"/>
      <c r="H84" s="728" t="s">
        <v>51</v>
      </c>
      <c r="I84" s="571" t="s">
        <v>684</v>
      </c>
      <c r="J84" s="575" t="s">
        <v>949</v>
      </c>
      <c r="K84" s="1649"/>
      <c r="L84" s="1636"/>
      <c r="M84" s="1644"/>
      <c r="N84" s="1647"/>
      <c r="O84" s="661"/>
      <c r="P84" s="661"/>
      <c r="Q84" s="661"/>
      <c r="R84" s="661"/>
      <c r="S84" s="661"/>
      <c r="T84" s="661"/>
      <c r="U84" s="661"/>
      <c r="V84" s="661"/>
      <c r="W84" s="661"/>
      <c r="X84" s="661"/>
      <c r="Y84" s="661"/>
      <c r="Z84" s="661"/>
      <c r="AA84" s="661"/>
      <c r="AB84" s="661"/>
      <c r="AC84" s="661"/>
      <c r="AD84" s="661"/>
      <c r="AE84" s="661"/>
      <c r="AF84" s="661"/>
      <c r="AG84" s="661"/>
      <c r="AH84" s="662"/>
      <c r="AI84" s="1636"/>
      <c r="AJ84" s="662"/>
      <c r="AK84" s="1651"/>
      <c r="AL84" s="1655"/>
      <c r="AM84" s="1658"/>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639"/>
      <c r="BF84" s="313" t="s">
        <v>388</v>
      </c>
      <c r="BG84" s="313" t="s">
        <v>388</v>
      </c>
      <c r="BH84" s="313" t="s">
        <v>388</v>
      </c>
      <c r="BI84" s="313" t="s">
        <v>388</v>
      </c>
      <c r="BJ84" s="313" t="s">
        <v>388</v>
      </c>
      <c r="BK84" s="775"/>
      <c r="BL84" s="1687"/>
    </row>
    <row r="85" spans="2:64" ht="195" customHeight="1" thickBot="1" x14ac:dyDescent="0.35">
      <c r="B85" s="1602"/>
      <c r="C85" s="1605"/>
      <c r="D85" s="1608"/>
      <c r="E85" s="1610" t="s">
        <v>50</v>
      </c>
      <c r="F85" s="1613" t="s">
        <v>283</v>
      </c>
      <c r="G85" s="1752" t="s">
        <v>692</v>
      </c>
      <c r="H85" s="670" t="s">
        <v>51</v>
      </c>
      <c r="I85" s="378" t="s">
        <v>693</v>
      </c>
      <c r="J85" s="379" t="s">
        <v>694</v>
      </c>
      <c r="K85" s="1648" t="s">
        <v>101</v>
      </c>
      <c r="L85" s="1635" t="s">
        <v>72</v>
      </c>
      <c r="M85" s="1642" t="s">
        <v>90</v>
      </c>
      <c r="N85" s="1645">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635" t="s">
        <v>360</v>
      </c>
      <c r="AJ85" s="641"/>
      <c r="AK85" s="1650" t="s">
        <v>117</v>
      </c>
      <c r="AL85" s="1653">
        <v>0.4</v>
      </c>
      <c r="AM85" s="1656"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637" t="s">
        <v>114</v>
      </c>
      <c r="BF85" s="1635" t="s">
        <v>701</v>
      </c>
      <c r="BG85" s="1635" t="s">
        <v>702</v>
      </c>
      <c r="BH85" s="1635" t="s">
        <v>430</v>
      </c>
      <c r="BI85" s="1681">
        <v>44562</v>
      </c>
      <c r="BJ85" s="1681">
        <v>44895</v>
      </c>
      <c r="BK85" s="774"/>
      <c r="BL85" s="1739" t="s">
        <v>703</v>
      </c>
    </row>
    <row r="86" spans="2:64" ht="156.75" customHeight="1" thickBot="1" x14ac:dyDescent="0.35">
      <c r="B86" s="1602"/>
      <c r="C86" s="1605"/>
      <c r="D86" s="1608"/>
      <c r="E86" s="1612"/>
      <c r="F86" s="1615"/>
      <c r="G86" s="1753"/>
      <c r="H86" s="648" t="s">
        <v>68</v>
      </c>
      <c r="I86" s="380" t="s">
        <v>696</v>
      </c>
      <c r="J86" s="381" t="s">
        <v>695</v>
      </c>
      <c r="K86" s="1649"/>
      <c r="L86" s="1636"/>
      <c r="M86" s="1644"/>
      <c r="N86" s="1647"/>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636"/>
      <c r="AJ86" s="674"/>
      <c r="AK86" s="1651"/>
      <c r="AL86" s="1655"/>
      <c r="AM86" s="1658"/>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639"/>
      <c r="BF86" s="1636"/>
      <c r="BG86" s="1636"/>
      <c r="BH86" s="1636"/>
      <c r="BI86" s="1683"/>
      <c r="BJ86" s="1683"/>
      <c r="BK86" s="681"/>
      <c r="BL86" s="1740"/>
    </row>
    <row r="87" spans="2:64" ht="126.75" customHeight="1" thickBot="1" x14ac:dyDescent="0.35">
      <c r="B87" s="1602"/>
      <c r="C87" s="1605"/>
      <c r="D87" s="1608"/>
      <c r="E87" s="1610" t="s">
        <v>346</v>
      </c>
      <c r="F87" s="1613" t="s">
        <v>285</v>
      </c>
      <c r="G87" s="1752" t="s">
        <v>950</v>
      </c>
      <c r="H87" s="1635" t="s">
        <v>68</v>
      </c>
      <c r="I87" s="1758" t="s">
        <v>705</v>
      </c>
      <c r="J87" s="1756" t="s">
        <v>706</v>
      </c>
      <c r="K87" s="1648" t="s">
        <v>355</v>
      </c>
      <c r="L87" s="1635" t="s">
        <v>70</v>
      </c>
      <c r="M87" s="1642" t="s">
        <v>129</v>
      </c>
      <c r="N87" s="1645">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635" t="s">
        <v>362</v>
      </c>
      <c r="AJ87" s="641"/>
      <c r="AK87" s="1650" t="s">
        <v>130</v>
      </c>
      <c r="AL87" s="1653">
        <v>0.8</v>
      </c>
      <c r="AM87" s="1656"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637" t="s">
        <v>60</v>
      </c>
      <c r="BF87" s="1635" t="s">
        <v>712</v>
      </c>
      <c r="BG87" s="1635" t="s">
        <v>713</v>
      </c>
      <c r="BH87" s="1635" t="s">
        <v>590</v>
      </c>
      <c r="BI87" s="1684">
        <v>44562</v>
      </c>
      <c r="BJ87" s="1684">
        <v>44895</v>
      </c>
      <c r="BK87" s="1736"/>
      <c r="BL87" s="1686" t="s">
        <v>951</v>
      </c>
    </row>
    <row r="88" spans="2:64" ht="93.75" customHeight="1" thickTop="1" thickBot="1" x14ac:dyDescent="0.35">
      <c r="B88" s="1602"/>
      <c r="C88" s="1605"/>
      <c r="D88" s="1608"/>
      <c r="E88" s="1611"/>
      <c r="F88" s="1614"/>
      <c r="G88" s="1754"/>
      <c r="H88" s="1640"/>
      <c r="I88" s="1759"/>
      <c r="J88" s="1761"/>
      <c r="K88" s="1665"/>
      <c r="L88" s="1640"/>
      <c r="M88" s="1643"/>
      <c r="N88" s="1646"/>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640"/>
      <c r="AJ88" s="615"/>
      <c r="AK88" s="1652"/>
      <c r="AL88" s="1654"/>
      <c r="AM88" s="1657"/>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638"/>
      <c r="BF88" s="1734"/>
      <c r="BG88" s="1734"/>
      <c r="BH88" s="1734"/>
      <c r="BI88" s="1763"/>
      <c r="BJ88" s="1763"/>
      <c r="BK88" s="1755"/>
      <c r="BL88" s="1688"/>
    </row>
    <row r="89" spans="2:64" ht="125.25" customHeight="1" thickTop="1" thickBot="1" x14ac:dyDescent="0.35">
      <c r="B89" s="1602"/>
      <c r="C89" s="1605"/>
      <c r="D89" s="1608"/>
      <c r="E89" s="1611"/>
      <c r="F89" s="1614"/>
      <c r="G89" s="1754"/>
      <c r="H89" s="1640"/>
      <c r="I89" s="1759"/>
      <c r="J89" s="1761"/>
      <c r="K89" s="1665"/>
      <c r="L89" s="1640"/>
      <c r="M89" s="1643"/>
      <c r="N89" s="1646"/>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640"/>
      <c r="AJ89" s="615"/>
      <c r="AK89" s="1652"/>
      <c r="AL89" s="1654"/>
      <c r="AM89" s="1657"/>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638"/>
      <c r="BF89" s="1709" t="s">
        <v>714</v>
      </c>
      <c r="BG89" s="1709" t="s">
        <v>953</v>
      </c>
      <c r="BH89" s="1709" t="s">
        <v>395</v>
      </c>
      <c r="BI89" s="1764">
        <v>44562</v>
      </c>
      <c r="BJ89" s="1764">
        <v>44926</v>
      </c>
      <c r="BK89" s="1765"/>
      <c r="BL89" s="1688"/>
    </row>
    <row r="90" spans="2:64" ht="134.25" customHeight="1" thickTop="1" thickBot="1" x14ac:dyDescent="0.35">
      <c r="B90" s="1602"/>
      <c r="C90" s="1605"/>
      <c r="D90" s="1608"/>
      <c r="E90" s="1632"/>
      <c r="F90" s="1615"/>
      <c r="G90" s="1753"/>
      <c r="H90" s="1636"/>
      <c r="I90" s="1760"/>
      <c r="J90" s="1762"/>
      <c r="K90" s="1649"/>
      <c r="L90" s="1636"/>
      <c r="M90" s="1644"/>
      <c r="N90" s="1647"/>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636"/>
      <c r="AJ90" s="650"/>
      <c r="AK90" s="1651"/>
      <c r="AL90" s="1655"/>
      <c r="AM90" s="1658"/>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639"/>
      <c r="BF90" s="1636"/>
      <c r="BG90" s="1636"/>
      <c r="BH90" s="1636"/>
      <c r="BI90" s="1685"/>
      <c r="BJ90" s="1685"/>
      <c r="BK90" s="1738"/>
      <c r="BL90" s="1687"/>
    </row>
    <row r="91" spans="2:64" ht="123.75" customHeight="1" thickBot="1" x14ac:dyDescent="0.35">
      <c r="B91" s="1602"/>
      <c r="C91" s="1605"/>
      <c r="D91" s="1608"/>
      <c r="E91" s="1666" t="s">
        <v>346</v>
      </c>
      <c r="F91" s="1613" t="s">
        <v>286</v>
      </c>
      <c r="G91" s="1752" t="s">
        <v>955</v>
      </c>
      <c r="H91" s="1635" t="s">
        <v>165</v>
      </c>
      <c r="I91" s="1736" t="s">
        <v>715</v>
      </c>
      <c r="J91" s="1756" t="s">
        <v>716</v>
      </c>
      <c r="K91" s="1648" t="s">
        <v>355</v>
      </c>
      <c r="L91" s="1635" t="s">
        <v>64</v>
      </c>
      <c r="M91" s="1642" t="s">
        <v>122</v>
      </c>
      <c r="N91" s="1645">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635" t="s">
        <v>362</v>
      </c>
      <c r="AJ91" s="641"/>
      <c r="AK91" s="1650" t="s">
        <v>130</v>
      </c>
      <c r="AL91" s="1653">
        <v>0.8</v>
      </c>
      <c r="AM91" s="1656"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637" t="s">
        <v>60</v>
      </c>
      <c r="BF91" s="1635" t="s">
        <v>956</v>
      </c>
      <c r="BG91" s="1635" t="s">
        <v>957</v>
      </c>
      <c r="BH91" s="1635" t="s">
        <v>395</v>
      </c>
      <c r="BI91" s="1684">
        <v>44562</v>
      </c>
      <c r="BJ91" s="1684">
        <v>44926</v>
      </c>
      <c r="BK91" s="1736"/>
      <c r="BL91" s="1739" t="s">
        <v>958</v>
      </c>
    </row>
    <row r="92" spans="2:64" ht="105.75" customHeight="1" thickBot="1" x14ac:dyDescent="0.35">
      <c r="B92" s="1602"/>
      <c r="C92" s="1605"/>
      <c r="D92" s="1608"/>
      <c r="E92" s="1611"/>
      <c r="F92" s="1614"/>
      <c r="G92" s="1754"/>
      <c r="H92" s="1640"/>
      <c r="I92" s="1737"/>
      <c r="J92" s="1761"/>
      <c r="K92" s="1665"/>
      <c r="L92" s="1640"/>
      <c r="M92" s="1643"/>
      <c r="N92" s="1646"/>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640"/>
      <c r="AJ92" s="615"/>
      <c r="AK92" s="1652"/>
      <c r="AL92" s="1654"/>
      <c r="AM92" s="1657"/>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638"/>
      <c r="BF92" s="1734"/>
      <c r="BG92" s="1734"/>
      <c r="BH92" s="1734"/>
      <c r="BI92" s="1763"/>
      <c r="BJ92" s="1763"/>
      <c r="BK92" s="1755"/>
      <c r="BL92" s="1746"/>
    </row>
    <row r="93" spans="2:64" ht="96.75" customHeight="1" thickBot="1" x14ac:dyDescent="0.35">
      <c r="B93" s="1602"/>
      <c r="C93" s="1605"/>
      <c r="D93" s="1608"/>
      <c r="E93" s="1611"/>
      <c r="F93" s="1614"/>
      <c r="G93" s="1754"/>
      <c r="H93" s="1640"/>
      <c r="I93" s="1737"/>
      <c r="J93" s="1761"/>
      <c r="K93" s="1665"/>
      <c r="L93" s="1640"/>
      <c r="M93" s="1643"/>
      <c r="N93" s="1646"/>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640"/>
      <c r="AJ93" s="615"/>
      <c r="AK93" s="1652"/>
      <c r="AL93" s="1654"/>
      <c r="AM93" s="1657"/>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638"/>
      <c r="BF93" s="595" t="s">
        <v>959</v>
      </c>
      <c r="BG93" s="595" t="s">
        <v>960</v>
      </c>
      <c r="BH93" s="595" t="s">
        <v>395</v>
      </c>
      <c r="BI93" s="339">
        <v>44562</v>
      </c>
      <c r="BJ93" s="339">
        <v>44926</v>
      </c>
      <c r="BK93" s="362"/>
      <c r="BL93" s="1746"/>
    </row>
    <row r="94" spans="2:64" ht="98.25" customHeight="1" thickBot="1" x14ac:dyDescent="0.35">
      <c r="B94" s="1602"/>
      <c r="C94" s="1605"/>
      <c r="D94" s="1608"/>
      <c r="E94" s="1611"/>
      <c r="F94" s="1614"/>
      <c r="G94" s="1754"/>
      <c r="H94" s="1640"/>
      <c r="I94" s="1737"/>
      <c r="J94" s="1761"/>
      <c r="K94" s="1665"/>
      <c r="L94" s="1640"/>
      <c r="M94" s="1643"/>
      <c r="N94" s="1646"/>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640"/>
      <c r="AJ94" s="615"/>
      <c r="AK94" s="1652"/>
      <c r="AL94" s="1654"/>
      <c r="AM94" s="1657"/>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638"/>
      <c r="BF94" s="595" t="s">
        <v>725</v>
      </c>
      <c r="BG94" s="595" t="s">
        <v>960</v>
      </c>
      <c r="BH94" s="595" t="s">
        <v>395</v>
      </c>
      <c r="BI94" s="339">
        <v>44562</v>
      </c>
      <c r="BJ94" s="339">
        <v>44926</v>
      </c>
      <c r="BK94" s="362"/>
      <c r="BL94" s="1746"/>
    </row>
    <row r="95" spans="2:64" ht="90.75" customHeight="1" thickBot="1" x14ac:dyDescent="0.35">
      <c r="B95" s="1602"/>
      <c r="C95" s="1605"/>
      <c r="D95" s="1608"/>
      <c r="E95" s="1611"/>
      <c r="F95" s="1614"/>
      <c r="G95" s="1754"/>
      <c r="H95" s="1640"/>
      <c r="I95" s="1737"/>
      <c r="J95" s="1761"/>
      <c r="K95" s="1665"/>
      <c r="L95" s="1640"/>
      <c r="M95" s="1643"/>
      <c r="N95" s="1646"/>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640"/>
      <c r="AJ95" s="615"/>
      <c r="AK95" s="1652"/>
      <c r="AL95" s="1654"/>
      <c r="AM95" s="1657"/>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638"/>
      <c r="BF95" s="1709" t="s">
        <v>726</v>
      </c>
      <c r="BG95" s="1709" t="s">
        <v>960</v>
      </c>
      <c r="BH95" s="1709" t="s">
        <v>430</v>
      </c>
      <c r="BI95" s="1764">
        <v>44562</v>
      </c>
      <c r="BJ95" s="1764">
        <v>44926</v>
      </c>
      <c r="BK95" s="1765"/>
      <c r="BL95" s="1746"/>
    </row>
    <row r="96" spans="2:64" ht="115.5" customHeight="1" thickBot="1" x14ac:dyDescent="0.35">
      <c r="B96" s="1602"/>
      <c r="C96" s="1605"/>
      <c r="D96" s="1608"/>
      <c r="E96" s="1632"/>
      <c r="F96" s="1615"/>
      <c r="G96" s="1753"/>
      <c r="H96" s="1636"/>
      <c r="I96" s="1738"/>
      <c r="J96" s="1762"/>
      <c r="K96" s="1649"/>
      <c r="L96" s="1636"/>
      <c r="M96" s="1644"/>
      <c r="N96" s="1647"/>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636"/>
      <c r="AJ96" s="650"/>
      <c r="AK96" s="1651"/>
      <c r="AL96" s="1655"/>
      <c r="AM96" s="1658"/>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639"/>
      <c r="BF96" s="1636"/>
      <c r="BG96" s="1636"/>
      <c r="BH96" s="1636"/>
      <c r="BI96" s="1685"/>
      <c r="BJ96" s="1685"/>
      <c r="BK96" s="1738"/>
      <c r="BL96" s="1740"/>
    </row>
    <row r="97" spans="2:64" ht="101.25" customHeight="1" thickBot="1" x14ac:dyDescent="0.35">
      <c r="B97" s="1602"/>
      <c r="C97" s="1605"/>
      <c r="D97" s="1608"/>
      <c r="E97" s="1666" t="s">
        <v>50</v>
      </c>
      <c r="F97" s="1613" t="s">
        <v>287</v>
      </c>
      <c r="G97" s="1659" t="s">
        <v>961</v>
      </c>
      <c r="H97" s="1635" t="s">
        <v>68</v>
      </c>
      <c r="I97" s="1736" t="s">
        <v>727</v>
      </c>
      <c r="J97" s="1756" t="s">
        <v>962</v>
      </c>
      <c r="K97" s="1648" t="s">
        <v>355</v>
      </c>
      <c r="L97" s="1635" t="s">
        <v>64</v>
      </c>
      <c r="M97" s="1642" t="s">
        <v>122</v>
      </c>
      <c r="N97" s="1645">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635" t="s">
        <v>361</v>
      </c>
      <c r="AJ97" s="641"/>
      <c r="AK97" s="1650" t="s">
        <v>123</v>
      </c>
      <c r="AL97" s="1653">
        <v>0.6</v>
      </c>
      <c r="AM97" s="1656"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637" t="s">
        <v>60</v>
      </c>
      <c r="BF97" s="1635" t="s">
        <v>733</v>
      </c>
      <c r="BG97" s="1635" t="s">
        <v>728</v>
      </c>
      <c r="BH97" s="1635" t="s">
        <v>734</v>
      </c>
      <c r="BI97" s="1684">
        <v>44835</v>
      </c>
      <c r="BJ97" s="1684">
        <v>44925</v>
      </c>
      <c r="BK97" s="1736"/>
      <c r="BL97" s="1686" t="s">
        <v>736</v>
      </c>
    </row>
    <row r="98" spans="2:64" ht="123.75" customHeight="1" thickBot="1" x14ac:dyDescent="0.35">
      <c r="B98" s="1602"/>
      <c r="C98" s="1605"/>
      <c r="D98" s="1608"/>
      <c r="E98" s="1611"/>
      <c r="F98" s="1614"/>
      <c r="G98" s="1660"/>
      <c r="H98" s="1640"/>
      <c r="I98" s="1737"/>
      <c r="J98" s="1761"/>
      <c r="K98" s="1665"/>
      <c r="L98" s="1640"/>
      <c r="M98" s="1643"/>
      <c r="N98" s="1646"/>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640"/>
      <c r="AJ98" s="615"/>
      <c r="AK98" s="1652"/>
      <c r="AL98" s="1654"/>
      <c r="AM98" s="1657"/>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638"/>
      <c r="BF98" s="1734"/>
      <c r="BG98" s="1734"/>
      <c r="BH98" s="1734"/>
      <c r="BI98" s="1763"/>
      <c r="BJ98" s="1763"/>
      <c r="BK98" s="1755"/>
      <c r="BL98" s="1688"/>
    </row>
    <row r="99" spans="2:64" ht="103.5" customHeight="1" thickBot="1" x14ac:dyDescent="0.35">
      <c r="B99" s="1602"/>
      <c r="C99" s="1605"/>
      <c r="D99" s="1608"/>
      <c r="E99" s="1611"/>
      <c r="F99" s="1614"/>
      <c r="G99" s="1660"/>
      <c r="H99" s="1640"/>
      <c r="I99" s="1737"/>
      <c r="J99" s="1761"/>
      <c r="K99" s="1665"/>
      <c r="L99" s="1640"/>
      <c r="M99" s="1643"/>
      <c r="N99" s="1646"/>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640"/>
      <c r="AJ99" s="615"/>
      <c r="AK99" s="1652"/>
      <c r="AL99" s="1654"/>
      <c r="AM99" s="1657"/>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638"/>
      <c r="BF99" s="1709" t="s">
        <v>735</v>
      </c>
      <c r="BG99" s="1709" t="s">
        <v>728</v>
      </c>
      <c r="BH99" s="1709" t="s">
        <v>390</v>
      </c>
      <c r="BI99" s="1764">
        <v>44593</v>
      </c>
      <c r="BJ99" s="1764">
        <v>44926</v>
      </c>
      <c r="BK99" s="1765"/>
      <c r="BL99" s="1688"/>
    </row>
    <row r="100" spans="2:64" ht="111" thickBot="1" x14ac:dyDescent="0.35">
      <c r="B100" s="1602"/>
      <c r="C100" s="1605"/>
      <c r="D100" s="1608"/>
      <c r="E100" s="1632"/>
      <c r="F100" s="1615"/>
      <c r="G100" s="1661"/>
      <c r="H100" s="1636"/>
      <c r="I100" s="1738"/>
      <c r="J100" s="1762"/>
      <c r="K100" s="1649"/>
      <c r="L100" s="1636"/>
      <c r="M100" s="1644"/>
      <c r="N100" s="1647"/>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636"/>
      <c r="AJ100" s="650"/>
      <c r="AK100" s="1651"/>
      <c r="AL100" s="1655"/>
      <c r="AM100" s="1658"/>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639"/>
      <c r="BF100" s="1636"/>
      <c r="BG100" s="1636"/>
      <c r="BH100" s="1636"/>
      <c r="BI100" s="1685"/>
      <c r="BJ100" s="1685"/>
      <c r="BK100" s="1738"/>
      <c r="BL100" s="1687"/>
    </row>
    <row r="101" spans="2:64" ht="108" customHeight="1" thickBot="1" x14ac:dyDescent="0.35">
      <c r="B101" s="1602"/>
      <c r="C101" s="1605"/>
      <c r="D101" s="1608"/>
      <c r="E101" s="1666" t="s">
        <v>50</v>
      </c>
      <c r="F101" s="1613" t="s">
        <v>288</v>
      </c>
      <c r="G101" s="1633" t="s">
        <v>966</v>
      </c>
      <c r="H101" s="1635" t="s">
        <v>51</v>
      </c>
      <c r="I101" s="1635" t="s">
        <v>737</v>
      </c>
      <c r="J101" s="1635" t="s">
        <v>738</v>
      </c>
      <c r="K101" s="1648" t="s">
        <v>355</v>
      </c>
      <c r="L101" s="1635" t="s">
        <v>64</v>
      </c>
      <c r="M101" s="1766" t="s">
        <v>122</v>
      </c>
      <c r="N101" s="1645">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635" t="s">
        <v>359</v>
      </c>
      <c r="AJ101" s="641"/>
      <c r="AK101" s="1650" t="s">
        <v>1083</v>
      </c>
      <c r="AL101" s="1653">
        <v>0.2</v>
      </c>
      <c r="AM101" s="1656"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637" t="s">
        <v>114</v>
      </c>
      <c r="BF101" s="1635" t="s">
        <v>388</v>
      </c>
      <c r="BG101" s="1635" t="s">
        <v>388</v>
      </c>
      <c r="BH101" s="1635" t="s">
        <v>388</v>
      </c>
      <c r="BI101" s="1635" t="s">
        <v>388</v>
      </c>
      <c r="BJ101" s="1635" t="s">
        <v>388</v>
      </c>
      <c r="BK101" s="680"/>
      <c r="BL101" s="1739" t="s">
        <v>749</v>
      </c>
    </row>
    <row r="102" spans="2:64" ht="90" thickBot="1" x14ac:dyDescent="0.35">
      <c r="B102" s="1602"/>
      <c r="C102" s="1605"/>
      <c r="D102" s="1608"/>
      <c r="E102" s="1611"/>
      <c r="F102" s="1614"/>
      <c r="G102" s="1677"/>
      <c r="H102" s="1640"/>
      <c r="I102" s="1640"/>
      <c r="J102" s="1640"/>
      <c r="K102" s="1665"/>
      <c r="L102" s="1640"/>
      <c r="M102" s="1767"/>
      <c r="N102" s="1646"/>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640"/>
      <c r="AJ102" s="615"/>
      <c r="AK102" s="1652"/>
      <c r="AL102" s="1654"/>
      <c r="AM102" s="1657"/>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638"/>
      <c r="BF102" s="1640"/>
      <c r="BG102" s="1640"/>
      <c r="BH102" s="1640"/>
      <c r="BI102" s="1640"/>
      <c r="BJ102" s="1640"/>
      <c r="BK102" s="157"/>
      <c r="BL102" s="1746"/>
    </row>
    <row r="103" spans="2:64" ht="90" thickBot="1" x14ac:dyDescent="0.35">
      <c r="B103" s="1602"/>
      <c r="C103" s="1605"/>
      <c r="D103" s="1608"/>
      <c r="E103" s="1611"/>
      <c r="F103" s="1614"/>
      <c r="G103" s="1677"/>
      <c r="H103" s="1640"/>
      <c r="I103" s="1734"/>
      <c r="J103" s="1640"/>
      <c r="K103" s="1665"/>
      <c r="L103" s="1640"/>
      <c r="M103" s="1767"/>
      <c r="N103" s="1646"/>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640"/>
      <c r="AJ103" s="615"/>
      <c r="AK103" s="1652"/>
      <c r="AL103" s="1654"/>
      <c r="AM103" s="1657"/>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638"/>
      <c r="BF103" s="1640"/>
      <c r="BG103" s="1640"/>
      <c r="BH103" s="1640"/>
      <c r="BI103" s="1640"/>
      <c r="BJ103" s="1640"/>
      <c r="BK103" s="157"/>
      <c r="BL103" s="1746"/>
    </row>
    <row r="104" spans="2:64" ht="216" thickBot="1" x14ac:dyDescent="0.35">
      <c r="B104" s="1602"/>
      <c r="C104" s="1605"/>
      <c r="D104" s="1608"/>
      <c r="E104" s="1611"/>
      <c r="F104" s="1614"/>
      <c r="G104" s="1677"/>
      <c r="H104" s="1640"/>
      <c r="I104" s="1709" t="s">
        <v>739</v>
      </c>
      <c r="J104" s="1640"/>
      <c r="K104" s="1665"/>
      <c r="L104" s="1640"/>
      <c r="M104" s="1767"/>
      <c r="N104" s="1646"/>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640"/>
      <c r="AJ104" s="615"/>
      <c r="AK104" s="1652"/>
      <c r="AL104" s="1654"/>
      <c r="AM104" s="1657"/>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638"/>
      <c r="BF104" s="1640"/>
      <c r="BG104" s="1640"/>
      <c r="BH104" s="1640"/>
      <c r="BI104" s="1640"/>
      <c r="BJ104" s="1640"/>
      <c r="BK104" s="157"/>
      <c r="BL104" s="1746"/>
    </row>
    <row r="105" spans="2:64" ht="116.25" thickBot="1" x14ac:dyDescent="0.35">
      <c r="B105" s="1602"/>
      <c r="C105" s="1605"/>
      <c r="D105" s="1608"/>
      <c r="E105" s="1611"/>
      <c r="F105" s="1614"/>
      <c r="G105" s="1677"/>
      <c r="H105" s="1640"/>
      <c r="I105" s="1640"/>
      <c r="J105" s="1640"/>
      <c r="K105" s="1665"/>
      <c r="L105" s="1640"/>
      <c r="M105" s="1767"/>
      <c r="N105" s="1646"/>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640"/>
      <c r="AJ105" s="615"/>
      <c r="AK105" s="1652"/>
      <c r="AL105" s="1654"/>
      <c r="AM105" s="1657"/>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638"/>
      <c r="BF105" s="1640"/>
      <c r="BG105" s="1640"/>
      <c r="BH105" s="1640"/>
      <c r="BI105" s="1640"/>
      <c r="BJ105" s="1640"/>
      <c r="BK105" s="157"/>
      <c r="BL105" s="1746"/>
    </row>
    <row r="106" spans="2:64" ht="111" thickBot="1" x14ac:dyDescent="0.35">
      <c r="B106" s="1602"/>
      <c r="C106" s="1605"/>
      <c r="D106" s="1608"/>
      <c r="E106" s="1632"/>
      <c r="F106" s="1615"/>
      <c r="G106" s="1634"/>
      <c r="H106" s="1636"/>
      <c r="I106" s="1636"/>
      <c r="J106" s="1636"/>
      <c r="K106" s="1649"/>
      <c r="L106" s="1636"/>
      <c r="M106" s="1768"/>
      <c r="N106" s="1647"/>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636"/>
      <c r="AJ106" s="650"/>
      <c r="AK106" s="1651"/>
      <c r="AL106" s="1655"/>
      <c r="AM106" s="1658"/>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639"/>
      <c r="BF106" s="1636"/>
      <c r="BG106" s="1636"/>
      <c r="BH106" s="1636"/>
      <c r="BI106" s="1636"/>
      <c r="BJ106" s="1636"/>
      <c r="BK106" s="681"/>
      <c r="BL106" s="1740"/>
    </row>
    <row r="107" spans="2:64" ht="176.25" customHeight="1" thickBot="1" x14ac:dyDescent="0.35">
      <c r="B107" s="1603"/>
      <c r="C107" s="1606"/>
      <c r="D107" s="1609"/>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601" t="s">
        <v>195</v>
      </c>
      <c r="C108" s="1604" t="s">
        <v>208</v>
      </c>
      <c r="D108" s="1607"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602"/>
      <c r="C109" s="1605"/>
      <c r="D109" s="1608"/>
      <c r="E109" s="1666" t="s">
        <v>74</v>
      </c>
      <c r="F109" s="1613" t="s">
        <v>292</v>
      </c>
      <c r="G109" s="1633" t="s">
        <v>984</v>
      </c>
      <c r="H109" s="1635" t="s">
        <v>68</v>
      </c>
      <c r="I109" s="1635" t="s">
        <v>806</v>
      </c>
      <c r="J109" s="1635" t="s">
        <v>807</v>
      </c>
      <c r="K109" s="1648" t="s">
        <v>101</v>
      </c>
      <c r="L109" s="1635" t="s">
        <v>70</v>
      </c>
      <c r="M109" s="1642" t="s">
        <v>129</v>
      </c>
      <c r="N109" s="1645">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635" t="s">
        <v>361</v>
      </c>
      <c r="AJ109" s="641"/>
      <c r="AK109" s="1650" t="s">
        <v>123</v>
      </c>
      <c r="AL109" s="1653">
        <v>0.6</v>
      </c>
      <c r="AM109" s="1656"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637" t="s">
        <v>60</v>
      </c>
      <c r="BF109" s="670" t="s">
        <v>810</v>
      </c>
      <c r="BG109" s="119" t="s">
        <v>985</v>
      </c>
      <c r="BH109" s="119" t="s">
        <v>811</v>
      </c>
      <c r="BI109" s="195">
        <v>44592</v>
      </c>
      <c r="BJ109" s="119" t="s">
        <v>804</v>
      </c>
      <c r="BK109" s="667"/>
      <c r="BL109" s="1686" t="s">
        <v>814</v>
      </c>
    </row>
    <row r="110" spans="2:64" ht="102.75" thickTop="1" thickBot="1" x14ac:dyDescent="0.35">
      <c r="B110" s="1602"/>
      <c r="C110" s="1605"/>
      <c r="D110" s="1608"/>
      <c r="E110" s="1632"/>
      <c r="F110" s="1615"/>
      <c r="G110" s="1634"/>
      <c r="H110" s="1636"/>
      <c r="I110" s="1636"/>
      <c r="J110" s="1636"/>
      <c r="K110" s="1649"/>
      <c r="L110" s="1636"/>
      <c r="M110" s="1644"/>
      <c r="N110" s="1647"/>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636"/>
      <c r="AJ110" s="650"/>
      <c r="AK110" s="1651"/>
      <c r="AL110" s="1655"/>
      <c r="AM110" s="1658"/>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639"/>
      <c r="BF110" s="648" t="s">
        <v>812</v>
      </c>
      <c r="BG110" s="648" t="s">
        <v>808</v>
      </c>
      <c r="BH110" s="313" t="s">
        <v>813</v>
      </c>
      <c r="BI110" s="314">
        <v>44592</v>
      </c>
      <c r="BJ110" s="313" t="s">
        <v>804</v>
      </c>
      <c r="BK110" s="657"/>
      <c r="BL110" s="1687"/>
    </row>
    <row r="111" spans="2:64" ht="121.5" customHeight="1" thickBot="1" x14ac:dyDescent="0.35">
      <c r="B111" s="1602"/>
      <c r="C111" s="1605"/>
      <c r="D111" s="1608"/>
      <c r="E111" s="1666" t="s">
        <v>74</v>
      </c>
      <c r="F111" s="1613" t="s">
        <v>293</v>
      </c>
      <c r="G111" s="1633" t="s">
        <v>987</v>
      </c>
      <c r="H111" s="1635" t="s">
        <v>68</v>
      </c>
      <c r="I111" s="1635" t="s">
        <v>815</v>
      </c>
      <c r="J111" s="1635" t="s">
        <v>816</v>
      </c>
      <c r="K111" s="1648" t="s">
        <v>101</v>
      </c>
      <c r="L111" s="1635" t="s">
        <v>70</v>
      </c>
      <c r="M111" s="1642" t="s">
        <v>129</v>
      </c>
      <c r="N111" s="1645">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635" t="s">
        <v>361</v>
      </c>
      <c r="AJ111" s="641"/>
      <c r="AK111" s="1650" t="s">
        <v>123</v>
      </c>
      <c r="AL111" s="1653">
        <v>0.6</v>
      </c>
      <c r="AM111" s="1656"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637" t="s">
        <v>60</v>
      </c>
      <c r="BF111" s="1635" t="s">
        <v>988</v>
      </c>
      <c r="BG111" s="1635" t="s">
        <v>819</v>
      </c>
      <c r="BH111" s="1635" t="s">
        <v>813</v>
      </c>
      <c r="BI111" s="1681">
        <v>44592</v>
      </c>
      <c r="BJ111" s="1678" t="s">
        <v>803</v>
      </c>
      <c r="BK111" s="667"/>
      <c r="BL111" s="1686" t="s">
        <v>820</v>
      </c>
    </row>
    <row r="112" spans="2:64" ht="147" customHeight="1" thickTop="1" thickBot="1" x14ac:dyDescent="0.35">
      <c r="B112" s="1602"/>
      <c r="C112" s="1605"/>
      <c r="D112" s="1608"/>
      <c r="E112" s="1632"/>
      <c r="F112" s="1615"/>
      <c r="G112" s="1634"/>
      <c r="H112" s="1636"/>
      <c r="I112" s="1636"/>
      <c r="J112" s="1636"/>
      <c r="K112" s="1649"/>
      <c r="L112" s="1636"/>
      <c r="M112" s="1644"/>
      <c r="N112" s="1647"/>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636"/>
      <c r="AJ112" s="650"/>
      <c r="AK112" s="1651"/>
      <c r="AL112" s="1655"/>
      <c r="AM112" s="1658"/>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639"/>
      <c r="BF112" s="1636"/>
      <c r="BG112" s="1636"/>
      <c r="BH112" s="1636"/>
      <c r="BI112" s="1683"/>
      <c r="BJ112" s="1680"/>
      <c r="BK112" s="657"/>
      <c r="BL112" s="1687"/>
    </row>
    <row r="113" spans="2:64" ht="185.25" customHeight="1" thickBot="1" x14ac:dyDescent="0.35">
      <c r="B113" s="1602"/>
      <c r="C113" s="1605"/>
      <c r="D113" s="1608"/>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602"/>
      <c r="C114" s="1605"/>
      <c r="D114" s="1608"/>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602"/>
      <c r="C115" s="1605"/>
      <c r="D115" s="1608"/>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602"/>
      <c r="C116" s="1605"/>
      <c r="D116" s="1608"/>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602"/>
      <c r="C117" s="1605"/>
      <c r="D117" s="1608"/>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602"/>
      <c r="C118" s="1605"/>
      <c r="D118" s="1608"/>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602"/>
      <c r="C119" s="1605"/>
      <c r="D119" s="1608"/>
      <c r="E119" s="1666" t="s">
        <v>50</v>
      </c>
      <c r="F119" s="1613" t="s">
        <v>302</v>
      </c>
      <c r="G119" s="1633" t="s">
        <v>839</v>
      </c>
      <c r="H119" s="1635" t="s">
        <v>68</v>
      </c>
      <c r="I119" s="670" t="s">
        <v>836</v>
      </c>
      <c r="J119" s="1635" t="s">
        <v>837</v>
      </c>
      <c r="K119" s="1648" t="s">
        <v>355</v>
      </c>
      <c r="L119" s="1635" t="s">
        <v>70</v>
      </c>
      <c r="M119" s="1642" t="s">
        <v>129</v>
      </c>
      <c r="N119" s="1645">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635" t="s">
        <v>189</v>
      </c>
      <c r="AJ119" s="641"/>
      <c r="AK119" s="1650" t="s">
        <v>155</v>
      </c>
      <c r="AL119" s="1653">
        <v>1</v>
      </c>
      <c r="AM119" s="1656"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637" t="s">
        <v>60</v>
      </c>
      <c r="BF119" s="670" t="s">
        <v>844</v>
      </c>
      <c r="BG119" s="670" t="s">
        <v>845</v>
      </c>
      <c r="BH119" s="195" t="s">
        <v>390</v>
      </c>
      <c r="BI119" s="195">
        <v>44562</v>
      </c>
      <c r="BJ119" s="195">
        <v>44926</v>
      </c>
      <c r="BK119" s="680"/>
      <c r="BL119" s="1686" t="s">
        <v>848</v>
      </c>
    </row>
    <row r="120" spans="2:64" ht="196.5" customHeight="1" thickTop="1" thickBot="1" x14ac:dyDescent="0.35">
      <c r="B120" s="1602"/>
      <c r="C120" s="1605"/>
      <c r="D120" s="1608"/>
      <c r="E120" s="1611"/>
      <c r="F120" s="1614"/>
      <c r="G120" s="1677"/>
      <c r="H120" s="1640"/>
      <c r="I120" s="595" t="s">
        <v>838</v>
      </c>
      <c r="J120" s="1640"/>
      <c r="K120" s="1665"/>
      <c r="L120" s="1640"/>
      <c r="M120" s="1643"/>
      <c r="N120" s="1646"/>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640"/>
      <c r="AJ120" s="615"/>
      <c r="AK120" s="1652"/>
      <c r="AL120" s="1654"/>
      <c r="AM120" s="1657"/>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638"/>
      <c r="BF120" s="595" t="s">
        <v>846</v>
      </c>
      <c r="BG120" s="595" t="s">
        <v>845</v>
      </c>
      <c r="BH120" s="469" t="s">
        <v>590</v>
      </c>
      <c r="BI120" s="468">
        <v>44562</v>
      </c>
      <c r="BJ120" s="468">
        <v>44926</v>
      </c>
      <c r="BK120" s="157"/>
      <c r="BL120" s="1688"/>
    </row>
    <row r="121" spans="2:64" ht="146.25" customHeight="1" thickTop="1" thickBot="1" x14ac:dyDescent="0.35">
      <c r="B121" s="1602"/>
      <c r="C121" s="1605"/>
      <c r="D121" s="1608"/>
      <c r="E121" s="1632"/>
      <c r="F121" s="1615"/>
      <c r="G121" s="1634"/>
      <c r="H121" s="1636"/>
      <c r="I121" s="648" t="s">
        <v>1000</v>
      </c>
      <c r="J121" s="1636"/>
      <c r="K121" s="1649"/>
      <c r="L121" s="1636"/>
      <c r="M121" s="1644"/>
      <c r="N121" s="1647"/>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636"/>
      <c r="AJ121" s="650"/>
      <c r="AK121" s="1651"/>
      <c r="AL121" s="1655"/>
      <c r="AM121" s="1658"/>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639"/>
      <c r="BF121" s="648" t="s">
        <v>847</v>
      </c>
      <c r="BG121" s="648" t="s">
        <v>845</v>
      </c>
      <c r="BH121" s="313" t="s">
        <v>395</v>
      </c>
      <c r="BI121" s="314">
        <v>44562</v>
      </c>
      <c r="BJ121" s="314">
        <v>44926</v>
      </c>
      <c r="BK121" s="681"/>
      <c r="BL121" s="1687"/>
    </row>
    <row r="122" spans="2:64" ht="186" customHeight="1" thickBot="1" x14ac:dyDescent="0.35">
      <c r="B122" s="1602"/>
      <c r="C122" s="1605"/>
      <c r="D122" s="1608"/>
      <c r="E122" s="1666" t="s">
        <v>50</v>
      </c>
      <c r="F122" s="1613" t="s">
        <v>303</v>
      </c>
      <c r="G122" s="1633" t="s">
        <v>1001</v>
      </c>
      <c r="H122" s="1635" t="s">
        <v>68</v>
      </c>
      <c r="I122" s="1635" t="s">
        <v>1002</v>
      </c>
      <c r="J122" s="1635" t="s">
        <v>1003</v>
      </c>
      <c r="K122" s="1648" t="s">
        <v>101</v>
      </c>
      <c r="L122" s="1635" t="s">
        <v>72</v>
      </c>
      <c r="M122" s="1642" t="s">
        <v>90</v>
      </c>
      <c r="N122" s="1645">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769" t="s">
        <v>359</v>
      </c>
      <c r="AJ122" s="715"/>
      <c r="AK122" s="1650" t="s">
        <v>1083</v>
      </c>
      <c r="AL122" s="1653">
        <v>0.2</v>
      </c>
      <c r="AM122" s="1656"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637" t="s">
        <v>114</v>
      </c>
      <c r="BF122" s="1635" t="s">
        <v>1004</v>
      </c>
      <c r="BG122" s="1635" t="s">
        <v>849</v>
      </c>
      <c r="BH122" s="1678" t="s">
        <v>430</v>
      </c>
      <c r="BI122" s="1681">
        <v>44621</v>
      </c>
      <c r="BJ122" s="1681">
        <v>44926</v>
      </c>
      <c r="BK122" s="308"/>
      <c r="BL122" s="1771" t="s">
        <v>850</v>
      </c>
    </row>
    <row r="123" spans="2:64" ht="186" customHeight="1" thickBot="1" x14ac:dyDescent="0.35">
      <c r="B123" s="1602"/>
      <c r="C123" s="1605"/>
      <c r="D123" s="1608"/>
      <c r="E123" s="1632"/>
      <c r="F123" s="1615"/>
      <c r="G123" s="1634"/>
      <c r="H123" s="1636"/>
      <c r="I123" s="1636"/>
      <c r="J123" s="1636"/>
      <c r="K123" s="1649"/>
      <c r="L123" s="1636"/>
      <c r="M123" s="1644"/>
      <c r="N123" s="1647"/>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770"/>
      <c r="AJ123" s="715"/>
      <c r="AK123" s="1651"/>
      <c r="AL123" s="1655"/>
      <c r="AM123" s="1658"/>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639"/>
      <c r="BF123" s="1636"/>
      <c r="BG123" s="1636"/>
      <c r="BH123" s="1680"/>
      <c r="BI123" s="1683"/>
      <c r="BJ123" s="1683"/>
      <c r="BK123" s="536"/>
      <c r="BL123" s="1772"/>
    </row>
    <row r="124" spans="2:64" ht="227.25" customHeight="1" thickBot="1" x14ac:dyDescent="0.35">
      <c r="B124" s="1603"/>
      <c r="C124" s="1606"/>
      <c r="D124" s="1609"/>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601" t="s">
        <v>202</v>
      </c>
      <c r="C125" s="1604" t="s">
        <v>209</v>
      </c>
      <c r="D125" s="1607" t="s">
        <v>225</v>
      </c>
      <c r="E125" s="1610" t="s">
        <v>50</v>
      </c>
      <c r="F125" s="1613" t="s">
        <v>307</v>
      </c>
      <c r="G125" s="1633" t="s">
        <v>508</v>
      </c>
      <c r="H125" s="1635" t="s">
        <v>68</v>
      </c>
      <c r="I125" s="555" t="s">
        <v>506</v>
      </c>
      <c r="J125" s="1648" t="s">
        <v>507</v>
      </c>
      <c r="K125" s="1648" t="s">
        <v>101</v>
      </c>
      <c r="L125" s="1635" t="s">
        <v>64</v>
      </c>
      <c r="M125" s="1642" t="s">
        <v>122</v>
      </c>
      <c r="N125" s="1645">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635" t="s">
        <v>360</v>
      </c>
      <c r="AJ125" s="641"/>
      <c r="AK125" s="1650" t="s">
        <v>117</v>
      </c>
      <c r="AL125" s="1653">
        <v>0.4</v>
      </c>
      <c r="AM125" s="1656"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637" t="s">
        <v>60</v>
      </c>
      <c r="BF125" s="379" t="s">
        <v>874</v>
      </c>
      <c r="BG125" s="515" t="s">
        <v>605</v>
      </c>
      <c r="BH125" s="670" t="s">
        <v>430</v>
      </c>
      <c r="BI125" s="158">
        <v>44563</v>
      </c>
      <c r="BJ125" s="158">
        <v>44895</v>
      </c>
      <c r="BK125" s="379"/>
      <c r="BL125" s="1686" t="s">
        <v>1008</v>
      </c>
    </row>
    <row r="126" spans="2:64" ht="137.25" customHeight="1" thickTop="1" thickBot="1" x14ac:dyDescent="0.35">
      <c r="B126" s="1602"/>
      <c r="C126" s="1605"/>
      <c r="D126" s="1608"/>
      <c r="E126" s="1632"/>
      <c r="F126" s="1615"/>
      <c r="G126" s="1634"/>
      <c r="H126" s="1636"/>
      <c r="I126" s="516" t="s">
        <v>505</v>
      </c>
      <c r="J126" s="1649"/>
      <c r="K126" s="1649"/>
      <c r="L126" s="1636"/>
      <c r="M126" s="1644"/>
      <c r="N126" s="1647"/>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636"/>
      <c r="AJ126" s="662"/>
      <c r="AK126" s="1651"/>
      <c r="AL126" s="1655"/>
      <c r="AM126" s="1658"/>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639"/>
      <c r="BF126" s="376" t="s">
        <v>875</v>
      </c>
      <c r="BG126" s="569" t="s">
        <v>876</v>
      </c>
      <c r="BH126" s="569" t="s">
        <v>877</v>
      </c>
      <c r="BI126" s="570">
        <v>44563</v>
      </c>
      <c r="BJ126" s="570">
        <v>44895</v>
      </c>
      <c r="BK126" s="376"/>
      <c r="BL126" s="1687"/>
    </row>
    <row r="127" spans="2:64" ht="93.75" customHeight="1" thickBot="1" x14ac:dyDescent="0.35">
      <c r="B127" s="1602"/>
      <c r="C127" s="1605"/>
      <c r="D127" s="1608"/>
      <c r="E127" s="1666" t="s">
        <v>50</v>
      </c>
      <c r="F127" s="1613" t="s">
        <v>308</v>
      </c>
      <c r="G127" s="1659" t="s">
        <v>1010</v>
      </c>
      <c r="H127" s="1635" t="s">
        <v>68</v>
      </c>
      <c r="I127" s="1648" t="s">
        <v>878</v>
      </c>
      <c r="J127" s="1648" t="s">
        <v>879</v>
      </c>
      <c r="K127" s="1648" t="s">
        <v>101</v>
      </c>
      <c r="L127" s="1635" t="s">
        <v>64</v>
      </c>
      <c r="M127" s="1642" t="s">
        <v>122</v>
      </c>
      <c r="N127" s="1645">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635" t="s">
        <v>361</v>
      </c>
      <c r="AJ127" s="641"/>
      <c r="AK127" s="1650" t="s">
        <v>123</v>
      </c>
      <c r="AL127" s="1653">
        <v>0.6</v>
      </c>
      <c r="AM127" s="1656"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637" t="s">
        <v>60</v>
      </c>
      <c r="BF127" s="1736" t="s">
        <v>1011</v>
      </c>
      <c r="BG127" s="1635" t="s">
        <v>883</v>
      </c>
      <c r="BH127" s="1635" t="s">
        <v>884</v>
      </c>
      <c r="BI127" s="1684">
        <v>44563</v>
      </c>
      <c r="BJ127" s="1684">
        <v>44926</v>
      </c>
      <c r="BK127" s="379"/>
      <c r="BL127" s="1686" t="s">
        <v>1012</v>
      </c>
    </row>
    <row r="128" spans="2:64" ht="66.75" thickBot="1" x14ac:dyDescent="0.35">
      <c r="B128" s="1602"/>
      <c r="C128" s="1605"/>
      <c r="D128" s="1608"/>
      <c r="E128" s="1632"/>
      <c r="F128" s="1615"/>
      <c r="G128" s="1661"/>
      <c r="H128" s="1636"/>
      <c r="I128" s="1649"/>
      <c r="J128" s="1649"/>
      <c r="K128" s="1649"/>
      <c r="L128" s="1636"/>
      <c r="M128" s="1644"/>
      <c r="N128" s="1647"/>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636"/>
      <c r="AJ128" s="650"/>
      <c r="AK128" s="1651"/>
      <c r="AL128" s="1655"/>
      <c r="AM128" s="1658"/>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639"/>
      <c r="BF128" s="1738"/>
      <c r="BG128" s="1636"/>
      <c r="BH128" s="1636"/>
      <c r="BI128" s="1685"/>
      <c r="BJ128" s="1685"/>
      <c r="BK128" s="376"/>
      <c r="BL128" s="1687"/>
    </row>
    <row r="129" spans="2:64" ht="148.5" customHeight="1" thickBot="1" x14ac:dyDescent="0.35">
      <c r="B129" s="1602"/>
      <c r="C129" s="1605"/>
      <c r="D129" s="1608"/>
      <c r="E129" s="1666" t="s">
        <v>50</v>
      </c>
      <c r="F129" s="1613" t="s">
        <v>309</v>
      </c>
      <c r="G129" s="1659" t="s">
        <v>1013</v>
      </c>
      <c r="H129" s="1635" t="s">
        <v>68</v>
      </c>
      <c r="I129" s="1648" t="s">
        <v>885</v>
      </c>
      <c r="J129" s="1648" t="s">
        <v>886</v>
      </c>
      <c r="K129" s="1648" t="s">
        <v>101</v>
      </c>
      <c r="L129" s="1635" t="s">
        <v>64</v>
      </c>
      <c r="M129" s="1642" t="s">
        <v>122</v>
      </c>
      <c r="N129" s="1645">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635" t="s">
        <v>361</v>
      </c>
      <c r="AJ129" s="633"/>
      <c r="AK129" s="1650" t="s">
        <v>123</v>
      </c>
      <c r="AL129" s="1653">
        <v>0.6</v>
      </c>
      <c r="AM129" s="1656"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637" t="s">
        <v>118</v>
      </c>
      <c r="BF129" s="1736" t="s">
        <v>1014</v>
      </c>
      <c r="BG129" s="1736" t="s">
        <v>1015</v>
      </c>
      <c r="BH129" s="1635" t="s">
        <v>395</v>
      </c>
      <c r="BI129" s="1684">
        <v>44593</v>
      </c>
      <c r="BJ129" s="1684">
        <v>44895</v>
      </c>
      <c r="BK129" s="379"/>
      <c r="BL129" s="1739" t="s">
        <v>890</v>
      </c>
    </row>
    <row r="130" spans="2:64" ht="90.75" customHeight="1" thickBot="1" x14ac:dyDescent="0.35">
      <c r="B130" s="1602"/>
      <c r="C130" s="1605"/>
      <c r="D130" s="1608"/>
      <c r="E130" s="1632"/>
      <c r="F130" s="1615"/>
      <c r="G130" s="1661"/>
      <c r="H130" s="1636"/>
      <c r="I130" s="1649"/>
      <c r="J130" s="1649"/>
      <c r="K130" s="1649"/>
      <c r="L130" s="1636"/>
      <c r="M130" s="1644"/>
      <c r="N130" s="1647"/>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636"/>
      <c r="AJ130" s="662"/>
      <c r="AK130" s="1651"/>
      <c r="AL130" s="1655"/>
      <c r="AM130" s="1658"/>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639"/>
      <c r="BF130" s="1738"/>
      <c r="BG130" s="1738"/>
      <c r="BH130" s="1636"/>
      <c r="BI130" s="1685"/>
      <c r="BJ130" s="1685"/>
      <c r="BK130" s="376"/>
      <c r="BL130" s="1740"/>
    </row>
    <row r="131" spans="2:64" ht="168.75" customHeight="1" thickBot="1" x14ac:dyDescent="0.35">
      <c r="B131" s="1602"/>
      <c r="C131" s="1605"/>
      <c r="D131" s="1608"/>
      <c r="E131" s="1666" t="s">
        <v>50</v>
      </c>
      <c r="F131" s="1613" t="s">
        <v>311</v>
      </c>
      <c r="G131" s="1659" t="s">
        <v>1016</v>
      </c>
      <c r="H131" s="1635" t="s">
        <v>68</v>
      </c>
      <c r="I131" s="1635" t="s">
        <v>886</v>
      </c>
      <c r="J131" s="1635" t="s">
        <v>892</v>
      </c>
      <c r="K131" s="1648" t="s">
        <v>101</v>
      </c>
      <c r="L131" s="1635" t="s">
        <v>72</v>
      </c>
      <c r="M131" s="1642" t="s">
        <v>90</v>
      </c>
      <c r="N131" s="1645">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635" t="s">
        <v>361</v>
      </c>
      <c r="AJ131" s="641"/>
      <c r="AK131" s="1650" t="s">
        <v>123</v>
      </c>
      <c r="AL131" s="1653">
        <v>0.6</v>
      </c>
      <c r="AM131" s="1656"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637" t="s">
        <v>60</v>
      </c>
      <c r="BF131" s="1635" t="s">
        <v>898</v>
      </c>
      <c r="BG131" s="1635" t="s">
        <v>899</v>
      </c>
      <c r="BH131" s="1635" t="s">
        <v>430</v>
      </c>
      <c r="BI131" s="1684">
        <v>44593</v>
      </c>
      <c r="BJ131" s="1684">
        <v>44895</v>
      </c>
      <c r="BK131" s="379"/>
      <c r="BL131" s="1686" t="s">
        <v>1017</v>
      </c>
    </row>
    <row r="132" spans="2:64" ht="98.25" customHeight="1" thickBot="1" x14ac:dyDescent="0.35">
      <c r="B132" s="1602"/>
      <c r="C132" s="1605"/>
      <c r="D132" s="1608"/>
      <c r="E132" s="1611"/>
      <c r="F132" s="1614"/>
      <c r="G132" s="1660"/>
      <c r="H132" s="1640"/>
      <c r="I132" s="1640"/>
      <c r="J132" s="1640"/>
      <c r="K132" s="1665"/>
      <c r="L132" s="1640"/>
      <c r="M132" s="1643"/>
      <c r="N132" s="1646"/>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640"/>
      <c r="AJ132" s="615"/>
      <c r="AK132" s="1652"/>
      <c r="AL132" s="1654"/>
      <c r="AM132" s="1657"/>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638"/>
      <c r="BF132" s="1640"/>
      <c r="BG132" s="1640"/>
      <c r="BH132" s="1640"/>
      <c r="BI132" s="1735"/>
      <c r="BJ132" s="1735"/>
      <c r="BK132" s="338"/>
      <c r="BL132" s="1688"/>
    </row>
    <row r="133" spans="2:64" ht="75" customHeight="1" thickBot="1" x14ac:dyDescent="0.35">
      <c r="B133" s="1602"/>
      <c r="C133" s="1605"/>
      <c r="D133" s="1608"/>
      <c r="E133" s="1632"/>
      <c r="F133" s="1615"/>
      <c r="G133" s="1661"/>
      <c r="H133" s="1636"/>
      <c r="I133" s="1636"/>
      <c r="J133" s="1636"/>
      <c r="K133" s="1649"/>
      <c r="L133" s="1636"/>
      <c r="M133" s="1644"/>
      <c r="N133" s="1647"/>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636"/>
      <c r="AJ133" s="662"/>
      <c r="AK133" s="1651"/>
      <c r="AL133" s="1655"/>
      <c r="AM133" s="1658"/>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639"/>
      <c r="BF133" s="1636"/>
      <c r="BG133" s="1636"/>
      <c r="BH133" s="1636"/>
      <c r="BI133" s="1685"/>
      <c r="BJ133" s="1685"/>
      <c r="BK133" s="376"/>
      <c r="BL133" s="1687"/>
    </row>
    <row r="134" spans="2:64" ht="180" customHeight="1" thickBot="1" x14ac:dyDescent="0.35">
      <c r="B134" s="1602"/>
      <c r="C134" s="1605"/>
      <c r="D134" s="1608"/>
      <c r="E134" s="1666" t="s">
        <v>50</v>
      </c>
      <c r="F134" s="1613" t="s">
        <v>313</v>
      </c>
      <c r="G134" s="1659" t="s">
        <v>1019</v>
      </c>
      <c r="H134" s="1635" t="s">
        <v>68</v>
      </c>
      <c r="I134" s="1635" t="s">
        <v>903</v>
      </c>
      <c r="J134" s="1635" t="s">
        <v>904</v>
      </c>
      <c r="K134" s="1648" t="s">
        <v>101</v>
      </c>
      <c r="L134" s="1635" t="s">
        <v>167</v>
      </c>
      <c r="M134" s="1642" t="s">
        <v>112</v>
      </c>
      <c r="N134" s="1645">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635" t="s">
        <v>362</v>
      </c>
      <c r="AJ134" s="641"/>
      <c r="AK134" s="1650" t="s">
        <v>130</v>
      </c>
      <c r="AL134" s="1653">
        <v>0.8</v>
      </c>
      <c r="AM134" s="1656"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637" t="s">
        <v>118</v>
      </c>
      <c r="BF134" s="1736" t="s">
        <v>909</v>
      </c>
      <c r="BG134" s="1736" t="s">
        <v>906</v>
      </c>
      <c r="BH134" s="1635" t="s">
        <v>430</v>
      </c>
      <c r="BI134" s="1684">
        <v>44593</v>
      </c>
      <c r="BJ134" s="1684">
        <v>44895</v>
      </c>
      <c r="BK134" s="379"/>
      <c r="BL134" s="1686" t="s">
        <v>910</v>
      </c>
    </row>
    <row r="135" spans="2:64" ht="162.75" customHeight="1" thickBot="1" x14ac:dyDescent="0.35">
      <c r="B135" s="1602"/>
      <c r="C135" s="1605"/>
      <c r="D135" s="1608"/>
      <c r="E135" s="1632"/>
      <c r="F135" s="1615"/>
      <c r="G135" s="1661"/>
      <c r="H135" s="1636"/>
      <c r="I135" s="1636"/>
      <c r="J135" s="1636"/>
      <c r="K135" s="1649"/>
      <c r="L135" s="1636"/>
      <c r="M135" s="1644"/>
      <c r="N135" s="1647"/>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636"/>
      <c r="AJ135" s="674"/>
      <c r="AK135" s="1651"/>
      <c r="AL135" s="1655"/>
      <c r="AM135" s="1658"/>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639"/>
      <c r="BF135" s="1738"/>
      <c r="BG135" s="1738"/>
      <c r="BH135" s="1636"/>
      <c r="BI135" s="1685"/>
      <c r="BJ135" s="1685"/>
      <c r="BK135" s="381"/>
      <c r="BL135" s="1687"/>
    </row>
    <row r="136" spans="2:64" ht="83.25" customHeight="1" thickBot="1" x14ac:dyDescent="0.35">
      <c r="B136" s="1602"/>
      <c r="C136" s="1605"/>
      <c r="D136" s="1608"/>
      <c r="E136" s="1666" t="s">
        <v>50</v>
      </c>
      <c r="F136" s="1613" t="s">
        <v>331</v>
      </c>
      <c r="G136" s="1659" t="s">
        <v>1020</v>
      </c>
      <c r="H136" s="1635" t="s">
        <v>165</v>
      </c>
      <c r="I136" s="1648" t="s">
        <v>1021</v>
      </c>
      <c r="J136" s="1648" t="s">
        <v>1022</v>
      </c>
      <c r="K136" s="1648" t="s">
        <v>357</v>
      </c>
      <c r="L136" s="1635" t="s">
        <v>64</v>
      </c>
      <c r="M136" s="1642" t="s">
        <v>122</v>
      </c>
      <c r="N136" s="1645">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635" t="s">
        <v>362</v>
      </c>
      <c r="AJ136" s="641"/>
      <c r="AK136" s="1650" t="s">
        <v>130</v>
      </c>
      <c r="AL136" s="1653">
        <v>0.8</v>
      </c>
      <c r="AM136" s="1656"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637" t="s">
        <v>60</v>
      </c>
      <c r="BF136" s="379" t="s">
        <v>911</v>
      </c>
      <c r="BG136" s="670" t="s">
        <v>1025</v>
      </c>
      <c r="BH136" s="670" t="s">
        <v>430</v>
      </c>
      <c r="BI136" s="158">
        <v>44607</v>
      </c>
      <c r="BJ136" s="158">
        <v>44803</v>
      </c>
      <c r="BK136" s="379"/>
      <c r="BL136" s="1686" t="s">
        <v>913</v>
      </c>
    </row>
    <row r="137" spans="2:64" ht="64.5" customHeight="1" thickBot="1" x14ac:dyDescent="0.35">
      <c r="B137" s="1603"/>
      <c r="C137" s="1606"/>
      <c r="D137" s="1609"/>
      <c r="E137" s="1612"/>
      <c r="F137" s="1615"/>
      <c r="G137" s="1661"/>
      <c r="H137" s="1636"/>
      <c r="I137" s="1649"/>
      <c r="J137" s="1649"/>
      <c r="K137" s="1649"/>
      <c r="L137" s="1636"/>
      <c r="M137" s="1644"/>
      <c r="N137" s="1647"/>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636"/>
      <c r="AJ137" s="674"/>
      <c r="AK137" s="1651"/>
      <c r="AL137" s="1655"/>
      <c r="AM137" s="1658"/>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639"/>
      <c r="BF137" s="381" t="s">
        <v>1028</v>
      </c>
      <c r="BG137" s="648" t="s">
        <v>1025</v>
      </c>
      <c r="BH137" s="648" t="s">
        <v>912</v>
      </c>
      <c r="BI137" s="160">
        <v>44593</v>
      </c>
      <c r="BJ137" s="160">
        <v>44895</v>
      </c>
      <c r="BK137" s="381"/>
      <c r="BL137" s="1687"/>
    </row>
    <row r="138" spans="2:64" ht="156.75" customHeight="1" thickBot="1" x14ac:dyDescent="0.35">
      <c r="B138" s="1659" t="s">
        <v>162</v>
      </c>
      <c r="C138" s="1607" t="s">
        <v>219</v>
      </c>
      <c r="D138" s="1607"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660"/>
      <c r="C139" s="1608"/>
      <c r="D139" s="1608"/>
      <c r="E139" s="1666" t="s">
        <v>74</v>
      </c>
      <c r="F139" s="1613" t="s">
        <v>319</v>
      </c>
      <c r="G139" s="1659" t="s">
        <v>1032</v>
      </c>
      <c r="H139" s="1635" t="s">
        <v>68</v>
      </c>
      <c r="I139" s="1648" t="s">
        <v>536</v>
      </c>
      <c r="J139" s="1648" t="s">
        <v>1033</v>
      </c>
      <c r="K139" s="1648" t="s">
        <v>101</v>
      </c>
      <c r="L139" s="1635" t="s">
        <v>72</v>
      </c>
      <c r="M139" s="1642" t="s">
        <v>90</v>
      </c>
      <c r="N139" s="1645">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635" t="s">
        <v>360</v>
      </c>
      <c r="AJ139" s="641"/>
      <c r="AK139" s="1650" t="s">
        <v>117</v>
      </c>
      <c r="AL139" s="1653">
        <v>0.4</v>
      </c>
      <c r="AM139" s="1656"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637" t="s">
        <v>114</v>
      </c>
      <c r="BF139" s="1678" t="s">
        <v>388</v>
      </c>
      <c r="BG139" s="1678" t="s">
        <v>388</v>
      </c>
      <c r="BH139" s="1678" t="s">
        <v>388</v>
      </c>
      <c r="BI139" s="1678" t="s">
        <v>388</v>
      </c>
      <c r="BJ139" s="1678" t="s">
        <v>388</v>
      </c>
      <c r="BK139" s="1678" t="s">
        <v>388</v>
      </c>
      <c r="BL139" s="1686" t="s">
        <v>1034</v>
      </c>
    </row>
    <row r="140" spans="2:64" ht="158.25" customHeight="1" thickTop="1" thickBot="1" x14ac:dyDescent="0.35">
      <c r="B140" s="1660"/>
      <c r="C140" s="1608"/>
      <c r="D140" s="1608"/>
      <c r="E140" s="1611"/>
      <c r="F140" s="1614"/>
      <c r="G140" s="1660"/>
      <c r="H140" s="1640"/>
      <c r="I140" s="1665"/>
      <c r="J140" s="1665"/>
      <c r="K140" s="1665"/>
      <c r="L140" s="1640"/>
      <c r="M140" s="1643"/>
      <c r="N140" s="1646"/>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640"/>
      <c r="AJ140" s="615"/>
      <c r="AK140" s="1652"/>
      <c r="AL140" s="1654"/>
      <c r="AM140" s="1657"/>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638"/>
      <c r="BF140" s="1679"/>
      <c r="BG140" s="1679"/>
      <c r="BH140" s="1679"/>
      <c r="BI140" s="1679"/>
      <c r="BJ140" s="1679"/>
      <c r="BK140" s="1679"/>
      <c r="BL140" s="1688"/>
    </row>
    <row r="141" spans="2:64" ht="87.75" thickBot="1" x14ac:dyDescent="0.35">
      <c r="B141" s="1660"/>
      <c r="C141" s="1608"/>
      <c r="D141" s="1608"/>
      <c r="E141" s="1632"/>
      <c r="F141" s="1615"/>
      <c r="G141" s="1661"/>
      <c r="H141" s="1636"/>
      <c r="I141" s="1649"/>
      <c r="J141" s="1649"/>
      <c r="K141" s="1649"/>
      <c r="L141" s="1636"/>
      <c r="M141" s="1644"/>
      <c r="N141" s="1647"/>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636"/>
      <c r="AJ141" s="650"/>
      <c r="AK141" s="1651"/>
      <c r="AL141" s="1655"/>
      <c r="AM141" s="1658"/>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639"/>
      <c r="BF141" s="1680"/>
      <c r="BG141" s="1680"/>
      <c r="BH141" s="1680"/>
      <c r="BI141" s="1680"/>
      <c r="BJ141" s="1680"/>
      <c r="BK141" s="1680"/>
      <c r="BL141" s="1687"/>
    </row>
    <row r="142" spans="2:64" ht="141.75" thickBot="1" x14ac:dyDescent="0.35">
      <c r="B142" s="1660"/>
      <c r="C142" s="1608"/>
      <c r="D142" s="1608"/>
      <c r="E142" s="1666" t="s">
        <v>50</v>
      </c>
      <c r="F142" s="1613" t="s">
        <v>320</v>
      </c>
      <c r="G142" s="1633" t="s">
        <v>562</v>
      </c>
      <c r="H142" s="1635" t="s">
        <v>68</v>
      </c>
      <c r="I142" s="1635" t="s">
        <v>563</v>
      </c>
      <c r="J142" s="1736" t="s">
        <v>1036</v>
      </c>
      <c r="K142" s="1648" t="s">
        <v>101</v>
      </c>
      <c r="L142" s="1635" t="s">
        <v>72</v>
      </c>
      <c r="M142" s="1642" t="s">
        <v>90</v>
      </c>
      <c r="N142" s="1645">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635" t="s">
        <v>360</v>
      </c>
      <c r="AJ142" s="633"/>
      <c r="AK142" s="1650" t="s">
        <v>117</v>
      </c>
      <c r="AL142" s="1653">
        <v>0.4</v>
      </c>
      <c r="AM142" s="1656"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637" t="s">
        <v>114</v>
      </c>
      <c r="BF142" s="1678" t="s">
        <v>388</v>
      </c>
      <c r="BG142" s="1678" t="s">
        <v>388</v>
      </c>
      <c r="BH142" s="1678" t="s">
        <v>388</v>
      </c>
      <c r="BI142" s="1678" t="s">
        <v>388</v>
      </c>
      <c r="BJ142" s="1678" t="s">
        <v>388</v>
      </c>
      <c r="BK142" s="680"/>
      <c r="BL142" s="1686" t="s">
        <v>1038</v>
      </c>
    </row>
    <row r="143" spans="2:64" ht="117" thickTop="1" thickBot="1" x14ac:dyDescent="0.35">
      <c r="B143" s="1661"/>
      <c r="C143" s="1609"/>
      <c r="D143" s="1609"/>
      <c r="E143" s="1612"/>
      <c r="F143" s="1615"/>
      <c r="G143" s="1634"/>
      <c r="H143" s="1636"/>
      <c r="I143" s="1636"/>
      <c r="J143" s="1738"/>
      <c r="K143" s="1649"/>
      <c r="L143" s="1636"/>
      <c r="M143" s="1644"/>
      <c r="N143" s="1647"/>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636"/>
      <c r="AJ143" s="650"/>
      <c r="AK143" s="1651"/>
      <c r="AL143" s="1655"/>
      <c r="AM143" s="1658"/>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639"/>
      <c r="BF143" s="1680"/>
      <c r="BG143" s="1680"/>
      <c r="BH143" s="1680"/>
      <c r="BI143" s="1680"/>
      <c r="BJ143" s="1680"/>
      <c r="BK143" s="681"/>
      <c r="BL143" s="1687"/>
    </row>
    <row r="144" spans="2:64" ht="114.75" customHeight="1" x14ac:dyDescent="0.3">
      <c r="B144" s="1659" t="s">
        <v>71</v>
      </c>
      <c r="C144" s="1607" t="s">
        <v>220</v>
      </c>
      <c r="D144" s="1607" t="s">
        <v>221</v>
      </c>
      <c r="E144" s="1610" t="s">
        <v>50</v>
      </c>
      <c r="F144" s="1613" t="s">
        <v>321</v>
      </c>
      <c r="G144" s="1775" t="s">
        <v>567</v>
      </c>
      <c r="H144" s="1635" t="s">
        <v>68</v>
      </c>
      <c r="I144" s="1773" t="s">
        <v>568</v>
      </c>
      <c r="J144" s="1773" t="s">
        <v>569</v>
      </c>
      <c r="K144" s="1648" t="s">
        <v>355</v>
      </c>
      <c r="L144" s="1635" t="s">
        <v>167</v>
      </c>
      <c r="M144" s="1642" t="s">
        <v>112</v>
      </c>
      <c r="N144" s="1645">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635" t="s">
        <v>189</v>
      </c>
      <c r="AJ144" s="641"/>
      <c r="AK144" s="1650" t="s">
        <v>155</v>
      </c>
      <c r="AL144" s="1653">
        <v>1</v>
      </c>
      <c r="AM144" s="1656" t="s">
        <v>91</v>
      </c>
      <c r="AN144" s="1695" t="s">
        <v>84</v>
      </c>
      <c r="AO144" s="1778" t="s">
        <v>571</v>
      </c>
      <c r="AP144" s="1699" t="s">
        <v>570</v>
      </c>
      <c r="AQ144" s="1742" t="s">
        <v>105</v>
      </c>
      <c r="AR144" s="1637" t="s">
        <v>55</v>
      </c>
      <c r="AS144" s="1653">
        <v>0.1</v>
      </c>
      <c r="AT144" s="1637" t="s">
        <v>56</v>
      </c>
      <c r="AU144" s="1653">
        <v>0.15</v>
      </c>
      <c r="AV144" s="1743">
        <v>0.25</v>
      </c>
      <c r="AW144" s="1637" t="s">
        <v>57</v>
      </c>
      <c r="AX144" s="1637" t="s">
        <v>65</v>
      </c>
      <c r="AY144" s="1637" t="s">
        <v>59</v>
      </c>
      <c r="AZ144" s="1743">
        <v>0.2</v>
      </c>
      <c r="BA144" s="1749" t="s">
        <v>112</v>
      </c>
      <c r="BB144" s="1743">
        <v>0.75</v>
      </c>
      <c r="BC144" s="1749" t="s">
        <v>130</v>
      </c>
      <c r="BD144" s="1741" t="s">
        <v>129</v>
      </c>
      <c r="BE144" s="1637" t="s">
        <v>118</v>
      </c>
      <c r="BF144" s="728" t="s">
        <v>572</v>
      </c>
      <c r="BG144" s="725" t="s">
        <v>573</v>
      </c>
      <c r="BH144" s="725" t="s">
        <v>390</v>
      </c>
      <c r="BI144" s="735">
        <v>44562</v>
      </c>
      <c r="BJ144" s="735">
        <v>44925</v>
      </c>
      <c r="BK144" s="774"/>
      <c r="BL144" s="1686" t="s">
        <v>576</v>
      </c>
    </row>
    <row r="145" spans="2:64" ht="99.75" thickBot="1" x14ac:dyDescent="0.35">
      <c r="B145" s="1660"/>
      <c r="C145" s="1608"/>
      <c r="D145" s="1608"/>
      <c r="E145" s="1632"/>
      <c r="F145" s="1615"/>
      <c r="G145" s="1776"/>
      <c r="H145" s="1636"/>
      <c r="I145" s="1774"/>
      <c r="J145" s="1774"/>
      <c r="K145" s="1649"/>
      <c r="L145" s="1636"/>
      <c r="M145" s="1644"/>
      <c r="N145" s="1647"/>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636"/>
      <c r="AJ145" s="650"/>
      <c r="AK145" s="1651"/>
      <c r="AL145" s="1655"/>
      <c r="AM145" s="1658"/>
      <c r="AN145" s="1696"/>
      <c r="AO145" s="1779"/>
      <c r="AP145" s="1700"/>
      <c r="AQ145" s="1702"/>
      <c r="AR145" s="1639"/>
      <c r="AS145" s="1655"/>
      <c r="AT145" s="1639"/>
      <c r="AU145" s="1655"/>
      <c r="AV145" s="1691"/>
      <c r="AW145" s="1639"/>
      <c r="AX145" s="1639"/>
      <c r="AY145" s="1639"/>
      <c r="AZ145" s="1691"/>
      <c r="BA145" s="1704"/>
      <c r="BB145" s="1691"/>
      <c r="BC145" s="1704"/>
      <c r="BD145" s="1706"/>
      <c r="BE145" s="1639"/>
      <c r="BF145" s="648" t="s">
        <v>574</v>
      </c>
      <c r="BG145" s="648" t="s">
        <v>575</v>
      </c>
      <c r="BH145" s="648" t="s">
        <v>390</v>
      </c>
      <c r="BI145" s="160">
        <v>44562</v>
      </c>
      <c r="BJ145" s="160">
        <v>44925</v>
      </c>
      <c r="BK145" s="681"/>
      <c r="BL145" s="1687"/>
    </row>
    <row r="146" spans="2:64" ht="87.75" customHeight="1" thickBot="1" x14ac:dyDescent="0.35">
      <c r="B146" s="1660"/>
      <c r="C146" s="1608"/>
      <c r="D146" s="1608"/>
      <c r="E146" s="1666" t="s">
        <v>74</v>
      </c>
      <c r="F146" s="1613" t="s">
        <v>322</v>
      </c>
      <c r="G146" s="1775" t="s">
        <v>577</v>
      </c>
      <c r="H146" s="1635" t="s">
        <v>68</v>
      </c>
      <c r="I146" s="1724" t="s">
        <v>578</v>
      </c>
      <c r="J146" s="1724" t="s">
        <v>579</v>
      </c>
      <c r="K146" s="1648" t="s">
        <v>101</v>
      </c>
      <c r="L146" s="1635" t="s">
        <v>72</v>
      </c>
      <c r="M146" s="1642" t="s">
        <v>90</v>
      </c>
      <c r="N146" s="1645">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635" t="s">
        <v>361</v>
      </c>
      <c r="AJ146" s="633"/>
      <c r="AK146" s="1650" t="s">
        <v>123</v>
      </c>
      <c r="AL146" s="1653">
        <v>0.6</v>
      </c>
      <c r="AM146" s="1656"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637" t="s">
        <v>60</v>
      </c>
      <c r="BF146" s="273" t="s">
        <v>585</v>
      </c>
      <c r="BG146" s="640" t="s">
        <v>586</v>
      </c>
      <c r="BH146" s="640" t="s">
        <v>430</v>
      </c>
      <c r="BI146" s="585">
        <v>44562</v>
      </c>
      <c r="BJ146" s="585">
        <v>44925</v>
      </c>
      <c r="BK146" s="667"/>
      <c r="BL146" s="1780" t="s">
        <v>591</v>
      </c>
    </row>
    <row r="147" spans="2:64" ht="120.75" thickTop="1" thickBot="1" x14ac:dyDescent="0.35">
      <c r="B147" s="1660"/>
      <c r="C147" s="1608"/>
      <c r="D147" s="1608"/>
      <c r="E147" s="1611"/>
      <c r="F147" s="1614"/>
      <c r="G147" s="1777"/>
      <c r="H147" s="1640"/>
      <c r="I147" s="1783"/>
      <c r="J147" s="1783"/>
      <c r="K147" s="1665"/>
      <c r="L147" s="1640"/>
      <c r="M147" s="1643"/>
      <c r="N147" s="1646"/>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640"/>
      <c r="AJ147" s="615"/>
      <c r="AK147" s="1652"/>
      <c r="AL147" s="1654"/>
      <c r="AM147" s="1657"/>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638"/>
      <c r="BF147" s="340" t="s">
        <v>587</v>
      </c>
      <c r="BG147" s="275" t="s">
        <v>588</v>
      </c>
      <c r="BH147" s="623" t="s">
        <v>381</v>
      </c>
      <c r="BI147" s="274">
        <v>44562</v>
      </c>
      <c r="BJ147" s="274">
        <v>44925</v>
      </c>
      <c r="BK147" s="616"/>
      <c r="BL147" s="1781"/>
    </row>
    <row r="148" spans="2:64" ht="74.25" thickTop="1" thickBot="1" x14ac:dyDescent="0.35">
      <c r="B148" s="1660"/>
      <c r="C148" s="1608"/>
      <c r="D148" s="1608"/>
      <c r="E148" s="1632"/>
      <c r="F148" s="1615"/>
      <c r="G148" s="1776"/>
      <c r="H148" s="1636"/>
      <c r="I148" s="1725"/>
      <c r="J148" s="1725"/>
      <c r="K148" s="1649"/>
      <c r="L148" s="1636"/>
      <c r="M148" s="1644"/>
      <c r="N148" s="1647"/>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636"/>
      <c r="AJ148" s="662"/>
      <c r="AK148" s="1651"/>
      <c r="AL148" s="1655"/>
      <c r="AM148" s="1658"/>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639"/>
      <c r="BF148" s="276" t="s">
        <v>589</v>
      </c>
      <c r="BG148" s="649" t="s">
        <v>586</v>
      </c>
      <c r="BH148" s="649" t="s">
        <v>590</v>
      </c>
      <c r="BI148" s="234">
        <v>44562</v>
      </c>
      <c r="BJ148" s="234">
        <v>44925</v>
      </c>
      <c r="BK148" s="657"/>
      <c r="BL148" s="1782"/>
    </row>
    <row r="149" spans="2:64" ht="93.75" customHeight="1" x14ac:dyDescent="0.3">
      <c r="B149" s="1660"/>
      <c r="C149" s="1608"/>
      <c r="D149" s="1608"/>
      <c r="E149" s="1666" t="s">
        <v>346</v>
      </c>
      <c r="F149" s="1613" t="s">
        <v>329</v>
      </c>
      <c r="G149" s="1659" t="s">
        <v>672</v>
      </c>
      <c r="H149" s="1635" t="s">
        <v>68</v>
      </c>
      <c r="I149" s="1648" t="s">
        <v>1039</v>
      </c>
      <c r="J149" s="1648" t="s">
        <v>673</v>
      </c>
      <c r="K149" s="1648" t="s">
        <v>355</v>
      </c>
      <c r="L149" s="1635" t="s">
        <v>64</v>
      </c>
      <c r="M149" s="1642" t="s">
        <v>122</v>
      </c>
      <c r="N149" s="1645">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635" t="s">
        <v>362</v>
      </c>
      <c r="AJ149" s="641"/>
      <c r="AK149" s="1650" t="s">
        <v>130</v>
      </c>
      <c r="AL149" s="1653">
        <v>0.8</v>
      </c>
      <c r="AM149" s="1656" t="s">
        <v>129</v>
      </c>
      <c r="AN149" s="1695" t="s">
        <v>84</v>
      </c>
      <c r="AO149" s="1784" t="s">
        <v>674</v>
      </c>
      <c r="AP149" s="1699" t="s">
        <v>570</v>
      </c>
      <c r="AQ149" s="1742" t="s">
        <v>103</v>
      </c>
      <c r="AR149" s="1637" t="s">
        <v>62</v>
      </c>
      <c r="AS149" s="1653">
        <v>0.15</v>
      </c>
      <c r="AT149" s="1637" t="s">
        <v>56</v>
      </c>
      <c r="AU149" s="1653">
        <v>0.15</v>
      </c>
      <c r="AV149" s="1743">
        <v>0.3</v>
      </c>
      <c r="AW149" s="1637" t="s">
        <v>57</v>
      </c>
      <c r="AX149" s="1637" t="s">
        <v>65</v>
      </c>
      <c r="AY149" s="1637" t="s">
        <v>59</v>
      </c>
      <c r="AZ149" s="1743">
        <v>0.42</v>
      </c>
      <c r="BA149" s="1749" t="s">
        <v>122</v>
      </c>
      <c r="BB149" s="1743">
        <v>0.8</v>
      </c>
      <c r="BC149" s="1749" t="s">
        <v>130</v>
      </c>
      <c r="BD149" s="1741" t="s">
        <v>129</v>
      </c>
      <c r="BE149" s="1637" t="s">
        <v>60</v>
      </c>
      <c r="BF149" s="359" t="s">
        <v>670</v>
      </c>
      <c r="BG149" s="640" t="s">
        <v>671</v>
      </c>
      <c r="BH149" s="640" t="s">
        <v>381</v>
      </c>
      <c r="BI149" s="585">
        <v>44564</v>
      </c>
      <c r="BJ149" s="585">
        <v>44925</v>
      </c>
      <c r="BK149" s="667"/>
      <c r="BL149" s="1780" t="s">
        <v>1040</v>
      </c>
    </row>
    <row r="150" spans="2:64" ht="101.25" customHeight="1" thickBot="1" x14ac:dyDescent="0.35">
      <c r="B150" s="1661"/>
      <c r="C150" s="1609"/>
      <c r="D150" s="1609"/>
      <c r="E150" s="1612"/>
      <c r="F150" s="1615"/>
      <c r="G150" s="1661"/>
      <c r="H150" s="1636"/>
      <c r="I150" s="1649"/>
      <c r="J150" s="1649"/>
      <c r="K150" s="1649"/>
      <c r="L150" s="1636"/>
      <c r="M150" s="1644"/>
      <c r="N150" s="1647"/>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636"/>
      <c r="AJ150" s="650"/>
      <c r="AK150" s="1651"/>
      <c r="AL150" s="1655"/>
      <c r="AM150" s="1658"/>
      <c r="AN150" s="1696"/>
      <c r="AO150" s="1785"/>
      <c r="AP150" s="1700"/>
      <c r="AQ150" s="1702"/>
      <c r="AR150" s="1639"/>
      <c r="AS150" s="1655"/>
      <c r="AT150" s="1639"/>
      <c r="AU150" s="1655"/>
      <c r="AV150" s="1691"/>
      <c r="AW150" s="1639"/>
      <c r="AX150" s="1639"/>
      <c r="AY150" s="1639"/>
      <c r="AZ150" s="1691"/>
      <c r="BA150" s="1704"/>
      <c r="BB150" s="1691"/>
      <c r="BC150" s="1704"/>
      <c r="BD150" s="1706"/>
      <c r="BE150" s="1639"/>
      <c r="BF150" s="276" t="s">
        <v>675</v>
      </c>
      <c r="BG150" s="648" t="s">
        <v>676</v>
      </c>
      <c r="BH150" s="648" t="s">
        <v>381</v>
      </c>
      <c r="BI150" s="160">
        <v>44564</v>
      </c>
      <c r="BJ150" s="160">
        <v>44925</v>
      </c>
      <c r="BK150" s="657"/>
      <c r="BL150" s="1782"/>
    </row>
    <row r="151" spans="2:64" ht="149.25" customHeight="1" thickBot="1" x14ac:dyDescent="0.35">
      <c r="B151" s="1659" t="s">
        <v>200</v>
      </c>
      <c r="C151" s="1607" t="s">
        <v>210</v>
      </c>
      <c r="D151" s="1607" t="s">
        <v>221</v>
      </c>
      <c r="E151" s="1610" t="s">
        <v>74</v>
      </c>
      <c r="F151" s="1613" t="s">
        <v>325</v>
      </c>
      <c r="G151" s="1633" t="s">
        <v>1041</v>
      </c>
      <c r="H151" s="1635" t="s">
        <v>157</v>
      </c>
      <c r="I151" s="1635" t="s">
        <v>603</v>
      </c>
      <c r="J151" s="1635" t="s">
        <v>1042</v>
      </c>
      <c r="K151" s="1648" t="s">
        <v>356</v>
      </c>
      <c r="L151" s="1635" t="s">
        <v>52</v>
      </c>
      <c r="M151" s="1642" t="s">
        <v>135</v>
      </c>
      <c r="N151" s="1645">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635" t="s">
        <v>361</v>
      </c>
      <c r="AJ151" s="641"/>
      <c r="AK151" s="1650" t="s">
        <v>123</v>
      </c>
      <c r="AL151" s="1653">
        <v>0.6</v>
      </c>
      <c r="AM151" s="1656"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637" t="s">
        <v>60</v>
      </c>
      <c r="BF151" s="1718" t="s">
        <v>1207</v>
      </c>
      <c r="BG151" s="1718" t="s">
        <v>1208</v>
      </c>
      <c r="BH151" s="1786" t="s">
        <v>381</v>
      </c>
      <c r="BI151" s="1788">
        <v>44593</v>
      </c>
      <c r="BJ151" s="1788">
        <v>44926</v>
      </c>
      <c r="BK151" s="538"/>
      <c r="BL151" s="1790" t="s">
        <v>1098</v>
      </c>
    </row>
    <row r="152" spans="2:64" ht="132.75" thickBot="1" x14ac:dyDescent="0.35">
      <c r="B152" s="1660"/>
      <c r="C152" s="1608"/>
      <c r="D152" s="1608"/>
      <c r="E152" s="1612"/>
      <c r="F152" s="1615"/>
      <c r="G152" s="1634"/>
      <c r="H152" s="1636"/>
      <c r="I152" s="1636"/>
      <c r="J152" s="1636"/>
      <c r="K152" s="1649"/>
      <c r="L152" s="1636"/>
      <c r="M152" s="1644"/>
      <c r="N152" s="1647"/>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636"/>
      <c r="AJ152" s="662"/>
      <c r="AK152" s="1651"/>
      <c r="AL152" s="1655"/>
      <c r="AM152" s="1658"/>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639"/>
      <c r="BF152" s="1719"/>
      <c r="BG152" s="1719"/>
      <c r="BH152" s="1787"/>
      <c r="BI152" s="1789"/>
      <c r="BJ152" s="1789"/>
      <c r="BK152" s="539"/>
      <c r="BL152" s="1791"/>
    </row>
    <row r="153" spans="2:64" ht="116.25" customHeight="1" thickBot="1" x14ac:dyDescent="0.35">
      <c r="B153" s="1660"/>
      <c r="C153" s="1608"/>
      <c r="D153" s="1608"/>
      <c r="E153" s="1610" t="s">
        <v>74</v>
      </c>
      <c r="F153" s="1613" t="s">
        <v>326</v>
      </c>
      <c r="G153" s="1633" t="s">
        <v>1045</v>
      </c>
      <c r="H153" s="1635" t="s">
        <v>157</v>
      </c>
      <c r="I153" s="1635" t="s">
        <v>606</v>
      </c>
      <c r="J153" s="1635" t="s">
        <v>1046</v>
      </c>
      <c r="K153" s="1648" t="s">
        <v>356</v>
      </c>
      <c r="L153" s="1635" t="s">
        <v>52</v>
      </c>
      <c r="M153" s="1642" t="s">
        <v>135</v>
      </c>
      <c r="N153" s="1645">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635" t="s">
        <v>362</v>
      </c>
      <c r="AJ153" s="641"/>
      <c r="AK153" s="1650" t="s">
        <v>130</v>
      </c>
      <c r="AL153" s="1653">
        <v>0.8</v>
      </c>
      <c r="AM153" s="1656"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637" t="s">
        <v>60</v>
      </c>
      <c r="BF153" s="1718" t="s">
        <v>1207</v>
      </c>
      <c r="BG153" s="1718" t="s">
        <v>1208</v>
      </c>
      <c r="BH153" s="1786" t="s">
        <v>1096</v>
      </c>
      <c r="BI153" s="1788">
        <v>44593</v>
      </c>
      <c r="BJ153" s="1788">
        <v>44926</v>
      </c>
      <c r="BK153" s="538"/>
      <c r="BL153" s="1790" t="s">
        <v>1097</v>
      </c>
    </row>
    <row r="154" spans="2:64" ht="139.5" customHeight="1" thickTop="1" thickBot="1" x14ac:dyDescent="0.35">
      <c r="B154" s="1661"/>
      <c r="C154" s="1609"/>
      <c r="D154" s="1609"/>
      <c r="E154" s="1612"/>
      <c r="F154" s="1615"/>
      <c r="G154" s="1634"/>
      <c r="H154" s="1636"/>
      <c r="I154" s="1636"/>
      <c r="J154" s="1636"/>
      <c r="K154" s="1649"/>
      <c r="L154" s="1636"/>
      <c r="M154" s="1644"/>
      <c r="N154" s="1647"/>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636"/>
      <c r="AJ154" s="650"/>
      <c r="AK154" s="1651"/>
      <c r="AL154" s="1655"/>
      <c r="AM154" s="1658"/>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639"/>
      <c r="BF154" s="1719"/>
      <c r="BG154" s="1719"/>
      <c r="BH154" s="1787"/>
      <c r="BI154" s="1789"/>
      <c r="BJ154" s="1789"/>
      <c r="BK154" s="540"/>
      <c r="BL154" s="1791"/>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64" priority="332" operator="equal">
      <formula>"Extrema"</formula>
    </cfRule>
    <cfRule type="cellIs" dxfId="1363" priority="333" operator="equal">
      <formula>"Alta"</formula>
    </cfRule>
    <cfRule type="cellIs" dxfId="1362" priority="334" operator="equal">
      <formula>"Moderada"</formula>
    </cfRule>
    <cfRule type="cellIs" dxfId="1361"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60" priority="329" operator="equal">
      <formula>"Moderado"</formula>
    </cfRule>
    <cfRule type="cellIs" dxfId="1359" priority="330" operator="equal">
      <formula>"Catastrófico"</formula>
    </cfRule>
    <cfRule type="cellIs" dxfId="1358" priority="331" operator="equal">
      <formula>"Mayor"</formula>
    </cfRule>
  </conditionalFormatting>
  <conditionalFormatting sqref="M8 M11 M17 M19 M21 M24 M26 M29 M31 M33 M41:M42 M44 M69:M71 M75 M77 M79:M80 M82 M85 M87 M91 M97 M101 M111 M113:M118 M107:M109">
    <cfRule type="cellIs" dxfId="1357" priority="324" operator="equal">
      <formula>"Muy Alta"</formula>
    </cfRule>
    <cfRule type="cellIs" dxfId="1356" priority="325" operator="equal">
      <formula>"Alta"</formula>
    </cfRule>
    <cfRule type="cellIs" dxfId="1355" priority="326" operator="equal">
      <formula>"Media"</formula>
    </cfRule>
    <cfRule type="cellIs" dxfId="1354" priority="327" operator="equal">
      <formula>"Baja"</formula>
    </cfRule>
    <cfRule type="cellIs" dxfId="1353" priority="328" operator="equal">
      <formula>"Muy baja"</formula>
    </cfRule>
  </conditionalFormatting>
  <conditionalFormatting sqref="BD8:BD12 BD14 BD17 BD19:BD24 BD26:BD34">
    <cfRule type="cellIs" dxfId="1352" priority="320" operator="equal">
      <formula>"Extrema"</formula>
    </cfRule>
    <cfRule type="cellIs" dxfId="1351" priority="321" operator="equal">
      <formula>"Alta"</formula>
    </cfRule>
    <cfRule type="cellIs" dxfId="1350" priority="322" operator="equal">
      <formula>"Moderada"</formula>
    </cfRule>
    <cfRule type="cellIs" dxfId="1349" priority="323" operator="equal">
      <formula>"Baja"</formula>
    </cfRule>
  </conditionalFormatting>
  <conditionalFormatting sqref="AM13">
    <cfRule type="cellIs" dxfId="1348" priority="307" operator="equal">
      <formula>"Extrema"</formula>
    </cfRule>
    <cfRule type="cellIs" dxfId="1347" priority="308" operator="equal">
      <formula>"Alta"</formula>
    </cfRule>
    <cfRule type="cellIs" dxfId="1346" priority="309" operator="equal">
      <formula>"Moderada"</formula>
    </cfRule>
    <cfRule type="cellIs" dxfId="1345" priority="310" operator="equal">
      <formula>"Baja"</formula>
    </cfRule>
  </conditionalFormatting>
  <conditionalFormatting sqref="BD13">
    <cfRule type="cellIs" dxfId="1344" priority="303" operator="equal">
      <formula>"Extrema"</formula>
    </cfRule>
    <cfRule type="cellIs" dxfId="1343" priority="304" operator="equal">
      <formula>"Alta"</formula>
    </cfRule>
    <cfRule type="cellIs" dxfId="1342" priority="305" operator="equal">
      <formula>"Moderada"</formula>
    </cfRule>
    <cfRule type="cellIs" dxfId="1341" priority="306" operator="equal">
      <formula>"Baja"</formula>
    </cfRule>
  </conditionalFormatting>
  <conditionalFormatting sqref="M13">
    <cfRule type="cellIs" dxfId="1340" priority="298" operator="equal">
      <formula>"Muy Alta"</formula>
    </cfRule>
    <cfRule type="cellIs" dxfId="1339" priority="299" operator="equal">
      <formula>"Alta"</formula>
    </cfRule>
    <cfRule type="cellIs" dxfId="1338" priority="300" operator="equal">
      <formula>"Media"</formula>
    </cfRule>
    <cfRule type="cellIs" dxfId="1337" priority="301" operator="equal">
      <formula>"Baja"</formula>
    </cfRule>
    <cfRule type="cellIs" dxfId="1336" priority="302" operator="equal">
      <formula>"Muy baja"</formula>
    </cfRule>
  </conditionalFormatting>
  <conditionalFormatting sqref="AM15">
    <cfRule type="cellIs" dxfId="1335" priority="294" operator="equal">
      <formula>"Extrema"</formula>
    </cfRule>
    <cfRule type="cellIs" dxfId="1334" priority="295" operator="equal">
      <formula>"Alta"</formula>
    </cfRule>
    <cfRule type="cellIs" dxfId="1333" priority="296" operator="equal">
      <formula>"Moderada"</formula>
    </cfRule>
    <cfRule type="cellIs" dxfId="1332" priority="297" operator="equal">
      <formula>"Baja"</formula>
    </cfRule>
  </conditionalFormatting>
  <conditionalFormatting sqref="BD15">
    <cfRule type="cellIs" dxfId="1331" priority="290" operator="equal">
      <formula>"Extrema"</formula>
    </cfRule>
    <cfRule type="cellIs" dxfId="1330" priority="291" operator="equal">
      <formula>"Alta"</formula>
    </cfRule>
    <cfRule type="cellIs" dxfId="1329" priority="292" operator="equal">
      <formula>"Moderada"</formula>
    </cfRule>
    <cfRule type="cellIs" dxfId="1328" priority="293" operator="equal">
      <formula>"Baja"</formula>
    </cfRule>
  </conditionalFormatting>
  <conditionalFormatting sqref="M15">
    <cfRule type="cellIs" dxfId="1327" priority="285" operator="equal">
      <formula>"Muy Alta"</formula>
    </cfRule>
    <cfRule type="cellIs" dxfId="1326" priority="286" operator="equal">
      <formula>"Alta"</formula>
    </cfRule>
    <cfRule type="cellIs" dxfId="1325" priority="287" operator="equal">
      <formula>"Media"</formula>
    </cfRule>
    <cfRule type="cellIs" dxfId="1324" priority="288" operator="equal">
      <formula>"Baja"</formula>
    </cfRule>
    <cfRule type="cellIs" dxfId="1323" priority="289" operator="equal">
      <formula>"Muy baja"</formula>
    </cfRule>
  </conditionalFormatting>
  <conditionalFormatting sqref="BD16">
    <cfRule type="cellIs" dxfId="1322" priority="281" operator="equal">
      <formula>"Extrema"</formula>
    </cfRule>
    <cfRule type="cellIs" dxfId="1321" priority="282" operator="equal">
      <formula>"Alta"</formula>
    </cfRule>
    <cfRule type="cellIs" dxfId="1320" priority="283" operator="equal">
      <formula>"Moderada"</formula>
    </cfRule>
    <cfRule type="cellIs" dxfId="1319" priority="284" operator="equal">
      <formula>"Baja"</formula>
    </cfRule>
  </conditionalFormatting>
  <conditionalFormatting sqref="BD18">
    <cfRule type="cellIs" dxfId="1318" priority="277" operator="equal">
      <formula>"Extrema"</formula>
    </cfRule>
    <cfRule type="cellIs" dxfId="1317" priority="278" operator="equal">
      <formula>"Alta"</formula>
    </cfRule>
    <cfRule type="cellIs" dxfId="1316" priority="279" operator="equal">
      <formula>"Moderada"</formula>
    </cfRule>
    <cfRule type="cellIs" dxfId="1315"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314"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313" priority="275" operator="equal">
      <formula>"Menor"</formula>
    </cfRule>
  </conditionalFormatting>
  <conditionalFormatting sqref="BD25">
    <cfRule type="cellIs" dxfId="1312" priority="267" operator="equal">
      <formula>"Extrema"</formula>
    </cfRule>
    <cfRule type="cellIs" dxfId="1311" priority="268" operator="equal">
      <formula>"Alta"</formula>
    </cfRule>
    <cfRule type="cellIs" dxfId="1310" priority="269" operator="equal">
      <formula>"Moderada"</formula>
    </cfRule>
    <cfRule type="cellIs" dxfId="1309" priority="270" operator="equal">
      <formula>"Baja"</formula>
    </cfRule>
  </conditionalFormatting>
  <conditionalFormatting sqref="AN26:AN34 AN41:AN43">
    <cfRule type="cellIs" dxfId="1308" priority="263" operator="equal">
      <formula>"Extrema"</formula>
    </cfRule>
    <cfRule type="cellIs" dxfId="1307" priority="264" operator="equal">
      <formula>"Alta"</formula>
    </cfRule>
    <cfRule type="cellIs" dxfId="1306" priority="265" operator="equal">
      <formula>"Moderada"</formula>
    </cfRule>
    <cfRule type="cellIs" dxfId="1305" priority="266" operator="equal">
      <formula>"Baja"</formula>
    </cfRule>
  </conditionalFormatting>
  <conditionalFormatting sqref="AM125 AM138:AM139 AM142 AM144 AM146 AM149 AM153 AM151">
    <cfRule type="cellIs" dxfId="1304" priority="259" operator="equal">
      <formula>"Extrema"</formula>
    </cfRule>
    <cfRule type="cellIs" dxfId="1303" priority="260" operator="equal">
      <formula>"Alta"</formula>
    </cfRule>
    <cfRule type="cellIs" dxfId="1302" priority="261" operator="equal">
      <formula>"Moderada"</formula>
    </cfRule>
    <cfRule type="cellIs" dxfId="1301" priority="262" operator="equal">
      <formula>"Baja"</formula>
    </cfRule>
  </conditionalFormatting>
  <conditionalFormatting sqref="AK125 AK138:AK139 AK142 AK144 AK146 AK149 AK153 AK151">
    <cfRule type="cellIs" dxfId="1300" priority="256" operator="equal">
      <formula>"Moderado"</formula>
    </cfRule>
    <cfRule type="cellIs" dxfId="1299" priority="257" operator="equal">
      <formula>"Catastrófico"</formula>
    </cfRule>
    <cfRule type="cellIs" dxfId="1298" priority="258" operator="equal">
      <formula>"Mayor"</formula>
    </cfRule>
  </conditionalFormatting>
  <conditionalFormatting sqref="M125 M138:M139 M142 M144 M146 M149 M153 M151">
    <cfRule type="cellIs" dxfId="1297" priority="251" operator="equal">
      <formula>"Muy Alta"</formula>
    </cfRule>
    <cfRule type="cellIs" dxfId="1296" priority="252" operator="equal">
      <formula>"Alta"</formula>
    </cfRule>
    <cfRule type="cellIs" dxfId="1295" priority="253" operator="equal">
      <formula>"Media"</formula>
    </cfRule>
    <cfRule type="cellIs" dxfId="1294" priority="254" operator="equal">
      <formula>"Baja"</formula>
    </cfRule>
    <cfRule type="cellIs" dxfId="1293" priority="255" operator="equal">
      <formula>"Muy baja"</formula>
    </cfRule>
  </conditionalFormatting>
  <conditionalFormatting sqref="BD125:BD126 BD146:BD149 BD151:BD154 BD137:BD144">
    <cfRule type="cellIs" dxfId="1292" priority="247" operator="equal">
      <formula>"Extrema"</formula>
    </cfRule>
    <cfRule type="cellIs" dxfId="1291" priority="248" operator="equal">
      <formula>"Alta"</formula>
    </cfRule>
    <cfRule type="cellIs" dxfId="1290" priority="249" operator="equal">
      <formula>"Moderada"</formula>
    </cfRule>
    <cfRule type="cellIs" dxfId="1289" priority="250" operator="equal">
      <formula>"Baja"</formula>
    </cfRule>
  </conditionalFormatting>
  <conditionalFormatting sqref="AK125 AK138:AK139 AK142 AK144 AK146 AK149 AK153 AK151">
    <cfRule type="cellIs" dxfId="1288" priority="246" operator="equal">
      <formula>"Leve"</formula>
    </cfRule>
  </conditionalFormatting>
  <conditionalFormatting sqref="AK125 AK138:AK139 AK142 AK144 AK146 AK149 AK153 AK151">
    <cfRule type="cellIs" dxfId="1287" priority="245" operator="equal">
      <formula>"Menor"</formula>
    </cfRule>
  </conditionalFormatting>
  <conditionalFormatting sqref="AN125:AN126 AN146:AN149 AN151:AN154 AN138:AN144">
    <cfRule type="cellIs" dxfId="1286" priority="241" operator="equal">
      <formula>"Extrema"</formula>
    </cfRule>
    <cfRule type="cellIs" dxfId="1285" priority="242" operator="equal">
      <formula>"Alta"</formula>
    </cfRule>
    <cfRule type="cellIs" dxfId="1284" priority="243" operator="equal">
      <formula>"Moderada"</formula>
    </cfRule>
    <cfRule type="cellIs" dxfId="1283" priority="244" operator="equal">
      <formula>"Baja"</formula>
    </cfRule>
  </conditionalFormatting>
  <conditionalFormatting sqref="AM68">
    <cfRule type="cellIs" dxfId="1282" priority="237" operator="equal">
      <formula>"Extrema"</formula>
    </cfRule>
    <cfRule type="cellIs" dxfId="1281" priority="238" operator="equal">
      <formula>"Alta"</formula>
    </cfRule>
    <cfRule type="cellIs" dxfId="1280" priority="239" operator="equal">
      <formula>"Moderada"</formula>
    </cfRule>
    <cfRule type="cellIs" dxfId="1279" priority="240" operator="equal">
      <formula>"Baja"</formula>
    </cfRule>
  </conditionalFormatting>
  <conditionalFormatting sqref="AK68">
    <cfRule type="cellIs" dxfId="1278" priority="234" operator="equal">
      <formula>"Moderado"</formula>
    </cfRule>
    <cfRule type="cellIs" dxfId="1277" priority="235" operator="equal">
      <formula>"Catastrófico"</formula>
    </cfRule>
    <cfRule type="cellIs" dxfId="1276" priority="236" operator="equal">
      <formula>"Mayor"</formula>
    </cfRule>
  </conditionalFormatting>
  <conditionalFormatting sqref="M68">
    <cfRule type="cellIs" dxfId="1275" priority="229" operator="equal">
      <formula>"Muy Alta"</formula>
    </cfRule>
    <cfRule type="cellIs" dxfId="1274" priority="230" operator="equal">
      <formula>"Alta"</formula>
    </cfRule>
    <cfRule type="cellIs" dxfId="1273" priority="231" operator="equal">
      <formula>"Media"</formula>
    </cfRule>
    <cfRule type="cellIs" dxfId="1272" priority="232" operator="equal">
      <formula>"Baja"</formula>
    </cfRule>
    <cfRule type="cellIs" dxfId="1271" priority="233" operator="equal">
      <formula>"Muy baja"</formula>
    </cfRule>
  </conditionalFormatting>
  <conditionalFormatting sqref="AK68">
    <cfRule type="cellIs" dxfId="1270" priority="228" operator="equal">
      <formula>"Leve"</formula>
    </cfRule>
  </conditionalFormatting>
  <conditionalFormatting sqref="AK68">
    <cfRule type="cellIs" dxfId="1269" priority="227" operator="equal">
      <formula>"Menor"</formula>
    </cfRule>
  </conditionalFormatting>
  <conditionalFormatting sqref="AN80:AN81">
    <cfRule type="cellIs" dxfId="1268" priority="223" operator="equal">
      <formula>"Extrema"</formula>
    </cfRule>
    <cfRule type="cellIs" dxfId="1267" priority="224" operator="equal">
      <formula>"Alta"</formula>
    </cfRule>
    <cfRule type="cellIs" dxfId="1266" priority="225" operator="equal">
      <formula>"Moderada"</formula>
    </cfRule>
    <cfRule type="cellIs" dxfId="1265" priority="226" operator="equal">
      <formula>"Baja"</formula>
    </cfRule>
  </conditionalFormatting>
  <conditionalFormatting sqref="AN116">
    <cfRule type="cellIs" dxfId="1264" priority="219" operator="equal">
      <formula>"Extrema"</formula>
    </cfRule>
    <cfRule type="cellIs" dxfId="1263" priority="220" operator="equal">
      <formula>"Alta"</formula>
    </cfRule>
    <cfRule type="cellIs" dxfId="1262" priority="221" operator="equal">
      <formula>"Moderada"</formula>
    </cfRule>
    <cfRule type="cellIs" dxfId="1261" priority="222" operator="equal">
      <formula>"Baja"</formula>
    </cfRule>
  </conditionalFormatting>
  <conditionalFormatting sqref="AM119">
    <cfRule type="cellIs" dxfId="1260" priority="215" operator="equal">
      <formula>"Extrema"</formula>
    </cfRule>
    <cfRule type="cellIs" dxfId="1259" priority="216" operator="equal">
      <formula>"Alta"</formula>
    </cfRule>
    <cfRule type="cellIs" dxfId="1258" priority="217" operator="equal">
      <formula>"Moderada"</formula>
    </cfRule>
    <cfRule type="cellIs" dxfId="1257" priority="218" operator="equal">
      <formula>"Baja"</formula>
    </cfRule>
  </conditionalFormatting>
  <conditionalFormatting sqref="AK119">
    <cfRule type="cellIs" dxfId="1256" priority="212" operator="equal">
      <formula>"Moderado"</formula>
    </cfRule>
    <cfRule type="cellIs" dxfId="1255" priority="213" operator="equal">
      <formula>"Catastrófico"</formula>
    </cfRule>
    <cfRule type="cellIs" dxfId="1254" priority="214" operator="equal">
      <formula>"Mayor"</formula>
    </cfRule>
  </conditionalFormatting>
  <conditionalFormatting sqref="M119">
    <cfRule type="cellIs" dxfId="1253" priority="207" operator="equal">
      <formula>"Muy Alta"</formula>
    </cfRule>
    <cfRule type="cellIs" dxfId="1252" priority="208" operator="equal">
      <formula>"Alta"</formula>
    </cfRule>
    <cfRule type="cellIs" dxfId="1251" priority="209" operator="equal">
      <formula>"Media"</formula>
    </cfRule>
    <cfRule type="cellIs" dxfId="1250" priority="210" operator="equal">
      <formula>"Baja"</formula>
    </cfRule>
    <cfRule type="cellIs" dxfId="1249" priority="211" operator="equal">
      <formula>"Muy baja"</formula>
    </cfRule>
  </conditionalFormatting>
  <conditionalFormatting sqref="BD119">
    <cfRule type="cellIs" dxfId="1248" priority="203" operator="equal">
      <formula>"Extrema"</formula>
    </cfRule>
    <cfRule type="cellIs" dxfId="1247" priority="204" operator="equal">
      <formula>"Alta"</formula>
    </cfRule>
    <cfRule type="cellIs" dxfId="1246" priority="205" operator="equal">
      <formula>"Moderada"</formula>
    </cfRule>
    <cfRule type="cellIs" dxfId="1245" priority="206" operator="equal">
      <formula>"Baja"</formula>
    </cfRule>
  </conditionalFormatting>
  <conditionalFormatting sqref="AK119">
    <cfRule type="cellIs" dxfId="1244" priority="202" operator="equal">
      <formula>"Leve"</formula>
    </cfRule>
  </conditionalFormatting>
  <conditionalFormatting sqref="AK119">
    <cfRule type="cellIs" dxfId="1243" priority="201" operator="equal">
      <formula>"Menor"</formula>
    </cfRule>
  </conditionalFormatting>
  <conditionalFormatting sqref="AN119">
    <cfRule type="cellIs" dxfId="1242" priority="197" operator="equal">
      <formula>"Extrema"</formula>
    </cfRule>
    <cfRule type="cellIs" dxfId="1241" priority="198" operator="equal">
      <formula>"Alta"</formula>
    </cfRule>
    <cfRule type="cellIs" dxfId="1240" priority="199" operator="equal">
      <formula>"Moderada"</formula>
    </cfRule>
    <cfRule type="cellIs" dxfId="1239" priority="200" operator="equal">
      <formula>"Baja"</formula>
    </cfRule>
  </conditionalFormatting>
  <conditionalFormatting sqref="AM122">
    <cfRule type="cellIs" dxfId="1238" priority="193" operator="equal">
      <formula>"Extrema"</formula>
    </cfRule>
    <cfRule type="cellIs" dxfId="1237" priority="194" operator="equal">
      <formula>"Alta"</formula>
    </cfRule>
    <cfRule type="cellIs" dxfId="1236" priority="195" operator="equal">
      <formula>"Moderada"</formula>
    </cfRule>
    <cfRule type="cellIs" dxfId="1235" priority="196" operator="equal">
      <formula>"Baja"</formula>
    </cfRule>
  </conditionalFormatting>
  <conditionalFormatting sqref="AK122">
    <cfRule type="cellIs" dxfId="1234" priority="190" operator="equal">
      <formula>"Moderado"</formula>
    </cfRule>
    <cfRule type="cellIs" dxfId="1233" priority="191" operator="equal">
      <formula>"Catastrófico"</formula>
    </cfRule>
    <cfRule type="cellIs" dxfId="1232" priority="192" operator="equal">
      <formula>"Mayor"</formula>
    </cfRule>
  </conditionalFormatting>
  <conditionalFormatting sqref="M122">
    <cfRule type="cellIs" dxfId="1231" priority="185" operator="equal">
      <formula>"Muy Alta"</formula>
    </cfRule>
    <cfRule type="cellIs" dxfId="1230" priority="186" operator="equal">
      <formula>"Alta"</formula>
    </cfRule>
    <cfRule type="cellIs" dxfId="1229" priority="187" operator="equal">
      <formula>"Media"</formula>
    </cfRule>
    <cfRule type="cellIs" dxfId="1228" priority="188" operator="equal">
      <formula>"Baja"</formula>
    </cfRule>
    <cfRule type="cellIs" dxfId="1227" priority="189" operator="equal">
      <formula>"Muy baja"</formula>
    </cfRule>
  </conditionalFormatting>
  <conditionalFormatting sqref="BD120:BD122">
    <cfRule type="cellIs" dxfId="1226" priority="181" operator="equal">
      <formula>"Extrema"</formula>
    </cfRule>
    <cfRule type="cellIs" dxfId="1225" priority="182" operator="equal">
      <formula>"Alta"</formula>
    </cfRule>
    <cfRule type="cellIs" dxfId="1224" priority="183" operator="equal">
      <formula>"Moderada"</formula>
    </cfRule>
    <cfRule type="cellIs" dxfId="1223" priority="184" operator="equal">
      <formula>"Baja"</formula>
    </cfRule>
  </conditionalFormatting>
  <conditionalFormatting sqref="AK122">
    <cfRule type="cellIs" dxfId="1222" priority="180" operator="equal">
      <formula>"Leve"</formula>
    </cfRule>
  </conditionalFormatting>
  <conditionalFormatting sqref="AK122">
    <cfRule type="cellIs" dxfId="1221" priority="179" operator="equal">
      <formula>"Menor"</formula>
    </cfRule>
  </conditionalFormatting>
  <conditionalFormatting sqref="AN120:AN123">
    <cfRule type="cellIs" dxfId="1220" priority="175" operator="equal">
      <formula>"Extrema"</formula>
    </cfRule>
    <cfRule type="cellIs" dxfId="1219" priority="176" operator="equal">
      <formula>"Alta"</formula>
    </cfRule>
    <cfRule type="cellIs" dxfId="1218" priority="177" operator="equal">
      <formula>"Moderada"</formula>
    </cfRule>
    <cfRule type="cellIs" dxfId="1217" priority="178" operator="equal">
      <formula>"Baja"</formula>
    </cfRule>
  </conditionalFormatting>
  <conditionalFormatting sqref="AM124">
    <cfRule type="cellIs" dxfId="1216" priority="171" operator="equal">
      <formula>"Extrema"</formula>
    </cfRule>
    <cfRule type="cellIs" dxfId="1215" priority="172" operator="equal">
      <formula>"Alta"</formula>
    </cfRule>
    <cfRule type="cellIs" dxfId="1214" priority="173" operator="equal">
      <formula>"Moderada"</formula>
    </cfRule>
    <cfRule type="cellIs" dxfId="1213" priority="174" operator="equal">
      <formula>"Baja"</formula>
    </cfRule>
  </conditionalFormatting>
  <conditionalFormatting sqref="AK124">
    <cfRule type="cellIs" dxfId="1212" priority="168" operator="equal">
      <formula>"Moderado"</formula>
    </cfRule>
    <cfRule type="cellIs" dxfId="1211" priority="169" operator="equal">
      <formula>"Catastrófico"</formula>
    </cfRule>
    <cfRule type="cellIs" dxfId="1210" priority="170" operator="equal">
      <formula>"Mayor"</formula>
    </cfRule>
  </conditionalFormatting>
  <conditionalFormatting sqref="M124">
    <cfRule type="cellIs" dxfId="1209" priority="163" operator="equal">
      <formula>"Muy Alta"</formula>
    </cfRule>
    <cfRule type="cellIs" dxfId="1208" priority="164" operator="equal">
      <formula>"Alta"</formula>
    </cfRule>
    <cfRule type="cellIs" dxfId="1207" priority="165" operator="equal">
      <formula>"Media"</formula>
    </cfRule>
    <cfRule type="cellIs" dxfId="1206" priority="166" operator="equal">
      <formula>"Baja"</formula>
    </cfRule>
    <cfRule type="cellIs" dxfId="1205" priority="167" operator="equal">
      <formula>"Muy baja"</formula>
    </cfRule>
  </conditionalFormatting>
  <conditionalFormatting sqref="BD124">
    <cfRule type="cellIs" dxfId="1204" priority="159" operator="equal">
      <formula>"Extrema"</formula>
    </cfRule>
    <cfRule type="cellIs" dxfId="1203" priority="160" operator="equal">
      <formula>"Alta"</formula>
    </cfRule>
    <cfRule type="cellIs" dxfId="1202" priority="161" operator="equal">
      <formula>"Moderada"</formula>
    </cfRule>
    <cfRule type="cellIs" dxfId="1201" priority="162" operator="equal">
      <formula>"Baja"</formula>
    </cfRule>
  </conditionalFormatting>
  <conditionalFormatting sqref="AK124">
    <cfRule type="cellIs" dxfId="1200" priority="158" operator="equal">
      <formula>"Leve"</formula>
    </cfRule>
  </conditionalFormatting>
  <conditionalFormatting sqref="AK124">
    <cfRule type="cellIs" dxfId="1199" priority="157" operator="equal">
      <formula>"Menor"</formula>
    </cfRule>
  </conditionalFormatting>
  <conditionalFormatting sqref="AN124">
    <cfRule type="cellIs" dxfId="1198" priority="153" operator="equal">
      <formula>"Extrema"</formula>
    </cfRule>
    <cfRule type="cellIs" dxfId="1197" priority="154" operator="equal">
      <formula>"Alta"</formula>
    </cfRule>
    <cfRule type="cellIs" dxfId="1196" priority="155" operator="equal">
      <formula>"Moderada"</formula>
    </cfRule>
    <cfRule type="cellIs" dxfId="1195" priority="156" operator="equal">
      <formula>"Baja"</formula>
    </cfRule>
  </conditionalFormatting>
  <conditionalFormatting sqref="AM127 AM134">
    <cfRule type="cellIs" dxfId="1194" priority="149" operator="equal">
      <formula>"Extrema"</formula>
    </cfRule>
    <cfRule type="cellIs" dxfId="1193" priority="150" operator="equal">
      <formula>"Alta"</formula>
    </cfRule>
    <cfRule type="cellIs" dxfId="1192" priority="151" operator="equal">
      <formula>"Moderada"</formula>
    </cfRule>
    <cfRule type="cellIs" dxfId="1191" priority="152" operator="equal">
      <formula>"Baja"</formula>
    </cfRule>
  </conditionalFormatting>
  <conditionalFormatting sqref="AK127 AK134">
    <cfRule type="cellIs" dxfId="1190" priority="146" operator="equal">
      <formula>"Moderado"</formula>
    </cfRule>
    <cfRule type="cellIs" dxfId="1189" priority="147" operator="equal">
      <formula>"Catastrófico"</formula>
    </cfRule>
    <cfRule type="cellIs" dxfId="1188" priority="148" operator="equal">
      <formula>"Mayor"</formula>
    </cfRule>
  </conditionalFormatting>
  <conditionalFormatting sqref="M127 M134">
    <cfRule type="cellIs" dxfId="1187" priority="141" operator="equal">
      <formula>"Muy Alta"</formula>
    </cfRule>
    <cfRule type="cellIs" dxfId="1186" priority="142" operator="equal">
      <formula>"Alta"</formula>
    </cfRule>
    <cfRule type="cellIs" dxfId="1185" priority="143" operator="equal">
      <formula>"Media"</formula>
    </cfRule>
    <cfRule type="cellIs" dxfId="1184" priority="144" operator="equal">
      <formula>"Baja"</formula>
    </cfRule>
    <cfRule type="cellIs" dxfId="1183" priority="145" operator="equal">
      <formula>"Muy baja"</formula>
    </cfRule>
  </conditionalFormatting>
  <conditionalFormatting sqref="BD127 BD134">
    <cfRule type="cellIs" dxfId="1182" priority="137" operator="equal">
      <formula>"Extrema"</formula>
    </cfRule>
    <cfRule type="cellIs" dxfId="1181" priority="138" operator="equal">
      <formula>"Alta"</formula>
    </cfRule>
    <cfRule type="cellIs" dxfId="1180" priority="139" operator="equal">
      <formula>"Moderada"</formula>
    </cfRule>
    <cfRule type="cellIs" dxfId="1179" priority="140" operator="equal">
      <formula>"Baja"</formula>
    </cfRule>
  </conditionalFormatting>
  <conditionalFormatting sqref="AK127 AK134">
    <cfRule type="cellIs" dxfId="1178" priority="136" operator="equal">
      <formula>"Leve"</formula>
    </cfRule>
  </conditionalFormatting>
  <conditionalFormatting sqref="AK127 AK134">
    <cfRule type="cellIs" dxfId="1177" priority="135" operator="equal">
      <formula>"Menor"</formula>
    </cfRule>
  </conditionalFormatting>
  <conditionalFormatting sqref="AN127:AN128 AN134:AN135">
    <cfRule type="cellIs" dxfId="1176" priority="131" operator="equal">
      <formula>"Extrema"</formula>
    </cfRule>
    <cfRule type="cellIs" dxfId="1175" priority="132" operator="equal">
      <formula>"Alta"</formula>
    </cfRule>
    <cfRule type="cellIs" dxfId="1174" priority="133" operator="equal">
      <formula>"Moderada"</formula>
    </cfRule>
    <cfRule type="cellIs" dxfId="1173" priority="134" operator="equal">
      <formula>"Baja"</formula>
    </cfRule>
  </conditionalFormatting>
  <conditionalFormatting sqref="AM129 AM131">
    <cfRule type="cellIs" dxfId="1172" priority="123" operator="equal">
      <formula>"Extrema"</formula>
    </cfRule>
    <cfRule type="cellIs" dxfId="1171" priority="124" operator="equal">
      <formula>"Alta"</formula>
    </cfRule>
    <cfRule type="cellIs" dxfId="1170" priority="125" operator="equal">
      <formula>"Moderada"</formula>
    </cfRule>
    <cfRule type="cellIs" dxfId="1169" priority="126" operator="equal">
      <formula>"Baja"</formula>
    </cfRule>
  </conditionalFormatting>
  <conditionalFormatting sqref="AK129 AK131">
    <cfRule type="cellIs" dxfId="1168" priority="120" operator="equal">
      <formula>"Moderado"</formula>
    </cfRule>
    <cfRule type="cellIs" dxfId="1167" priority="121" operator="equal">
      <formula>"Catastrófico"</formula>
    </cfRule>
    <cfRule type="cellIs" dxfId="1166" priority="122" operator="equal">
      <formula>"Mayor"</formula>
    </cfRule>
  </conditionalFormatting>
  <conditionalFormatting sqref="M129 M131">
    <cfRule type="cellIs" dxfId="1165" priority="115" operator="equal">
      <formula>"Muy Alta"</formula>
    </cfRule>
    <cfRule type="cellIs" dxfId="1164" priority="116" operator="equal">
      <formula>"Alta"</formula>
    </cfRule>
    <cfRule type="cellIs" dxfId="1163" priority="117" operator="equal">
      <formula>"Media"</formula>
    </cfRule>
    <cfRule type="cellIs" dxfId="1162" priority="118" operator="equal">
      <formula>"Baja"</formula>
    </cfRule>
    <cfRule type="cellIs" dxfId="1161" priority="119" operator="equal">
      <formula>"Muy baja"</formula>
    </cfRule>
  </conditionalFormatting>
  <conditionalFormatting sqref="BD128 BD133">
    <cfRule type="cellIs" dxfId="1160" priority="127" operator="equal">
      <formula>"Extrema"</formula>
    </cfRule>
    <cfRule type="cellIs" dxfId="1159" priority="128" operator="equal">
      <formula>"Alta"</formula>
    </cfRule>
    <cfRule type="cellIs" dxfId="1158" priority="129" operator="equal">
      <formula>"Moderada"</formula>
    </cfRule>
    <cfRule type="cellIs" dxfId="1157" priority="130" operator="equal">
      <formula>"Baja"</formula>
    </cfRule>
  </conditionalFormatting>
  <conditionalFormatting sqref="AK129 AK131">
    <cfRule type="cellIs" dxfId="1156" priority="110" operator="equal">
      <formula>"Leve"</formula>
    </cfRule>
  </conditionalFormatting>
  <conditionalFormatting sqref="AK129 AK131">
    <cfRule type="cellIs" dxfId="1155" priority="109" operator="equal">
      <formula>"Menor"</formula>
    </cfRule>
  </conditionalFormatting>
  <conditionalFormatting sqref="AN129:AN133">
    <cfRule type="cellIs" dxfId="1154" priority="105" operator="equal">
      <formula>"Extrema"</formula>
    </cfRule>
    <cfRule type="cellIs" dxfId="1153" priority="106" operator="equal">
      <formula>"Alta"</formula>
    </cfRule>
    <cfRule type="cellIs" dxfId="1152" priority="107" operator="equal">
      <formula>"Moderada"</formula>
    </cfRule>
    <cfRule type="cellIs" dxfId="1151" priority="108" operator="equal">
      <formula>"Baja"</formula>
    </cfRule>
  </conditionalFormatting>
  <conditionalFormatting sqref="BD129:BD132">
    <cfRule type="cellIs" dxfId="1150" priority="111" operator="equal">
      <formula>"Extrema"</formula>
    </cfRule>
    <cfRule type="cellIs" dxfId="1149" priority="112" operator="equal">
      <formula>"Alta"</formula>
    </cfRule>
    <cfRule type="cellIs" dxfId="1148" priority="113" operator="equal">
      <formula>"Moderada"</formula>
    </cfRule>
    <cfRule type="cellIs" dxfId="1147" priority="114" operator="equal">
      <formula>"Baja"</formula>
    </cfRule>
  </conditionalFormatting>
  <conditionalFormatting sqref="AM136">
    <cfRule type="cellIs" dxfId="1146" priority="101" operator="equal">
      <formula>"Extrema"</formula>
    </cfRule>
    <cfRule type="cellIs" dxfId="1145" priority="102" operator="equal">
      <formula>"Alta"</formula>
    </cfRule>
    <cfRule type="cellIs" dxfId="1144" priority="103" operator="equal">
      <formula>"Moderada"</formula>
    </cfRule>
    <cfRule type="cellIs" dxfId="1143" priority="104" operator="equal">
      <formula>"Baja"</formula>
    </cfRule>
  </conditionalFormatting>
  <conditionalFormatting sqref="AK136">
    <cfRule type="cellIs" dxfId="1142" priority="98" operator="equal">
      <formula>"Moderado"</formula>
    </cfRule>
    <cfRule type="cellIs" dxfId="1141" priority="99" operator="equal">
      <formula>"Catastrófico"</formula>
    </cfRule>
    <cfRule type="cellIs" dxfId="1140" priority="100" operator="equal">
      <formula>"Mayor"</formula>
    </cfRule>
  </conditionalFormatting>
  <conditionalFormatting sqref="M136">
    <cfRule type="cellIs" dxfId="1139" priority="93" operator="equal">
      <formula>"Muy Alta"</formula>
    </cfRule>
    <cfRule type="cellIs" dxfId="1138" priority="94" operator="equal">
      <formula>"Alta"</formula>
    </cfRule>
    <cfRule type="cellIs" dxfId="1137" priority="95" operator="equal">
      <formula>"Media"</formula>
    </cfRule>
    <cfRule type="cellIs" dxfId="1136" priority="96" operator="equal">
      <formula>"Baja"</formula>
    </cfRule>
    <cfRule type="cellIs" dxfId="1135" priority="97" operator="equal">
      <formula>"Muy baja"</formula>
    </cfRule>
  </conditionalFormatting>
  <conditionalFormatting sqref="BD136">
    <cfRule type="cellIs" dxfId="1134" priority="89" operator="equal">
      <formula>"Extrema"</formula>
    </cfRule>
    <cfRule type="cellIs" dxfId="1133" priority="90" operator="equal">
      <formula>"Alta"</formula>
    </cfRule>
    <cfRule type="cellIs" dxfId="1132" priority="91" operator="equal">
      <formula>"Moderada"</formula>
    </cfRule>
    <cfRule type="cellIs" dxfId="1131" priority="92" operator="equal">
      <formula>"Baja"</formula>
    </cfRule>
  </conditionalFormatting>
  <conditionalFormatting sqref="AK136">
    <cfRule type="cellIs" dxfId="1130" priority="88" operator="equal">
      <formula>"Leve"</formula>
    </cfRule>
  </conditionalFormatting>
  <conditionalFormatting sqref="AK136">
    <cfRule type="cellIs" dxfId="1129" priority="87" operator="equal">
      <formula>"Menor"</formula>
    </cfRule>
  </conditionalFormatting>
  <conditionalFormatting sqref="AN136:AN137">
    <cfRule type="cellIs" dxfId="1128" priority="83" operator="equal">
      <formula>"Extrema"</formula>
    </cfRule>
    <cfRule type="cellIs" dxfId="1127" priority="84" operator="equal">
      <formula>"Alta"</formula>
    </cfRule>
    <cfRule type="cellIs" dxfId="1126" priority="85" operator="equal">
      <formula>"Moderada"</formula>
    </cfRule>
    <cfRule type="cellIs" dxfId="1125" priority="86" operator="equal">
      <formula>"Baja"</formula>
    </cfRule>
  </conditionalFormatting>
  <conditionalFormatting sqref="BD135">
    <cfRule type="cellIs" dxfId="1124" priority="79" operator="equal">
      <formula>"Extrema"</formula>
    </cfRule>
    <cfRule type="cellIs" dxfId="1123" priority="80" operator="equal">
      <formula>"Alta"</formula>
    </cfRule>
    <cfRule type="cellIs" dxfId="1122" priority="81" operator="equal">
      <formula>"Moderada"</formula>
    </cfRule>
    <cfRule type="cellIs" dxfId="1121" priority="82" operator="equal">
      <formula>"Baja"</formula>
    </cfRule>
  </conditionalFormatting>
  <conditionalFormatting sqref="BD116">
    <cfRule type="cellIs" dxfId="1120" priority="75" operator="equal">
      <formula>"Extrema"</formula>
    </cfRule>
    <cfRule type="cellIs" dxfId="1119" priority="76" operator="equal">
      <formula>"Alta"</formula>
    </cfRule>
    <cfRule type="cellIs" dxfId="1118" priority="77" operator="equal">
      <formula>"Moderada"</formula>
    </cfRule>
    <cfRule type="cellIs" dxfId="1117" priority="78" operator="equal">
      <formula>"Baja"</formula>
    </cfRule>
  </conditionalFormatting>
  <conditionalFormatting sqref="BD123">
    <cfRule type="cellIs" dxfId="1116" priority="71" operator="equal">
      <formula>"Extrema"</formula>
    </cfRule>
    <cfRule type="cellIs" dxfId="1115" priority="72" operator="equal">
      <formula>"Alta"</formula>
    </cfRule>
    <cfRule type="cellIs" dxfId="1114" priority="73" operator="equal">
      <formula>"Moderada"</formula>
    </cfRule>
    <cfRule type="cellIs" dxfId="1113" priority="74" operator="equal">
      <formula>"Baja"</formula>
    </cfRule>
  </conditionalFormatting>
  <conditionalFormatting sqref="AM36:AM39 BD36:BD40 AN36:AN40">
    <cfRule type="cellIs" dxfId="1112" priority="67" operator="equal">
      <formula>"Extrema"</formula>
    </cfRule>
    <cfRule type="cellIs" dxfId="1111" priority="68" operator="equal">
      <formula>"Alta"</formula>
    </cfRule>
    <cfRule type="cellIs" dxfId="1110" priority="69" operator="equal">
      <formula>"Moderada"</formula>
    </cfRule>
    <cfRule type="cellIs" dxfId="1109" priority="70" operator="equal">
      <formula>"Baja"</formula>
    </cfRule>
  </conditionalFormatting>
  <conditionalFormatting sqref="AK36:AK39">
    <cfRule type="cellIs" dxfId="1108" priority="64" operator="equal">
      <formula>"Moderado"</formula>
    </cfRule>
    <cfRule type="cellIs" dxfId="1107" priority="65" operator="equal">
      <formula>"Catastrófico"</formula>
    </cfRule>
    <cfRule type="cellIs" dxfId="1106" priority="66" operator="equal">
      <formula>"Mayor"</formula>
    </cfRule>
  </conditionalFormatting>
  <conditionalFormatting sqref="M36:M39">
    <cfRule type="cellIs" dxfId="1105" priority="59" operator="equal">
      <formula>"Muy Alta"</formula>
    </cfRule>
    <cfRule type="cellIs" dxfId="1104" priority="60" operator="equal">
      <formula>"Alta"</formula>
    </cfRule>
    <cfRule type="cellIs" dxfId="1103" priority="61" operator="equal">
      <formula>"Media"</formula>
    </cfRule>
    <cfRule type="cellIs" dxfId="1102" priority="62" operator="equal">
      <formula>"Baja"</formula>
    </cfRule>
    <cfRule type="cellIs" dxfId="1101" priority="63" operator="equal">
      <formula>"Muy baja"</formula>
    </cfRule>
  </conditionalFormatting>
  <conditionalFormatting sqref="AK36:AK39">
    <cfRule type="cellIs" dxfId="1100" priority="58" operator="equal">
      <formula>"Leve"</formula>
    </cfRule>
  </conditionalFormatting>
  <conditionalFormatting sqref="AK36:AK39">
    <cfRule type="cellIs" dxfId="1099" priority="57" operator="equal">
      <formula>"Menor"</formula>
    </cfRule>
  </conditionalFormatting>
  <conditionalFormatting sqref="AM46:AM52 AN46:AN54 AM54 BD46:BD54">
    <cfRule type="cellIs" dxfId="1098" priority="53" operator="equal">
      <formula>"Extrema"</formula>
    </cfRule>
    <cfRule type="cellIs" dxfId="1097" priority="54" operator="equal">
      <formula>"Alta"</formula>
    </cfRule>
    <cfRule type="cellIs" dxfId="1096" priority="55" operator="equal">
      <formula>"Moderada"</formula>
    </cfRule>
    <cfRule type="cellIs" dxfId="1095" priority="56" operator="equal">
      <formula>"Baja"</formula>
    </cfRule>
  </conditionalFormatting>
  <conditionalFormatting sqref="AK46:AK52 AK54">
    <cfRule type="cellIs" dxfId="1094" priority="50" operator="equal">
      <formula>"Moderado"</formula>
    </cfRule>
    <cfRule type="cellIs" dxfId="1093" priority="51" operator="equal">
      <formula>"Catastrófico"</formula>
    </cfRule>
    <cfRule type="cellIs" dxfId="1092" priority="52" operator="equal">
      <formula>"Mayor"</formula>
    </cfRule>
  </conditionalFormatting>
  <conditionalFormatting sqref="M46:M52 M54">
    <cfRule type="cellIs" dxfId="1091" priority="45" operator="equal">
      <formula>"Muy Alta"</formula>
    </cfRule>
    <cfRule type="cellIs" dxfId="1090" priority="46" operator="equal">
      <formula>"Alta"</formula>
    </cfRule>
    <cfRule type="cellIs" dxfId="1089" priority="47" operator="equal">
      <formula>"Media"</formula>
    </cfRule>
    <cfRule type="cellIs" dxfId="1088" priority="48" operator="equal">
      <formula>"Baja"</formula>
    </cfRule>
    <cfRule type="cellIs" dxfId="1087" priority="49" operator="equal">
      <formula>"Muy baja"</formula>
    </cfRule>
  </conditionalFormatting>
  <conditionalFormatting sqref="AK46:AK52 AK54">
    <cfRule type="cellIs" dxfId="1086" priority="44" operator="equal">
      <formula>"Leve"</formula>
    </cfRule>
  </conditionalFormatting>
  <conditionalFormatting sqref="AK46:AK52 AK54">
    <cfRule type="cellIs" dxfId="1085" priority="43" operator="equal">
      <formula>"Menor"</formula>
    </cfRule>
  </conditionalFormatting>
  <conditionalFormatting sqref="AM58 AM60 AM65:AM66 BD58:BD67 AN58:AN67">
    <cfRule type="cellIs" dxfId="1084" priority="39" operator="equal">
      <formula>"Extrema"</formula>
    </cfRule>
    <cfRule type="cellIs" dxfId="1083" priority="40" operator="equal">
      <formula>"Alta"</formula>
    </cfRule>
    <cfRule type="cellIs" dxfId="1082" priority="41" operator="equal">
      <formula>"Moderada"</formula>
    </cfRule>
    <cfRule type="cellIs" dxfId="1081" priority="42" operator="equal">
      <formula>"Baja"</formula>
    </cfRule>
  </conditionalFormatting>
  <conditionalFormatting sqref="AK58 AK60 AK65:AK66">
    <cfRule type="cellIs" dxfId="1080" priority="36" operator="equal">
      <formula>"Moderado"</formula>
    </cfRule>
    <cfRule type="cellIs" dxfId="1079" priority="37" operator="equal">
      <formula>"Catastrófico"</formula>
    </cfRule>
    <cfRule type="cellIs" dxfId="1078" priority="38" operator="equal">
      <formula>"Mayor"</formula>
    </cfRule>
  </conditionalFormatting>
  <conditionalFormatting sqref="M58 M60 M65:M66">
    <cfRule type="cellIs" dxfId="1077" priority="31" operator="equal">
      <formula>"Muy Alta"</formula>
    </cfRule>
    <cfRule type="cellIs" dxfId="1076" priority="32" operator="equal">
      <formula>"Alta"</formula>
    </cfRule>
    <cfRule type="cellIs" dxfId="1075" priority="33" operator="equal">
      <formula>"Media"</formula>
    </cfRule>
    <cfRule type="cellIs" dxfId="1074" priority="34" operator="equal">
      <formula>"Baja"</formula>
    </cfRule>
    <cfRule type="cellIs" dxfId="1073" priority="35" operator="equal">
      <formula>"Muy baja"</formula>
    </cfRule>
  </conditionalFormatting>
  <conditionalFormatting sqref="AK58 AK60 AK65:AK66">
    <cfRule type="cellIs" dxfId="1072" priority="30" operator="equal">
      <formula>"Leve"</formula>
    </cfRule>
  </conditionalFormatting>
  <conditionalFormatting sqref="AK58 AK60 AK65:AK66">
    <cfRule type="cellIs" dxfId="1071" priority="29" operator="equal">
      <formula>"Menor"</formula>
    </cfRule>
  </conditionalFormatting>
  <conditionalFormatting sqref="BD55 AM55:AN55">
    <cfRule type="cellIs" dxfId="1070" priority="25" operator="equal">
      <formula>"Extrema"</formula>
    </cfRule>
    <cfRule type="cellIs" dxfId="1069" priority="26" operator="equal">
      <formula>"Alta"</formula>
    </cfRule>
    <cfRule type="cellIs" dxfId="1068" priority="27" operator="equal">
      <formula>"Moderada"</formula>
    </cfRule>
    <cfRule type="cellIs" dxfId="1067" priority="28" operator="equal">
      <formula>"Baja"</formula>
    </cfRule>
  </conditionalFormatting>
  <conditionalFormatting sqref="AK55">
    <cfRule type="cellIs" dxfId="1066" priority="22" operator="equal">
      <formula>"Moderado"</formula>
    </cfRule>
    <cfRule type="cellIs" dxfId="1065" priority="23" operator="equal">
      <formula>"Catastrófico"</formula>
    </cfRule>
    <cfRule type="cellIs" dxfId="1064" priority="24" operator="equal">
      <formula>"Mayor"</formula>
    </cfRule>
  </conditionalFormatting>
  <conditionalFormatting sqref="M55">
    <cfRule type="cellIs" dxfId="1063" priority="17" operator="equal">
      <formula>"Muy Alta"</formula>
    </cfRule>
    <cfRule type="cellIs" dxfId="1062" priority="18" operator="equal">
      <formula>"Alta"</formula>
    </cfRule>
    <cfRule type="cellIs" dxfId="1061" priority="19" operator="equal">
      <formula>"Media"</formula>
    </cfRule>
    <cfRule type="cellIs" dxfId="1060" priority="20" operator="equal">
      <formula>"Baja"</formula>
    </cfRule>
    <cfRule type="cellIs" dxfId="1059" priority="21" operator="equal">
      <formula>"Muy baja"</formula>
    </cfRule>
  </conditionalFormatting>
  <conditionalFormatting sqref="AK55">
    <cfRule type="cellIs" dxfId="1058" priority="16" operator="equal">
      <formula>"Leve"</formula>
    </cfRule>
  </conditionalFormatting>
  <conditionalFormatting sqref="AK55">
    <cfRule type="cellIs" dxfId="1057" priority="15" operator="equal">
      <formula>"Menor"</formula>
    </cfRule>
  </conditionalFormatting>
  <conditionalFormatting sqref="AM56 BD56:BD57 AN56:AN57">
    <cfRule type="cellIs" dxfId="1056" priority="11" operator="equal">
      <formula>"Extrema"</formula>
    </cfRule>
    <cfRule type="cellIs" dxfId="1055" priority="12" operator="equal">
      <formula>"Alta"</formula>
    </cfRule>
    <cfRule type="cellIs" dxfId="1054" priority="13" operator="equal">
      <formula>"Moderada"</formula>
    </cfRule>
    <cfRule type="cellIs" dxfId="1053" priority="14" operator="equal">
      <formula>"Baja"</formula>
    </cfRule>
  </conditionalFormatting>
  <conditionalFormatting sqref="AK56">
    <cfRule type="cellIs" dxfId="1052" priority="8" operator="equal">
      <formula>"Moderado"</formula>
    </cfRule>
    <cfRule type="cellIs" dxfId="1051" priority="9" operator="equal">
      <formula>"Catastrófico"</formula>
    </cfRule>
    <cfRule type="cellIs" dxfId="1050" priority="10" operator="equal">
      <formula>"Mayor"</formula>
    </cfRule>
  </conditionalFormatting>
  <conditionalFormatting sqref="M56">
    <cfRule type="cellIs" dxfId="1049" priority="3" operator="equal">
      <formula>"Muy Alta"</formula>
    </cfRule>
    <cfRule type="cellIs" dxfId="1048" priority="4" operator="equal">
      <formula>"Alta"</formula>
    </cfRule>
    <cfRule type="cellIs" dxfId="1047" priority="5" operator="equal">
      <formula>"Media"</formula>
    </cfRule>
    <cfRule type="cellIs" dxfId="1046" priority="6" operator="equal">
      <formula>"Baja"</formula>
    </cfRule>
    <cfRule type="cellIs" dxfId="1045" priority="7" operator="equal">
      <formula>"Muy baja"</formula>
    </cfRule>
  </conditionalFormatting>
  <conditionalFormatting sqref="AK56">
    <cfRule type="cellIs" dxfId="1044" priority="2" operator="equal">
      <formula>"Leve"</formula>
    </cfRule>
  </conditionalFormatting>
  <conditionalFormatting sqref="AK56">
    <cfRule type="cellIs" dxfId="1043"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8" customWidth="1"/>
    <col min="59" max="60" width="20.42578125" style="928" customWidth="1"/>
    <col min="61" max="61" width="12.28515625" style="928" customWidth="1"/>
    <col min="62" max="62" width="13" style="928" customWidth="1"/>
    <col min="63" max="63" width="22.42578125" style="1016" hidden="1" customWidth="1"/>
    <col min="64" max="64" width="60" style="928" customWidth="1"/>
    <col min="65" max="16384" width="11.42578125" style="38"/>
  </cols>
  <sheetData>
    <row r="1" spans="1:101" ht="41.25" customHeight="1" thickTop="1" thickBot="1" x14ac:dyDescent="0.35">
      <c r="B1" s="1577" t="s">
        <v>78</v>
      </c>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c r="BC1" s="1578"/>
      <c r="BD1" s="1578"/>
      <c r="BE1" s="1578"/>
      <c r="BF1" s="1578"/>
      <c r="BG1" s="1578"/>
      <c r="BH1" s="1578"/>
      <c r="BI1" s="1578"/>
      <c r="BJ1" s="1578"/>
      <c r="BK1" s="1578"/>
      <c r="BL1" s="1579"/>
    </row>
    <row r="2" spans="1:101" ht="41.25" customHeight="1" thickTop="1" thickBot="1" x14ac:dyDescent="0.35">
      <c r="B2" s="1577" t="s">
        <v>79</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9"/>
    </row>
    <row r="3" spans="1:101" s="614" customFormat="1" ht="41.25" customHeight="1" thickTop="1" thickBot="1" x14ac:dyDescent="0.35">
      <c r="B3" s="1577" t="s">
        <v>1258</v>
      </c>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9"/>
      <c r="BM3" s="1577"/>
      <c r="BN3" s="1578"/>
      <c r="BO3" s="1578"/>
      <c r="BP3" s="1578"/>
      <c r="BQ3" s="1578"/>
      <c r="BR3" s="1578"/>
      <c r="BS3" s="1578"/>
      <c r="BT3" s="1578"/>
      <c r="BU3" s="1578"/>
      <c r="BV3" s="1578"/>
      <c r="BW3" s="1578"/>
      <c r="BX3" s="1578"/>
      <c r="BY3" s="1578"/>
      <c r="BZ3" s="1578"/>
      <c r="CA3" s="1578"/>
      <c r="CB3" s="1578"/>
      <c r="CC3" s="1578"/>
      <c r="CD3" s="1578"/>
      <c r="CE3" s="1578"/>
      <c r="CF3" s="1578"/>
      <c r="CG3" s="1578"/>
      <c r="CH3" s="1578"/>
      <c r="CI3" s="1578"/>
      <c r="CJ3" s="1578"/>
      <c r="CK3" s="1578"/>
      <c r="CL3" s="1578"/>
      <c r="CM3" s="1578"/>
      <c r="CN3" s="1578"/>
      <c r="CO3" s="1578"/>
      <c r="CP3" s="1578"/>
      <c r="CQ3" s="1578"/>
      <c r="CR3" s="1578"/>
      <c r="CS3" s="1578"/>
      <c r="CT3" s="1578"/>
      <c r="CU3" s="1578"/>
      <c r="CV3" s="1578"/>
      <c r="CW3" s="1578"/>
    </row>
    <row r="4" spans="1:101" ht="42.75" customHeight="1" thickTop="1" thickBot="1" x14ac:dyDescent="0.35">
      <c r="B4" s="1577" t="s">
        <v>1432</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9"/>
      <c r="BM4" s="1577"/>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row>
    <row r="5" spans="1:101" ht="36.75" customHeight="1" thickTop="1" x14ac:dyDescent="0.3">
      <c r="B5" s="1580"/>
      <c r="C5" s="1580"/>
      <c r="D5" s="1580"/>
      <c r="E5" s="1580"/>
      <c r="F5" s="1580"/>
      <c r="G5" s="1580"/>
      <c r="H5" s="1580"/>
      <c r="I5" s="1580"/>
      <c r="J5" s="1580"/>
      <c r="K5" s="1580"/>
      <c r="L5" s="1580"/>
      <c r="M5" s="1580"/>
      <c r="N5" s="1580"/>
      <c r="O5" s="1580"/>
      <c r="P5" s="1580"/>
      <c r="Q5" s="1580"/>
      <c r="R5" s="1580"/>
      <c r="S5" s="1580"/>
      <c r="T5" s="1580"/>
      <c r="U5" s="1580"/>
      <c r="V5" s="1580"/>
      <c r="W5" s="1580"/>
      <c r="X5" s="1580"/>
      <c r="Y5" s="1580"/>
      <c r="Z5" s="1580"/>
      <c r="AA5" s="1580"/>
      <c r="AB5" s="1580"/>
      <c r="AC5" s="1580"/>
      <c r="AD5" s="1580"/>
      <c r="AE5" s="1580"/>
      <c r="AF5" s="1580"/>
      <c r="AG5" s="1580"/>
      <c r="AH5" s="1580"/>
      <c r="AI5" s="1580"/>
      <c r="AJ5" s="1580"/>
      <c r="AK5" s="1580"/>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39"/>
      <c r="BN5" s="39"/>
      <c r="BO5" s="39"/>
    </row>
    <row r="6" spans="1:101" ht="55.5" customHeight="1" x14ac:dyDescent="0.3">
      <c r="B6" s="1581"/>
      <c r="C6" s="1581"/>
      <c r="D6" s="1581"/>
      <c r="E6" s="1581"/>
      <c r="F6" s="1581"/>
      <c r="G6" s="1581"/>
      <c r="H6" s="1581"/>
      <c r="I6" s="1581"/>
      <c r="J6" s="1581"/>
      <c r="K6" s="1581"/>
      <c r="L6" s="1582"/>
      <c r="M6" s="1585" t="s">
        <v>0</v>
      </c>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7"/>
      <c r="AN6" s="1585" t="s">
        <v>1</v>
      </c>
      <c r="AO6" s="1586"/>
      <c r="AP6" s="1586"/>
      <c r="AQ6" s="1586"/>
      <c r="AR6" s="1586"/>
      <c r="AS6" s="1586"/>
      <c r="AT6" s="1586"/>
      <c r="AU6" s="1586"/>
      <c r="AV6" s="1586"/>
      <c r="AW6" s="1586"/>
      <c r="AX6" s="1586"/>
      <c r="AY6" s="1587"/>
      <c r="AZ6" s="1868" t="s">
        <v>2</v>
      </c>
      <c r="BA6" s="1868"/>
      <c r="BB6" s="1868"/>
      <c r="BC6" s="1868"/>
      <c r="BD6" s="1868"/>
      <c r="BE6" s="1868"/>
      <c r="BF6" s="1869" t="s">
        <v>3</v>
      </c>
      <c r="BG6" s="1870"/>
      <c r="BH6" s="1870"/>
      <c r="BI6" s="1870"/>
      <c r="BJ6" s="1870"/>
      <c r="BK6" s="1871"/>
      <c r="BL6" s="1005" t="s">
        <v>87</v>
      </c>
      <c r="BM6" s="39"/>
      <c r="BN6" s="39"/>
      <c r="BO6" s="39"/>
      <c r="BP6" s="39"/>
      <c r="BQ6" s="39"/>
    </row>
    <row r="7" spans="1:101" ht="30.75" customHeight="1" x14ac:dyDescent="0.3">
      <c r="B7" s="1583"/>
      <c r="C7" s="1583"/>
      <c r="D7" s="1583"/>
      <c r="E7" s="1583"/>
      <c r="F7" s="1583"/>
      <c r="G7" s="1583"/>
      <c r="H7" s="1583"/>
      <c r="I7" s="1583"/>
      <c r="J7" s="1583"/>
      <c r="K7" s="1583"/>
      <c r="L7" s="1584"/>
      <c r="M7" s="1588"/>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90"/>
      <c r="AN7" s="1597" t="s">
        <v>85</v>
      </c>
      <c r="AO7" s="1862" t="s">
        <v>86</v>
      </c>
      <c r="AP7" s="1618" t="s">
        <v>89</v>
      </c>
      <c r="AQ7" s="1620" t="s">
        <v>4</v>
      </c>
      <c r="AR7" s="1622" t="s">
        <v>5</v>
      </c>
      <c r="AS7" s="1623"/>
      <c r="AT7" s="1623"/>
      <c r="AU7" s="1623"/>
      <c r="AV7" s="1623"/>
      <c r="AW7" s="1623"/>
      <c r="AX7" s="1623"/>
      <c r="AY7" s="1624"/>
      <c r="AZ7" s="1625" t="s">
        <v>1403</v>
      </c>
      <c r="BA7" s="1625" t="s">
        <v>7</v>
      </c>
      <c r="BB7" s="1864" t="s">
        <v>8</v>
      </c>
      <c r="BC7" s="1864" t="s">
        <v>9</v>
      </c>
      <c r="BD7" s="1864" t="s">
        <v>10</v>
      </c>
      <c r="BE7" s="1597" t="s">
        <v>11</v>
      </c>
      <c r="BF7" s="1862" t="s">
        <v>1400</v>
      </c>
      <c r="BG7" s="1862" t="s">
        <v>12</v>
      </c>
      <c r="BH7" s="1862" t="s">
        <v>13</v>
      </c>
      <c r="BI7" s="1862" t="s">
        <v>14</v>
      </c>
      <c r="BJ7" s="1862" t="s">
        <v>15</v>
      </c>
      <c r="BK7" s="1862" t="s">
        <v>16</v>
      </c>
      <c r="BL7" s="1862"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865"/>
      <c r="AO8" s="1863"/>
      <c r="AP8" s="1861"/>
      <c r="AQ8" s="1866"/>
      <c r="AR8" s="59" t="s">
        <v>44</v>
      </c>
      <c r="AS8" s="80" t="s">
        <v>1401</v>
      </c>
      <c r="AT8" s="59" t="s">
        <v>46</v>
      </c>
      <c r="AU8" s="80" t="s">
        <v>1402</v>
      </c>
      <c r="AV8" s="61" t="s">
        <v>1399</v>
      </c>
      <c r="AW8" s="59" t="s">
        <v>47</v>
      </c>
      <c r="AX8" s="59" t="s">
        <v>48</v>
      </c>
      <c r="AY8" s="59" t="s">
        <v>49</v>
      </c>
      <c r="AZ8" s="1867"/>
      <c r="BA8" s="1867"/>
      <c r="BB8" s="1864"/>
      <c r="BC8" s="1864"/>
      <c r="BD8" s="1864"/>
      <c r="BE8" s="1865"/>
      <c r="BF8" s="1863"/>
      <c r="BG8" s="1863"/>
      <c r="BH8" s="1863"/>
      <c r="BI8" s="1863"/>
      <c r="BJ8" s="1863"/>
      <c r="BK8" s="1863"/>
      <c r="BL8" s="1863"/>
    </row>
    <row r="9" spans="1:101" ht="134.25" customHeight="1" thickBot="1" x14ac:dyDescent="0.35">
      <c r="A9" s="39"/>
      <c r="B9" s="1601" t="s">
        <v>191</v>
      </c>
      <c r="C9" s="1710" t="str">
        <f>VLOOKUP(B9,'No Eliminar'!B$3:D$18,2,FALSE)</f>
        <v>Gestionar la comunicación interna y externa a través del buen uso de los recursos de información para fortalecer el trabajo institucional.</v>
      </c>
      <c r="D9" s="1713" t="str">
        <f>VLOOKUP(B9,'No Eliminar'!B$3:E$18,4,FALSE)</f>
        <v>Garantizar un adecuado flujo de información tanto interna  como externa</v>
      </c>
      <c r="E9" s="1610" t="s">
        <v>74</v>
      </c>
      <c r="F9" s="1613" t="s">
        <v>231</v>
      </c>
      <c r="G9" s="1806" t="s">
        <v>1049</v>
      </c>
      <c r="H9" s="1794" t="s">
        <v>68</v>
      </c>
      <c r="I9" s="1858" t="s">
        <v>377</v>
      </c>
      <c r="J9" s="1858" t="s">
        <v>378</v>
      </c>
      <c r="K9" s="1792" t="s">
        <v>358</v>
      </c>
      <c r="L9" s="1635" t="s">
        <v>72</v>
      </c>
      <c r="M9" s="1642" t="str">
        <f>IF(L9="Máximo 2 veces por año","Muy Baja", IF(L9="De 3 a 24 veces por año","Baja", IF(L9="De 24 a 500 veces por año","Media", IF(L9="De 500 veces al año y máximo 5000 veces por año","Alta",IF(L9="Más de 5000 veces por año","Muy Alta",";")))))</f>
        <v>Baja</v>
      </c>
      <c r="N9" s="1645">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635" t="s">
        <v>361</v>
      </c>
      <c r="AJ9" s="92"/>
      <c r="AK9" s="1652" t="str">
        <f t="shared" ref="AK9" si="0">IF(AI9="Afectación menor a 10 SMLMV","Leve",IF(AI9="Entre 10 y 50 SMLMV","Menor",IF(AI9="Entre 50 y 100 SMLMV","Moderado",IF(AI9="Entre 100 y 500 SMLMV","Mayor",IF(AI9="Mayor a 500 SMLMV","Catastrófico",";")))))</f>
        <v>Moderado</v>
      </c>
      <c r="AL9" s="1653">
        <f>IF(AK9="Leve", 20%, IF(AK9="Menor",40%, IF(AK9="Moderado",60%, IF(AK9="Mayor",80%,IF(AK9="Catastrófico",100%,"")))))</f>
        <v>0.6</v>
      </c>
      <c r="AM9" s="1656" t="str">
        <f>IF(AND(M9&lt;&gt;"",AK9&lt;&gt;""),VLOOKUP(M9&amp;AK9,'No Eliminar'!$P$3:$Q$27,2,FALSE),"")</f>
        <v>Moderada</v>
      </c>
      <c r="AN9" s="188" t="s">
        <v>84</v>
      </c>
      <c r="AO9" s="1224"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637" t="s">
        <v>60</v>
      </c>
      <c r="BF9" s="1804" t="s">
        <v>380</v>
      </c>
      <c r="BG9" s="1794" t="s">
        <v>379</v>
      </c>
      <c r="BH9" s="1794" t="s">
        <v>381</v>
      </c>
      <c r="BI9" s="1846">
        <v>44928</v>
      </c>
      <c r="BJ9" s="1852">
        <v>45289</v>
      </c>
      <c r="BK9" s="1252"/>
      <c r="BL9" s="1849" t="s">
        <v>382</v>
      </c>
    </row>
    <row r="10" spans="1:101" ht="156" customHeight="1" thickTop="1" thickBot="1" x14ac:dyDescent="0.35">
      <c r="A10" s="39"/>
      <c r="B10" s="1602"/>
      <c r="C10" s="1711"/>
      <c r="D10" s="1714"/>
      <c r="E10" s="1611"/>
      <c r="F10" s="1614"/>
      <c r="G10" s="1832"/>
      <c r="H10" s="1795"/>
      <c r="I10" s="1859"/>
      <c r="J10" s="1859"/>
      <c r="K10" s="1797"/>
      <c r="L10" s="1640"/>
      <c r="M10" s="1643"/>
      <c r="N10" s="1646"/>
      <c r="O10" s="67"/>
      <c r="P10" s="67"/>
      <c r="Q10" s="67"/>
      <c r="R10" s="67"/>
      <c r="S10" s="67"/>
      <c r="T10" s="67"/>
      <c r="U10" s="67"/>
      <c r="V10" s="67"/>
      <c r="W10" s="67"/>
      <c r="X10" s="67"/>
      <c r="Y10" s="67"/>
      <c r="Z10" s="67"/>
      <c r="AA10" s="67"/>
      <c r="AB10" s="67"/>
      <c r="AC10" s="67"/>
      <c r="AD10" s="67"/>
      <c r="AE10" s="67"/>
      <c r="AF10" s="67"/>
      <c r="AG10" s="67"/>
      <c r="AH10" s="42"/>
      <c r="AI10" s="1640"/>
      <c r="AJ10" s="42"/>
      <c r="AK10" s="1652"/>
      <c r="AL10" s="1654"/>
      <c r="AM10" s="1657"/>
      <c r="AN10" s="766" t="s">
        <v>347</v>
      </c>
      <c r="AO10" s="1225"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638"/>
      <c r="BF10" s="1809"/>
      <c r="BG10" s="1795"/>
      <c r="BH10" s="1795"/>
      <c r="BI10" s="1847"/>
      <c r="BJ10" s="1853"/>
      <c r="BK10" s="1013"/>
      <c r="BL10" s="1851"/>
    </row>
    <row r="11" spans="1:101" ht="104.25" customHeight="1" thickTop="1" thickBot="1" x14ac:dyDescent="0.35">
      <c r="B11" s="1603"/>
      <c r="C11" s="1712"/>
      <c r="D11" s="1715"/>
      <c r="E11" s="1612"/>
      <c r="F11" s="1615"/>
      <c r="G11" s="1807"/>
      <c r="H11" s="1796"/>
      <c r="I11" s="1860"/>
      <c r="J11" s="1860"/>
      <c r="K11" s="1793"/>
      <c r="L11" s="1636"/>
      <c r="M11" s="1644"/>
      <c r="N11" s="1647"/>
      <c r="O11" s="112"/>
      <c r="P11" s="112"/>
      <c r="Q11" s="112"/>
      <c r="R11" s="112"/>
      <c r="S11" s="112"/>
      <c r="T11" s="112"/>
      <c r="U11" s="112"/>
      <c r="V11" s="112"/>
      <c r="W11" s="112"/>
      <c r="X11" s="112"/>
      <c r="Y11" s="112"/>
      <c r="Z11" s="112"/>
      <c r="AA11" s="112"/>
      <c r="AB11" s="112"/>
      <c r="AC11" s="112"/>
      <c r="AD11" s="112"/>
      <c r="AE11" s="112"/>
      <c r="AF11" s="112"/>
      <c r="AG11" s="112"/>
      <c r="AH11" s="113"/>
      <c r="AI11" s="1636"/>
      <c r="AJ11" s="113"/>
      <c r="AK11" s="1651"/>
      <c r="AL11" s="1655"/>
      <c r="AM11" s="1658"/>
      <c r="AN11" s="767" t="s">
        <v>348</v>
      </c>
      <c r="AO11" s="1226"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639"/>
      <c r="BF11" s="1805"/>
      <c r="BG11" s="1796"/>
      <c r="BH11" s="1796"/>
      <c r="BI11" s="1848"/>
      <c r="BJ11" s="1854"/>
      <c r="BK11" s="1253"/>
      <c r="BL11" s="1850"/>
    </row>
    <row r="12" spans="1:101" ht="136.5" customHeight="1" thickBot="1" x14ac:dyDescent="0.35">
      <c r="B12" s="1601" t="s">
        <v>190</v>
      </c>
      <c r="C12" s="1710" t="str">
        <f>VLOOKUP(B12,'No Eliminar'!B$3:D$18,2,FALSE)</f>
        <v>Determinar el horizonte institucional mediante la formulación de la plataforma estratégica, lineamientos y metodologías, que permitan el logro de los propósitos organizacionales</v>
      </c>
      <c r="D12" s="1713" t="str">
        <f>VLOOKUP(B12,'No Eliminar'!B$3:E$18,4,FALSE)</f>
        <v>Diseñar la ruta estratégica con miras a fortalecer la confianza ciudadana y la legitimidad.
Conocer los avances en la consecución de resultados previstos en su marco estratégico.</v>
      </c>
      <c r="E12" s="1610" t="s">
        <v>74</v>
      </c>
      <c r="F12" s="1613" t="s">
        <v>232</v>
      </c>
      <c r="G12" s="1798" t="s">
        <v>383</v>
      </c>
      <c r="H12" s="1794" t="s">
        <v>68</v>
      </c>
      <c r="I12" s="1794" t="s">
        <v>385</v>
      </c>
      <c r="J12" s="1794" t="s">
        <v>384</v>
      </c>
      <c r="K12" s="1792" t="s">
        <v>101</v>
      </c>
      <c r="L12" s="1635" t="s">
        <v>72</v>
      </c>
      <c r="M12" s="1642" t="str">
        <f t="shared" ref="M12" si="3">IF(L12="Máximo 2 veces por año","Muy Baja", IF(L12="De 3 a 24 veces por año","Baja", IF(L12="De 24 a 500 veces por año","Media", IF(L12="De 500 veces al año y máximo 5000 veces por año","Alta",IF(L12="Más de 5000 veces por año","Muy Alta",";")))))</f>
        <v>Baja</v>
      </c>
      <c r="N12" s="1645">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635" t="s">
        <v>359</v>
      </c>
      <c r="AJ12" s="92"/>
      <c r="AK12" s="1650" t="str">
        <f>IF(AI12="Afectación menor a 10 SMLMV","Leve",IF(AI12="Entre 10 y 50 SMLMV","Menor",IF(AI12="Entre 50 y 100 SMLMV","Moderado",IF(AI12="Entre 100 y 500 SMLMV","Mayor",IF(AI12="Mayor a 500 SMLMV","Catastrófico",";")))))</f>
        <v>Leve</v>
      </c>
      <c r="AL12" s="1653">
        <f t="shared" ref="AL12:AL14" si="5">IF(AK12="Leve", 20%, IF(AK12="Menor",40%, IF(AK12="Moderado",60%, IF(AK12="Mayor",80%,IF(AK12="Catastrófico",100%,"")))))</f>
        <v>0.2</v>
      </c>
      <c r="AM12" s="1656" t="str">
        <f>IF(AND(M12&lt;&gt;"",AK12&lt;&gt;""),VLOOKUP(M12&amp;AK12,'No Eliminar'!$P$3:$Q$27,2,FALSE),"")</f>
        <v>Baja</v>
      </c>
      <c r="AN12" s="188" t="s">
        <v>84</v>
      </c>
      <c r="AO12" s="1224"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637" t="s">
        <v>114</v>
      </c>
      <c r="BF12" s="1201" t="s">
        <v>388</v>
      </c>
      <c r="BG12" s="1201" t="s">
        <v>388</v>
      </c>
      <c r="BH12" s="1201" t="s">
        <v>388</v>
      </c>
      <c r="BI12" s="1201" t="s">
        <v>388</v>
      </c>
      <c r="BJ12" s="1201" t="s">
        <v>388</v>
      </c>
      <c r="BK12" s="1010"/>
      <c r="BL12" s="1849" t="s">
        <v>389</v>
      </c>
    </row>
    <row r="13" spans="1:101" ht="153" customHeight="1" thickTop="1" thickBot="1" x14ac:dyDescent="0.35">
      <c r="B13" s="1602"/>
      <c r="C13" s="1711"/>
      <c r="D13" s="1714"/>
      <c r="E13" s="1632"/>
      <c r="F13" s="1615"/>
      <c r="G13" s="1799"/>
      <c r="H13" s="1796"/>
      <c r="I13" s="1796"/>
      <c r="J13" s="1796"/>
      <c r="K13" s="1793"/>
      <c r="L13" s="1636"/>
      <c r="M13" s="1644"/>
      <c r="N13" s="1647"/>
      <c r="O13" s="100"/>
      <c r="P13" s="100"/>
      <c r="Q13" s="100"/>
      <c r="R13" s="100"/>
      <c r="S13" s="100"/>
      <c r="T13" s="100"/>
      <c r="U13" s="100"/>
      <c r="V13" s="100"/>
      <c r="W13" s="100"/>
      <c r="X13" s="100"/>
      <c r="Y13" s="100"/>
      <c r="Z13" s="100"/>
      <c r="AA13" s="100"/>
      <c r="AB13" s="100"/>
      <c r="AC13" s="100"/>
      <c r="AD13" s="100"/>
      <c r="AE13" s="100"/>
      <c r="AF13" s="100"/>
      <c r="AG13" s="100"/>
      <c r="AH13" s="101"/>
      <c r="AI13" s="1636"/>
      <c r="AJ13" s="101"/>
      <c r="AK13" s="1651"/>
      <c r="AL13" s="1655"/>
      <c r="AM13" s="1658"/>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639"/>
      <c r="BF13" s="1254" t="s">
        <v>388</v>
      </c>
      <c r="BG13" s="1254" t="s">
        <v>388</v>
      </c>
      <c r="BH13" s="1254" t="s">
        <v>388</v>
      </c>
      <c r="BI13" s="1254" t="s">
        <v>388</v>
      </c>
      <c r="BJ13" s="1254" t="s">
        <v>388</v>
      </c>
      <c r="BK13" s="1011"/>
      <c r="BL13" s="1850"/>
    </row>
    <row r="14" spans="1:101" ht="172.5" customHeight="1" thickBot="1" x14ac:dyDescent="0.35">
      <c r="B14" s="1602"/>
      <c r="C14" s="1711"/>
      <c r="D14" s="1714"/>
      <c r="E14" s="1666" t="s">
        <v>74</v>
      </c>
      <c r="F14" s="1613" t="s">
        <v>234</v>
      </c>
      <c r="G14" s="1806" t="s">
        <v>391</v>
      </c>
      <c r="H14" s="1794" t="s">
        <v>68</v>
      </c>
      <c r="I14" s="1792" t="s">
        <v>392</v>
      </c>
      <c r="J14" s="1792" t="s">
        <v>393</v>
      </c>
      <c r="K14" s="1792" t="s">
        <v>101</v>
      </c>
      <c r="L14" s="1635" t="s">
        <v>72</v>
      </c>
      <c r="M14" s="1642" t="str">
        <f t="shared" ref="M14:M100" si="9">IF(L14="Máximo 2 veces por año","Muy Baja", IF(L14="De 3 a 24 veces por año","Baja", IF(L14="De 24 a 500 veces por año","Media", IF(L14="De 500 veces al año y máximo 5000 veces por año","Alta",IF(L14="Más de 5000 veces por año","Muy Alta",";")))))</f>
        <v>Baja</v>
      </c>
      <c r="N14" s="1645">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635" t="s">
        <v>361</v>
      </c>
      <c r="AJ14" s="92"/>
      <c r="AK14" s="1650" t="str">
        <f t="shared" ref="AK14:AK100" si="11">IF(AI14="Afectación menor a 10 SMLMV","Leve",IF(AI14="Entre 10 y 50 SMLMV","Menor",IF(AI14="Entre 50 y 100 SMLMV","Moderado",IF(AI14="Entre 100 y 500 SMLMV","Mayor",IF(AI14="Mayor a 500 SMLMV","Catastrófico",";")))))</f>
        <v>Moderado</v>
      </c>
      <c r="AL14" s="1653">
        <f t="shared" si="5"/>
        <v>0.6</v>
      </c>
      <c r="AM14" s="1656" t="str">
        <f>IF(AND(M14&lt;&gt;"",AK14&lt;&gt;""),VLOOKUP(M14&amp;AK14,'No Eliminar'!$P$3:$Q$27,2,FALSE),"")</f>
        <v>Moderada</v>
      </c>
      <c r="AN14" s="188" t="s">
        <v>84</v>
      </c>
      <c r="AO14" s="1227"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637" t="s">
        <v>60</v>
      </c>
      <c r="BF14" s="1804" t="s">
        <v>916</v>
      </c>
      <c r="BG14" s="1794" t="s">
        <v>396</v>
      </c>
      <c r="BH14" s="1794" t="s">
        <v>395</v>
      </c>
      <c r="BI14" s="1846">
        <v>44928</v>
      </c>
      <c r="BJ14" s="1846">
        <v>45289</v>
      </c>
      <c r="BK14" s="1165"/>
      <c r="BL14" s="1849" t="s">
        <v>1269</v>
      </c>
    </row>
    <row r="15" spans="1:101" s="614" customFormat="1" ht="96.75" customHeight="1" thickBot="1" x14ac:dyDescent="0.35">
      <c r="B15" s="1602"/>
      <c r="C15" s="1711"/>
      <c r="D15" s="1714"/>
      <c r="E15" s="1632"/>
      <c r="F15" s="1615"/>
      <c r="G15" s="1807"/>
      <c r="H15" s="1796"/>
      <c r="I15" s="1793"/>
      <c r="J15" s="1793"/>
      <c r="K15" s="1793"/>
      <c r="L15" s="1636"/>
      <c r="M15" s="1644"/>
      <c r="N15" s="1647"/>
      <c r="O15" s="819"/>
      <c r="P15" s="819"/>
      <c r="Q15" s="819"/>
      <c r="R15" s="819"/>
      <c r="S15" s="819"/>
      <c r="T15" s="819"/>
      <c r="U15" s="819"/>
      <c r="V15" s="819"/>
      <c r="W15" s="819"/>
      <c r="X15" s="819"/>
      <c r="Y15" s="819"/>
      <c r="Z15" s="819"/>
      <c r="AA15" s="819"/>
      <c r="AB15" s="819"/>
      <c r="AC15" s="819"/>
      <c r="AD15" s="819"/>
      <c r="AE15" s="819"/>
      <c r="AF15" s="819"/>
      <c r="AG15" s="819"/>
      <c r="AH15" s="715"/>
      <c r="AI15" s="1636"/>
      <c r="AJ15" s="715"/>
      <c r="AK15" s="1651"/>
      <c r="AL15" s="1655"/>
      <c r="AM15" s="1658"/>
      <c r="AN15" s="820" t="s">
        <v>347</v>
      </c>
      <c r="AO15" s="1228"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639"/>
      <c r="BF15" s="1805"/>
      <c r="BG15" s="1796"/>
      <c r="BH15" s="1796"/>
      <c r="BI15" s="1848"/>
      <c r="BJ15" s="1848"/>
      <c r="BK15" s="1184"/>
      <c r="BL15" s="1850"/>
    </row>
    <row r="16" spans="1:101" ht="168" customHeight="1" thickBot="1" x14ac:dyDescent="0.35">
      <c r="B16" s="1603"/>
      <c r="C16" s="1712"/>
      <c r="D16" s="1715"/>
      <c r="E16" s="1055" t="s">
        <v>74</v>
      </c>
      <c r="F16" s="817" t="s">
        <v>235</v>
      </c>
      <c r="G16" s="1073" t="s">
        <v>1270</v>
      </c>
      <c r="H16" s="1063" t="s">
        <v>68</v>
      </c>
      <c r="I16" s="1065" t="s">
        <v>398</v>
      </c>
      <c r="J16" s="1065" t="s">
        <v>399</v>
      </c>
      <c r="K16" s="1065" t="s">
        <v>101</v>
      </c>
      <c r="L16" s="811" t="s">
        <v>72</v>
      </c>
      <c r="M16" s="816" t="str">
        <f t="shared" si="9"/>
        <v>Baja</v>
      </c>
      <c r="N16" s="810">
        <f t="shared" si="10"/>
        <v>0.4</v>
      </c>
      <c r="O16" s="1057" t="s">
        <v>53</v>
      </c>
      <c r="P16" s="1057" t="s">
        <v>53</v>
      </c>
      <c r="Q16" s="1057" t="s">
        <v>53</v>
      </c>
      <c r="R16" s="1057" t="s">
        <v>53</v>
      </c>
      <c r="S16" s="1057" t="s">
        <v>53</v>
      </c>
      <c r="T16" s="1057" t="s">
        <v>53</v>
      </c>
      <c r="U16" s="1057" t="s">
        <v>53</v>
      </c>
      <c r="V16" s="1057" t="s">
        <v>54</v>
      </c>
      <c r="W16" s="1057" t="s">
        <v>54</v>
      </c>
      <c r="X16" s="1057" t="s">
        <v>53</v>
      </c>
      <c r="Y16" s="1057" t="s">
        <v>53</v>
      </c>
      <c r="Z16" s="1057" t="s">
        <v>53</v>
      </c>
      <c r="AA16" s="1057" t="s">
        <v>53</v>
      </c>
      <c r="AB16" s="1057" t="s">
        <v>53</v>
      </c>
      <c r="AC16" s="1057" t="s">
        <v>53</v>
      </c>
      <c r="AD16" s="1057" t="s">
        <v>54</v>
      </c>
      <c r="AE16" s="1057" t="s">
        <v>53</v>
      </c>
      <c r="AF16" s="1057" t="s">
        <v>53</v>
      </c>
      <c r="AG16" s="1057"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04" t="s">
        <v>84</v>
      </c>
      <c r="AO16" s="1227" t="s">
        <v>1273</v>
      </c>
      <c r="AP16" s="1135" t="s">
        <v>400</v>
      </c>
      <c r="AQ16" s="1136" t="str">
        <f t="shared" si="1"/>
        <v>Probabilidad</v>
      </c>
      <c r="AR16" s="1110" t="s">
        <v>61</v>
      </c>
      <c r="AS16" s="1109">
        <f t="shared" si="12"/>
        <v>0.25</v>
      </c>
      <c r="AT16" s="1110" t="s">
        <v>56</v>
      </c>
      <c r="AU16" s="1109">
        <f t="shared" si="6"/>
        <v>0.15</v>
      </c>
      <c r="AV16" s="1053">
        <f t="shared" si="8"/>
        <v>0.4</v>
      </c>
      <c r="AW16" s="1110" t="s">
        <v>57</v>
      </c>
      <c r="AX16" s="1110" t="s">
        <v>58</v>
      </c>
      <c r="AY16" s="1110" t="s">
        <v>59</v>
      </c>
      <c r="AZ16" s="1053">
        <f t="shared" ref="AZ16:AZ44" si="20">IFERROR(IF(AQ16="Probabilidad",(N16-(+N16*AV16)),IF(AQ16="Impacto",N16,"")),"")</f>
        <v>0.24</v>
      </c>
      <c r="BA16" s="1051" t="str">
        <f t="shared" si="7"/>
        <v>Baja</v>
      </c>
      <c r="BB16" s="1053">
        <f>IF(AQ16="Impacto",(AL16-(+AL16*AV16)),AL16)</f>
        <v>0.2</v>
      </c>
      <c r="BC16" s="1051" t="str">
        <f t="shared" si="2"/>
        <v>Leve</v>
      </c>
      <c r="BD16" s="1129" t="str">
        <f>IF(AND(BA16&lt;&gt;"",BC16&lt;&gt;""),VLOOKUP(BA16&amp;BC16,'No Eliminar'!$P$3:$Q$27,2,FALSE),"")</f>
        <v>Baja</v>
      </c>
      <c r="BE16" s="814" t="s">
        <v>114</v>
      </c>
      <c r="BF16" s="1255" t="s">
        <v>388</v>
      </c>
      <c r="BG16" s="1255" t="s">
        <v>388</v>
      </c>
      <c r="BH16" s="1255" t="s">
        <v>388</v>
      </c>
      <c r="BI16" s="1255" t="s">
        <v>388</v>
      </c>
      <c r="BJ16" s="1255" t="s">
        <v>388</v>
      </c>
      <c r="BK16" s="1256"/>
      <c r="BL16" s="1257" t="s">
        <v>1274</v>
      </c>
    </row>
    <row r="17" spans="2:64" ht="135.75" customHeight="1" thickBot="1" x14ac:dyDescent="0.35">
      <c r="B17" s="1601" t="s">
        <v>203</v>
      </c>
      <c r="C17" s="1710"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713" t="str">
        <f>VLOOKUP(B17,'No Eliminar'!B$3:E$18,4,FALSE)</f>
        <v>Promover el Mejoramiento Continuo del Instituto</v>
      </c>
      <c r="E17" s="1610" t="s">
        <v>74</v>
      </c>
      <c r="F17" s="1613" t="s">
        <v>236</v>
      </c>
      <c r="G17" s="1897" t="s">
        <v>1620</v>
      </c>
      <c r="H17" s="1881" t="s">
        <v>68</v>
      </c>
      <c r="I17" s="1901" t="s">
        <v>1263</v>
      </c>
      <c r="J17" s="1901" t="s">
        <v>1619</v>
      </c>
      <c r="K17" s="1901" t="s">
        <v>101</v>
      </c>
      <c r="L17" s="1899" t="s">
        <v>72</v>
      </c>
      <c r="M17" s="1642" t="str">
        <f t="shared" si="9"/>
        <v>Baja</v>
      </c>
      <c r="N17" s="1645">
        <f t="shared" si="10"/>
        <v>0.4</v>
      </c>
      <c r="O17" s="1089" t="s">
        <v>53</v>
      </c>
      <c r="P17" s="1089" t="s">
        <v>53</v>
      </c>
      <c r="Q17" s="1089" t="s">
        <v>53</v>
      </c>
      <c r="R17" s="1089" t="s">
        <v>53</v>
      </c>
      <c r="S17" s="1089" t="s">
        <v>53</v>
      </c>
      <c r="T17" s="1089" t="s">
        <v>53</v>
      </c>
      <c r="U17" s="1089" t="s">
        <v>53</v>
      </c>
      <c r="V17" s="1089" t="s">
        <v>54</v>
      </c>
      <c r="W17" s="1089" t="s">
        <v>54</v>
      </c>
      <c r="X17" s="1089" t="s">
        <v>53</v>
      </c>
      <c r="Y17" s="1089" t="s">
        <v>53</v>
      </c>
      <c r="Z17" s="1089" t="s">
        <v>53</v>
      </c>
      <c r="AA17" s="1089" t="s">
        <v>53</v>
      </c>
      <c r="AB17" s="1089" t="s">
        <v>53</v>
      </c>
      <c r="AC17" s="1089" t="s">
        <v>53</v>
      </c>
      <c r="AD17" s="1089" t="s">
        <v>54</v>
      </c>
      <c r="AE17" s="1089" t="s">
        <v>53</v>
      </c>
      <c r="AF17" s="1089" t="s">
        <v>53</v>
      </c>
      <c r="AG17" s="1089" t="s">
        <v>54</v>
      </c>
      <c r="AH17" s="1090"/>
      <c r="AI17" s="1635" t="s">
        <v>360</v>
      </c>
      <c r="AJ17" s="1090"/>
      <c r="AK17" s="1650" t="str">
        <f t="shared" si="11"/>
        <v>Menor</v>
      </c>
      <c r="AL17" s="1653">
        <f t="shared" si="19"/>
        <v>0.4</v>
      </c>
      <c r="AM17" s="1656" t="str">
        <f>IF(AND(M17&lt;&gt;"",AK17&lt;&gt;""),VLOOKUP(M17&amp;AK17,'No Eliminar'!$P$3:$Q$27,2,FALSE),"")</f>
        <v>Moderada</v>
      </c>
      <c r="AN17" s="1091" t="s">
        <v>84</v>
      </c>
      <c r="AO17" s="1229" t="s">
        <v>1621</v>
      </c>
      <c r="AP17" s="1111" t="s">
        <v>1622</v>
      </c>
      <c r="AQ17" s="1103" t="str">
        <f t="shared" si="1"/>
        <v>Probabilidad</v>
      </c>
      <c r="AR17" s="1092" t="s">
        <v>61</v>
      </c>
      <c r="AS17" s="1093">
        <f t="shared" si="12"/>
        <v>0.25</v>
      </c>
      <c r="AT17" s="1092" t="s">
        <v>56</v>
      </c>
      <c r="AU17" s="1093">
        <f t="shared" si="6"/>
        <v>0.15</v>
      </c>
      <c r="AV17" s="1094">
        <f t="shared" si="8"/>
        <v>0.4</v>
      </c>
      <c r="AW17" s="1092" t="s">
        <v>73</v>
      </c>
      <c r="AX17" s="1092" t="s">
        <v>58</v>
      </c>
      <c r="AY17" s="1092" t="s">
        <v>59</v>
      </c>
      <c r="AZ17" s="1094">
        <f>IFERROR(IF(AQ17="Probabilidad",(N17-(+N17*AV17)),IF(AQ17="Impacto",N17,"")),"")</f>
        <v>0.24</v>
      </c>
      <c r="BA17" s="1095" t="str">
        <f t="shared" si="7"/>
        <v>Baja</v>
      </c>
      <c r="BB17" s="1094">
        <f>IF(AQ17="Impacto",(AL17-(+AL17*AV17)),AL17)</f>
        <v>0.4</v>
      </c>
      <c r="BC17" s="1095" t="str">
        <f t="shared" si="2"/>
        <v>Menor</v>
      </c>
      <c r="BD17" s="1096" t="str">
        <f>IF(AND(BA17&lt;&gt;"",BC17&lt;&gt;""),VLOOKUP(BA17&amp;BC17,'No Eliminar'!$P$3:$Q$27,2,FALSE),"")</f>
        <v>Moderada</v>
      </c>
      <c r="BE17" s="1637" t="s">
        <v>114</v>
      </c>
      <c r="BF17" s="1835" t="s">
        <v>388</v>
      </c>
      <c r="BG17" s="1835" t="s">
        <v>388</v>
      </c>
      <c r="BH17" s="1835" t="s">
        <v>388</v>
      </c>
      <c r="BI17" s="1835" t="s">
        <v>388</v>
      </c>
      <c r="BJ17" s="1835" t="s">
        <v>388</v>
      </c>
      <c r="BK17" s="1010"/>
      <c r="BL17" s="1849" t="s">
        <v>1053</v>
      </c>
    </row>
    <row r="18" spans="2:64" s="1078" customFormat="1" ht="143.25" customHeight="1" thickTop="1" thickBot="1" x14ac:dyDescent="0.35">
      <c r="B18" s="1602"/>
      <c r="C18" s="1711"/>
      <c r="D18" s="1714"/>
      <c r="E18" s="1632"/>
      <c r="F18" s="1615"/>
      <c r="G18" s="1898"/>
      <c r="H18" s="1882"/>
      <c r="I18" s="1902"/>
      <c r="J18" s="1902"/>
      <c r="K18" s="1902"/>
      <c r="L18" s="1900"/>
      <c r="M18" s="1644"/>
      <c r="N18" s="1647"/>
      <c r="O18" s="1059"/>
      <c r="P18" s="1059"/>
      <c r="Q18" s="1059"/>
      <c r="R18" s="1059"/>
      <c r="S18" s="1059"/>
      <c r="T18" s="1059"/>
      <c r="U18" s="1059"/>
      <c r="V18" s="1059"/>
      <c r="W18" s="1059"/>
      <c r="X18" s="1059"/>
      <c r="Y18" s="1059"/>
      <c r="Z18" s="1059"/>
      <c r="AA18" s="1059"/>
      <c r="AB18" s="1059"/>
      <c r="AC18" s="1059"/>
      <c r="AD18" s="1059"/>
      <c r="AE18" s="1059"/>
      <c r="AF18" s="1059"/>
      <c r="AG18" s="1059"/>
      <c r="AH18" s="674"/>
      <c r="AI18" s="1636"/>
      <c r="AJ18" s="674"/>
      <c r="AK18" s="1651"/>
      <c r="AL18" s="1655"/>
      <c r="AM18" s="1658"/>
      <c r="AN18" s="1097" t="s">
        <v>347</v>
      </c>
      <c r="AO18" s="1230" t="s">
        <v>1623</v>
      </c>
      <c r="AP18" s="1111" t="s">
        <v>1624</v>
      </c>
      <c r="AQ18" s="1105" t="str">
        <f>IF(AR18="Preventivo","Probabilidad",IF(AR18="Detectivo","Probabilidad","Impacto"))</f>
        <v>Probabilidad</v>
      </c>
      <c r="AR18" s="1098" t="s">
        <v>61</v>
      </c>
      <c r="AS18" s="1099">
        <f>IF(AR18="Preventivo", 25%, IF(AR18="Detectivo",15%, IF(AR18="Correctivo",10%,IF(AR18="No se tienen controles para aplicar al impacto","No Aplica",""))))</f>
        <v>0.25</v>
      </c>
      <c r="AT18" s="1098" t="s">
        <v>56</v>
      </c>
      <c r="AU18" s="1099">
        <f>IF(AT18="Automático", 25%, IF(AT18="Manual",15%,IF(AT18="No Aplica", "No Aplica","")))</f>
        <v>0.15</v>
      </c>
      <c r="AV18" s="1100">
        <f>AS18+AU18</f>
        <v>0.4</v>
      </c>
      <c r="AW18" s="1106" t="s">
        <v>57</v>
      </c>
      <c r="AX18" s="1106" t="s">
        <v>58</v>
      </c>
      <c r="AY18" s="1106" t="s">
        <v>59</v>
      </c>
      <c r="AZ18" s="1107">
        <f>IFERROR(IF(AND(AQ17="Probabilidad",AQ18="Probabilidad"),(AZ17-(+AZ17*AV18)),IF(AQ18="Probabilidad",(N17-(+N17*AV18)),IF(AQ18="Impacto",AZ17,""))),"")</f>
        <v>0.14399999999999999</v>
      </c>
      <c r="BA18" s="1101" t="str">
        <f>IF(AZ18&lt;=20%, "Muy Baja", IF(AZ18&lt;=40%,"Baja", IF(AZ18&lt;=60%,"Media",IF(AZ18&lt;=80%,"Alta","Muy Alta"))))</f>
        <v>Muy Baja</v>
      </c>
      <c r="BB18" s="1100">
        <f>IFERROR(IF(AND(AQ17="Impacto",AQ18="Impacto"),(BB17-(+BB17*AV18)),IF(AND(AQ17="Impacto",AQ18="Probabilidad"),(BB17),IF(AND(AQ17="Probabilidad",AQ18="Impacto"),(BB17-(+BB17*AV18)),IF(AND(AQ17="Probabilidad",AQ18="Probabilidad"),(BB17))))),"")</f>
        <v>0.4</v>
      </c>
      <c r="BC18" s="1101" t="str">
        <f>IF(BB18&lt;=20%, "Leve", IF(BB18&lt;=40%,"Menor", IF(BB18&lt;=60%,"Moderado",IF(BB18&lt;=80%,"Mayor","Catastrófico"))))</f>
        <v>Menor</v>
      </c>
      <c r="BD18" s="1102" t="str">
        <f>IF(AND(BA18&lt;&gt;"",BC18&lt;&gt;""),VLOOKUP(BA18&amp;BC18,'No Eliminar'!$P$3:$Q$27,2,FALSE),"")</f>
        <v>Baja</v>
      </c>
      <c r="BE18" s="1639"/>
      <c r="BF18" s="1837"/>
      <c r="BG18" s="1837"/>
      <c r="BH18" s="1837"/>
      <c r="BI18" s="1837"/>
      <c r="BJ18" s="1837"/>
      <c r="BK18" s="1258"/>
      <c r="BL18" s="1850"/>
    </row>
    <row r="19" spans="2:64" ht="150.75" customHeight="1" thickBot="1" x14ac:dyDescent="0.35">
      <c r="B19" s="1602"/>
      <c r="C19" s="1711"/>
      <c r="D19" s="1714"/>
      <c r="E19" s="1055" t="s">
        <v>74</v>
      </c>
      <c r="F19" s="1131" t="s">
        <v>238</v>
      </c>
      <c r="G19" s="1198" t="s">
        <v>1625</v>
      </c>
      <c r="H19" s="1199" t="s">
        <v>68</v>
      </c>
      <c r="I19" s="1200" t="s">
        <v>1617</v>
      </c>
      <c r="J19" s="1200" t="s">
        <v>1618</v>
      </c>
      <c r="K19" s="1200" t="s">
        <v>101</v>
      </c>
      <c r="L19" s="1132" t="s">
        <v>72</v>
      </c>
      <c r="M19" s="1133" t="str">
        <f t="shared" si="9"/>
        <v>Baja</v>
      </c>
      <c r="N19" s="1134">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32" t="s">
        <v>360</v>
      </c>
      <c r="AJ19" s="84"/>
      <c r="AK19" s="1127" t="str">
        <f t="shared" si="11"/>
        <v>Menor</v>
      </c>
      <c r="AL19" s="1128">
        <f t="shared" si="19"/>
        <v>0.4</v>
      </c>
      <c r="AM19" s="1056" t="str">
        <f>IF(AND(M19&lt;&gt;"",AK19&lt;&gt;""),VLOOKUP(M19&amp;AK19,'No Eliminar'!$P$3:$Q$27,2,FALSE),"")</f>
        <v>Moderada</v>
      </c>
      <c r="AN19" s="1137" t="s">
        <v>84</v>
      </c>
      <c r="AO19" s="1229" t="s">
        <v>1627</v>
      </c>
      <c r="AP19" s="1111" t="s">
        <v>1626</v>
      </c>
      <c r="AQ19" s="481" t="str">
        <f t="shared" si="1"/>
        <v>Probabilidad</v>
      </c>
      <c r="AR19" s="347" t="s">
        <v>61</v>
      </c>
      <c r="AS19" s="86">
        <f t="shared" si="12"/>
        <v>0.25</v>
      </c>
      <c r="AT19" s="347" t="s">
        <v>56</v>
      </c>
      <c r="AU19" s="86">
        <f t="shared" si="6"/>
        <v>0.15</v>
      </c>
      <c r="AV19" s="89">
        <f t="shared" si="8"/>
        <v>0.4</v>
      </c>
      <c r="AW19" s="1112" t="s">
        <v>73</v>
      </c>
      <c r="AX19" s="1112" t="s">
        <v>58</v>
      </c>
      <c r="AY19" s="1112" t="s">
        <v>59</v>
      </c>
      <c r="AZ19" s="89">
        <f t="shared" si="20"/>
        <v>0.24</v>
      </c>
      <c r="BA19" s="90" t="str">
        <f t="shared" si="7"/>
        <v>Baja</v>
      </c>
      <c r="BB19" s="89">
        <f t="shared" si="13"/>
        <v>0.4</v>
      </c>
      <c r="BC19" s="90" t="str">
        <f t="shared" si="2"/>
        <v>Menor</v>
      </c>
      <c r="BD19" s="69" t="str">
        <f>IF(AND(BA19&lt;&gt;"",BC19&lt;&gt;""),VLOOKUP(BA19&amp;BC19,'No Eliminar'!$P$3:$Q$27,2,FALSE),"")</f>
        <v>Moderada</v>
      </c>
      <c r="BE19" s="1130" t="s">
        <v>114</v>
      </c>
      <c r="BF19" s="1165" t="s">
        <v>1628</v>
      </c>
      <c r="BG19" s="1165" t="s">
        <v>1615</v>
      </c>
      <c r="BH19" s="1254" t="s">
        <v>430</v>
      </c>
      <c r="BI19" s="1259">
        <v>44927</v>
      </c>
      <c r="BJ19" s="1259">
        <v>45078</v>
      </c>
      <c r="BK19" s="680"/>
      <c r="BL19" s="1062" t="s">
        <v>1629</v>
      </c>
    </row>
    <row r="20" spans="2:64" ht="89.25" customHeight="1" thickTop="1" thickBot="1" x14ac:dyDescent="0.35">
      <c r="B20" s="1601" t="s">
        <v>192</v>
      </c>
      <c r="C20" s="1894"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713" t="str">
        <f>VLOOKUP(B20,'No Eliminar'!B$3:E$18,4,FALSE)</f>
        <v>Garantizar el respeto, promoción, protección y defensa de los derechos humanos en el sistema penitenciario y carcelario
Ejecutar la planeación institucional en el marco de los valores del servicio público.</v>
      </c>
      <c r="E20" s="1610" t="s">
        <v>74</v>
      </c>
      <c r="F20" s="1613" t="s">
        <v>239</v>
      </c>
      <c r="G20" s="1876" t="s">
        <v>423</v>
      </c>
      <c r="H20" s="1794" t="s">
        <v>68</v>
      </c>
      <c r="I20" s="1794" t="s">
        <v>408</v>
      </c>
      <c r="J20" s="1794" t="s">
        <v>413</v>
      </c>
      <c r="K20" s="1792" t="s">
        <v>355</v>
      </c>
      <c r="L20" s="1635" t="s">
        <v>72</v>
      </c>
      <c r="M20" s="1642" t="str">
        <f t="shared" si="9"/>
        <v>Baja</v>
      </c>
      <c r="N20" s="1645">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635" t="s">
        <v>361</v>
      </c>
      <c r="AJ20" s="92"/>
      <c r="AK20" s="1650" t="str">
        <f t="shared" si="11"/>
        <v>Moderado</v>
      </c>
      <c r="AL20" s="1653">
        <f t="shared" si="19"/>
        <v>0.6</v>
      </c>
      <c r="AM20" s="1855" t="str">
        <f>IF(AND(M20&lt;&gt;"",AK20&lt;&gt;""),VLOOKUP(M20&amp;AK20,'No Eliminar'!$P$3:$Q$27,2,FALSE),"")</f>
        <v>Moderada</v>
      </c>
      <c r="AN20" s="188" t="s">
        <v>84</v>
      </c>
      <c r="AO20" s="1229"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637" t="s">
        <v>60</v>
      </c>
      <c r="BF20" s="1804" t="s">
        <v>411</v>
      </c>
      <c r="BG20" s="1794" t="s">
        <v>412</v>
      </c>
      <c r="BH20" s="1835" t="s">
        <v>390</v>
      </c>
      <c r="BI20" s="1821">
        <v>44928</v>
      </c>
      <c r="BJ20" s="1821">
        <v>45291</v>
      </c>
      <c r="BK20" s="1010"/>
      <c r="BL20" s="1872" t="s">
        <v>424</v>
      </c>
    </row>
    <row r="21" spans="2:64" ht="101.25" customHeight="1" thickTop="1" thickBot="1" x14ac:dyDescent="0.35">
      <c r="B21" s="1602"/>
      <c r="C21" s="1895"/>
      <c r="D21" s="1714"/>
      <c r="E21" s="1611"/>
      <c r="F21" s="1614"/>
      <c r="G21" s="1877"/>
      <c r="H21" s="1795"/>
      <c r="I21" s="1795"/>
      <c r="J21" s="1795"/>
      <c r="K21" s="1797"/>
      <c r="L21" s="1640"/>
      <c r="M21" s="1643"/>
      <c r="N21" s="1646"/>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640"/>
      <c r="AJ21" s="42"/>
      <c r="AK21" s="1652"/>
      <c r="AL21" s="1654"/>
      <c r="AM21" s="1856"/>
      <c r="AN21" s="188" t="s">
        <v>347</v>
      </c>
      <c r="AO21" s="1231"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638"/>
      <c r="BF21" s="1809"/>
      <c r="BG21" s="1795"/>
      <c r="BH21" s="1836"/>
      <c r="BI21" s="1875"/>
      <c r="BJ21" s="1875"/>
      <c r="BK21" s="1013"/>
      <c r="BL21" s="1873"/>
    </row>
    <row r="22" spans="2:64" ht="116.25" customHeight="1" thickTop="1" thickBot="1" x14ac:dyDescent="0.35">
      <c r="B22" s="1602"/>
      <c r="C22" s="1895"/>
      <c r="D22" s="1714"/>
      <c r="E22" s="1632"/>
      <c r="F22" s="1615"/>
      <c r="G22" s="1878"/>
      <c r="H22" s="1796"/>
      <c r="I22" s="1796"/>
      <c r="J22" s="1796"/>
      <c r="K22" s="1793"/>
      <c r="L22" s="1636"/>
      <c r="M22" s="1644"/>
      <c r="N22" s="1647"/>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636"/>
      <c r="AJ22" s="101"/>
      <c r="AK22" s="1651"/>
      <c r="AL22" s="1655"/>
      <c r="AM22" s="1857"/>
      <c r="AN22" s="686" t="s">
        <v>348</v>
      </c>
      <c r="AO22" s="1230"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639"/>
      <c r="BF22" s="1805"/>
      <c r="BG22" s="1796"/>
      <c r="BH22" s="1837"/>
      <c r="BI22" s="1822"/>
      <c r="BJ22" s="1822"/>
      <c r="BK22" s="1011"/>
      <c r="BL22" s="1874"/>
    </row>
    <row r="23" spans="2:64" ht="141" customHeight="1" thickBot="1" x14ac:dyDescent="0.35">
      <c r="B23" s="1602"/>
      <c r="C23" s="1895"/>
      <c r="D23" s="1714"/>
      <c r="E23" s="1666" t="s">
        <v>74</v>
      </c>
      <c r="F23" s="1613" t="s">
        <v>240</v>
      </c>
      <c r="G23" s="1876" t="s">
        <v>425</v>
      </c>
      <c r="H23" s="1794" t="s">
        <v>51</v>
      </c>
      <c r="I23" s="1794" t="s">
        <v>415</v>
      </c>
      <c r="J23" s="1794" t="s">
        <v>426</v>
      </c>
      <c r="K23" s="1792" t="s">
        <v>101</v>
      </c>
      <c r="L23" s="1635" t="s">
        <v>64</v>
      </c>
      <c r="M23" s="1642" t="str">
        <f t="shared" si="9"/>
        <v>Media</v>
      </c>
      <c r="N23" s="1645">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635" t="s">
        <v>361</v>
      </c>
      <c r="AJ23" s="92"/>
      <c r="AK23" s="1650" t="str">
        <f t="shared" si="11"/>
        <v>Moderado</v>
      </c>
      <c r="AL23" s="1653">
        <f t="shared" si="19"/>
        <v>0.6</v>
      </c>
      <c r="AM23" s="1855" t="str">
        <f>IF(AND(M23&lt;&gt;"",AK23&lt;&gt;""),VLOOKUP(M23&amp;AK23,'No Eliminar'!$P$3:$Q$27,2,FALSE),"")</f>
        <v>Moderada</v>
      </c>
      <c r="AN23" s="188" t="s">
        <v>84</v>
      </c>
      <c r="AO23" s="1229"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637" t="s">
        <v>60</v>
      </c>
      <c r="BF23" s="1804" t="s">
        <v>416</v>
      </c>
      <c r="BG23" s="1794" t="s">
        <v>412</v>
      </c>
      <c r="BH23" s="1794" t="s">
        <v>390</v>
      </c>
      <c r="BI23" s="1802">
        <v>44928</v>
      </c>
      <c r="BJ23" s="1802" t="s">
        <v>1362</v>
      </c>
      <c r="BK23" s="1010"/>
      <c r="BL23" s="1872" t="s">
        <v>428</v>
      </c>
    </row>
    <row r="24" spans="2:64" ht="144.75" customHeight="1" thickTop="1" thickBot="1" x14ac:dyDescent="0.35">
      <c r="B24" s="1602"/>
      <c r="C24" s="1895"/>
      <c r="D24" s="1714"/>
      <c r="E24" s="1632"/>
      <c r="F24" s="1615"/>
      <c r="G24" s="1878"/>
      <c r="H24" s="1796"/>
      <c r="I24" s="1796"/>
      <c r="J24" s="1796"/>
      <c r="K24" s="1793"/>
      <c r="L24" s="1636"/>
      <c r="M24" s="1644"/>
      <c r="N24" s="1647"/>
      <c r="O24" s="143"/>
      <c r="P24" s="143"/>
      <c r="Q24" s="143"/>
      <c r="R24" s="143"/>
      <c r="S24" s="143"/>
      <c r="T24" s="143"/>
      <c r="U24" s="143"/>
      <c r="V24" s="143"/>
      <c r="W24" s="143"/>
      <c r="X24" s="143"/>
      <c r="Y24" s="143"/>
      <c r="Z24" s="143"/>
      <c r="AA24" s="143"/>
      <c r="AB24" s="143"/>
      <c r="AC24" s="143"/>
      <c r="AD24" s="143"/>
      <c r="AE24" s="143"/>
      <c r="AF24" s="143"/>
      <c r="AG24" s="143"/>
      <c r="AH24" s="144"/>
      <c r="AI24" s="1636"/>
      <c r="AJ24" s="144"/>
      <c r="AK24" s="1651"/>
      <c r="AL24" s="1655"/>
      <c r="AM24" s="1857"/>
      <c r="AN24" s="687" t="s">
        <v>347</v>
      </c>
      <c r="AO24" s="1230"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639"/>
      <c r="BF24" s="1805"/>
      <c r="BG24" s="1796"/>
      <c r="BH24" s="1796"/>
      <c r="BI24" s="1803"/>
      <c r="BJ24" s="1803"/>
      <c r="BK24" s="1258"/>
      <c r="BL24" s="1874"/>
    </row>
    <row r="25" spans="2:64" ht="172.5" customHeight="1" thickBot="1" x14ac:dyDescent="0.35">
      <c r="B25" s="1602"/>
      <c r="C25" s="1895"/>
      <c r="D25" s="1714"/>
      <c r="E25" s="1666" t="s">
        <v>74</v>
      </c>
      <c r="F25" s="1613" t="s">
        <v>242</v>
      </c>
      <c r="G25" s="1876" t="s">
        <v>1537</v>
      </c>
      <c r="H25" s="1794" t="s">
        <v>68</v>
      </c>
      <c r="I25" s="1794" t="s">
        <v>1538</v>
      </c>
      <c r="J25" s="1794" t="s">
        <v>421</v>
      </c>
      <c r="K25" s="1792" t="s">
        <v>101</v>
      </c>
      <c r="L25" s="1635" t="s">
        <v>72</v>
      </c>
      <c r="M25" s="1642" t="str">
        <f t="shared" si="9"/>
        <v>Baja</v>
      </c>
      <c r="N25" s="1645">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635" t="s">
        <v>359</v>
      </c>
      <c r="AJ25" s="92"/>
      <c r="AK25" s="1650" t="str">
        <f t="shared" si="11"/>
        <v>Leve</v>
      </c>
      <c r="AL25" s="1653">
        <f t="shared" si="19"/>
        <v>0.2</v>
      </c>
      <c r="AM25" s="1855" t="str">
        <f>IF(AND(M25&lt;&gt;"",AK25&lt;&gt;""),VLOOKUP(M25&amp;AK25,'No Eliminar'!$P$3:$Q$27,2,FALSE),"")</f>
        <v>Baja</v>
      </c>
      <c r="AN25" s="686" t="s">
        <v>84</v>
      </c>
      <c r="AO25" s="1232" t="s">
        <v>1539</v>
      </c>
      <c r="AP25" s="1003"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637" t="s">
        <v>114</v>
      </c>
      <c r="BF25" s="1201" t="s">
        <v>388</v>
      </c>
      <c r="BG25" s="1201" t="s">
        <v>388</v>
      </c>
      <c r="BH25" s="1201" t="s">
        <v>388</v>
      </c>
      <c r="BI25" s="1201" t="s">
        <v>388</v>
      </c>
      <c r="BJ25" s="1201" t="s">
        <v>388</v>
      </c>
      <c r="BK25" s="1010"/>
      <c r="BL25" s="1800" t="s">
        <v>436</v>
      </c>
    </row>
    <row r="26" spans="2:64" ht="209.25" customHeight="1" thickBot="1" x14ac:dyDescent="0.35">
      <c r="B26" s="1602"/>
      <c r="C26" s="1895"/>
      <c r="D26" s="1714"/>
      <c r="E26" s="1611"/>
      <c r="F26" s="1614"/>
      <c r="G26" s="1877"/>
      <c r="H26" s="1795"/>
      <c r="I26" s="1795"/>
      <c r="J26" s="1795"/>
      <c r="K26" s="1797"/>
      <c r="L26" s="1640"/>
      <c r="M26" s="1643"/>
      <c r="N26" s="1646"/>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640"/>
      <c r="AJ26" s="42"/>
      <c r="AK26" s="1652"/>
      <c r="AL26" s="1654"/>
      <c r="AM26" s="1856"/>
      <c r="AN26" s="687" t="s">
        <v>347</v>
      </c>
      <c r="AO26" s="435" t="s">
        <v>1541</v>
      </c>
      <c r="AP26" s="1041"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638"/>
      <c r="BF26" s="1175" t="s">
        <v>388</v>
      </c>
      <c r="BG26" s="1175" t="s">
        <v>388</v>
      </c>
      <c r="BH26" s="1175" t="s">
        <v>388</v>
      </c>
      <c r="BI26" s="1175" t="s">
        <v>388</v>
      </c>
      <c r="BJ26" s="1175" t="s">
        <v>388</v>
      </c>
      <c r="BK26" s="1013"/>
      <c r="BL26" s="1823"/>
    </row>
    <row r="27" spans="2:64" ht="238.5" customHeight="1" thickBot="1" x14ac:dyDescent="0.35">
      <c r="B27" s="1602"/>
      <c r="C27" s="1895"/>
      <c r="D27" s="1714"/>
      <c r="E27" s="1632"/>
      <c r="F27" s="1615"/>
      <c r="G27" s="1878"/>
      <c r="H27" s="1796"/>
      <c r="I27" s="1796"/>
      <c r="J27" s="1796"/>
      <c r="K27" s="1793"/>
      <c r="L27" s="1636"/>
      <c r="M27" s="1644"/>
      <c r="N27" s="1647"/>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636"/>
      <c r="AJ27" s="101"/>
      <c r="AK27" s="1651"/>
      <c r="AL27" s="1655"/>
      <c r="AM27" s="1857"/>
      <c r="AN27" s="687" t="s">
        <v>348</v>
      </c>
      <c r="AO27" s="435" t="s">
        <v>1542</v>
      </c>
      <c r="AP27" s="1003"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639"/>
      <c r="BF27" s="1254" t="s">
        <v>388</v>
      </c>
      <c r="BG27" s="1254" t="s">
        <v>388</v>
      </c>
      <c r="BH27" s="1254" t="s">
        <v>388</v>
      </c>
      <c r="BI27" s="1254" t="s">
        <v>388</v>
      </c>
      <c r="BJ27" s="1254" t="s">
        <v>388</v>
      </c>
      <c r="BK27" s="1011"/>
      <c r="BL27" s="1801"/>
    </row>
    <row r="28" spans="2:64" ht="154.5" customHeight="1" thickBot="1" x14ac:dyDescent="0.35">
      <c r="B28" s="1602"/>
      <c r="C28" s="1895"/>
      <c r="D28" s="1714"/>
      <c r="E28" s="1666" t="s">
        <v>74</v>
      </c>
      <c r="F28" s="1613" t="s">
        <v>328</v>
      </c>
      <c r="G28" s="1879" t="s">
        <v>437</v>
      </c>
      <c r="H28" s="1881" t="s">
        <v>68</v>
      </c>
      <c r="I28" s="1794" t="s">
        <v>438</v>
      </c>
      <c r="J28" s="1794" t="s">
        <v>439</v>
      </c>
      <c r="K28" s="1792" t="s">
        <v>101</v>
      </c>
      <c r="L28" s="1635" t="s">
        <v>72</v>
      </c>
      <c r="M28" s="1642" t="str">
        <f t="shared" si="9"/>
        <v>Baja</v>
      </c>
      <c r="N28" s="1645">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635" t="s">
        <v>359</v>
      </c>
      <c r="AJ28" s="92"/>
      <c r="AK28" s="1650" t="str">
        <f t="shared" si="11"/>
        <v>Leve</v>
      </c>
      <c r="AL28" s="1653">
        <f t="shared" si="19"/>
        <v>0.2</v>
      </c>
      <c r="AM28" s="1855" t="str">
        <f>IF(AND(M28&lt;&gt;"",AK28&lt;&gt;""),VLOOKUP(M28&amp;AK28,'No Eliminar'!$P$3:$Q$27,2,FALSE),"")</f>
        <v>Baja</v>
      </c>
      <c r="AN28" s="686" t="s">
        <v>84</v>
      </c>
      <c r="AO28" s="755" t="s">
        <v>1543</v>
      </c>
      <c r="AP28" s="1003"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637" t="s">
        <v>114</v>
      </c>
      <c r="BF28" s="1201" t="s">
        <v>388</v>
      </c>
      <c r="BG28" s="1201" t="s">
        <v>388</v>
      </c>
      <c r="BH28" s="1201" t="s">
        <v>388</v>
      </c>
      <c r="BI28" s="1201" t="s">
        <v>388</v>
      </c>
      <c r="BJ28" s="1201" t="s">
        <v>388</v>
      </c>
      <c r="BK28" s="1010"/>
      <c r="BL28" s="1800" t="s">
        <v>440</v>
      </c>
    </row>
    <row r="29" spans="2:64" ht="283.5" customHeight="1" thickBot="1" x14ac:dyDescent="0.35">
      <c r="B29" s="1603"/>
      <c r="C29" s="1896"/>
      <c r="D29" s="1715"/>
      <c r="E29" s="1612"/>
      <c r="F29" s="1615"/>
      <c r="G29" s="1880"/>
      <c r="H29" s="1882"/>
      <c r="I29" s="1796"/>
      <c r="J29" s="1796"/>
      <c r="K29" s="1793"/>
      <c r="L29" s="1636"/>
      <c r="M29" s="1644"/>
      <c r="N29" s="1647"/>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636"/>
      <c r="AJ29" s="101"/>
      <c r="AK29" s="1651"/>
      <c r="AL29" s="1655"/>
      <c r="AM29" s="1857"/>
      <c r="AN29" s="687" t="s">
        <v>347</v>
      </c>
      <c r="AO29" s="1233" t="s">
        <v>1544</v>
      </c>
      <c r="AP29" s="1041"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639"/>
      <c r="BF29" s="1254" t="s">
        <v>388</v>
      </c>
      <c r="BG29" s="1254" t="s">
        <v>388</v>
      </c>
      <c r="BH29" s="1254" t="s">
        <v>388</v>
      </c>
      <c r="BI29" s="1254" t="s">
        <v>388</v>
      </c>
      <c r="BJ29" s="1254" t="s">
        <v>388</v>
      </c>
      <c r="BK29" s="1011"/>
      <c r="BL29" s="1801"/>
    </row>
    <row r="30" spans="2:64" ht="193.5" customHeight="1" thickBot="1" x14ac:dyDescent="0.35">
      <c r="B30" s="1601" t="s">
        <v>201</v>
      </c>
      <c r="C30" s="1710"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713" t="str">
        <f>VLOOKUP(B30,'No Eliminar'!B$3:E$18,4,FALSE)</f>
        <v>Ejecutar la planeación institucional en el marco de los valores del servicio público.</v>
      </c>
      <c r="E30" s="1610" t="s">
        <v>74</v>
      </c>
      <c r="F30" s="1613" t="s">
        <v>243</v>
      </c>
      <c r="G30" s="1798" t="s">
        <v>442</v>
      </c>
      <c r="H30" s="1794" t="s">
        <v>68</v>
      </c>
      <c r="I30" s="1794" t="s">
        <v>441</v>
      </c>
      <c r="J30" s="1165" t="s">
        <v>443</v>
      </c>
      <c r="K30" s="1792" t="s">
        <v>101</v>
      </c>
      <c r="L30" s="1635" t="s">
        <v>70</v>
      </c>
      <c r="M30" s="1642" t="str">
        <f t="shared" si="9"/>
        <v>Alta</v>
      </c>
      <c r="N30" s="1645">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635" t="s">
        <v>361</v>
      </c>
      <c r="AJ30" s="92"/>
      <c r="AK30" s="1650" t="str">
        <f t="shared" si="11"/>
        <v>Moderado</v>
      </c>
      <c r="AL30" s="1653">
        <f t="shared" si="19"/>
        <v>0.6</v>
      </c>
      <c r="AM30" s="1656"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637" t="s">
        <v>60</v>
      </c>
      <c r="BF30" s="1260" t="s">
        <v>462</v>
      </c>
      <c r="BG30" s="1184" t="s">
        <v>463</v>
      </c>
      <c r="BH30" s="1174" t="s">
        <v>430</v>
      </c>
      <c r="BI30" s="1261">
        <v>44928</v>
      </c>
      <c r="BJ30" s="1261">
        <v>45289</v>
      </c>
      <c r="BK30" s="1194"/>
      <c r="BL30" s="1800" t="s">
        <v>447</v>
      </c>
    </row>
    <row r="31" spans="2:64" ht="141" customHeight="1" thickBot="1" x14ac:dyDescent="0.35">
      <c r="B31" s="1602"/>
      <c r="C31" s="1711"/>
      <c r="D31" s="1714"/>
      <c r="E31" s="1632"/>
      <c r="F31" s="1615"/>
      <c r="G31" s="1799"/>
      <c r="H31" s="1796"/>
      <c r="I31" s="1796"/>
      <c r="J31" s="1167" t="s">
        <v>444</v>
      </c>
      <c r="K31" s="1793"/>
      <c r="L31" s="1636"/>
      <c r="M31" s="1644"/>
      <c r="N31" s="1647"/>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636"/>
      <c r="AJ31" s="101"/>
      <c r="AK31" s="1651"/>
      <c r="AL31" s="1655"/>
      <c r="AM31" s="1658"/>
      <c r="AN31" s="522" t="s">
        <v>347</v>
      </c>
      <c r="AO31" s="1234"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639"/>
      <c r="BF31" s="1262" t="s">
        <v>464</v>
      </c>
      <c r="BG31" s="1184" t="s">
        <v>465</v>
      </c>
      <c r="BH31" s="1190" t="s">
        <v>430</v>
      </c>
      <c r="BI31" s="1261">
        <v>44928</v>
      </c>
      <c r="BJ31" s="1261">
        <v>45289</v>
      </c>
      <c r="BK31" s="1253"/>
      <c r="BL31" s="1801"/>
    </row>
    <row r="32" spans="2:64" ht="225.75" customHeight="1" thickBot="1" x14ac:dyDescent="0.35">
      <c r="B32" s="1602"/>
      <c r="C32" s="1711"/>
      <c r="D32" s="1714"/>
      <c r="E32" s="1666" t="s">
        <v>74</v>
      </c>
      <c r="F32" s="1613" t="s">
        <v>244</v>
      </c>
      <c r="G32" s="1798" t="s">
        <v>448</v>
      </c>
      <c r="H32" s="1794" t="s">
        <v>68</v>
      </c>
      <c r="I32" s="1794" t="s">
        <v>449</v>
      </c>
      <c r="J32" s="1201" t="s">
        <v>450</v>
      </c>
      <c r="K32" s="1792" t="s">
        <v>101</v>
      </c>
      <c r="L32" s="1635" t="s">
        <v>70</v>
      </c>
      <c r="M32" s="1642" t="str">
        <f t="shared" si="9"/>
        <v>Alta</v>
      </c>
      <c r="N32" s="1645">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635" t="s">
        <v>361</v>
      </c>
      <c r="AJ32" s="92"/>
      <c r="AK32" s="1650" t="str">
        <f t="shared" si="11"/>
        <v>Moderado</v>
      </c>
      <c r="AL32" s="1653">
        <f t="shared" si="19"/>
        <v>0.6</v>
      </c>
      <c r="AM32" s="1656"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637" t="s">
        <v>60</v>
      </c>
      <c r="BF32" s="1263" t="s">
        <v>466</v>
      </c>
      <c r="BG32" s="1165" t="s">
        <v>469</v>
      </c>
      <c r="BH32" s="1201" t="s">
        <v>381</v>
      </c>
      <c r="BI32" s="1259">
        <v>44928</v>
      </c>
      <c r="BJ32" s="1259">
        <v>45289</v>
      </c>
      <c r="BK32" s="1010"/>
      <c r="BL32" s="1800" t="s">
        <v>454</v>
      </c>
    </row>
    <row r="33" spans="2:64" ht="93" customHeight="1" thickTop="1" x14ac:dyDescent="0.3">
      <c r="B33" s="1602"/>
      <c r="C33" s="1711"/>
      <c r="D33" s="1714"/>
      <c r="E33" s="1611"/>
      <c r="F33" s="1614"/>
      <c r="G33" s="1843"/>
      <c r="H33" s="1795"/>
      <c r="I33" s="1795"/>
      <c r="J33" s="1202" t="s">
        <v>451</v>
      </c>
      <c r="K33" s="1797"/>
      <c r="L33" s="1640"/>
      <c r="M33" s="1643"/>
      <c r="N33" s="1646"/>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640"/>
      <c r="AJ33" s="42"/>
      <c r="AK33" s="1652"/>
      <c r="AL33" s="1654"/>
      <c r="AM33" s="1657"/>
      <c r="AN33" s="1695" t="s">
        <v>347</v>
      </c>
      <c r="AO33" s="1844" t="s">
        <v>1465</v>
      </c>
      <c r="AP33" s="1699" t="s">
        <v>453</v>
      </c>
      <c r="AQ33" s="1701" t="str">
        <f t="shared" si="1"/>
        <v>Probabilidad</v>
      </c>
      <c r="AR33" s="1692" t="s">
        <v>61</v>
      </c>
      <c r="AS33" s="1689">
        <f t="shared" si="12"/>
        <v>0.25</v>
      </c>
      <c r="AT33" s="1692" t="s">
        <v>56</v>
      </c>
      <c r="AU33" s="1689">
        <f t="shared" si="6"/>
        <v>0.15</v>
      </c>
      <c r="AV33" s="1690">
        <f t="shared" si="8"/>
        <v>0.4</v>
      </c>
      <c r="AW33" s="1692" t="s">
        <v>73</v>
      </c>
      <c r="AX33" s="1692" t="s">
        <v>65</v>
      </c>
      <c r="AY33" s="1692" t="s">
        <v>59</v>
      </c>
      <c r="AZ33" s="1693">
        <f>IFERROR(IF(AND(AQ32="Probabilidad",AQ33="Probabilidad"),(AZ32-(+AZ32*AV33)),IF(AQ33="Probabilidad",(N32-(+N32*AV33)),IF(AQ33="Impacto",AZ32,""))),"")</f>
        <v>0.28799999999999998</v>
      </c>
      <c r="BA33" s="1703" t="str">
        <f t="shared" si="7"/>
        <v>Baja</v>
      </c>
      <c r="BB33" s="1690">
        <f>IFERROR(IF(AND(AQ32="Impacto",AQ33="Impacto"),(BB32-(+BB32*AV33)),IF(AND(AQ32="Impacto",AQ33="Probabilidad"),(BB32),IF(AND(AQ32="Probabilidad",AQ33="Impacto"),(BB32-(+BB32*AV33)),IF(AND(AQ32="Probabilidad",AQ33="Probabilidad"),(BB32))))),"")</f>
        <v>0.6</v>
      </c>
      <c r="BC33" s="1703" t="str">
        <f t="shared" si="2"/>
        <v>Moderado</v>
      </c>
      <c r="BD33" s="1705" t="str">
        <f>IF(AND(BA33&lt;&gt;"",BC33&lt;&gt;""),VLOOKUP(BA33&amp;BC33,'No Eliminar'!$P$3:$Q$27,2,FALSE),"")</f>
        <v>Moderada</v>
      </c>
      <c r="BE33" s="1638"/>
      <c r="BF33" s="1841" t="s">
        <v>467</v>
      </c>
      <c r="BG33" s="1829" t="s">
        <v>470</v>
      </c>
      <c r="BH33" s="1903" t="s">
        <v>468</v>
      </c>
      <c r="BI33" s="1821">
        <v>44928</v>
      </c>
      <c r="BJ33" s="1821">
        <v>45289</v>
      </c>
      <c r="BK33" s="1013"/>
      <c r="BL33" s="1823"/>
    </row>
    <row r="34" spans="2:64" ht="159.75" customHeight="1" thickBot="1" x14ac:dyDescent="0.35">
      <c r="B34" s="1603"/>
      <c r="C34" s="1712"/>
      <c r="D34" s="1715"/>
      <c r="E34" s="1612"/>
      <c r="F34" s="1615"/>
      <c r="G34" s="1799"/>
      <c r="H34" s="1796"/>
      <c r="I34" s="1796"/>
      <c r="J34" s="1203" t="s">
        <v>452</v>
      </c>
      <c r="K34" s="1793"/>
      <c r="L34" s="1636"/>
      <c r="M34" s="1644"/>
      <c r="N34" s="1647"/>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636"/>
      <c r="AJ34" s="101"/>
      <c r="AK34" s="1651"/>
      <c r="AL34" s="1655"/>
      <c r="AM34" s="1658"/>
      <c r="AN34" s="1696"/>
      <c r="AO34" s="1845"/>
      <c r="AP34" s="1700"/>
      <c r="AQ34" s="1702"/>
      <c r="AR34" s="1639"/>
      <c r="AS34" s="1655"/>
      <c r="AT34" s="1639"/>
      <c r="AU34" s="1655"/>
      <c r="AV34" s="1691"/>
      <c r="AW34" s="1639"/>
      <c r="AX34" s="1639"/>
      <c r="AY34" s="1639"/>
      <c r="AZ34" s="1694"/>
      <c r="BA34" s="1704"/>
      <c r="BB34" s="1691"/>
      <c r="BC34" s="1704"/>
      <c r="BD34" s="1706"/>
      <c r="BE34" s="1639"/>
      <c r="BF34" s="1842"/>
      <c r="BG34" s="1796"/>
      <c r="BH34" s="1837"/>
      <c r="BI34" s="1822"/>
      <c r="BJ34" s="1822"/>
      <c r="BK34" s="1011"/>
      <c r="BL34" s="1801"/>
    </row>
    <row r="35" spans="2:64" s="614" customFormat="1" ht="195.75" customHeight="1" thickBot="1" x14ac:dyDescent="0.35">
      <c r="B35" s="1601" t="s">
        <v>196</v>
      </c>
      <c r="C35" s="1710" t="str">
        <f>VLOOKUP(B35,'No Eliminar'!B$3:D$18,2,FALSE)</f>
        <v>Establecer directrices relacionadas con obtener los beneficios legales que se otorgan durante la ejecución de la pena privativa de la libertad o el cumplimiento de la medida de aseguramiento a la población reclusa.</v>
      </c>
      <c r="D35" s="1713" t="str">
        <f>VLOOKUP(B35,'No Eliminar'!B$3:E$18,4,FALSE)</f>
        <v>Ejecutar la planeación institucional en el marco de los valores del servicio público.</v>
      </c>
      <c r="E35" s="682" t="s">
        <v>74</v>
      </c>
      <c r="F35" s="551" t="s">
        <v>246</v>
      </c>
      <c r="G35" s="906" t="s">
        <v>1548</v>
      </c>
      <c r="H35" s="1169" t="s">
        <v>68</v>
      </c>
      <c r="I35" s="1169" t="s">
        <v>1103</v>
      </c>
      <c r="J35" s="1169"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2"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264"/>
      <c r="BL35" s="1008" t="s">
        <v>1125</v>
      </c>
    </row>
    <row r="36" spans="2:64" s="614" customFormat="1" ht="163.5" customHeight="1" thickBot="1" x14ac:dyDescent="0.35">
      <c r="B36" s="1602"/>
      <c r="C36" s="1711"/>
      <c r="D36" s="1714"/>
      <c r="E36" s="1666" t="s">
        <v>74</v>
      </c>
      <c r="F36" s="1613" t="s">
        <v>247</v>
      </c>
      <c r="G36" s="1798" t="s">
        <v>1602</v>
      </c>
      <c r="H36" s="1794" t="s">
        <v>68</v>
      </c>
      <c r="I36" s="1794" t="s">
        <v>1601</v>
      </c>
      <c r="J36" s="1794" t="s">
        <v>1603</v>
      </c>
      <c r="K36" s="1792" t="s">
        <v>101</v>
      </c>
      <c r="L36" s="1635" t="s">
        <v>64</v>
      </c>
      <c r="M36" s="1642" t="str">
        <f>IF(L36="Máximo 2 veces por año","Muy Baja", IF(L36="De 3 a 24 veces por año","Baja", IF(L36="De 24 a 500 veces por año","Media", IF(L36="De 500 veces al año y máximo 5000 veces por año","Alta",IF(L36="Más de 5000 veces por año","Muy Alta",";")))))</f>
        <v>Media</v>
      </c>
      <c r="N36" s="1645">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635" t="s">
        <v>359</v>
      </c>
      <c r="AJ36" s="693"/>
      <c r="AK36" s="1650" t="str">
        <f t="shared" si="28"/>
        <v>Leve</v>
      </c>
      <c r="AL36" s="1653">
        <f t="shared" si="29"/>
        <v>0.2</v>
      </c>
      <c r="AM36" s="1656" t="str">
        <f>IF(AND(M36&lt;&gt;"",AK36&lt;&gt;""),VLOOKUP(M36&amp;AK36,'No Eliminar'!$P$3:$Q$27,2,FALSE),"")</f>
        <v>Moderada</v>
      </c>
      <c r="AN36" s="844" t="s">
        <v>84</v>
      </c>
      <c r="AO36" s="1235" t="s">
        <v>1604</v>
      </c>
      <c r="AP36" s="1075" t="s">
        <v>1555</v>
      </c>
      <c r="AQ36" s="678" t="str">
        <f>IF(AR36="Preventivo","Probabilidad",IF(AR36="Detectivo","Probabilidad","Impacto"))</f>
        <v>Probabilidad</v>
      </c>
      <c r="AR36" s="1072" t="s">
        <v>61</v>
      </c>
      <c r="AS36" s="1070">
        <f>IF(AR36="Preventivo", 25%, IF(AR36="Detectivo",15%, IF(AR36="Correctivo",10%,IF(AR36="No se tienen controles para aplicar al impacto","No Aplica",""))))</f>
        <v>0.25</v>
      </c>
      <c r="AT36" s="1072" t="s">
        <v>56</v>
      </c>
      <c r="AU36" s="1070">
        <f>IF(AT36="Automático", 25%, IF(AT36="Manual",15%,IF(AT36="No Aplica", "No Aplica","")))</f>
        <v>0.15</v>
      </c>
      <c r="AV36" s="841">
        <f>AS36+AU36</f>
        <v>0.4</v>
      </c>
      <c r="AW36" s="1072" t="s">
        <v>73</v>
      </c>
      <c r="AX36" s="1072" t="s">
        <v>65</v>
      </c>
      <c r="AY36" s="1072"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71" t="str">
        <f>IF(AND(BA36&lt;&gt;"",BC36&lt;&gt;""),VLOOKUP(BA36&amp;BC36,'No Eliminar'!$P$3:$Q$27,2,FALSE),"")</f>
        <v>Baja</v>
      </c>
      <c r="BE36" s="1692" t="s">
        <v>114</v>
      </c>
      <c r="BF36" s="1794" t="s">
        <v>388</v>
      </c>
      <c r="BG36" s="1794" t="s">
        <v>388</v>
      </c>
      <c r="BH36" s="1794" t="s">
        <v>388</v>
      </c>
      <c r="BI36" s="1794" t="s">
        <v>388</v>
      </c>
      <c r="BJ36" s="1794" t="s">
        <v>388</v>
      </c>
      <c r="BK36" s="1794"/>
      <c r="BL36" s="1800" t="s">
        <v>1605</v>
      </c>
    </row>
    <row r="37" spans="2:64" s="614" customFormat="1" ht="204.75" customHeight="1" thickBot="1" x14ac:dyDescent="0.35">
      <c r="B37" s="1602"/>
      <c r="C37" s="1711"/>
      <c r="D37" s="1714"/>
      <c r="E37" s="1632"/>
      <c r="F37" s="1615"/>
      <c r="G37" s="1799"/>
      <c r="H37" s="1796"/>
      <c r="I37" s="1796"/>
      <c r="J37" s="1796"/>
      <c r="K37" s="1793"/>
      <c r="L37" s="1636"/>
      <c r="M37" s="1644"/>
      <c r="N37" s="1647"/>
      <c r="O37" s="1058"/>
      <c r="P37" s="1058"/>
      <c r="Q37" s="1058"/>
      <c r="R37" s="1058"/>
      <c r="S37" s="1058"/>
      <c r="T37" s="1058"/>
      <c r="U37" s="1058"/>
      <c r="V37" s="1058"/>
      <c r="W37" s="1058"/>
      <c r="X37" s="1058"/>
      <c r="Y37" s="1058"/>
      <c r="Z37" s="1058"/>
      <c r="AA37" s="1058"/>
      <c r="AB37" s="1058"/>
      <c r="AC37" s="1058"/>
      <c r="AD37" s="1058"/>
      <c r="AE37" s="1058"/>
      <c r="AF37" s="1058"/>
      <c r="AG37" s="1058"/>
      <c r="AH37" s="715"/>
      <c r="AI37" s="1636"/>
      <c r="AJ37" s="715"/>
      <c r="AK37" s="1651"/>
      <c r="AL37" s="1655"/>
      <c r="AM37" s="1658"/>
      <c r="AN37" s="844" t="s">
        <v>347</v>
      </c>
      <c r="AO37" s="1235" t="s">
        <v>1606</v>
      </c>
      <c r="AP37" s="871" t="s">
        <v>605</v>
      </c>
      <c r="AQ37" s="1001" t="str">
        <f>IF(AR37="Preventivo","Probabilidad",IF(AR37="Detectivo","Probabilidad","Impacto"))</f>
        <v>Probabilidad</v>
      </c>
      <c r="AR37" s="1047" t="s">
        <v>61</v>
      </c>
      <c r="AS37" s="1046">
        <f t="shared" ref="AS37" si="38">IF(AR37="Preventivo", 25%, IF(AR37="Detectivo",15%, IF(AR37="Correctivo",10%,IF(AR37="No se tienen controles para aplicar al impacto","No Aplica",""))))</f>
        <v>0.25</v>
      </c>
      <c r="AT37" s="1047" t="s">
        <v>56</v>
      </c>
      <c r="AU37" s="1046">
        <f t="shared" ref="AU37" si="39">IF(AT37="Automático", 25%, IF(AT37="Manual",15%,IF(AT37="No Aplica", "No Aplica","")))</f>
        <v>0.15</v>
      </c>
      <c r="AV37" s="1054">
        <f>AS37+AU37</f>
        <v>0.4</v>
      </c>
      <c r="AW37" s="1047" t="s">
        <v>57</v>
      </c>
      <c r="AX37" s="1047" t="s">
        <v>58</v>
      </c>
      <c r="AY37" s="1047" t="s">
        <v>59</v>
      </c>
      <c r="AZ37" s="843">
        <f>IFERROR(IF(AND(AQ36="Probabilidad",AQ37="Probabilidad"),(AZ36-(+AZ36*AV37)),IF(AQ37="Probabilidad",(N36-(+N36*AV37)),IF(AQ37="Impacto",AZ36,""))),"")</f>
        <v>0.216</v>
      </c>
      <c r="BA37" s="1052"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2" t="str">
        <f t="shared" ref="BC37" si="40">IF(BB37&lt;=20%, "Leve", IF(BB37&lt;=40%,"Menor", IF(BB37&lt;=60%,"Moderado",IF(BB37&lt;=80%,"Mayor","Catastrófico"))))</f>
        <v>Leve</v>
      </c>
      <c r="BD37" s="1071" t="str">
        <f>IF(AND(BA37&lt;&gt;"",BC37&lt;&gt;""),VLOOKUP(BA37&amp;BC37,'No Eliminar'!$P$3:$Q$27,2,FALSE),"")</f>
        <v>Baja</v>
      </c>
      <c r="BE37" s="1639"/>
      <c r="BF37" s="1796"/>
      <c r="BG37" s="1796"/>
      <c r="BH37" s="1796"/>
      <c r="BI37" s="1796"/>
      <c r="BJ37" s="1796"/>
      <c r="BK37" s="1796"/>
      <c r="BL37" s="1801"/>
    </row>
    <row r="38" spans="2:64" s="614" customFormat="1" ht="202.5" customHeight="1" thickBot="1" x14ac:dyDescent="0.35">
      <c r="B38" s="1602"/>
      <c r="C38" s="1711"/>
      <c r="D38" s="1714"/>
      <c r="E38" s="779" t="s">
        <v>74</v>
      </c>
      <c r="F38" s="551" t="s">
        <v>248</v>
      </c>
      <c r="G38" s="906" t="s">
        <v>1128</v>
      </c>
      <c r="H38" s="1169" t="s">
        <v>68</v>
      </c>
      <c r="I38" s="1169" t="s">
        <v>1129</v>
      </c>
      <c r="J38" s="1169"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235" t="s">
        <v>1608</v>
      </c>
      <c r="AP38" s="1075"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192" t="s">
        <v>1133</v>
      </c>
      <c r="BG38" s="1169" t="s">
        <v>387</v>
      </c>
      <c r="BH38" s="930" t="s">
        <v>430</v>
      </c>
      <c r="BI38" s="1173">
        <v>44958</v>
      </c>
      <c r="BJ38" s="1173">
        <v>45260</v>
      </c>
      <c r="BK38" s="1264"/>
      <c r="BL38" s="1008" t="s">
        <v>1609</v>
      </c>
    </row>
    <row r="39" spans="2:64" s="614" customFormat="1" ht="124.5" customHeight="1" thickBot="1" x14ac:dyDescent="0.35">
      <c r="B39" s="1602"/>
      <c r="C39" s="1711"/>
      <c r="D39" s="1714"/>
      <c r="E39" s="1666" t="s">
        <v>74</v>
      </c>
      <c r="F39" s="1613" t="s">
        <v>249</v>
      </c>
      <c r="G39" s="1798" t="s">
        <v>1551</v>
      </c>
      <c r="H39" s="1794" t="s">
        <v>68</v>
      </c>
      <c r="I39" s="1794" t="s">
        <v>1553</v>
      </c>
      <c r="J39" s="1794" t="s">
        <v>1552</v>
      </c>
      <c r="K39" s="1794" t="s">
        <v>101</v>
      </c>
      <c r="L39" s="1794" t="s">
        <v>167</v>
      </c>
      <c r="M39" s="1642" t="str">
        <f t="shared" si="26"/>
        <v>Muy Baja</v>
      </c>
      <c r="N39" s="1645">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635" t="s">
        <v>359</v>
      </c>
      <c r="AJ39" s="715"/>
      <c r="AK39" s="1650" t="str">
        <f t="shared" si="28"/>
        <v>Leve</v>
      </c>
      <c r="AL39" s="1653">
        <f t="shared" si="29"/>
        <v>0.2</v>
      </c>
      <c r="AM39" s="1656" t="str">
        <f>IF(AND(M39&lt;&gt;"",AK39&lt;&gt;""),VLOOKUP(M39&amp;AK39,'No Eliminar'!$P$3:$Q$27,2,FALSE),"")</f>
        <v>Baja</v>
      </c>
      <c r="AN39" s="687" t="s">
        <v>84</v>
      </c>
      <c r="AO39" s="1236"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637" t="s">
        <v>114</v>
      </c>
      <c r="BF39" s="1794" t="s">
        <v>388</v>
      </c>
      <c r="BG39" s="1794" t="s">
        <v>388</v>
      </c>
      <c r="BH39" s="1794" t="s">
        <v>388</v>
      </c>
      <c r="BI39" s="1794" t="s">
        <v>388</v>
      </c>
      <c r="BJ39" s="1794" t="s">
        <v>388</v>
      </c>
      <c r="BK39" s="1794"/>
      <c r="BL39" s="1804" t="s">
        <v>1140</v>
      </c>
    </row>
    <row r="40" spans="2:64" s="614" customFormat="1" ht="133.5" customHeight="1" thickBot="1" x14ac:dyDescent="0.35">
      <c r="B40" s="1602"/>
      <c r="C40" s="1711"/>
      <c r="D40" s="1714"/>
      <c r="E40" s="1632"/>
      <c r="F40" s="1615"/>
      <c r="G40" s="1799"/>
      <c r="H40" s="1796"/>
      <c r="I40" s="1796"/>
      <c r="J40" s="1796"/>
      <c r="K40" s="1796"/>
      <c r="L40" s="1796"/>
      <c r="M40" s="1644"/>
      <c r="N40" s="1647"/>
      <c r="O40" s="999"/>
      <c r="P40" s="999"/>
      <c r="Q40" s="999"/>
      <c r="R40" s="999"/>
      <c r="S40" s="999"/>
      <c r="T40" s="999"/>
      <c r="U40" s="999"/>
      <c r="V40" s="999"/>
      <c r="W40" s="999"/>
      <c r="X40" s="999"/>
      <c r="Y40" s="999"/>
      <c r="Z40" s="999"/>
      <c r="AA40" s="999"/>
      <c r="AB40" s="999"/>
      <c r="AC40" s="999"/>
      <c r="AD40" s="999"/>
      <c r="AE40" s="999"/>
      <c r="AF40" s="999"/>
      <c r="AG40" s="999"/>
      <c r="AH40" s="715"/>
      <c r="AI40" s="1636"/>
      <c r="AJ40" s="715"/>
      <c r="AK40" s="1651"/>
      <c r="AL40" s="1655"/>
      <c r="AM40" s="1658"/>
      <c r="AN40" s="1000" t="s">
        <v>347</v>
      </c>
      <c r="AO40" s="1236" t="s">
        <v>1556</v>
      </c>
      <c r="AP40" s="734" t="s">
        <v>1555</v>
      </c>
      <c r="AQ40" s="1001" t="str">
        <f t="shared" ref="AQ40" si="41">IF(AR40="Preventivo","Probabilidad",IF(AR40="Detectivo","Probabilidad","Impacto"))</f>
        <v>Probabilidad</v>
      </c>
      <c r="AR40" s="994" t="s">
        <v>61</v>
      </c>
      <c r="AS40" s="993">
        <f t="shared" ref="AS40" si="42">IF(AR40="Preventivo", 25%, IF(AR40="Detectivo",15%, IF(AR40="Correctivo",10%,IF(AR40="No se tienen controles para aplicar al impacto","No Aplica",""))))</f>
        <v>0.25</v>
      </c>
      <c r="AT40" s="994" t="s">
        <v>56</v>
      </c>
      <c r="AU40" s="993">
        <f t="shared" ref="AU40" si="43">IF(AT40="Automático", 25%, IF(AT40="Manual",15%,IF(AT40="No Aplica", "No Aplica","")))</f>
        <v>0.15</v>
      </c>
      <c r="AV40" s="996">
        <f>AS40+AU40</f>
        <v>0.4</v>
      </c>
      <c r="AW40" s="994" t="s">
        <v>57</v>
      </c>
      <c r="AX40" s="994" t="s">
        <v>58</v>
      </c>
      <c r="AY40" s="994" t="s">
        <v>59</v>
      </c>
      <c r="AZ40" s="843">
        <f>IFERROR(IF(AND(AQ39="Probabilidad",AQ40="Probabilidad"),(AZ39-(+AZ39*AV40)),IF(AQ40="Probabilidad",(N39-(+N39*AV40)),IF(AQ40="Impacto",AZ39,""))),"")</f>
        <v>7.1999999999999995E-2</v>
      </c>
      <c r="BA40" s="995"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5" t="str">
        <f t="shared" ref="BC40" si="44">IF(BB40&lt;=20%, "Leve", IF(BB40&lt;=40%,"Menor", IF(BB40&lt;=60%,"Moderado",IF(BB40&lt;=80%,"Mayor","Catastrófico"))))</f>
        <v>Leve</v>
      </c>
      <c r="BD40" s="998" t="str">
        <f>IF(AND(BA40&lt;&gt;"",BC40&lt;&gt;""),VLOOKUP(BA40&amp;BC40,'No Eliminar'!$P$3:$Q$27,2,FALSE),"")</f>
        <v>Baja</v>
      </c>
      <c r="BE40" s="1639"/>
      <c r="BF40" s="1796"/>
      <c r="BG40" s="1796"/>
      <c r="BH40" s="1796"/>
      <c r="BI40" s="1796"/>
      <c r="BJ40" s="1796"/>
      <c r="BK40" s="1796"/>
      <c r="BL40" s="1805"/>
    </row>
    <row r="41" spans="2:64" s="614" customFormat="1" ht="134.25" customHeight="1" thickBot="1" x14ac:dyDescent="0.35">
      <c r="B41" s="1602"/>
      <c r="C41" s="1711"/>
      <c r="D41" s="1714"/>
      <c r="E41" s="1666" t="s">
        <v>74</v>
      </c>
      <c r="F41" s="1613" t="s">
        <v>250</v>
      </c>
      <c r="G41" s="1798" t="s">
        <v>1142</v>
      </c>
      <c r="H41" s="1794" t="s">
        <v>51</v>
      </c>
      <c r="I41" s="1794" t="s">
        <v>1141</v>
      </c>
      <c r="J41" s="1165" t="s">
        <v>1143</v>
      </c>
      <c r="K41" s="1204" t="s">
        <v>355</v>
      </c>
      <c r="L41" s="1635" t="s">
        <v>64</v>
      </c>
      <c r="M41" s="1642" t="str">
        <f t="shared" si="26"/>
        <v>Media</v>
      </c>
      <c r="N41" s="1645">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635" t="s">
        <v>359</v>
      </c>
      <c r="AJ41" s="641"/>
      <c r="AK41" s="1650" t="str">
        <f t="shared" si="28"/>
        <v>Leve</v>
      </c>
      <c r="AL41" s="1653">
        <f>IF(AK41="Leve", 20%, IF(AK41="Menor",40%, IF(AK41="Moderado",60%, IF(AK41="Mayor",80%,IF(AK41="Catastrófico",100%,"")))))</f>
        <v>0.2</v>
      </c>
      <c r="AM41" s="1656" t="str">
        <f>IF(AND(M41&lt;&gt;"",AK41&lt;&gt;""),VLOOKUP(M41&amp;AK41,'No Eliminar'!$P$3:$Q$27,2,FALSE),"")</f>
        <v>Moderada</v>
      </c>
      <c r="AN41" s="686" t="s">
        <v>84</v>
      </c>
      <c r="AO41" s="1148"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637" t="s">
        <v>114</v>
      </c>
      <c r="BF41" s="1794" t="s">
        <v>388</v>
      </c>
      <c r="BG41" s="1794" t="s">
        <v>388</v>
      </c>
      <c r="BH41" s="1794" t="s">
        <v>388</v>
      </c>
      <c r="BI41" s="1794" t="s">
        <v>388</v>
      </c>
      <c r="BJ41" s="1794" t="s">
        <v>388</v>
      </c>
      <c r="BK41" s="1794"/>
      <c r="BL41" s="1804" t="s">
        <v>1148</v>
      </c>
    </row>
    <row r="42" spans="2:64" s="614" customFormat="1" ht="131.25" thickBot="1" x14ac:dyDescent="0.35">
      <c r="B42" s="1603"/>
      <c r="C42" s="1712"/>
      <c r="D42" s="1715"/>
      <c r="E42" s="1612"/>
      <c r="F42" s="1615"/>
      <c r="G42" s="1799"/>
      <c r="H42" s="1796"/>
      <c r="I42" s="1796"/>
      <c r="J42" s="1167" t="s">
        <v>1144</v>
      </c>
      <c r="K42" s="1066" t="s">
        <v>356</v>
      </c>
      <c r="L42" s="1636"/>
      <c r="M42" s="1644"/>
      <c r="N42" s="1647"/>
      <c r="O42" s="673"/>
      <c r="P42" s="673"/>
      <c r="Q42" s="673"/>
      <c r="R42" s="673"/>
      <c r="S42" s="673"/>
      <c r="T42" s="673"/>
      <c r="U42" s="673"/>
      <c r="V42" s="673"/>
      <c r="W42" s="673"/>
      <c r="X42" s="673"/>
      <c r="Y42" s="673"/>
      <c r="Z42" s="673"/>
      <c r="AA42" s="673"/>
      <c r="AB42" s="673"/>
      <c r="AC42" s="673"/>
      <c r="AD42" s="673"/>
      <c r="AE42" s="673"/>
      <c r="AF42" s="673"/>
      <c r="AG42" s="673"/>
      <c r="AH42" s="674"/>
      <c r="AI42" s="1636"/>
      <c r="AJ42" s="674"/>
      <c r="AK42" s="1651"/>
      <c r="AL42" s="1655"/>
      <c r="AM42" s="1658"/>
      <c r="AN42" s="686" t="s">
        <v>347</v>
      </c>
      <c r="AO42" s="1236"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639"/>
      <c r="BF42" s="1796" t="s">
        <v>388</v>
      </c>
      <c r="BG42" s="1796" t="s">
        <v>388</v>
      </c>
      <c r="BH42" s="1796" t="s">
        <v>388</v>
      </c>
      <c r="BI42" s="1796" t="s">
        <v>388</v>
      </c>
      <c r="BJ42" s="1796" t="s">
        <v>388</v>
      </c>
      <c r="BK42" s="1796"/>
      <c r="BL42" s="1805"/>
    </row>
    <row r="43" spans="2:64" ht="231.75" thickBot="1" x14ac:dyDescent="0.35">
      <c r="B43" s="399" t="s">
        <v>198</v>
      </c>
      <c r="C43" s="1195" t="str">
        <f>VLOOKUP(B43,'No Eliminar'!B$3:D$18,2,FALSE)</f>
        <v>Realizar la formación, capacitación, inducción, instrucción, entrenamiento y reentrenamiento a los actores del Sistema Nacional Penitenciario que así lo requiera y las investigaciones a este ámbito en forma eficiente.</v>
      </c>
      <c r="D43" s="1196"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169" t="s">
        <v>51</v>
      </c>
      <c r="I43" s="1169" t="s">
        <v>475</v>
      </c>
      <c r="J43" s="1169"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238" t="s">
        <v>478</v>
      </c>
      <c r="BG43" s="1169" t="s">
        <v>479</v>
      </c>
      <c r="BH43" s="1169" t="s">
        <v>480</v>
      </c>
      <c r="BI43" s="1193">
        <v>45078</v>
      </c>
      <c r="BJ43" s="1193">
        <v>45260</v>
      </c>
      <c r="BK43" s="1169"/>
      <c r="BL43" s="1008" t="s">
        <v>481</v>
      </c>
    </row>
    <row r="44" spans="2:64" ht="243" customHeight="1" thickBot="1" x14ac:dyDescent="0.35">
      <c r="B44" s="1601" t="s">
        <v>193</v>
      </c>
      <c r="C44" s="1710"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713"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610" t="s">
        <v>74</v>
      </c>
      <c r="F44" s="1613" t="s">
        <v>255</v>
      </c>
      <c r="G44" s="1806" t="s">
        <v>515</v>
      </c>
      <c r="H44" s="1794" t="s">
        <v>68</v>
      </c>
      <c r="I44" s="1792" t="s">
        <v>510</v>
      </c>
      <c r="J44" s="1792" t="s">
        <v>511</v>
      </c>
      <c r="K44" s="1792" t="s">
        <v>355</v>
      </c>
      <c r="L44" s="1635" t="s">
        <v>64</v>
      </c>
      <c r="M44" s="1642" t="str">
        <f t="shared" si="9"/>
        <v>Media</v>
      </c>
      <c r="N44" s="1645">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635" t="s">
        <v>360</v>
      </c>
      <c r="AJ44" s="92"/>
      <c r="AK44" s="1650" t="str">
        <f t="shared" si="11"/>
        <v>Menor</v>
      </c>
      <c r="AL44" s="1653">
        <f t="shared" si="19"/>
        <v>0.4</v>
      </c>
      <c r="AM44" s="1656"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637" t="s">
        <v>60</v>
      </c>
      <c r="BF44" s="1804" t="s">
        <v>513</v>
      </c>
      <c r="BG44" s="1794" t="s">
        <v>514</v>
      </c>
      <c r="BH44" s="1794" t="s">
        <v>395</v>
      </c>
      <c r="BI44" s="1802">
        <v>44928</v>
      </c>
      <c r="BJ44" s="1802">
        <v>45289</v>
      </c>
      <c r="BK44" s="1794"/>
      <c r="BL44" s="1800" t="s">
        <v>926</v>
      </c>
    </row>
    <row r="45" spans="2:64" ht="269.25" customHeight="1" thickBot="1" x14ac:dyDescent="0.35">
      <c r="B45" s="1602"/>
      <c r="C45" s="1711"/>
      <c r="D45" s="1714"/>
      <c r="E45" s="1632"/>
      <c r="F45" s="1615"/>
      <c r="G45" s="1807"/>
      <c r="H45" s="1796"/>
      <c r="I45" s="1793"/>
      <c r="J45" s="1793"/>
      <c r="K45" s="1793"/>
      <c r="L45" s="1636"/>
      <c r="M45" s="1644"/>
      <c r="N45" s="1647"/>
      <c r="O45" s="165"/>
      <c r="P45" s="165"/>
      <c r="Q45" s="165"/>
      <c r="R45" s="165"/>
      <c r="S45" s="165"/>
      <c r="T45" s="165"/>
      <c r="U45" s="165"/>
      <c r="V45" s="165"/>
      <c r="W45" s="165"/>
      <c r="X45" s="165"/>
      <c r="Y45" s="165"/>
      <c r="Z45" s="165"/>
      <c r="AA45" s="165"/>
      <c r="AB45" s="165"/>
      <c r="AC45" s="165"/>
      <c r="AD45" s="165"/>
      <c r="AE45" s="165"/>
      <c r="AF45" s="165"/>
      <c r="AG45" s="165"/>
      <c r="AH45" s="144"/>
      <c r="AI45" s="1636"/>
      <c r="AJ45" s="144"/>
      <c r="AK45" s="1651"/>
      <c r="AL45" s="1655"/>
      <c r="AM45" s="1658"/>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639"/>
      <c r="BF45" s="1805"/>
      <c r="BG45" s="1796"/>
      <c r="BH45" s="1796"/>
      <c r="BI45" s="1803"/>
      <c r="BJ45" s="1803"/>
      <c r="BK45" s="1796"/>
      <c r="BL45" s="1801"/>
    </row>
    <row r="46" spans="2:64" ht="243.75" customHeight="1" thickBot="1" x14ac:dyDescent="0.35">
      <c r="B46" s="1602"/>
      <c r="C46" s="1711"/>
      <c r="D46" s="1714"/>
      <c r="E46" s="1666" t="s">
        <v>74</v>
      </c>
      <c r="F46" s="1613" t="s">
        <v>256</v>
      </c>
      <c r="G46" s="1806" t="s">
        <v>516</v>
      </c>
      <c r="H46" s="1794" t="s">
        <v>68</v>
      </c>
      <c r="I46" s="1794" t="s">
        <v>517</v>
      </c>
      <c r="J46" s="1792" t="s">
        <v>518</v>
      </c>
      <c r="K46" s="1792" t="s">
        <v>355</v>
      </c>
      <c r="L46" s="1635" t="s">
        <v>70</v>
      </c>
      <c r="M46" s="1642" t="str">
        <f t="shared" si="9"/>
        <v>Alta</v>
      </c>
      <c r="N46" s="1645">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635" t="s">
        <v>362</v>
      </c>
      <c r="AJ46" s="92"/>
      <c r="AK46" s="1650" t="str">
        <f t="shared" si="11"/>
        <v>Mayor</v>
      </c>
      <c r="AL46" s="1653">
        <f t="shared" si="19"/>
        <v>0.8</v>
      </c>
      <c r="AM46" s="1656" t="str">
        <f>IF(AND(M46&lt;&gt;"",AK46&lt;&gt;""),VLOOKUP(M46&amp;AK46,'No Eliminar'!$P$3:$Q$27,2,FALSE),"")</f>
        <v>Alta</v>
      </c>
      <c r="AN46" s="685" t="s">
        <v>84</v>
      </c>
      <c r="AO46" s="1229"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637" t="s">
        <v>60</v>
      </c>
      <c r="BF46" s="1804" t="s">
        <v>513</v>
      </c>
      <c r="BG46" s="1794" t="s">
        <v>514</v>
      </c>
      <c r="BH46" s="1794" t="s">
        <v>395</v>
      </c>
      <c r="BI46" s="1802">
        <v>44928</v>
      </c>
      <c r="BJ46" s="1802">
        <v>45289</v>
      </c>
      <c r="BK46" s="1794"/>
      <c r="BL46" s="1800" t="s">
        <v>928</v>
      </c>
    </row>
    <row r="47" spans="2:64" ht="201" customHeight="1" thickTop="1" thickBot="1" x14ac:dyDescent="0.35">
      <c r="B47" s="1603"/>
      <c r="C47" s="1712"/>
      <c r="D47" s="1715"/>
      <c r="E47" s="1612"/>
      <c r="F47" s="1615"/>
      <c r="G47" s="1807"/>
      <c r="H47" s="1796"/>
      <c r="I47" s="1796"/>
      <c r="J47" s="1793"/>
      <c r="K47" s="1793"/>
      <c r="L47" s="1636"/>
      <c r="M47" s="1644"/>
      <c r="N47" s="1647"/>
      <c r="O47" s="165"/>
      <c r="P47" s="165"/>
      <c r="Q47" s="165"/>
      <c r="R47" s="165"/>
      <c r="S47" s="165"/>
      <c r="T47" s="165"/>
      <c r="U47" s="165"/>
      <c r="V47" s="165"/>
      <c r="W47" s="165"/>
      <c r="X47" s="165"/>
      <c r="Y47" s="165"/>
      <c r="Z47" s="165"/>
      <c r="AA47" s="165"/>
      <c r="AB47" s="165"/>
      <c r="AC47" s="165"/>
      <c r="AD47" s="165"/>
      <c r="AE47" s="165"/>
      <c r="AF47" s="165"/>
      <c r="AG47" s="165"/>
      <c r="AH47" s="144"/>
      <c r="AI47" s="1636"/>
      <c r="AJ47" s="144"/>
      <c r="AK47" s="1651"/>
      <c r="AL47" s="1655"/>
      <c r="AM47" s="1658"/>
      <c r="AN47" s="686" t="s">
        <v>347</v>
      </c>
      <c r="AO47" s="1230"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639"/>
      <c r="BF47" s="1805"/>
      <c r="BG47" s="1796"/>
      <c r="BH47" s="1796"/>
      <c r="BI47" s="1803"/>
      <c r="BJ47" s="1803"/>
      <c r="BK47" s="1796"/>
      <c r="BL47" s="1801"/>
    </row>
    <row r="48" spans="2:64" s="614" customFormat="1" ht="198.75" customHeight="1" thickBot="1" x14ac:dyDescent="0.35">
      <c r="B48" s="1601" t="s">
        <v>194</v>
      </c>
      <c r="C48" s="1710"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713"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184" t="s">
        <v>68</v>
      </c>
      <c r="I48" s="1184" t="s">
        <v>1534</v>
      </c>
      <c r="J48" s="1184" t="s">
        <v>1535</v>
      </c>
      <c r="K48" s="1067"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148"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192" t="s">
        <v>1284</v>
      </c>
      <c r="BG48" s="1169" t="s">
        <v>1064</v>
      </c>
      <c r="BH48" s="930" t="s">
        <v>590</v>
      </c>
      <c r="BI48" s="1193">
        <v>44928</v>
      </c>
      <c r="BJ48" s="1193">
        <v>45260</v>
      </c>
      <c r="BK48" s="1265"/>
      <c r="BL48" s="1008" t="s">
        <v>1119</v>
      </c>
    </row>
    <row r="49" spans="2:64" s="614" customFormat="1" ht="143.25" thickBot="1" x14ac:dyDescent="0.35">
      <c r="B49" s="1602"/>
      <c r="C49" s="1711"/>
      <c r="D49" s="1714"/>
      <c r="E49" s="598" t="s">
        <v>50</v>
      </c>
      <c r="F49" s="551" t="s">
        <v>258</v>
      </c>
      <c r="G49" s="906" t="s">
        <v>1061</v>
      </c>
      <c r="H49" s="1169" t="s">
        <v>68</v>
      </c>
      <c r="I49" s="1169" t="s">
        <v>1062</v>
      </c>
      <c r="J49" s="1169"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192" t="s">
        <v>1286</v>
      </c>
      <c r="BG49" s="1169" t="s">
        <v>1064</v>
      </c>
      <c r="BH49" s="1169" t="s">
        <v>590</v>
      </c>
      <c r="BI49" s="1170">
        <v>44927</v>
      </c>
      <c r="BJ49" s="1170">
        <v>45260</v>
      </c>
      <c r="BK49" s="1264"/>
      <c r="BL49" s="1008" t="s">
        <v>1065</v>
      </c>
    </row>
    <row r="50" spans="2:64" s="614" customFormat="1" ht="141" thickBot="1" x14ac:dyDescent="0.35">
      <c r="B50" s="1602"/>
      <c r="C50" s="1711"/>
      <c r="D50" s="1714"/>
      <c r="E50" s="598" t="s">
        <v>74</v>
      </c>
      <c r="F50" s="551" t="s">
        <v>259</v>
      </c>
      <c r="G50" s="907" t="s">
        <v>1120</v>
      </c>
      <c r="H50" s="1184" t="s">
        <v>68</v>
      </c>
      <c r="I50" s="1205" t="s">
        <v>766</v>
      </c>
      <c r="J50" s="1184" t="s">
        <v>1121</v>
      </c>
      <c r="K50" s="1067"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265"/>
      <c r="BL50" s="1008" t="s">
        <v>1124</v>
      </c>
    </row>
    <row r="51" spans="2:64" s="614" customFormat="1" ht="101.25" thickBot="1" x14ac:dyDescent="0.35">
      <c r="B51" s="1602"/>
      <c r="C51" s="1711"/>
      <c r="D51" s="1714"/>
      <c r="E51" s="530" t="s">
        <v>50</v>
      </c>
      <c r="F51" s="720" t="s">
        <v>260</v>
      </c>
      <c r="G51" s="906" t="s">
        <v>1068</v>
      </c>
      <c r="H51" s="1169" t="s">
        <v>157</v>
      </c>
      <c r="I51" s="1169" t="s">
        <v>1066</v>
      </c>
      <c r="J51" s="1169"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237"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192" t="s">
        <v>1289</v>
      </c>
      <c r="BG51" s="1169" t="s">
        <v>1064</v>
      </c>
      <c r="BH51" s="1169" t="s">
        <v>1290</v>
      </c>
      <c r="BI51" s="1193">
        <v>44928</v>
      </c>
      <c r="BJ51" s="1193">
        <v>45260</v>
      </c>
      <c r="BK51" s="1264"/>
      <c r="BL51" s="1008" t="s">
        <v>1070</v>
      </c>
    </row>
    <row r="52" spans="2:64" s="614" customFormat="1" ht="150" customHeight="1" thickBot="1" x14ac:dyDescent="0.35">
      <c r="B52" s="1602"/>
      <c r="C52" s="1711"/>
      <c r="D52" s="1714"/>
      <c r="E52" s="610" t="s">
        <v>50</v>
      </c>
      <c r="F52" s="720" t="s">
        <v>261</v>
      </c>
      <c r="G52" s="906" t="s">
        <v>1073</v>
      </c>
      <c r="H52" s="1169" t="s">
        <v>68</v>
      </c>
      <c r="I52" s="1169" t="s">
        <v>1071</v>
      </c>
      <c r="J52" s="1169"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8" t="s">
        <v>1075</v>
      </c>
    </row>
    <row r="53" spans="2:64" s="614" customFormat="1" ht="126.75" customHeight="1" thickBot="1" x14ac:dyDescent="0.35">
      <c r="B53" s="1602"/>
      <c r="C53" s="1711"/>
      <c r="D53" s="1714"/>
      <c r="E53" s="598" t="s">
        <v>50</v>
      </c>
      <c r="F53" s="552" t="s">
        <v>262</v>
      </c>
      <c r="G53" s="907" t="s">
        <v>1078</v>
      </c>
      <c r="H53" s="1184" t="s">
        <v>68</v>
      </c>
      <c r="I53" s="1064" t="s">
        <v>1076</v>
      </c>
      <c r="J53" s="1064" t="s">
        <v>1077</v>
      </c>
      <c r="K53" s="1066"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148"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188" t="s">
        <v>1198</v>
      </c>
      <c r="BG53" s="1064" t="s">
        <v>1064</v>
      </c>
      <c r="BH53" s="1064" t="s">
        <v>590</v>
      </c>
      <c r="BI53" s="1266">
        <v>44563</v>
      </c>
      <c r="BJ53" s="1266">
        <v>44895</v>
      </c>
      <c r="BK53" s="1258"/>
      <c r="BL53" s="1177" t="s">
        <v>1079</v>
      </c>
    </row>
    <row r="54" spans="2:64" s="614" customFormat="1" ht="232.5" customHeight="1" thickBot="1" x14ac:dyDescent="0.35">
      <c r="B54" s="1602"/>
      <c r="C54" s="1711"/>
      <c r="D54" s="1714"/>
      <c r="E54" s="1666" t="s">
        <v>50</v>
      </c>
      <c r="F54" s="1613" t="s">
        <v>263</v>
      </c>
      <c r="G54" s="1798" t="s">
        <v>791</v>
      </c>
      <c r="H54" s="1794" t="s">
        <v>68</v>
      </c>
      <c r="I54" s="1165" t="s">
        <v>968</v>
      </c>
      <c r="J54" s="1165" t="s">
        <v>969</v>
      </c>
      <c r="K54" s="1792" t="s">
        <v>101</v>
      </c>
      <c r="L54" s="1635" t="s">
        <v>64</v>
      </c>
      <c r="M54" s="1642" t="str">
        <f t="shared" si="50"/>
        <v>Media</v>
      </c>
      <c r="N54" s="1645">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635" t="s">
        <v>361</v>
      </c>
      <c r="AJ54" s="693"/>
      <c r="AK54" s="1650" t="str">
        <f t="shared" si="52"/>
        <v>Moderado</v>
      </c>
      <c r="AL54" s="1653">
        <f t="shared" si="53"/>
        <v>0.6</v>
      </c>
      <c r="AM54" s="1656" t="str">
        <f>IF(AND(M54&lt;&gt;"",AK54&lt;&gt;""),VLOOKUP(M54&amp;AK54,'No Eliminar'!$P$3:$Q$27,2,FALSE),"")</f>
        <v>Moderada</v>
      </c>
      <c r="AN54" s="686" t="s">
        <v>84</v>
      </c>
      <c r="AO54" s="1149"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637" t="s">
        <v>60</v>
      </c>
      <c r="BF54" s="1014" t="s">
        <v>768</v>
      </c>
      <c r="BG54" s="1165" t="s">
        <v>767</v>
      </c>
      <c r="BH54" s="1201" t="s">
        <v>381</v>
      </c>
      <c r="BI54" s="1259">
        <v>44958</v>
      </c>
      <c r="BJ54" s="1259">
        <v>45260</v>
      </c>
      <c r="BK54" s="1010"/>
      <c r="BL54" s="1267" t="s">
        <v>971</v>
      </c>
    </row>
    <row r="55" spans="2:64" s="614" customFormat="1" ht="100.5" thickBot="1" x14ac:dyDescent="0.35">
      <c r="B55" s="1602"/>
      <c r="C55" s="1711"/>
      <c r="D55" s="1714"/>
      <c r="E55" s="1632"/>
      <c r="F55" s="1615"/>
      <c r="G55" s="1799"/>
      <c r="H55" s="1796"/>
      <c r="I55" s="1064" t="s">
        <v>972</v>
      </c>
      <c r="J55" s="1064" t="s">
        <v>790</v>
      </c>
      <c r="K55" s="1793"/>
      <c r="L55" s="1636"/>
      <c r="M55" s="1644"/>
      <c r="N55" s="1647"/>
      <c r="O55" s="673"/>
      <c r="P55" s="673"/>
      <c r="Q55" s="673"/>
      <c r="R55" s="673"/>
      <c r="S55" s="673"/>
      <c r="T55" s="673"/>
      <c r="U55" s="673"/>
      <c r="V55" s="673"/>
      <c r="W55" s="673"/>
      <c r="X55" s="673"/>
      <c r="Y55" s="673"/>
      <c r="Z55" s="673"/>
      <c r="AA55" s="673"/>
      <c r="AB55" s="673"/>
      <c r="AC55" s="673"/>
      <c r="AD55" s="673"/>
      <c r="AE55" s="673"/>
      <c r="AF55" s="673"/>
      <c r="AG55" s="673"/>
      <c r="AH55" s="674"/>
      <c r="AI55" s="1636"/>
      <c r="AJ55" s="674"/>
      <c r="AK55" s="1651"/>
      <c r="AL55" s="1655"/>
      <c r="AM55" s="1658"/>
      <c r="AN55" s="686" t="s">
        <v>347</v>
      </c>
      <c r="AO55" s="1149"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639"/>
      <c r="BF55" s="1015" t="s">
        <v>1547</v>
      </c>
      <c r="BG55" s="1167" t="s">
        <v>973</v>
      </c>
      <c r="BH55" s="1201" t="s">
        <v>395</v>
      </c>
      <c r="BI55" s="1268">
        <v>44958</v>
      </c>
      <c r="BJ55" s="1268">
        <v>45260</v>
      </c>
      <c r="BK55" s="1011"/>
      <c r="BL55" s="1269" t="s">
        <v>974</v>
      </c>
    </row>
    <row r="56" spans="2:64" s="614" customFormat="1" ht="102.75" thickBot="1" x14ac:dyDescent="0.35">
      <c r="B56" s="1602"/>
      <c r="C56" s="1711"/>
      <c r="D56" s="1714"/>
      <c r="E56" s="1055" t="s">
        <v>50</v>
      </c>
      <c r="F56" s="563" t="s">
        <v>264</v>
      </c>
      <c r="G56" s="906" t="s">
        <v>796</v>
      </c>
      <c r="H56" s="1169" t="s">
        <v>51</v>
      </c>
      <c r="I56" s="1169" t="s">
        <v>795</v>
      </c>
      <c r="J56" s="1169"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149"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192" t="s">
        <v>976</v>
      </c>
      <c r="BG56" s="1169" t="s">
        <v>977</v>
      </c>
      <c r="BH56" s="1169" t="s">
        <v>395</v>
      </c>
      <c r="BI56" s="1173">
        <v>44958</v>
      </c>
      <c r="BJ56" s="1173">
        <v>45260</v>
      </c>
      <c r="BK56" s="1264"/>
      <c r="BL56" s="1008" t="s">
        <v>978</v>
      </c>
    </row>
    <row r="57" spans="2:64" s="614" customFormat="1" ht="145.5" thickBot="1" x14ac:dyDescent="0.35">
      <c r="B57" s="1602"/>
      <c r="C57" s="1711"/>
      <c r="D57" s="1714"/>
      <c r="E57" s="396" t="s">
        <v>50</v>
      </c>
      <c r="F57" s="720" t="s">
        <v>266</v>
      </c>
      <c r="G57" s="1074" t="s">
        <v>777</v>
      </c>
      <c r="H57" s="1064" t="s">
        <v>68</v>
      </c>
      <c r="I57" s="1064" t="s">
        <v>1294</v>
      </c>
      <c r="J57" s="1064" t="s">
        <v>1295</v>
      </c>
      <c r="K57" s="1066"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188" t="s">
        <v>1297</v>
      </c>
      <c r="BG57" s="1064" t="s">
        <v>780</v>
      </c>
      <c r="BH57" s="1169" t="s">
        <v>395</v>
      </c>
      <c r="BI57" s="1266">
        <v>44986</v>
      </c>
      <c r="BJ57" s="1266">
        <v>45260</v>
      </c>
      <c r="BK57" s="1258"/>
      <c r="BL57" s="1177" t="s">
        <v>979</v>
      </c>
    </row>
    <row r="58" spans="2:64" s="614" customFormat="1" ht="117" thickBot="1" x14ac:dyDescent="0.35">
      <c r="B58" s="1602"/>
      <c r="C58" s="1711"/>
      <c r="D58" s="1714"/>
      <c r="E58" s="1610" t="s">
        <v>74</v>
      </c>
      <c r="F58" s="1613" t="s">
        <v>267</v>
      </c>
      <c r="G58" s="1798" t="s">
        <v>1257</v>
      </c>
      <c r="H58" s="1794" t="s">
        <v>51</v>
      </c>
      <c r="I58" s="1794" t="s">
        <v>1250</v>
      </c>
      <c r="J58" s="1794" t="s">
        <v>1251</v>
      </c>
      <c r="K58" s="1792" t="s">
        <v>355</v>
      </c>
      <c r="L58" s="1635" t="s">
        <v>167</v>
      </c>
      <c r="M58" s="1642" t="str">
        <f>IF(L58="Máximo 2 veces por año","Muy Baja", IF(L58="De 3 a 24 veces por año","Baja", IF(L58="De 24 a 500 veces por año","Media", IF(L58="De 500 veces al año y máximo 5000 veces por año","Alta",IF(L58="Más de 5000 veces por año","Muy Alta",";")))))</f>
        <v>Muy Baja</v>
      </c>
      <c r="N58" s="1645">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635" t="s">
        <v>359</v>
      </c>
      <c r="AJ58" s="633"/>
      <c r="AK58" s="1650" t="str">
        <f>IF(AI58="Afectación menor a 10 SMLMV","Leve",IF(AI58="Entre 10 y 50 SMLMV","Menor",IF(AI58="Entre 50 y 100 SMLMV","Moderado",IF(AI58="Entre 100 y 500 SMLMV","Mayor",IF(AI58="Mayor a 500 SMLMV","Catastrófico",";")))))</f>
        <v>Leve</v>
      </c>
      <c r="AL58" s="1653">
        <f>IF(AK58="Leve", 20%, IF(AK58="Menor",40%, IF(AK58="Moderado",60%, IF(AK58="Mayor",80%,IF(AK58="Catastrófico",100%,"")))))</f>
        <v>0.2</v>
      </c>
      <c r="AM58" s="1656"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637" t="s">
        <v>114</v>
      </c>
      <c r="BF58" s="1175" t="s">
        <v>388</v>
      </c>
      <c r="BG58" s="1175" t="s">
        <v>388</v>
      </c>
      <c r="BH58" s="1175" t="s">
        <v>388</v>
      </c>
      <c r="BI58" s="1175" t="s">
        <v>388</v>
      </c>
      <c r="BJ58" s="1175" t="s">
        <v>388</v>
      </c>
      <c r="BK58" s="1194"/>
      <c r="BL58" s="1892" t="s">
        <v>1253</v>
      </c>
    </row>
    <row r="59" spans="2:64" s="614" customFormat="1" ht="128.25" customHeight="1" thickBot="1" x14ac:dyDescent="0.35">
      <c r="B59" s="1603"/>
      <c r="C59" s="1712"/>
      <c r="D59" s="1715"/>
      <c r="E59" s="1612"/>
      <c r="F59" s="1615"/>
      <c r="G59" s="1799"/>
      <c r="H59" s="1796"/>
      <c r="I59" s="1796"/>
      <c r="J59" s="1796"/>
      <c r="K59" s="1793"/>
      <c r="L59" s="1636"/>
      <c r="M59" s="1644"/>
      <c r="N59" s="1647"/>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636"/>
      <c r="AJ59" s="615"/>
      <c r="AK59" s="1651"/>
      <c r="AL59" s="1655"/>
      <c r="AM59" s="1658"/>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639"/>
      <c r="BF59" s="1175" t="s">
        <v>388</v>
      </c>
      <c r="BG59" s="1175" t="s">
        <v>388</v>
      </c>
      <c r="BH59" s="1175" t="s">
        <v>388</v>
      </c>
      <c r="BI59" s="1175" t="s">
        <v>388</v>
      </c>
      <c r="BJ59" s="1175" t="s">
        <v>388</v>
      </c>
      <c r="BK59" s="1013"/>
      <c r="BL59" s="1893"/>
    </row>
    <row r="60" spans="2:64" s="614" customFormat="1" ht="166.5" thickBot="1" x14ac:dyDescent="0.35">
      <c r="B60" s="1601" t="s">
        <v>199</v>
      </c>
      <c r="C60" s="1710" t="str">
        <f>VLOOKUP(B60,'No Eliminar'!B$3:D$18,2,FALSE)</f>
        <v>Ejercer la defensa de los intereses del Instituto, el control de la legalidad de sus actos administrativos y emitir conceptos jurídicos relacionados con el objeto y función de la entidad.</v>
      </c>
      <c r="D60" s="1713" t="str">
        <f>VLOOKUP(B60,'No Eliminar'!B$3:E$18,4,FALSE)</f>
        <v>Ejecutar la planeación institucional en el marco de los valores del servicio público.</v>
      </c>
      <c r="E60" s="1610" t="s">
        <v>50</v>
      </c>
      <c r="F60" s="1613" t="s">
        <v>269</v>
      </c>
      <c r="G60" s="1798" t="s">
        <v>1157</v>
      </c>
      <c r="H60" s="1794" t="s">
        <v>68</v>
      </c>
      <c r="I60" s="1794" t="s">
        <v>1155</v>
      </c>
      <c r="J60" s="1794" t="s">
        <v>1156</v>
      </c>
      <c r="K60" s="1792" t="s">
        <v>101</v>
      </c>
      <c r="L60" s="1635" t="s">
        <v>64</v>
      </c>
      <c r="M60" s="1642" t="str">
        <f t="shared" si="58"/>
        <v>Media</v>
      </c>
      <c r="N60" s="1645">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635" t="s">
        <v>361</v>
      </c>
      <c r="AJ60" s="641"/>
      <c r="AK60" s="1650" t="str">
        <f t="shared" si="60"/>
        <v>Moderado</v>
      </c>
      <c r="AL60" s="1653">
        <f t="shared" si="61"/>
        <v>0.6</v>
      </c>
      <c r="AM60" s="1656"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637" t="s">
        <v>60</v>
      </c>
      <c r="BF60" s="1804" t="s">
        <v>1162</v>
      </c>
      <c r="BG60" s="1794" t="s">
        <v>1163</v>
      </c>
      <c r="BH60" s="1835" t="s">
        <v>395</v>
      </c>
      <c r="BI60" s="1821">
        <v>44928</v>
      </c>
      <c r="BJ60" s="1821">
        <v>45289</v>
      </c>
      <c r="BK60" s="1010"/>
      <c r="BL60" s="1800" t="s">
        <v>1164</v>
      </c>
    </row>
    <row r="61" spans="2:64" s="614" customFormat="1" ht="146.25" thickBot="1" x14ac:dyDescent="0.35">
      <c r="B61" s="1602"/>
      <c r="C61" s="1711"/>
      <c r="D61" s="1714"/>
      <c r="E61" s="1632"/>
      <c r="F61" s="1615"/>
      <c r="G61" s="1799"/>
      <c r="H61" s="1796"/>
      <c r="I61" s="1796"/>
      <c r="J61" s="1796"/>
      <c r="K61" s="1793"/>
      <c r="L61" s="1636"/>
      <c r="M61" s="1644"/>
      <c r="N61" s="1647"/>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636"/>
      <c r="AJ61" s="662"/>
      <c r="AK61" s="1651"/>
      <c r="AL61" s="1655"/>
      <c r="AM61" s="1658"/>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639"/>
      <c r="BF61" s="1805"/>
      <c r="BG61" s="1796"/>
      <c r="BH61" s="1837"/>
      <c r="BI61" s="1822"/>
      <c r="BJ61" s="1822"/>
      <c r="BK61" s="1253"/>
      <c r="BL61" s="1801"/>
    </row>
    <row r="62" spans="2:64" s="614" customFormat="1" ht="129" thickBot="1" x14ac:dyDescent="0.35">
      <c r="B62" s="1602"/>
      <c r="C62" s="1711"/>
      <c r="D62" s="1714"/>
      <c r="E62" s="1666" t="s">
        <v>50</v>
      </c>
      <c r="F62" s="1613" t="s">
        <v>270</v>
      </c>
      <c r="G62" s="1798" t="s">
        <v>1165</v>
      </c>
      <c r="H62" s="1794" t="s">
        <v>68</v>
      </c>
      <c r="I62" s="1794" t="s">
        <v>1166</v>
      </c>
      <c r="J62" s="1794" t="s">
        <v>1167</v>
      </c>
      <c r="K62" s="1792" t="s">
        <v>101</v>
      </c>
      <c r="L62" s="1635" t="s">
        <v>70</v>
      </c>
      <c r="M62" s="1642" t="str">
        <f t="shared" ref="M62" si="77">IF(L62="Máximo 2 veces por año","Muy Baja", IF(L62="De 3 a 24 veces por año","Baja", IF(L62="De 24 a 500 veces por año","Media", IF(L62="De 500 veces al año y máximo 5000 veces por año","Alta",IF(L62="Más de 5000 veces por año","Muy Alta",";")))))</f>
        <v>Alta</v>
      </c>
      <c r="N62" s="1645">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635" t="s">
        <v>360</v>
      </c>
      <c r="AJ62" s="641"/>
      <c r="AK62" s="1650" t="str">
        <f t="shared" ref="AK62" si="79">IF(AI62="Afectación menor a 10 SMLMV","Leve",IF(AI62="Entre 10 y 50 SMLMV","Menor",IF(AI62="Entre 50 y 100 SMLMV","Moderado",IF(AI62="Entre 100 y 500 SMLMV","Mayor",IF(AI62="Mayor a 500 SMLMV","Catastrófico",";")))))</f>
        <v>Menor</v>
      </c>
      <c r="AL62" s="1653">
        <f t="shared" ref="AL62" si="80">IF(AK62="Leve", 20%, IF(AK62="Menor",40%, IF(AK62="Moderado",60%, IF(AK62="Mayor",80%,IF(AK62="Catastrófico",100%,"")))))</f>
        <v>0.4</v>
      </c>
      <c r="AM62" s="1656" t="str">
        <f>IF(AND(M62&lt;&gt;"",AK62&lt;&gt;""),VLOOKUP(M62&amp;AK62,'No Eliminar'!$P$3:$Q$27,2,FALSE),"")</f>
        <v>Moderada</v>
      </c>
      <c r="AN62" s="686" t="s">
        <v>84</v>
      </c>
      <c r="AO62" s="1229"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637" t="s">
        <v>114</v>
      </c>
      <c r="BF62" s="1794" t="s">
        <v>388</v>
      </c>
      <c r="BG62" s="1794" t="s">
        <v>388</v>
      </c>
      <c r="BH62" s="1794" t="s">
        <v>388</v>
      </c>
      <c r="BI62" s="1794" t="s">
        <v>388</v>
      </c>
      <c r="BJ62" s="1794" t="s">
        <v>388</v>
      </c>
      <c r="BK62" s="1010"/>
      <c r="BL62" s="1800" t="s">
        <v>1175</v>
      </c>
    </row>
    <row r="63" spans="2:64" s="614" customFormat="1" ht="103.5" thickBot="1" x14ac:dyDescent="0.35">
      <c r="B63" s="1602"/>
      <c r="C63" s="1711"/>
      <c r="D63" s="1714"/>
      <c r="E63" s="1611"/>
      <c r="F63" s="1614"/>
      <c r="G63" s="1843"/>
      <c r="H63" s="1795"/>
      <c r="I63" s="1795"/>
      <c r="J63" s="1795"/>
      <c r="K63" s="1797"/>
      <c r="L63" s="1640"/>
      <c r="M63" s="1643"/>
      <c r="N63" s="1646"/>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640"/>
      <c r="AJ63" s="615"/>
      <c r="AK63" s="1652"/>
      <c r="AL63" s="1654"/>
      <c r="AM63" s="1657"/>
      <c r="AN63" s="686" t="s">
        <v>347</v>
      </c>
      <c r="AO63" s="1231"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638"/>
      <c r="BF63" s="1795"/>
      <c r="BG63" s="1795"/>
      <c r="BH63" s="1795"/>
      <c r="BI63" s="1795"/>
      <c r="BJ63" s="1795"/>
      <c r="BK63" s="1013"/>
      <c r="BL63" s="1823"/>
    </row>
    <row r="64" spans="2:64" s="614" customFormat="1" ht="102.75" thickBot="1" x14ac:dyDescent="0.35">
      <c r="B64" s="1602"/>
      <c r="C64" s="1711"/>
      <c r="D64" s="1714"/>
      <c r="E64" s="1611"/>
      <c r="F64" s="1614"/>
      <c r="G64" s="1843"/>
      <c r="H64" s="1795"/>
      <c r="I64" s="1795"/>
      <c r="J64" s="1795"/>
      <c r="K64" s="1797"/>
      <c r="L64" s="1640"/>
      <c r="M64" s="1643"/>
      <c r="N64" s="1646"/>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640"/>
      <c r="AJ64" s="615"/>
      <c r="AK64" s="1652"/>
      <c r="AL64" s="1654"/>
      <c r="AM64" s="1657"/>
      <c r="AN64" s="686" t="s">
        <v>348</v>
      </c>
      <c r="AO64" s="1231"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638"/>
      <c r="BF64" s="1795"/>
      <c r="BG64" s="1795"/>
      <c r="BH64" s="1795"/>
      <c r="BI64" s="1795"/>
      <c r="BJ64" s="1795"/>
      <c r="BK64" s="1013"/>
      <c r="BL64" s="1823"/>
    </row>
    <row r="65" spans="2:64" s="614" customFormat="1" ht="117" thickBot="1" x14ac:dyDescent="0.35">
      <c r="B65" s="1602"/>
      <c r="C65" s="1711"/>
      <c r="D65" s="1714"/>
      <c r="E65" s="1611"/>
      <c r="F65" s="1614"/>
      <c r="G65" s="1843"/>
      <c r="H65" s="1795"/>
      <c r="I65" s="1795"/>
      <c r="J65" s="1795"/>
      <c r="K65" s="1797"/>
      <c r="L65" s="1640"/>
      <c r="M65" s="1643"/>
      <c r="N65" s="1646"/>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640"/>
      <c r="AJ65" s="615"/>
      <c r="AK65" s="1652"/>
      <c r="AL65" s="1654"/>
      <c r="AM65" s="1657"/>
      <c r="AN65" s="686" t="s">
        <v>349</v>
      </c>
      <c r="AO65" s="1231"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638"/>
      <c r="BF65" s="1795"/>
      <c r="BG65" s="1795"/>
      <c r="BH65" s="1795"/>
      <c r="BI65" s="1795"/>
      <c r="BJ65" s="1795"/>
      <c r="BK65" s="1013"/>
      <c r="BL65" s="1823"/>
    </row>
    <row r="66" spans="2:64" s="614" customFormat="1" ht="156.75" customHeight="1" thickBot="1" x14ac:dyDescent="0.35">
      <c r="B66" s="1602"/>
      <c r="C66" s="1711"/>
      <c r="D66" s="1714"/>
      <c r="E66" s="1632"/>
      <c r="F66" s="1615"/>
      <c r="G66" s="1799"/>
      <c r="H66" s="1796"/>
      <c r="I66" s="1796"/>
      <c r="J66" s="1796"/>
      <c r="K66" s="1793"/>
      <c r="L66" s="1636"/>
      <c r="M66" s="1644"/>
      <c r="N66" s="1647"/>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636"/>
      <c r="AJ66" s="650"/>
      <c r="AK66" s="1651"/>
      <c r="AL66" s="1655"/>
      <c r="AM66" s="1658"/>
      <c r="AN66" s="686" t="s">
        <v>350</v>
      </c>
      <c r="AO66" s="1230"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639"/>
      <c r="BF66" s="1796"/>
      <c r="BG66" s="1796"/>
      <c r="BH66" s="1796"/>
      <c r="BI66" s="1796"/>
      <c r="BJ66" s="1796"/>
      <c r="BK66" s="1011"/>
      <c r="BL66" s="1801"/>
    </row>
    <row r="67" spans="2:64" s="614" customFormat="1" ht="114.75" thickBot="1" x14ac:dyDescent="0.35">
      <c r="B67" s="1602"/>
      <c r="C67" s="1711"/>
      <c r="D67" s="1714"/>
      <c r="E67" s="779" t="s">
        <v>50</v>
      </c>
      <c r="F67" s="720" t="s">
        <v>272</v>
      </c>
      <c r="G67" s="906" t="s">
        <v>1176</v>
      </c>
      <c r="H67" s="1169" t="s">
        <v>68</v>
      </c>
      <c r="I67" s="1169" t="s">
        <v>1177</v>
      </c>
      <c r="J67" s="1169"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155" t="s">
        <v>1579</v>
      </c>
      <c r="AP67" s="1045"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192" t="s">
        <v>1580</v>
      </c>
      <c r="BG67" s="1169" t="s">
        <v>1584</v>
      </c>
      <c r="BH67" s="930" t="s">
        <v>381</v>
      </c>
      <c r="BI67" s="1173">
        <v>44928</v>
      </c>
      <c r="BJ67" s="1173">
        <v>45289</v>
      </c>
      <c r="BK67" s="1264"/>
      <c r="BL67" s="1008" t="s">
        <v>1182</v>
      </c>
    </row>
    <row r="68" spans="2:64" s="614" customFormat="1" ht="146.25" thickBot="1" x14ac:dyDescent="0.35">
      <c r="B68" s="1602"/>
      <c r="C68" s="1711"/>
      <c r="D68" s="1714"/>
      <c r="E68" s="1666" t="s">
        <v>50</v>
      </c>
      <c r="F68" s="1613" t="s">
        <v>273</v>
      </c>
      <c r="G68" s="1798" t="s">
        <v>1183</v>
      </c>
      <c r="H68" s="1794" t="s">
        <v>68</v>
      </c>
      <c r="I68" s="1794" t="s">
        <v>1184</v>
      </c>
      <c r="J68" s="1794" t="s">
        <v>1185</v>
      </c>
      <c r="K68" s="1792" t="s">
        <v>101</v>
      </c>
      <c r="L68" s="1635" t="s">
        <v>64</v>
      </c>
      <c r="M68" s="1642" t="str">
        <f t="shared" si="83"/>
        <v>Media</v>
      </c>
      <c r="N68" s="1645">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635" t="s">
        <v>360</v>
      </c>
      <c r="AJ68" s="641"/>
      <c r="AK68" s="1650" t="str">
        <f t="shared" si="85"/>
        <v>Menor</v>
      </c>
      <c r="AL68" s="1653">
        <f t="shared" si="86"/>
        <v>0.4</v>
      </c>
      <c r="AM68" s="1656" t="str">
        <f>IF(AND(M68&lt;&gt;"",AK68&lt;&gt;""),VLOOKUP(M68&amp;AK68,'No Eliminar'!$P$3:$Q$27,2,FALSE),"")</f>
        <v>Moderada</v>
      </c>
      <c r="AN68" s="686" t="s">
        <v>84</v>
      </c>
      <c r="AO68" s="749" t="s">
        <v>1582</v>
      </c>
      <c r="AP68" s="1045"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637" t="s">
        <v>60</v>
      </c>
      <c r="BF68" s="1804" t="s">
        <v>1586</v>
      </c>
      <c r="BG68" s="1794" t="s">
        <v>1585</v>
      </c>
      <c r="BH68" s="1835" t="s">
        <v>590</v>
      </c>
      <c r="BI68" s="1821">
        <v>44928</v>
      </c>
      <c r="BJ68" s="1821">
        <v>45289</v>
      </c>
      <c r="BK68" s="1010"/>
      <c r="BL68" s="1800" t="s">
        <v>1190</v>
      </c>
    </row>
    <row r="69" spans="2:64" s="614" customFormat="1" ht="156.75" customHeight="1" thickBot="1" x14ac:dyDescent="0.35">
      <c r="B69" s="1603"/>
      <c r="C69" s="1712"/>
      <c r="D69" s="1715"/>
      <c r="E69" s="1612"/>
      <c r="F69" s="1615"/>
      <c r="G69" s="1799"/>
      <c r="H69" s="1796"/>
      <c r="I69" s="1796"/>
      <c r="J69" s="1796"/>
      <c r="K69" s="1793"/>
      <c r="L69" s="1636"/>
      <c r="M69" s="1644"/>
      <c r="N69" s="1647"/>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636"/>
      <c r="AJ69" s="650"/>
      <c r="AK69" s="1651"/>
      <c r="AL69" s="1655"/>
      <c r="AM69" s="1658"/>
      <c r="AN69" s="686" t="s">
        <v>347</v>
      </c>
      <c r="AO69" s="749" t="s">
        <v>1581</v>
      </c>
      <c r="AP69" s="1045"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639"/>
      <c r="BF69" s="1805"/>
      <c r="BG69" s="1796"/>
      <c r="BH69" s="1837"/>
      <c r="BI69" s="1822"/>
      <c r="BJ69" s="1822"/>
      <c r="BK69" s="1011"/>
      <c r="BL69" s="1801"/>
    </row>
    <row r="70" spans="2:64" ht="258" customHeight="1" thickBot="1" x14ac:dyDescent="0.35">
      <c r="B70" s="1601" t="s">
        <v>197</v>
      </c>
      <c r="C70" s="1710"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713"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0" t="s">
        <v>74</v>
      </c>
      <c r="F70" s="720" t="s">
        <v>274</v>
      </c>
      <c r="G70" s="906" t="s">
        <v>929</v>
      </c>
      <c r="H70" s="1169" t="s">
        <v>68</v>
      </c>
      <c r="I70" s="1169"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264"/>
      <c r="BL70" s="1008" t="s">
        <v>930</v>
      </c>
    </row>
    <row r="71" spans="2:64" ht="198" customHeight="1" thickBot="1" x14ac:dyDescent="0.35">
      <c r="B71" s="1602"/>
      <c r="C71" s="1711"/>
      <c r="D71" s="1714"/>
      <c r="E71" s="598" t="s">
        <v>74</v>
      </c>
      <c r="F71" s="720" t="s">
        <v>275</v>
      </c>
      <c r="G71" s="906" t="s">
        <v>931</v>
      </c>
      <c r="H71" s="1169" t="s">
        <v>68</v>
      </c>
      <c r="I71" s="1169"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264"/>
      <c r="BL71" s="1008" t="s">
        <v>620</v>
      </c>
    </row>
    <row r="72" spans="2:64" ht="199.5" customHeight="1" thickBot="1" x14ac:dyDescent="0.35">
      <c r="B72" s="1602"/>
      <c r="C72" s="1711"/>
      <c r="D72" s="1714"/>
      <c r="E72" s="598" t="s">
        <v>346</v>
      </c>
      <c r="F72" s="720" t="s">
        <v>276</v>
      </c>
      <c r="G72" s="906" t="s">
        <v>932</v>
      </c>
      <c r="H72" s="1169" t="s">
        <v>68</v>
      </c>
      <c r="I72" s="1169"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264"/>
      <c r="BL72" s="1008" t="s">
        <v>621</v>
      </c>
    </row>
    <row r="73" spans="2:64" ht="133.5" customHeight="1" thickBot="1" x14ac:dyDescent="0.35">
      <c r="B73" s="1602"/>
      <c r="C73" s="1711"/>
      <c r="D73" s="1714"/>
      <c r="E73" s="1666" t="s">
        <v>74</v>
      </c>
      <c r="F73" s="1613" t="s">
        <v>277</v>
      </c>
      <c r="G73" s="1806" t="s">
        <v>935</v>
      </c>
      <c r="H73" s="1794" t="s">
        <v>68</v>
      </c>
      <c r="I73" s="1165" t="s">
        <v>1310</v>
      </c>
      <c r="J73" s="1792" t="s">
        <v>626</v>
      </c>
      <c r="K73" s="1792" t="s">
        <v>101</v>
      </c>
      <c r="L73" s="1635" t="s">
        <v>64</v>
      </c>
      <c r="M73" s="1642" t="str">
        <f t="shared" si="101"/>
        <v>Media</v>
      </c>
      <c r="N73" s="1645">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635" t="s">
        <v>361</v>
      </c>
      <c r="AJ73" s="92"/>
      <c r="AK73" s="1650" t="str">
        <f t="shared" si="103"/>
        <v>Moderado</v>
      </c>
      <c r="AL73" s="1653">
        <f t="shared" si="104"/>
        <v>0.6</v>
      </c>
      <c r="AM73" s="1656"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637" t="s">
        <v>60</v>
      </c>
      <c r="BF73" s="1804" t="s">
        <v>937</v>
      </c>
      <c r="BG73" s="1794" t="s">
        <v>1333</v>
      </c>
      <c r="BH73" s="1794" t="s">
        <v>468</v>
      </c>
      <c r="BI73" s="1812">
        <v>44985</v>
      </c>
      <c r="BJ73" s="1812">
        <v>45260</v>
      </c>
      <c r="BK73" s="1815"/>
      <c r="BL73" s="1818" t="s">
        <v>636</v>
      </c>
    </row>
    <row r="74" spans="2:64" ht="116.25" customHeight="1" thickBot="1" x14ac:dyDescent="0.35">
      <c r="B74" s="1602"/>
      <c r="C74" s="1711"/>
      <c r="D74" s="1714"/>
      <c r="E74" s="1611"/>
      <c r="F74" s="1614"/>
      <c r="G74" s="1832"/>
      <c r="H74" s="1795"/>
      <c r="I74" s="1181" t="s">
        <v>623</v>
      </c>
      <c r="J74" s="1797"/>
      <c r="K74" s="1797"/>
      <c r="L74" s="1640"/>
      <c r="M74" s="1643"/>
      <c r="N74" s="1646"/>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640"/>
      <c r="AJ74" s="42"/>
      <c r="AK74" s="1652"/>
      <c r="AL74" s="1654"/>
      <c r="AM74" s="1657"/>
      <c r="AN74" s="686" t="s">
        <v>347</v>
      </c>
      <c r="AO74" s="1228"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638"/>
      <c r="BF74" s="1809"/>
      <c r="BG74" s="1795"/>
      <c r="BH74" s="1795"/>
      <c r="BI74" s="1813"/>
      <c r="BJ74" s="1813"/>
      <c r="BK74" s="1816"/>
      <c r="BL74" s="1819"/>
    </row>
    <row r="75" spans="2:64" ht="202.5" customHeight="1" thickBot="1" x14ac:dyDescent="0.35">
      <c r="B75" s="1602"/>
      <c r="C75" s="1711"/>
      <c r="D75" s="1714"/>
      <c r="E75" s="1632"/>
      <c r="F75" s="1615"/>
      <c r="G75" s="1807"/>
      <c r="H75" s="1796"/>
      <c r="I75" s="1181" t="s">
        <v>625</v>
      </c>
      <c r="J75" s="1793"/>
      <c r="K75" s="1793"/>
      <c r="L75" s="1636"/>
      <c r="M75" s="1644"/>
      <c r="N75" s="1647"/>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636"/>
      <c r="AJ75" s="42"/>
      <c r="AK75" s="1651"/>
      <c r="AL75" s="1655"/>
      <c r="AM75" s="1658"/>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639"/>
      <c r="BF75" s="1805"/>
      <c r="BG75" s="1796"/>
      <c r="BH75" s="1796"/>
      <c r="BI75" s="1814"/>
      <c r="BJ75" s="1814"/>
      <c r="BK75" s="1817"/>
      <c r="BL75" s="1820"/>
    </row>
    <row r="76" spans="2:64" ht="189" customHeight="1" thickBot="1" x14ac:dyDescent="0.35">
      <c r="B76" s="1602"/>
      <c r="C76" s="1711"/>
      <c r="D76" s="1714"/>
      <c r="E76" s="1055" t="s">
        <v>74</v>
      </c>
      <c r="F76" s="851" t="s">
        <v>278</v>
      </c>
      <c r="G76" s="1073" t="s">
        <v>938</v>
      </c>
      <c r="H76" s="1063" t="s">
        <v>68</v>
      </c>
      <c r="I76" s="1068" t="s">
        <v>637</v>
      </c>
      <c r="J76" s="1206" t="s">
        <v>638</v>
      </c>
      <c r="K76" s="1065"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238"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06" t="s">
        <v>940</v>
      </c>
      <c r="BG76" s="1063" t="s">
        <v>639</v>
      </c>
      <c r="BH76" s="1063" t="s">
        <v>468</v>
      </c>
      <c r="BI76" s="1178">
        <v>44958</v>
      </c>
      <c r="BJ76" s="1178">
        <v>45260</v>
      </c>
      <c r="BK76" s="1010"/>
      <c r="BL76" s="1270" t="s">
        <v>941</v>
      </c>
    </row>
    <row r="77" spans="2:64" ht="122.25" customHeight="1" x14ac:dyDescent="0.3">
      <c r="B77" s="1602"/>
      <c r="C77" s="1711"/>
      <c r="D77" s="1714"/>
      <c r="E77" s="1666" t="s">
        <v>346</v>
      </c>
      <c r="F77" s="1613" t="s">
        <v>279</v>
      </c>
      <c r="G77" s="1883" t="s">
        <v>640</v>
      </c>
      <c r="H77" s="1165" t="s">
        <v>157</v>
      </c>
      <c r="I77" s="1165" t="s">
        <v>641</v>
      </c>
      <c r="J77" s="1204" t="s">
        <v>642</v>
      </c>
      <c r="K77" s="1792" t="s">
        <v>355</v>
      </c>
      <c r="L77" s="1635" t="s">
        <v>70</v>
      </c>
      <c r="M77" s="1642" t="str">
        <f t="shared" si="101"/>
        <v>Alta</v>
      </c>
      <c r="N77" s="1645">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635" t="s">
        <v>361</v>
      </c>
      <c r="AJ77" s="92"/>
      <c r="AK77" s="1650" t="str">
        <f t="shared" si="103"/>
        <v>Moderado</v>
      </c>
      <c r="AL77" s="1653">
        <f t="shared" si="104"/>
        <v>0.6</v>
      </c>
      <c r="AM77" s="1656" t="str">
        <f>IF(AND(M77&lt;&gt;"",AK77&lt;&gt;""),VLOOKUP(M77&amp;AK77,'No Eliminar'!$P$3:$Q$27,2,FALSE),"")</f>
        <v>Alta</v>
      </c>
      <c r="AN77" s="1695" t="s">
        <v>84</v>
      </c>
      <c r="AO77" s="1833" t="s">
        <v>1313</v>
      </c>
      <c r="AP77" s="1699" t="s">
        <v>687</v>
      </c>
      <c r="AQ77" s="1742" t="str">
        <f t="shared" si="105"/>
        <v>Probabilidad</v>
      </c>
      <c r="AR77" s="1637" t="s">
        <v>61</v>
      </c>
      <c r="AS77" s="1653">
        <f t="shared" si="106"/>
        <v>0.25</v>
      </c>
      <c r="AT77" s="1637" t="s">
        <v>56</v>
      </c>
      <c r="AU77" s="1653">
        <f t="shared" si="107"/>
        <v>0.15</v>
      </c>
      <c r="AV77" s="1743">
        <f t="shared" si="108"/>
        <v>0.4</v>
      </c>
      <c r="AW77" s="1637" t="s">
        <v>57</v>
      </c>
      <c r="AX77" s="1637" t="s">
        <v>58</v>
      </c>
      <c r="AY77" s="1637" t="s">
        <v>59</v>
      </c>
      <c r="AZ77" s="1743">
        <f t="shared" si="109"/>
        <v>0.48</v>
      </c>
      <c r="BA77" s="1749" t="str">
        <f t="shared" si="110"/>
        <v>Media</v>
      </c>
      <c r="BB77" s="1743">
        <f t="shared" si="111"/>
        <v>0.6</v>
      </c>
      <c r="BC77" s="1749" t="str">
        <f t="shared" si="112"/>
        <v>Moderado</v>
      </c>
      <c r="BD77" s="1741" t="str">
        <f>IF(AND(BA77&lt;&gt;"",BC77&lt;&gt;""),VLOOKUP(BA77&amp;BC77,'No Eliminar'!$P$3:$Q$27,2,FALSE),"")</f>
        <v>Moderada</v>
      </c>
      <c r="BE77" s="1637" t="s">
        <v>60</v>
      </c>
      <c r="BF77" s="1804" t="s">
        <v>645</v>
      </c>
      <c r="BG77" s="1794" t="s">
        <v>646</v>
      </c>
      <c r="BH77" s="1794" t="s">
        <v>395</v>
      </c>
      <c r="BI77" s="1821">
        <v>44928</v>
      </c>
      <c r="BJ77" s="1821">
        <v>45291</v>
      </c>
      <c r="BK77" s="1010"/>
      <c r="BL77" s="1818" t="s">
        <v>648</v>
      </c>
    </row>
    <row r="78" spans="2:64" ht="87.75" customHeight="1" thickBot="1" x14ac:dyDescent="0.35">
      <c r="B78" s="1602"/>
      <c r="C78" s="1711"/>
      <c r="D78" s="1714"/>
      <c r="E78" s="1632"/>
      <c r="F78" s="1615"/>
      <c r="G78" s="1884"/>
      <c r="H78" s="1167" t="s">
        <v>51</v>
      </c>
      <c r="I78" s="1167" t="s">
        <v>643</v>
      </c>
      <c r="J78" s="1207" t="s">
        <v>644</v>
      </c>
      <c r="K78" s="1793"/>
      <c r="L78" s="1636"/>
      <c r="M78" s="1644"/>
      <c r="N78" s="1647"/>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636"/>
      <c r="AJ78" s="101"/>
      <c r="AK78" s="1651"/>
      <c r="AL78" s="1655"/>
      <c r="AM78" s="1658"/>
      <c r="AN78" s="1696"/>
      <c r="AO78" s="1834"/>
      <c r="AP78" s="1700"/>
      <c r="AQ78" s="1702"/>
      <c r="AR78" s="1639"/>
      <c r="AS78" s="1655"/>
      <c r="AT78" s="1639"/>
      <c r="AU78" s="1655"/>
      <c r="AV78" s="1691"/>
      <c r="AW78" s="1639"/>
      <c r="AX78" s="1639"/>
      <c r="AY78" s="1639"/>
      <c r="AZ78" s="1691"/>
      <c r="BA78" s="1704"/>
      <c r="BB78" s="1691"/>
      <c r="BC78" s="1704"/>
      <c r="BD78" s="1706"/>
      <c r="BE78" s="1639"/>
      <c r="BF78" s="1805"/>
      <c r="BG78" s="1796"/>
      <c r="BH78" s="1796"/>
      <c r="BI78" s="1822"/>
      <c r="BJ78" s="1822"/>
      <c r="BK78" s="1011"/>
      <c r="BL78" s="1820"/>
    </row>
    <row r="79" spans="2:64" ht="176.25" customHeight="1" thickBot="1" x14ac:dyDescent="0.35">
      <c r="B79" s="1602"/>
      <c r="C79" s="1711"/>
      <c r="D79" s="1714"/>
      <c r="E79" s="598" t="s">
        <v>50</v>
      </c>
      <c r="F79" s="551" t="s">
        <v>280</v>
      </c>
      <c r="G79" s="1208" t="s">
        <v>649</v>
      </c>
      <c r="H79" s="1063" t="s">
        <v>51</v>
      </c>
      <c r="I79" s="1063" t="s">
        <v>650</v>
      </c>
      <c r="J79" s="1209" t="s">
        <v>651</v>
      </c>
      <c r="K79" s="1065"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239"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06" t="s">
        <v>654</v>
      </c>
      <c r="BG79" s="1063" t="s">
        <v>655</v>
      </c>
      <c r="BH79" s="1255" t="s">
        <v>590</v>
      </c>
      <c r="BI79" s="1271">
        <v>44928</v>
      </c>
      <c r="BJ79" s="1271">
        <v>45291</v>
      </c>
      <c r="BK79" s="1256"/>
      <c r="BL79" s="1272" t="s">
        <v>656</v>
      </c>
    </row>
    <row r="80" spans="2:64" ht="162" customHeight="1" thickBot="1" x14ac:dyDescent="0.35">
      <c r="B80" s="1602"/>
      <c r="C80" s="1711"/>
      <c r="D80" s="1714"/>
      <c r="E80" s="1666" t="s">
        <v>346</v>
      </c>
      <c r="F80" s="1613" t="s">
        <v>281</v>
      </c>
      <c r="G80" s="1806" t="s">
        <v>943</v>
      </c>
      <c r="H80" s="1794" t="s">
        <v>68</v>
      </c>
      <c r="I80" s="1210" t="s">
        <v>657</v>
      </c>
      <c r="J80" s="1792" t="s">
        <v>659</v>
      </c>
      <c r="K80" s="1792" t="s">
        <v>101</v>
      </c>
      <c r="L80" s="1635" t="s">
        <v>64</v>
      </c>
      <c r="M80" s="1642" t="str">
        <f t="shared" si="101"/>
        <v>Media</v>
      </c>
      <c r="N80" s="1645">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635" t="s">
        <v>361</v>
      </c>
      <c r="AJ80" s="92"/>
      <c r="AK80" s="1650" t="str">
        <f t="shared" si="103"/>
        <v>Moderado</v>
      </c>
      <c r="AL80" s="1653">
        <f t="shared" si="104"/>
        <v>0.6</v>
      </c>
      <c r="AM80" s="1656" t="str">
        <f>IF(AND(M80&lt;&gt;"",AK80&lt;&gt;""),VLOOKUP(M80&amp;AK80,'No Eliminar'!$P$3:$Q$27,2,FALSE),"")</f>
        <v>Moderada</v>
      </c>
      <c r="AN80" s="686" t="s">
        <v>84</v>
      </c>
      <c r="AO80" s="1240"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637" t="s">
        <v>60</v>
      </c>
      <c r="BF80" s="1014" t="s">
        <v>661</v>
      </c>
      <c r="BG80" s="1165" t="s">
        <v>662</v>
      </c>
      <c r="BH80" s="1201" t="s">
        <v>430</v>
      </c>
      <c r="BI80" s="1259">
        <v>45019</v>
      </c>
      <c r="BJ80" s="1259">
        <v>45260</v>
      </c>
      <c r="BK80" s="1010"/>
      <c r="BL80" s="1818" t="s">
        <v>944</v>
      </c>
    </row>
    <row r="81" spans="2:64" ht="88.5" customHeight="1" thickBot="1" x14ac:dyDescent="0.35">
      <c r="B81" s="1602"/>
      <c r="C81" s="1711"/>
      <c r="D81" s="1714"/>
      <c r="E81" s="1632"/>
      <c r="F81" s="1615"/>
      <c r="G81" s="1807"/>
      <c r="H81" s="1796"/>
      <c r="I81" s="1167" t="s">
        <v>658</v>
      </c>
      <c r="J81" s="1793"/>
      <c r="K81" s="1793"/>
      <c r="L81" s="1636"/>
      <c r="M81" s="1644"/>
      <c r="N81" s="1647"/>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636"/>
      <c r="AJ81" s="101"/>
      <c r="AK81" s="1651"/>
      <c r="AL81" s="1655"/>
      <c r="AM81" s="1658"/>
      <c r="AN81" s="686" t="s">
        <v>347</v>
      </c>
      <c r="AO81" s="1241"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639"/>
      <c r="BF81" s="1015" t="s">
        <v>946</v>
      </c>
      <c r="BG81" s="1167" t="s">
        <v>663</v>
      </c>
      <c r="BH81" s="1273" t="s">
        <v>468</v>
      </c>
      <c r="BI81" s="1268">
        <v>45019</v>
      </c>
      <c r="BJ81" s="1268">
        <v>45260</v>
      </c>
      <c r="BK81" s="1011"/>
      <c r="BL81" s="1820"/>
    </row>
    <row r="82" spans="2:64" ht="159.75" customHeight="1" thickBot="1" x14ac:dyDescent="0.35">
      <c r="B82" s="1602"/>
      <c r="C82" s="1711"/>
      <c r="D82" s="1714"/>
      <c r="E82" s="1666" t="s">
        <v>74</v>
      </c>
      <c r="F82" s="1613" t="s">
        <v>282</v>
      </c>
      <c r="G82" s="1883" t="s">
        <v>681</v>
      </c>
      <c r="H82" s="1794" t="s">
        <v>68</v>
      </c>
      <c r="I82" s="1815" t="s">
        <v>682</v>
      </c>
      <c r="J82" s="1838" t="s">
        <v>683</v>
      </c>
      <c r="K82" s="1792" t="s">
        <v>101</v>
      </c>
      <c r="L82" s="1635" t="s">
        <v>167</v>
      </c>
      <c r="M82" s="1642" t="str">
        <f t="shared" ref="M82" si="119">IF(L82="Máximo 2 veces por año","Muy Baja", IF(L82="De 3 a 24 veces por año","Baja", IF(L82="De 24 a 500 veces por año","Media", IF(L82="De 500 veces al año y máximo 5000 veces por año","Alta",IF(L82="Más de 5000 veces por año","Muy Alta",";")))))</f>
        <v>Muy Baja</v>
      </c>
      <c r="N82" s="1645">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635" t="s">
        <v>359</v>
      </c>
      <c r="AJ82" s="92"/>
      <c r="AK82" s="1650" t="str">
        <f t="shared" ref="AK82" si="121">IF(AI82="Afectación menor a 10 SMLMV","Leve",IF(AI82="Entre 10 y 50 SMLMV","Menor",IF(AI82="Entre 50 y 100 SMLMV","Moderado",IF(AI82="Entre 100 y 500 SMLMV","Mayor",IF(AI82="Mayor a 500 SMLMV","Catastrófico",";")))))</f>
        <v>Leve</v>
      </c>
      <c r="AL82" s="1653">
        <f t="shared" ref="AL82" si="122">IF(AK82="Leve", 20%, IF(AK82="Menor",40%, IF(AK82="Moderado",60%, IF(AK82="Mayor",80%,IF(AK82="Catastrófico",100%,"")))))</f>
        <v>0.2</v>
      </c>
      <c r="AM82" s="1656" t="str">
        <f>IF(AND(M82&lt;&gt;"",AK82&lt;&gt;""),VLOOKUP(M82&amp;AK82,'No Eliminar'!$P$3:$Q$27,2,FALSE),"")</f>
        <v>Baja</v>
      </c>
      <c r="AN82" s="686" t="s">
        <v>84</v>
      </c>
      <c r="AO82" s="1152"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637" t="s">
        <v>114</v>
      </c>
      <c r="BF82" s="1175" t="s">
        <v>388</v>
      </c>
      <c r="BG82" s="1175" t="s">
        <v>388</v>
      </c>
      <c r="BH82" s="1175" t="s">
        <v>388</v>
      </c>
      <c r="BI82" s="1175" t="s">
        <v>388</v>
      </c>
      <c r="BJ82" s="1175" t="s">
        <v>388</v>
      </c>
      <c r="BK82" s="1258"/>
      <c r="BL82" s="1800" t="s">
        <v>947</v>
      </c>
    </row>
    <row r="83" spans="2:64" ht="184.5" customHeight="1" thickBot="1" x14ac:dyDescent="0.35">
      <c r="B83" s="1602"/>
      <c r="C83" s="1711"/>
      <c r="D83" s="1714"/>
      <c r="E83" s="1611"/>
      <c r="F83" s="1614"/>
      <c r="G83" s="1885"/>
      <c r="H83" s="1831"/>
      <c r="I83" s="1827"/>
      <c r="J83" s="1886"/>
      <c r="K83" s="1797"/>
      <c r="L83" s="1640"/>
      <c r="M83" s="1643"/>
      <c r="N83" s="1646"/>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640"/>
      <c r="AJ83" s="101"/>
      <c r="AK83" s="1652"/>
      <c r="AL83" s="1654"/>
      <c r="AM83" s="1657"/>
      <c r="AN83" s="188" t="s">
        <v>347</v>
      </c>
      <c r="AO83" s="1152"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638"/>
      <c r="BF83" s="1186" t="s">
        <v>388</v>
      </c>
      <c r="BG83" s="1186" t="s">
        <v>388</v>
      </c>
      <c r="BH83" s="1186" t="s">
        <v>388</v>
      </c>
      <c r="BI83" s="1186" t="s">
        <v>388</v>
      </c>
      <c r="BJ83" s="1186" t="s">
        <v>388</v>
      </c>
      <c r="BK83" s="1274"/>
      <c r="BL83" s="1823"/>
    </row>
    <row r="84" spans="2:64" ht="139.5" customHeight="1" thickBot="1" x14ac:dyDescent="0.35">
      <c r="B84" s="1602"/>
      <c r="C84" s="1711"/>
      <c r="D84" s="1714"/>
      <c r="E84" s="1612"/>
      <c r="F84" s="1615"/>
      <c r="G84" s="1884"/>
      <c r="H84" s="1184" t="s">
        <v>51</v>
      </c>
      <c r="I84" s="1069" t="s">
        <v>684</v>
      </c>
      <c r="J84" s="1211" t="s">
        <v>949</v>
      </c>
      <c r="K84" s="1793"/>
      <c r="L84" s="1636"/>
      <c r="M84" s="1644"/>
      <c r="N84" s="1647"/>
      <c r="O84" s="357"/>
      <c r="P84" s="357"/>
      <c r="Q84" s="357"/>
      <c r="R84" s="357"/>
      <c r="S84" s="357"/>
      <c r="T84" s="357"/>
      <c r="U84" s="357"/>
      <c r="V84" s="357"/>
      <c r="W84" s="357"/>
      <c r="X84" s="357"/>
      <c r="Y84" s="357"/>
      <c r="Z84" s="357"/>
      <c r="AA84" s="357"/>
      <c r="AB84" s="357"/>
      <c r="AC84" s="357"/>
      <c r="AD84" s="357"/>
      <c r="AE84" s="357"/>
      <c r="AF84" s="357"/>
      <c r="AG84" s="357"/>
      <c r="AH84" s="113"/>
      <c r="AI84" s="1636"/>
      <c r="AJ84" s="113"/>
      <c r="AK84" s="1651"/>
      <c r="AL84" s="1655"/>
      <c r="AM84" s="1658"/>
      <c r="AN84" s="685" t="s">
        <v>348</v>
      </c>
      <c r="AO84" s="1161"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639"/>
      <c r="BF84" s="1273" t="s">
        <v>388</v>
      </c>
      <c r="BG84" s="1273" t="s">
        <v>388</v>
      </c>
      <c r="BH84" s="1273" t="s">
        <v>388</v>
      </c>
      <c r="BI84" s="1273" t="s">
        <v>388</v>
      </c>
      <c r="BJ84" s="1273" t="s">
        <v>388</v>
      </c>
      <c r="BK84" s="1275"/>
      <c r="BL84" s="1801"/>
    </row>
    <row r="85" spans="2:64" ht="195" customHeight="1" thickBot="1" x14ac:dyDescent="0.35">
      <c r="B85" s="1602"/>
      <c r="C85" s="1711"/>
      <c r="D85" s="1714"/>
      <c r="E85" s="1610" t="s">
        <v>50</v>
      </c>
      <c r="F85" s="1613" t="s">
        <v>283</v>
      </c>
      <c r="G85" s="1883" t="s">
        <v>692</v>
      </c>
      <c r="H85" s="1165" t="s">
        <v>51</v>
      </c>
      <c r="I85" s="1210" t="s">
        <v>693</v>
      </c>
      <c r="J85" s="1014" t="s">
        <v>694</v>
      </c>
      <c r="K85" s="1792" t="s">
        <v>101</v>
      </c>
      <c r="L85" s="1635" t="s">
        <v>72</v>
      </c>
      <c r="M85" s="1642" t="str">
        <f>IF(L85="Máximo 2 veces por año","Muy Baja", IF(L85="De 3 a 24 veces por año","Baja", IF(L85="De 24 a 500 veces por año","Media", IF(L85="De 500 veces al año y máximo 5000 veces por año","Alta",IF(L85="Más de 5000 veces por año","Muy Alta",";")))))</f>
        <v>Baja</v>
      </c>
      <c r="N85" s="1645">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635" t="s">
        <v>360</v>
      </c>
      <c r="AJ85" s="92"/>
      <c r="AK85" s="1650" t="str">
        <f t="shared" ref="AK85" si="124">IF(AI85="Afectación menor a 10 SMLMV","Leve",IF(AI85="Entre 10 y 50 SMLMV","Menor",IF(AI85="Entre 50 y 100 SMLMV","Moderado",IF(AI85="Entre 100 y 500 SMLMV","Mayor",IF(AI85="Mayor a 500 SMLMV","Catastrófico",";")))))</f>
        <v>Menor</v>
      </c>
      <c r="AL85" s="1653">
        <f t="shared" ref="AL85" si="125">IF(AK85="Leve", 20%, IF(AK85="Menor",40%, IF(AK85="Moderado",60%, IF(AK85="Mayor",80%,IF(AK85="Catastrófico",100%,"")))))</f>
        <v>0.4</v>
      </c>
      <c r="AM85" s="1656" t="str">
        <f>IF(AND(M85&lt;&gt;"",AK85&lt;&gt;""),VLOOKUP(M85&amp;AK85,'No Eliminar'!$P$3:$Q$27,2,FALSE),"")</f>
        <v>Moderada</v>
      </c>
      <c r="AN85" s="188" t="s">
        <v>84</v>
      </c>
      <c r="AO85" s="1236"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637" t="s">
        <v>114</v>
      </c>
      <c r="BF85" s="1804" t="s">
        <v>701</v>
      </c>
      <c r="BG85" s="1794" t="s">
        <v>702</v>
      </c>
      <c r="BH85" s="1794" t="s">
        <v>430</v>
      </c>
      <c r="BI85" s="1821">
        <v>44928</v>
      </c>
      <c r="BJ85" s="1821">
        <v>45260</v>
      </c>
      <c r="BK85" s="1194"/>
      <c r="BL85" s="1818" t="s">
        <v>703</v>
      </c>
    </row>
    <row r="86" spans="2:64" ht="156.75" customHeight="1" thickBot="1" x14ac:dyDescent="0.35">
      <c r="B86" s="1602"/>
      <c r="C86" s="1711"/>
      <c r="D86" s="1714"/>
      <c r="E86" s="1612"/>
      <c r="F86" s="1615"/>
      <c r="G86" s="1884"/>
      <c r="H86" s="1167" t="s">
        <v>68</v>
      </c>
      <c r="I86" s="1212" t="s">
        <v>696</v>
      </c>
      <c r="J86" s="1015" t="s">
        <v>695</v>
      </c>
      <c r="K86" s="1793"/>
      <c r="L86" s="1636"/>
      <c r="M86" s="1644"/>
      <c r="N86" s="1647"/>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636"/>
      <c r="AJ86" s="144"/>
      <c r="AK86" s="1651"/>
      <c r="AL86" s="1655"/>
      <c r="AM86" s="1658"/>
      <c r="AN86" s="686" t="s">
        <v>347</v>
      </c>
      <c r="AO86" s="1242"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639"/>
      <c r="BF86" s="1805"/>
      <c r="BG86" s="1796"/>
      <c r="BH86" s="1796"/>
      <c r="BI86" s="1822"/>
      <c r="BJ86" s="1822"/>
      <c r="BK86" s="1011"/>
      <c r="BL86" s="1820"/>
    </row>
    <row r="87" spans="2:64" ht="138.75" customHeight="1" thickBot="1" x14ac:dyDescent="0.35">
      <c r="B87" s="1602"/>
      <c r="C87" s="1711"/>
      <c r="D87" s="1714"/>
      <c r="E87" s="1610" t="s">
        <v>346</v>
      </c>
      <c r="F87" s="1613" t="s">
        <v>285</v>
      </c>
      <c r="G87" s="1883" t="s">
        <v>950</v>
      </c>
      <c r="H87" s="1794" t="s">
        <v>68</v>
      </c>
      <c r="I87" s="1888" t="s">
        <v>705</v>
      </c>
      <c r="J87" s="1838" t="s">
        <v>706</v>
      </c>
      <c r="K87" s="1792" t="s">
        <v>355</v>
      </c>
      <c r="L87" s="1635" t="s">
        <v>70</v>
      </c>
      <c r="M87" s="1642" t="str">
        <f t="shared" si="9"/>
        <v>Alta</v>
      </c>
      <c r="N87" s="1645">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635" t="s">
        <v>362</v>
      </c>
      <c r="AJ87" s="92"/>
      <c r="AK87" s="1650" t="str">
        <f t="shared" si="11"/>
        <v>Mayor</v>
      </c>
      <c r="AL87" s="1653">
        <f t="shared" si="19"/>
        <v>0.8</v>
      </c>
      <c r="AM87" s="1656"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637" t="s">
        <v>60</v>
      </c>
      <c r="BF87" s="1804" t="s">
        <v>712</v>
      </c>
      <c r="BG87" s="1794" t="s">
        <v>713</v>
      </c>
      <c r="BH87" s="1794" t="s">
        <v>590</v>
      </c>
      <c r="BI87" s="1802">
        <v>44928</v>
      </c>
      <c r="BJ87" s="1802">
        <v>45260</v>
      </c>
      <c r="BK87" s="1815"/>
      <c r="BL87" s="1800" t="s">
        <v>951</v>
      </c>
    </row>
    <row r="88" spans="2:64" ht="126" customHeight="1" thickTop="1" thickBot="1" x14ac:dyDescent="0.35">
      <c r="B88" s="1602"/>
      <c r="C88" s="1711"/>
      <c r="D88" s="1714"/>
      <c r="E88" s="1611"/>
      <c r="F88" s="1614"/>
      <c r="G88" s="1885"/>
      <c r="H88" s="1795"/>
      <c r="I88" s="1889"/>
      <c r="J88" s="1839"/>
      <c r="K88" s="1797"/>
      <c r="L88" s="1640"/>
      <c r="M88" s="1643"/>
      <c r="N88" s="1646"/>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640"/>
      <c r="AJ88" s="337"/>
      <c r="AK88" s="1652"/>
      <c r="AL88" s="1654"/>
      <c r="AM88" s="1657"/>
      <c r="AN88" s="188" t="s">
        <v>347</v>
      </c>
      <c r="AO88" s="1243"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638"/>
      <c r="BF88" s="1887"/>
      <c r="BG88" s="1831"/>
      <c r="BH88" s="1831"/>
      <c r="BI88" s="1826"/>
      <c r="BJ88" s="1826"/>
      <c r="BK88" s="1827"/>
      <c r="BL88" s="1823"/>
    </row>
    <row r="89" spans="2:64" ht="144" customHeight="1" thickTop="1" thickBot="1" x14ac:dyDescent="0.35">
      <c r="B89" s="1602"/>
      <c r="C89" s="1711"/>
      <c r="D89" s="1714"/>
      <c r="E89" s="1632"/>
      <c r="F89" s="1615"/>
      <c r="G89" s="1884"/>
      <c r="H89" s="1796"/>
      <c r="I89" s="1890"/>
      <c r="J89" s="1840"/>
      <c r="K89" s="1793"/>
      <c r="L89" s="1636"/>
      <c r="M89" s="1644"/>
      <c r="N89" s="1647"/>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636"/>
      <c r="AJ89" s="337"/>
      <c r="AK89" s="1651"/>
      <c r="AL89" s="1655"/>
      <c r="AM89" s="1658"/>
      <c r="AN89" s="188" t="s">
        <v>348</v>
      </c>
      <c r="AO89" s="1243"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639"/>
      <c r="BF89" s="1246" t="s">
        <v>714</v>
      </c>
      <c r="BG89" s="1190" t="s">
        <v>1326</v>
      </c>
      <c r="BH89" s="1190" t="s">
        <v>395</v>
      </c>
      <c r="BI89" s="1276">
        <v>44928</v>
      </c>
      <c r="BJ89" s="1276">
        <v>45291</v>
      </c>
      <c r="BK89" s="1069"/>
      <c r="BL89" s="1801"/>
    </row>
    <row r="90" spans="2:64" ht="123.75" customHeight="1" thickBot="1" x14ac:dyDescent="0.35">
      <c r="B90" s="1602"/>
      <c r="C90" s="1711"/>
      <c r="D90" s="1714"/>
      <c r="E90" s="1666" t="s">
        <v>346</v>
      </c>
      <c r="F90" s="1613" t="s">
        <v>286</v>
      </c>
      <c r="G90" s="1883" t="s">
        <v>955</v>
      </c>
      <c r="H90" s="1794" t="s">
        <v>165</v>
      </c>
      <c r="I90" s="1815" t="s">
        <v>715</v>
      </c>
      <c r="J90" s="1838" t="s">
        <v>716</v>
      </c>
      <c r="K90" s="1792" t="s">
        <v>355</v>
      </c>
      <c r="L90" s="1635" t="s">
        <v>64</v>
      </c>
      <c r="M90" s="1642" t="str">
        <f t="shared" si="9"/>
        <v>Media</v>
      </c>
      <c r="N90" s="1645">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635" t="s">
        <v>362</v>
      </c>
      <c r="AJ90" s="92"/>
      <c r="AK90" s="1650" t="str">
        <f t="shared" si="11"/>
        <v>Mayor</v>
      </c>
      <c r="AL90" s="1653">
        <f t="shared" si="19"/>
        <v>0.8</v>
      </c>
      <c r="AM90" s="1656" t="str">
        <f>IF(AND(M90&lt;&gt;"",AK90&lt;&gt;""),VLOOKUP(M90&amp;AK90,'No Eliminar'!$P$3:$Q$27,2,FALSE),"")</f>
        <v>Alta</v>
      </c>
      <c r="AN90" s="685" t="s">
        <v>84</v>
      </c>
      <c r="AO90" s="1244"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637" t="s">
        <v>60</v>
      </c>
      <c r="BF90" s="1804" t="s">
        <v>956</v>
      </c>
      <c r="BG90" s="1794" t="s">
        <v>1334</v>
      </c>
      <c r="BH90" s="1794" t="s">
        <v>395</v>
      </c>
      <c r="BI90" s="1825">
        <v>44928</v>
      </c>
      <c r="BJ90" s="1825">
        <v>45291</v>
      </c>
      <c r="BK90" s="1815"/>
      <c r="BL90" s="1818" t="s">
        <v>958</v>
      </c>
    </row>
    <row r="91" spans="2:64" ht="105.75" customHeight="1" thickBot="1" x14ac:dyDescent="0.35">
      <c r="B91" s="1602"/>
      <c r="C91" s="1711"/>
      <c r="D91" s="1714"/>
      <c r="E91" s="1611"/>
      <c r="F91" s="1614"/>
      <c r="G91" s="1885"/>
      <c r="H91" s="1795"/>
      <c r="I91" s="1816"/>
      <c r="J91" s="1839"/>
      <c r="K91" s="1797"/>
      <c r="L91" s="1640"/>
      <c r="M91" s="1643"/>
      <c r="N91" s="1646"/>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640"/>
      <c r="AJ91" s="337"/>
      <c r="AK91" s="1652"/>
      <c r="AL91" s="1654"/>
      <c r="AM91" s="1657"/>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638"/>
      <c r="BF91" s="1887"/>
      <c r="BG91" s="1831"/>
      <c r="BH91" s="1831"/>
      <c r="BI91" s="1826"/>
      <c r="BJ91" s="1826"/>
      <c r="BK91" s="1827"/>
      <c r="BL91" s="1819"/>
    </row>
    <row r="92" spans="2:64" ht="119.25" customHeight="1" thickBot="1" x14ac:dyDescent="0.35">
      <c r="B92" s="1602"/>
      <c r="C92" s="1711"/>
      <c r="D92" s="1714"/>
      <c r="E92" s="1611"/>
      <c r="F92" s="1614"/>
      <c r="G92" s="1885"/>
      <c r="H92" s="1795"/>
      <c r="I92" s="1816"/>
      <c r="J92" s="1839"/>
      <c r="K92" s="1797"/>
      <c r="L92" s="1640"/>
      <c r="M92" s="1643"/>
      <c r="N92" s="1646"/>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640"/>
      <c r="AJ92" s="337"/>
      <c r="AK92" s="1652"/>
      <c r="AL92" s="1654"/>
      <c r="AM92" s="1657"/>
      <c r="AN92" s="686" t="s">
        <v>348</v>
      </c>
      <c r="AO92" s="1245"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638"/>
      <c r="BF92" s="1180" t="s">
        <v>959</v>
      </c>
      <c r="BG92" s="1181" t="s">
        <v>1335</v>
      </c>
      <c r="BH92" s="1181" t="s">
        <v>395</v>
      </c>
      <c r="BI92" s="1182">
        <v>44928</v>
      </c>
      <c r="BJ92" s="1182">
        <v>45291</v>
      </c>
      <c r="BK92" s="1012"/>
      <c r="BL92" s="1819"/>
    </row>
    <row r="93" spans="2:64" ht="108" customHeight="1" thickBot="1" x14ac:dyDescent="0.35">
      <c r="B93" s="1602"/>
      <c r="C93" s="1711"/>
      <c r="D93" s="1714"/>
      <c r="E93" s="1611"/>
      <c r="F93" s="1614"/>
      <c r="G93" s="1885"/>
      <c r="H93" s="1795"/>
      <c r="I93" s="1816"/>
      <c r="J93" s="1839"/>
      <c r="K93" s="1797"/>
      <c r="L93" s="1640"/>
      <c r="M93" s="1643"/>
      <c r="N93" s="1646"/>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640"/>
      <c r="AJ93" s="337"/>
      <c r="AK93" s="1652"/>
      <c r="AL93" s="1654"/>
      <c r="AM93" s="1657"/>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638"/>
      <c r="BF93" s="1180" t="s">
        <v>725</v>
      </c>
      <c r="BG93" s="1181" t="s">
        <v>1335</v>
      </c>
      <c r="BH93" s="1181" t="s">
        <v>395</v>
      </c>
      <c r="BI93" s="1182">
        <v>44928</v>
      </c>
      <c r="BJ93" s="1182">
        <v>45289</v>
      </c>
      <c r="BK93" s="1012"/>
      <c r="BL93" s="1819"/>
    </row>
    <row r="94" spans="2:64" ht="117.75" customHeight="1" thickBot="1" x14ac:dyDescent="0.35">
      <c r="B94" s="1602"/>
      <c r="C94" s="1711"/>
      <c r="D94" s="1714"/>
      <c r="E94" s="1611"/>
      <c r="F94" s="1614"/>
      <c r="G94" s="1885"/>
      <c r="H94" s="1795"/>
      <c r="I94" s="1816"/>
      <c r="J94" s="1839"/>
      <c r="K94" s="1797"/>
      <c r="L94" s="1640"/>
      <c r="M94" s="1643"/>
      <c r="N94" s="1646"/>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640"/>
      <c r="AJ94" s="337"/>
      <c r="AK94" s="1652"/>
      <c r="AL94" s="1654"/>
      <c r="AM94" s="1657"/>
      <c r="AN94" s="687" t="s">
        <v>350</v>
      </c>
      <c r="AO94" s="1234"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638"/>
      <c r="BF94" s="1828" t="s">
        <v>726</v>
      </c>
      <c r="BG94" s="1829" t="s">
        <v>1335</v>
      </c>
      <c r="BH94" s="1829" t="s">
        <v>430</v>
      </c>
      <c r="BI94" s="1825">
        <v>44928</v>
      </c>
      <c r="BJ94" s="1825">
        <v>45289</v>
      </c>
      <c r="BK94" s="1830"/>
      <c r="BL94" s="1819"/>
    </row>
    <row r="95" spans="2:64" ht="115.5" customHeight="1" thickBot="1" x14ac:dyDescent="0.35">
      <c r="B95" s="1602"/>
      <c r="C95" s="1711"/>
      <c r="D95" s="1714"/>
      <c r="E95" s="1632"/>
      <c r="F95" s="1615"/>
      <c r="G95" s="1884"/>
      <c r="H95" s="1796"/>
      <c r="I95" s="1817"/>
      <c r="J95" s="1840"/>
      <c r="K95" s="1793"/>
      <c r="L95" s="1636"/>
      <c r="M95" s="1644"/>
      <c r="N95" s="1647"/>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636"/>
      <c r="AJ95" s="101"/>
      <c r="AK95" s="1651"/>
      <c r="AL95" s="1655"/>
      <c r="AM95" s="1658"/>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639"/>
      <c r="BF95" s="1805"/>
      <c r="BG95" s="1796"/>
      <c r="BH95" s="1796"/>
      <c r="BI95" s="1803"/>
      <c r="BJ95" s="1803"/>
      <c r="BK95" s="1817"/>
      <c r="BL95" s="1820"/>
    </row>
    <row r="96" spans="2:64" ht="117" customHeight="1" thickBot="1" x14ac:dyDescent="0.35">
      <c r="B96" s="1602"/>
      <c r="C96" s="1711"/>
      <c r="D96" s="1714"/>
      <c r="E96" s="1666" t="s">
        <v>50</v>
      </c>
      <c r="F96" s="1613" t="s">
        <v>287</v>
      </c>
      <c r="G96" s="1806" t="s">
        <v>961</v>
      </c>
      <c r="H96" s="1794" t="s">
        <v>68</v>
      </c>
      <c r="I96" s="1815" t="s">
        <v>727</v>
      </c>
      <c r="J96" s="1838" t="s">
        <v>962</v>
      </c>
      <c r="K96" s="1792" t="s">
        <v>355</v>
      </c>
      <c r="L96" s="1635" t="s">
        <v>64</v>
      </c>
      <c r="M96" s="1642" t="str">
        <f t="shared" si="9"/>
        <v>Media</v>
      </c>
      <c r="N96" s="1645">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635" t="s">
        <v>361</v>
      </c>
      <c r="AJ96" s="92"/>
      <c r="AK96" s="1650" t="str">
        <f t="shared" si="11"/>
        <v>Moderado</v>
      </c>
      <c r="AL96" s="1653">
        <f t="shared" si="19"/>
        <v>0.6</v>
      </c>
      <c r="AM96" s="1656" t="str">
        <f>IF(AND(M96&lt;&gt;"",AK96&lt;&gt;""),VLOOKUP(M96&amp;AK96,'No Eliminar'!$P$3:$Q$27,2,FALSE),"")</f>
        <v>Moderada</v>
      </c>
      <c r="AN96" s="685" t="s">
        <v>84</v>
      </c>
      <c r="AO96" s="1243"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637" t="s">
        <v>60</v>
      </c>
      <c r="BF96" s="1804" t="s">
        <v>733</v>
      </c>
      <c r="BG96" s="1794" t="s">
        <v>1336</v>
      </c>
      <c r="BH96" s="1794" t="s">
        <v>1342</v>
      </c>
      <c r="BI96" s="1812">
        <v>45201</v>
      </c>
      <c r="BJ96" s="1812">
        <v>45289</v>
      </c>
      <c r="BK96" s="1815"/>
      <c r="BL96" s="1800" t="s">
        <v>736</v>
      </c>
    </row>
    <row r="97" spans="2:64" ht="161.25" customHeight="1" thickTop="1" thickBot="1" x14ac:dyDescent="0.35">
      <c r="B97" s="1602"/>
      <c r="C97" s="1711"/>
      <c r="D97" s="1714"/>
      <c r="E97" s="1611"/>
      <c r="F97" s="1614"/>
      <c r="G97" s="1832"/>
      <c r="H97" s="1795"/>
      <c r="I97" s="1816"/>
      <c r="J97" s="1839"/>
      <c r="K97" s="1797"/>
      <c r="L97" s="1640"/>
      <c r="M97" s="1643"/>
      <c r="N97" s="1646"/>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640"/>
      <c r="AJ97" s="337"/>
      <c r="AK97" s="1652"/>
      <c r="AL97" s="1654"/>
      <c r="AM97" s="1657"/>
      <c r="AN97" s="686" t="s">
        <v>347</v>
      </c>
      <c r="AO97" s="1234"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638"/>
      <c r="BF97" s="1887"/>
      <c r="BG97" s="1831"/>
      <c r="BH97" s="1831"/>
      <c r="BI97" s="1824"/>
      <c r="BJ97" s="1824"/>
      <c r="BK97" s="1827"/>
      <c r="BL97" s="1823"/>
    </row>
    <row r="98" spans="2:64" ht="103.5" customHeight="1" thickBot="1" x14ac:dyDescent="0.35">
      <c r="B98" s="1602"/>
      <c r="C98" s="1711"/>
      <c r="D98" s="1714"/>
      <c r="E98" s="1611"/>
      <c r="F98" s="1614"/>
      <c r="G98" s="1832"/>
      <c r="H98" s="1795"/>
      <c r="I98" s="1816"/>
      <c r="J98" s="1839"/>
      <c r="K98" s="1797"/>
      <c r="L98" s="1640"/>
      <c r="M98" s="1643"/>
      <c r="N98" s="1646"/>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640"/>
      <c r="AJ98" s="337"/>
      <c r="AK98" s="1652"/>
      <c r="AL98" s="1654"/>
      <c r="AM98" s="1657"/>
      <c r="AN98" s="687" t="s">
        <v>348</v>
      </c>
      <c r="AO98" s="1228"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638"/>
      <c r="BF98" s="1828" t="s">
        <v>735</v>
      </c>
      <c r="BG98" s="1829" t="s">
        <v>1336</v>
      </c>
      <c r="BH98" s="1829" t="s">
        <v>390</v>
      </c>
      <c r="BI98" s="1891">
        <v>44958</v>
      </c>
      <c r="BJ98" s="1891">
        <v>45289</v>
      </c>
      <c r="BK98" s="1830"/>
      <c r="BL98" s="1823"/>
    </row>
    <row r="99" spans="2:64" ht="140.25" customHeight="1" thickBot="1" x14ac:dyDescent="0.35">
      <c r="B99" s="1602"/>
      <c r="C99" s="1711"/>
      <c r="D99" s="1714"/>
      <c r="E99" s="1632"/>
      <c r="F99" s="1615"/>
      <c r="G99" s="1807"/>
      <c r="H99" s="1796"/>
      <c r="I99" s="1817"/>
      <c r="J99" s="1840"/>
      <c r="K99" s="1793"/>
      <c r="L99" s="1636"/>
      <c r="M99" s="1644"/>
      <c r="N99" s="1647"/>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636"/>
      <c r="AJ99" s="101"/>
      <c r="AK99" s="1651"/>
      <c r="AL99" s="1655"/>
      <c r="AM99" s="1658"/>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639"/>
      <c r="BF99" s="1805"/>
      <c r="BG99" s="1796"/>
      <c r="BH99" s="1796"/>
      <c r="BI99" s="1814"/>
      <c r="BJ99" s="1814"/>
      <c r="BK99" s="1817"/>
      <c r="BL99" s="1801"/>
    </row>
    <row r="100" spans="2:64" ht="133.5" customHeight="1" thickBot="1" x14ac:dyDescent="0.35">
      <c r="B100" s="1602"/>
      <c r="C100" s="1711"/>
      <c r="D100" s="1714"/>
      <c r="E100" s="1666" t="s">
        <v>50</v>
      </c>
      <c r="F100" s="1613" t="s">
        <v>288</v>
      </c>
      <c r="G100" s="1798" t="s">
        <v>966</v>
      </c>
      <c r="H100" s="1794" t="s">
        <v>51</v>
      </c>
      <c r="I100" s="1794" t="s">
        <v>737</v>
      </c>
      <c r="J100" s="1794" t="s">
        <v>738</v>
      </c>
      <c r="K100" s="1792" t="s">
        <v>355</v>
      </c>
      <c r="L100" s="1635" t="s">
        <v>64</v>
      </c>
      <c r="M100" s="1766" t="str">
        <f t="shared" si="9"/>
        <v>Media</v>
      </c>
      <c r="N100" s="1645">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635" t="s">
        <v>359</v>
      </c>
      <c r="AJ100" s="92"/>
      <c r="AK100" s="1650" t="str">
        <f t="shared" si="11"/>
        <v>Leve</v>
      </c>
      <c r="AL100" s="1653">
        <f t="shared" si="19"/>
        <v>0.2</v>
      </c>
      <c r="AM100" s="1656" t="str">
        <f>IF(AND(M100&lt;&gt;"",AK100&lt;&gt;""),VLOOKUP(M100&amp;AK100,'No Eliminar'!$P$3:$Q$27,2,FALSE),"")</f>
        <v>Moderada</v>
      </c>
      <c r="AN100" s="686" t="s">
        <v>84</v>
      </c>
      <c r="AO100" s="1224"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637" t="s">
        <v>114</v>
      </c>
      <c r="BF100" s="1794" t="s">
        <v>388</v>
      </c>
      <c r="BG100" s="1794" t="s">
        <v>388</v>
      </c>
      <c r="BH100" s="1794" t="s">
        <v>388</v>
      </c>
      <c r="BI100" s="1794" t="s">
        <v>388</v>
      </c>
      <c r="BJ100" s="1794" t="s">
        <v>388</v>
      </c>
      <c r="BK100" s="1010"/>
      <c r="BL100" s="1818" t="s">
        <v>749</v>
      </c>
    </row>
    <row r="101" spans="2:64" ht="117.75" thickBot="1" x14ac:dyDescent="0.35">
      <c r="B101" s="1602"/>
      <c r="C101" s="1711"/>
      <c r="D101" s="1714"/>
      <c r="E101" s="1611"/>
      <c r="F101" s="1614"/>
      <c r="G101" s="1843"/>
      <c r="H101" s="1795"/>
      <c r="I101" s="1795"/>
      <c r="J101" s="1795"/>
      <c r="K101" s="1797"/>
      <c r="L101" s="1640"/>
      <c r="M101" s="1767"/>
      <c r="N101" s="1646"/>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640"/>
      <c r="AJ101" s="337"/>
      <c r="AK101" s="1652"/>
      <c r="AL101" s="1654"/>
      <c r="AM101" s="1657"/>
      <c r="AN101" s="686" t="s">
        <v>347</v>
      </c>
      <c r="AO101" s="1243"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638"/>
      <c r="BF101" s="1795"/>
      <c r="BG101" s="1795"/>
      <c r="BH101" s="1795"/>
      <c r="BI101" s="1795"/>
      <c r="BJ101" s="1795"/>
      <c r="BK101" s="1013"/>
      <c r="BL101" s="1819"/>
    </row>
    <row r="102" spans="2:64" ht="147.75" thickBot="1" x14ac:dyDescent="0.35">
      <c r="B102" s="1602"/>
      <c r="C102" s="1711"/>
      <c r="D102" s="1714"/>
      <c r="E102" s="1632"/>
      <c r="F102" s="1615"/>
      <c r="G102" s="1799"/>
      <c r="H102" s="1796"/>
      <c r="I102" s="1796"/>
      <c r="J102" s="1796"/>
      <c r="K102" s="1793"/>
      <c r="L102" s="1636"/>
      <c r="M102" s="1768"/>
      <c r="N102" s="1647"/>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636"/>
      <c r="AJ102" s="662"/>
      <c r="AK102" s="1651"/>
      <c r="AL102" s="1655"/>
      <c r="AM102" s="1658"/>
      <c r="AN102" s="883" t="s">
        <v>348</v>
      </c>
      <c r="AO102" s="1226"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639"/>
      <c r="BF102" s="1796"/>
      <c r="BG102" s="1796"/>
      <c r="BH102" s="1796"/>
      <c r="BI102" s="1796"/>
      <c r="BJ102" s="1796"/>
      <c r="BK102" s="1253"/>
      <c r="BL102" s="1820"/>
    </row>
    <row r="103" spans="2:64" s="614" customFormat="1" ht="160.5" customHeight="1" thickBot="1" x14ac:dyDescent="0.35">
      <c r="B103" s="1603"/>
      <c r="C103" s="1712"/>
      <c r="D103" s="1715"/>
      <c r="E103" s="530" t="s">
        <v>346</v>
      </c>
      <c r="F103" s="720" t="s">
        <v>290</v>
      </c>
      <c r="G103" s="914" t="s">
        <v>967</v>
      </c>
      <c r="H103" s="1169" t="s">
        <v>68</v>
      </c>
      <c r="I103" s="1213" t="s">
        <v>759</v>
      </c>
      <c r="J103" s="1214"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148"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192" t="s">
        <v>762</v>
      </c>
      <c r="BG103" s="1169" t="s">
        <v>1337</v>
      </c>
      <c r="BH103" s="1169" t="s">
        <v>430</v>
      </c>
      <c r="BI103" s="1193">
        <v>44928</v>
      </c>
      <c r="BJ103" s="1193">
        <v>45260</v>
      </c>
      <c r="BK103" s="1264"/>
      <c r="BL103" s="1008" t="s">
        <v>763</v>
      </c>
    </row>
    <row r="104" spans="2:64" ht="185.25" customHeight="1" thickBot="1" x14ac:dyDescent="0.35">
      <c r="B104" s="1601" t="s">
        <v>195</v>
      </c>
      <c r="C104" s="1710" t="str">
        <f>VLOOKUP(B104,'No Eliminar'!B$3:D$18,2,FALSE)</f>
        <v>Definir políticas, programas y lineamientos institucionales para la aplicación del tratamiento penitenciario a nivel operativo con fines de resocialización de los internos condenados.</v>
      </c>
      <c r="D104" s="1713"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169" t="s">
        <v>68</v>
      </c>
      <c r="I104" s="1215" t="s">
        <v>799</v>
      </c>
      <c r="J104" s="1215"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148" t="s">
        <v>1517</v>
      </c>
      <c r="AP104" s="1032"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192" t="s">
        <v>1434</v>
      </c>
      <c r="BG104" s="1169" t="s">
        <v>819</v>
      </c>
      <c r="BH104" s="1273" t="s">
        <v>802</v>
      </c>
      <c r="BI104" s="1173">
        <v>44958</v>
      </c>
      <c r="BJ104" s="1173">
        <v>45289</v>
      </c>
      <c r="BK104" s="1264"/>
      <c r="BL104" s="1008" t="s">
        <v>805</v>
      </c>
    </row>
    <row r="105" spans="2:64" ht="199.5" customHeight="1" thickBot="1" x14ac:dyDescent="0.35">
      <c r="B105" s="1602"/>
      <c r="C105" s="1711"/>
      <c r="D105" s="1714"/>
      <c r="E105" s="1055" t="s">
        <v>74</v>
      </c>
      <c r="F105" s="984" t="s">
        <v>292</v>
      </c>
      <c r="G105" s="1073" t="s">
        <v>984</v>
      </c>
      <c r="H105" s="1063" t="s">
        <v>68</v>
      </c>
      <c r="I105" s="1063" t="s">
        <v>806</v>
      </c>
      <c r="J105" s="1063" t="s">
        <v>807</v>
      </c>
      <c r="K105" s="1065"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2"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192" t="s">
        <v>1435</v>
      </c>
      <c r="BG105" s="1169" t="s">
        <v>819</v>
      </c>
      <c r="BH105" s="1165" t="s">
        <v>1436</v>
      </c>
      <c r="BI105" s="1259">
        <v>44958</v>
      </c>
      <c r="BJ105" s="1259">
        <v>45289</v>
      </c>
      <c r="BK105" s="1010"/>
      <c r="BL105" s="1272" t="s">
        <v>814</v>
      </c>
    </row>
    <row r="106" spans="2:64" s="336" customFormat="1" ht="260.25" customHeight="1" thickTop="1" thickBot="1" x14ac:dyDescent="0.35">
      <c r="B106" s="1602"/>
      <c r="C106" s="1711"/>
      <c r="D106" s="1714"/>
      <c r="E106" s="1055" t="s">
        <v>74</v>
      </c>
      <c r="F106" s="984" t="s">
        <v>293</v>
      </c>
      <c r="G106" s="1073" t="s">
        <v>987</v>
      </c>
      <c r="H106" s="1063" t="s">
        <v>68</v>
      </c>
      <c r="I106" s="1063" t="s">
        <v>815</v>
      </c>
      <c r="J106" s="1063" t="s">
        <v>816</v>
      </c>
      <c r="K106" s="1065"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2"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06" t="s">
        <v>1438</v>
      </c>
      <c r="BG106" s="1063" t="s">
        <v>819</v>
      </c>
      <c r="BH106" s="1063" t="s">
        <v>1437</v>
      </c>
      <c r="BI106" s="1178">
        <v>44928</v>
      </c>
      <c r="BJ106" s="1178">
        <v>44957</v>
      </c>
      <c r="BK106" s="1010"/>
      <c r="BL106" s="1272" t="s">
        <v>820</v>
      </c>
    </row>
    <row r="107" spans="2:64" ht="215.25" customHeight="1" thickTop="1" thickBot="1" x14ac:dyDescent="0.35">
      <c r="B107" s="1602"/>
      <c r="C107" s="1711"/>
      <c r="D107" s="1714"/>
      <c r="E107" s="779" t="s">
        <v>74</v>
      </c>
      <c r="F107" s="720" t="s">
        <v>294</v>
      </c>
      <c r="G107" s="906" t="s">
        <v>821</v>
      </c>
      <c r="H107" s="1169" t="s">
        <v>68</v>
      </c>
      <c r="I107" s="1169" t="s">
        <v>989</v>
      </c>
      <c r="J107" s="1169"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246" t="s">
        <v>1594</v>
      </c>
      <c r="AP107" s="1020"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264"/>
      <c r="BL107" s="1277" t="s">
        <v>822</v>
      </c>
    </row>
    <row r="108" spans="2:64" ht="184.5" customHeight="1" thickBot="1" x14ac:dyDescent="0.35">
      <c r="B108" s="1602"/>
      <c r="C108" s="1711"/>
      <c r="D108" s="1714"/>
      <c r="E108" s="779" t="s">
        <v>74</v>
      </c>
      <c r="F108" s="720" t="s">
        <v>295</v>
      </c>
      <c r="G108" s="915" t="s">
        <v>993</v>
      </c>
      <c r="H108" s="1169" t="s">
        <v>51</v>
      </c>
      <c r="I108" s="1214" t="s">
        <v>994</v>
      </c>
      <c r="J108" s="1214"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148" t="s">
        <v>1595</v>
      </c>
      <c r="AP108" s="1032"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264"/>
      <c r="BL108" s="1008" t="s">
        <v>996</v>
      </c>
    </row>
    <row r="109" spans="2:64" ht="207" customHeight="1" thickBot="1" x14ac:dyDescent="0.35">
      <c r="B109" s="1602"/>
      <c r="C109" s="1711"/>
      <c r="D109" s="1714"/>
      <c r="E109" s="779" t="s">
        <v>74</v>
      </c>
      <c r="F109" s="552" t="s">
        <v>297</v>
      </c>
      <c r="G109" s="916" t="s">
        <v>1512</v>
      </c>
      <c r="H109" s="1174" t="s">
        <v>51</v>
      </c>
      <c r="I109" s="1216" t="s">
        <v>1513</v>
      </c>
      <c r="J109" s="1216"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148" t="s">
        <v>1599</v>
      </c>
      <c r="AP109" s="1032"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264"/>
      <c r="BL109" s="1008" t="s">
        <v>1081</v>
      </c>
    </row>
    <row r="110" spans="2:64" ht="189.75" customHeight="1" thickBot="1" x14ac:dyDescent="0.35">
      <c r="B110" s="1602"/>
      <c r="C110" s="1711"/>
      <c r="D110" s="1714"/>
      <c r="E110" s="779" t="s">
        <v>74</v>
      </c>
      <c r="F110" s="720" t="s">
        <v>299</v>
      </c>
      <c r="G110" s="906" t="s">
        <v>1514</v>
      </c>
      <c r="H110" s="1169" t="s">
        <v>51</v>
      </c>
      <c r="I110" s="1214" t="s">
        <v>1515</v>
      </c>
      <c r="J110" s="1214"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148" t="s">
        <v>1600</v>
      </c>
      <c r="AP110" s="1032"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264"/>
      <c r="BL110" s="1008" t="s">
        <v>1519</v>
      </c>
    </row>
    <row r="111" spans="2:64" ht="200.25" customHeight="1" thickBot="1" x14ac:dyDescent="0.35">
      <c r="B111" s="1602"/>
      <c r="C111" s="1711"/>
      <c r="D111" s="1714"/>
      <c r="E111" s="779" t="s">
        <v>74</v>
      </c>
      <c r="F111" s="551" t="s">
        <v>300</v>
      </c>
      <c r="G111" s="907" t="s">
        <v>998</v>
      </c>
      <c r="H111" s="1184" t="s">
        <v>51</v>
      </c>
      <c r="I111" s="1217" t="s">
        <v>999</v>
      </c>
      <c r="J111" s="1217" t="s">
        <v>835</v>
      </c>
      <c r="K111" s="1067"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148" t="s">
        <v>1600</v>
      </c>
      <c r="AP111" s="1033"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264"/>
      <c r="BL111" s="1008" t="s">
        <v>1086</v>
      </c>
    </row>
    <row r="112" spans="2:64" s="336" customFormat="1" ht="254.25" customHeight="1" thickBot="1" x14ac:dyDescent="0.35">
      <c r="B112" s="1602"/>
      <c r="C112" s="1711"/>
      <c r="D112" s="1714"/>
      <c r="E112" s="1666" t="s">
        <v>50</v>
      </c>
      <c r="F112" s="1613" t="s">
        <v>302</v>
      </c>
      <c r="G112" s="1798" t="s">
        <v>839</v>
      </c>
      <c r="H112" s="1794" t="s">
        <v>68</v>
      </c>
      <c r="I112" s="1165" t="s">
        <v>836</v>
      </c>
      <c r="J112" s="1794" t="s">
        <v>837</v>
      </c>
      <c r="K112" s="1792" t="s">
        <v>355</v>
      </c>
      <c r="L112" s="1635" t="s">
        <v>70</v>
      </c>
      <c r="M112" s="1642" t="str">
        <f>IF(L112="Máximo 2 veces por año","Muy Baja", IF(L112="De 3 a 24 veces por año","Baja", IF(L112="De 24 a 500 veces por año","Media", IF(L112="De 500 veces al año y máximo 5000 veces por año","Alta",IF(L112="Más de 5000 veces por año","Muy Alta",";")))))</f>
        <v>Alta</v>
      </c>
      <c r="N112" s="1645">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635" t="s">
        <v>189</v>
      </c>
      <c r="AJ112" s="92"/>
      <c r="AK112" s="1650" t="str">
        <f>IF(AI112="Afectación menor a 10 SMLMV","Leve",IF(AI112="Entre 10 y 50 SMLMV","Menor",IF(AI112="Entre 50 y 100 SMLMV","Moderado",IF(AI112="Entre 100 y 500 SMLMV","Mayor",IF(AI112="Mayor a 500 SMLMV","Catastrófico",";")))))</f>
        <v>Catastrófico</v>
      </c>
      <c r="AL112" s="1653">
        <f t="shared" si="153"/>
        <v>1</v>
      </c>
      <c r="AM112" s="1656" t="str">
        <f>IF(AND(M112&lt;&gt;"",AK112&lt;&gt;""),VLOOKUP(M112&amp;AK112,'No Eliminar'!$P$3:$Q$27,2,FALSE),"")</f>
        <v>Extrema</v>
      </c>
      <c r="AN112" s="188" t="s">
        <v>84</v>
      </c>
      <c r="AO112" s="434" t="s">
        <v>1521</v>
      </c>
      <c r="AP112" s="1032"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637" t="s">
        <v>60</v>
      </c>
      <c r="BF112" s="1014" t="s">
        <v>1559</v>
      </c>
      <c r="BG112" s="1165" t="s">
        <v>845</v>
      </c>
      <c r="BH112" s="1278" t="s">
        <v>381</v>
      </c>
      <c r="BI112" s="1259">
        <v>44928</v>
      </c>
      <c r="BJ112" s="1259">
        <v>45289</v>
      </c>
      <c r="BK112" s="1010"/>
      <c r="BL112" s="1800" t="s">
        <v>1574</v>
      </c>
    </row>
    <row r="113" spans="2:71" s="336" customFormat="1" ht="196.5" customHeight="1" thickTop="1" thickBot="1" x14ac:dyDescent="0.35">
      <c r="B113" s="1602"/>
      <c r="C113" s="1711"/>
      <c r="D113" s="1714"/>
      <c r="E113" s="1611"/>
      <c r="F113" s="1614"/>
      <c r="G113" s="1843"/>
      <c r="H113" s="1795"/>
      <c r="I113" s="1181" t="s">
        <v>838</v>
      </c>
      <c r="J113" s="1795"/>
      <c r="K113" s="1797"/>
      <c r="L113" s="1640"/>
      <c r="M113" s="1643"/>
      <c r="N113" s="1646"/>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640"/>
      <c r="AJ113" s="337"/>
      <c r="AK113" s="1652"/>
      <c r="AL113" s="1654"/>
      <c r="AM113" s="1657"/>
      <c r="AN113" s="188" t="s">
        <v>347</v>
      </c>
      <c r="AO113" s="1243" t="s">
        <v>1557</v>
      </c>
      <c r="AP113" s="1032"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638"/>
      <c r="BF113" s="1180" t="s">
        <v>1560</v>
      </c>
      <c r="BG113" s="1181" t="s">
        <v>845</v>
      </c>
      <c r="BH113" s="1186" t="s">
        <v>590</v>
      </c>
      <c r="BI113" s="1187">
        <v>44928</v>
      </c>
      <c r="BJ113" s="1187">
        <v>45289</v>
      </c>
      <c r="BK113" s="1013"/>
      <c r="BL113" s="1823"/>
    </row>
    <row r="114" spans="2:71" s="336" customFormat="1" ht="146.25" customHeight="1" thickTop="1" thickBot="1" x14ac:dyDescent="0.35">
      <c r="B114" s="1602"/>
      <c r="C114" s="1711"/>
      <c r="D114" s="1714"/>
      <c r="E114" s="1632"/>
      <c r="F114" s="1615"/>
      <c r="G114" s="1799"/>
      <c r="H114" s="1796"/>
      <c r="I114" s="1167" t="s">
        <v>1000</v>
      </c>
      <c r="J114" s="1796"/>
      <c r="K114" s="1793"/>
      <c r="L114" s="1636"/>
      <c r="M114" s="1644"/>
      <c r="N114" s="1647"/>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636"/>
      <c r="AJ114" s="101"/>
      <c r="AK114" s="1651"/>
      <c r="AL114" s="1655"/>
      <c r="AM114" s="1658"/>
      <c r="AN114" s="686" t="s">
        <v>348</v>
      </c>
      <c r="AO114" s="435" t="s">
        <v>1558</v>
      </c>
      <c r="AP114" s="1032"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639"/>
      <c r="BF114" s="1015" t="s">
        <v>1561</v>
      </c>
      <c r="BG114" s="1167" t="s">
        <v>845</v>
      </c>
      <c r="BH114" s="1273" t="s">
        <v>1562</v>
      </c>
      <c r="BI114" s="1187">
        <v>44928</v>
      </c>
      <c r="BJ114" s="1187">
        <v>45289</v>
      </c>
      <c r="BK114" s="1011"/>
      <c r="BL114" s="1801"/>
    </row>
    <row r="115" spans="2:71" s="336" customFormat="1" ht="258.75" customHeight="1" thickBot="1" x14ac:dyDescent="0.35">
      <c r="B115" s="1602"/>
      <c r="C115" s="1711"/>
      <c r="D115" s="1714"/>
      <c r="E115" s="1666" t="s">
        <v>50</v>
      </c>
      <c r="F115" s="1613" t="s">
        <v>303</v>
      </c>
      <c r="G115" s="1798" t="s">
        <v>1001</v>
      </c>
      <c r="H115" s="1794" t="s">
        <v>68</v>
      </c>
      <c r="I115" s="1794" t="s">
        <v>1002</v>
      </c>
      <c r="J115" s="1794" t="s">
        <v>1003</v>
      </c>
      <c r="K115" s="1792" t="s">
        <v>101</v>
      </c>
      <c r="L115" s="1635" t="s">
        <v>72</v>
      </c>
      <c r="M115" s="1642" t="str">
        <f>IF(L115="Máximo 2 veces por año","Muy Baja", IF(L115="De 3 a 24 veces por año","Baja", IF(L115="De 24 a 500 veces por año","Media", IF(L115="De 500 veces al año y máximo 5000 veces por año","Alta",IF(L115="Más de 5000 veces por año","Muy Alta",";")))))</f>
        <v>Baja</v>
      </c>
      <c r="N115" s="1645">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635" t="s">
        <v>359</v>
      </c>
      <c r="AJ115" s="259"/>
      <c r="AK115" s="1650" t="str">
        <f>IF(AI115="Afectación menor a 10 SMLMV","Leve",IF(AI115="Entre 10 y 50 SMLMV","Menor",IF(AI115="Entre 50 y 100 SMLMV","Moderado",IF(AI115="Entre 100 y 500 SMLMV","Mayor",IF(AI115="Mayor a 500 SMLMV","Catastrófico",";")))))</f>
        <v>Leve</v>
      </c>
      <c r="AL115" s="1653">
        <f>IF(AK115="Leve", 20%, IF(AK115="Menor",40%, IF(AK115="Moderado",60%, IF(AK115="Mayor",80%,IF(AK115="Catastrófico",100%,"")))))</f>
        <v>0.2</v>
      </c>
      <c r="AM115" s="1656" t="str">
        <f>IF(AND(M115&lt;&gt;"",AK115&lt;&gt;""),VLOOKUP(M115&amp;AK115,'No Eliminar'!$P$3:$Q$27,2,FALSE),"")</f>
        <v>Baja</v>
      </c>
      <c r="AN115" s="685" t="s">
        <v>84</v>
      </c>
      <c r="AO115" s="1239" t="s">
        <v>1525</v>
      </c>
      <c r="AP115" s="1034"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637" t="s">
        <v>114</v>
      </c>
      <c r="BF115" s="1794" t="s">
        <v>388</v>
      </c>
      <c r="BG115" s="1794" t="s">
        <v>388</v>
      </c>
      <c r="BH115" s="1794" t="s">
        <v>388</v>
      </c>
      <c r="BI115" s="1794" t="s">
        <v>388</v>
      </c>
      <c r="BJ115" s="1794" t="s">
        <v>388</v>
      </c>
      <c r="BK115" s="1256"/>
      <c r="BL115" s="1810" t="s">
        <v>850</v>
      </c>
    </row>
    <row r="116" spans="2:71" s="336" customFormat="1" ht="186" customHeight="1" thickBot="1" x14ac:dyDescent="0.35">
      <c r="B116" s="1602"/>
      <c r="C116" s="1711"/>
      <c r="D116" s="1714"/>
      <c r="E116" s="1632"/>
      <c r="F116" s="1615"/>
      <c r="G116" s="1799"/>
      <c r="H116" s="1796"/>
      <c r="I116" s="1796"/>
      <c r="J116" s="1796"/>
      <c r="K116" s="1793"/>
      <c r="L116" s="1636"/>
      <c r="M116" s="1644"/>
      <c r="N116" s="1647"/>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636"/>
      <c r="AJ116" s="259"/>
      <c r="AK116" s="1651"/>
      <c r="AL116" s="1655"/>
      <c r="AM116" s="1658"/>
      <c r="AN116" s="686" t="s">
        <v>347</v>
      </c>
      <c r="AO116" s="1148" t="s">
        <v>1524</v>
      </c>
      <c r="AP116" s="1032"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639"/>
      <c r="BF116" s="1796"/>
      <c r="BG116" s="1796"/>
      <c r="BH116" s="1796"/>
      <c r="BI116" s="1796"/>
      <c r="BJ116" s="1796"/>
      <c r="BK116" s="1258"/>
      <c r="BL116" s="1811"/>
    </row>
    <row r="117" spans="2:71" s="336" customFormat="1" ht="227.25" customHeight="1" thickBot="1" x14ac:dyDescent="0.35">
      <c r="B117" s="1603"/>
      <c r="C117" s="1712"/>
      <c r="D117" s="1715"/>
      <c r="E117" s="580" t="s">
        <v>50</v>
      </c>
      <c r="F117" s="720" t="s">
        <v>305</v>
      </c>
      <c r="G117" s="906" t="s">
        <v>1005</v>
      </c>
      <c r="H117" s="1169" t="s">
        <v>68</v>
      </c>
      <c r="I117" s="1218" t="s">
        <v>1006</v>
      </c>
      <c r="J117" s="1218"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3"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192" t="s">
        <v>863</v>
      </c>
      <c r="BG117" s="1169" t="s">
        <v>854</v>
      </c>
      <c r="BH117" s="1169" t="s">
        <v>395</v>
      </c>
      <c r="BI117" s="1170">
        <v>44562</v>
      </c>
      <c r="BJ117" s="1170">
        <v>44926</v>
      </c>
      <c r="BK117" s="1264"/>
      <c r="BL117" s="1008" t="s">
        <v>1090</v>
      </c>
    </row>
    <row r="118" spans="2:71" ht="171" thickBot="1" x14ac:dyDescent="0.35">
      <c r="B118" s="1601" t="s">
        <v>202</v>
      </c>
      <c r="C118" s="1710" t="str">
        <f>VLOOKUP(B118,'No Eliminar'!B$3:D$18,2,FALSE)</f>
        <v>Asegurar la eficiente y oportuna adquisición, administración y suministro de bienes y servicios de acuerdo a las necesidades de los procesos del INPEC en atención a la normativa vigente.</v>
      </c>
      <c r="D118" s="1713" t="str">
        <f>VLOOKUP(B118,'No Eliminar'!B$3:E$18,4,FALSE)</f>
        <v>Ejecutar la planeación institucional en el marco de los valores del servicio público.</v>
      </c>
      <c r="E118" s="1610" t="s">
        <v>50</v>
      </c>
      <c r="F118" s="1613" t="s">
        <v>307</v>
      </c>
      <c r="G118" s="1798" t="s">
        <v>508</v>
      </c>
      <c r="H118" s="1794" t="s">
        <v>68</v>
      </c>
      <c r="I118" s="1063" t="s">
        <v>506</v>
      </c>
      <c r="J118" s="1792" t="s">
        <v>507</v>
      </c>
      <c r="K118" s="1792" t="s">
        <v>101</v>
      </c>
      <c r="L118" s="1635" t="s">
        <v>64</v>
      </c>
      <c r="M118" s="1642" t="str">
        <f t="shared" si="150"/>
        <v>Media</v>
      </c>
      <c r="N118" s="1645">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635" t="s">
        <v>360</v>
      </c>
      <c r="AJ118" s="92"/>
      <c r="AK118" s="1650" t="str">
        <f t="shared" si="152"/>
        <v>Menor</v>
      </c>
      <c r="AL118" s="1653">
        <f t="shared" si="153"/>
        <v>0.4</v>
      </c>
      <c r="AM118" s="1656" t="str">
        <f>IF(AND(M118&lt;&gt;"",AK118&lt;&gt;""),VLOOKUP(M118&amp;AK118,'No Eliminar'!$P$3:$Q$27,2,FALSE),"")</f>
        <v>Moderada</v>
      </c>
      <c r="AN118" s="188" t="s">
        <v>84</v>
      </c>
      <c r="AO118" s="434" t="s">
        <v>1479</v>
      </c>
      <c r="AP118" s="1003"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637" t="s">
        <v>60</v>
      </c>
      <c r="BF118" s="1014" t="s">
        <v>1483</v>
      </c>
      <c r="BG118" s="1165" t="s">
        <v>1482</v>
      </c>
      <c r="BH118" s="1165" t="s">
        <v>381</v>
      </c>
      <c r="BI118" s="1171">
        <v>44928</v>
      </c>
      <c r="BJ118" s="1171">
        <v>45260</v>
      </c>
      <c r="BK118" s="1014"/>
      <c r="BL118" s="1800" t="s">
        <v>1008</v>
      </c>
      <c r="BM118" s="614"/>
      <c r="BN118" s="614"/>
      <c r="BO118" s="614"/>
      <c r="BP118" s="614"/>
      <c r="BQ118" s="614"/>
      <c r="BR118" s="614"/>
      <c r="BS118" s="614"/>
    </row>
    <row r="119" spans="2:71" ht="137.25" customHeight="1" thickTop="1" thickBot="1" x14ac:dyDescent="0.35">
      <c r="B119" s="1602"/>
      <c r="C119" s="1711"/>
      <c r="D119" s="1714"/>
      <c r="E119" s="1632"/>
      <c r="F119" s="1615"/>
      <c r="G119" s="1799"/>
      <c r="H119" s="1796"/>
      <c r="I119" s="1219" t="s">
        <v>505</v>
      </c>
      <c r="J119" s="1793"/>
      <c r="K119" s="1793"/>
      <c r="L119" s="1636"/>
      <c r="M119" s="1644"/>
      <c r="N119" s="1647"/>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636"/>
      <c r="AJ119" s="113"/>
      <c r="AK119" s="1651"/>
      <c r="AL119" s="1655"/>
      <c r="AM119" s="1658"/>
      <c r="AN119" s="685" t="s">
        <v>347</v>
      </c>
      <c r="AO119" s="1234" t="s">
        <v>1481</v>
      </c>
      <c r="AP119" s="1004"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639"/>
      <c r="BF119" s="1246" t="s">
        <v>1484</v>
      </c>
      <c r="BG119" s="1190" t="s">
        <v>876</v>
      </c>
      <c r="BH119" s="1190" t="s">
        <v>1485</v>
      </c>
      <c r="BI119" s="1276">
        <v>44928</v>
      </c>
      <c r="BJ119" s="1276">
        <v>45260</v>
      </c>
      <c r="BK119" s="1246"/>
      <c r="BL119" s="1801"/>
      <c r="BM119" s="614"/>
      <c r="BN119" s="614"/>
      <c r="BO119" s="614"/>
      <c r="BP119" s="614"/>
      <c r="BQ119" s="614"/>
      <c r="BR119" s="614"/>
      <c r="BS119" s="614"/>
    </row>
    <row r="120" spans="2:71" s="336" customFormat="1" ht="184.5" customHeight="1" thickBot="1" x14ac:dyDescent="0.35">
      <c r="B120" s="1602"/>
      <c r="C120" s="1711"/>
      <c r="D120" s="1714"/>
      <c r="E120" s="1666" t="s">
        <v>50</v>
      </c>
      <c r="F120" s="1613" t="s">
        <v>308</v>
      </c>
      <c r="G120" s="1806" t="s">
        <v>1010</v>
      </c>
      <c r="H120" s="1794" t="s">
        <v>68</v>
      </c>
      <c r="I120" s="1792" t="s">
        <v>878</v>
      </c>
      <c r="J120" s="1792" t="s">
        <v>1468</v>
      </c>
      <c r="K120" s="1792" t="s">
        <v>101</v>
      </c>
      <c r="L120" s="1635" t="s">
        <v>64</v>
      </c>
      <c r="M120" s="1642" t="str">
        <f t="shared" ref="M120:M127" si="181">IF(L120="Máximo 2 veces por año","Muy Baja", IF(L120="De 3 a 24 veces por año","Baja", IF(L120="De 24 a 500 veces por año","Media", IF(L120="De 500 veces al año y máximo 5000 veces por año","Alta",IF(L120="Más de 5000 veces por año","Muy Alta",";")))))</f>
        <v>Media</v>
      </c>
      <c r="N120" s="1645">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635" t="s">
        <v>361</v>
      </c>
      <c r="AJ120" s="92"/>
      <c r="AK120" s="1650" t="str">
        <f t="shared" ref="AK120:AK127" si="183">IF(AI120="Afectación menor a 10 SMLMV","Leve",IF(AI120="Entre 10 y 50 SMLMV","Menor",IF(AI120="Entre 50 y 100 SMLMV","Moderado",IF(AI120="Entre 100 y 500 SMLMV","Mayor",IF(AI120="Mayor a 500 SMLMV","Catastrófico",";")))))</f>
        <v>Moderado</v>
      </c>
      <c r="AL120" s="1653">
        <f t="shared" ref="AL120:AL127" si="184">IF(AK120="Leve", 20%, IF(AK120="Menor",40%, IF(AK120="Moderado",60%, IF(AK120="Mayor",80%,IF(AK120="Catastrófico",100%,"")))))</f>
        <v>0.6</v>
      </c>
      <c r="AM120" s="1656" t="str">
        <f>IF(AND(M120&lt;&gt;"",AK120&lt;&gt;""),VLOOKUP(M120&amp;AK120,'No Eliminar'!$P$3:$Q$27,2,FALSE),"")</f>
        <v>Moderada</v>
      </c>
      <c r="AN120" s="686" t="s">
        <v>84</v>
      </c>
      <c r="AO120" s="1148" t="s">
        <v>1486</v>
      </c>
      <c r="AP120" s="1003"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637" t="s">
        <v>60</v>
      </c>
      <c r="BF120" s="1804" t="s">
        <v>1011</v>
      </c>
      <c r="BG120" s="1794" t="s">
        <v>883</v>
      </c>
      <c r="BH120" s="1794" t="s">
        <v>1488</v>
      </c>
      <c r="BI120" s="1802">
        <v>44928</v>
      </c>
      <c r="BJ120" s="1802">
        <v>45289</v>
      </c>
      <c r="BK120" s="1014"/>
      <c r="BL120" s="1800" t="s">
        <v>1012</v>
      </c>
    </row>
    <row r="121" spans="2:71" s="336" customFormat="1" ht="102.75" thickBot="1" x14ac:dyDescent="0.35">
      <c r="B121" s="1602"/>
      <c r="C121" s="1711"/>
      <c r="D121" s="1714"/>
      <c r="E121" s="1632"/>
      <c r="F121" s="1615"/>
      <c r="G121" s="1807"/>
      <c r="H121" s="1796"/>
      <c r="I121" s="1793"/>
      <c r="J121" s="1793"/>
      <c r="K121" s="1793"/>
      <c r="L121" s="1636"/>
      <c r="M121" s="1644"/>
      <c r="N121" s="1647"/>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636"/>
      <c r="AJ121" s="101"/>
      <c r="AK121" s="1651"/>
      <c r="AL121" s="1655"/>
      <c r="AM121" s="1658"/>
      <c r="AN121" s="685" t="s">
        <v>347</v>
      </c>
      <c r="AO121" s="1247" t="s">
        <v>1487</v>
      </c>
      <c r="AP121" s="1004"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639"/>
      <c r="BF121" s="1805"/>
      <c r="BG121" s="1796"/>
      <c r="BH121" s="1796"/>
      <c r="BI121" s="1803"/>
      <c r="BJ121" s="1803"/>
      <c r="BK121" s="1246"/>
      <c r="BL121" s="1801"/>
    </row>
    <row r="122" spans="2:71" s="336" customFormat="1" ht="186.75" customHeight="1" thickBot="1" x14ac:dyDescent="0.35">
      <c r="B122" s="1602"/>
      <c r="C122" s="1711"/>
      <c r="D122" s="1714"/>
      <c r="E122" s="1666" t="s">
        <v>50</v>
      </c>
      <c r="F122" s="1613" t="s">
        <v>309</v>
      </c>
      <c r="G122" s="1806" t="s">
        <v>1013</v>
      </c>
      <c r="H122" s="1794" t="s">
        <v>68</v>
      </c>
      <c r="I122" s="1792" t="s">
        <v>885</v>
      </c>
      <c r="J122" s="1792" t="s">
        <v>886</v>
      </c>
      <c r="K122" s="1792" t="s">
        <v>101</v>
      </c>
      <c r="L122" s="1635" t="s">
        <v>64</v>
      </c>
      <c r="M122" s="1642" t="str">
        <f t="shared" ref="M122:M124" si="197">IF(L122="Máximo 2 veces por año","Muy Baja", IF(L122="De 3 a 24 veces por año","Baja", IF(L122="De 24 a 500 veces por año","Media", IF(L122="De 500 veces al año y máximo 5000 veces por año","Alta",IF(L122="Más de 5000 veces por año","Muy Alta",";")))))</f>
        <v>Media</v>
      </c>
      <c r="N122" s="1645">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635" t="s">
        <v>361</v>
      </c>
      <c r="AJ122" s="84"/>
      <c r="AK122" s="1650" t="str">
        <f t="shared" ref="AK122:AK124" si="199">IF(AI122="Afectación menor a 10 SMLMV","Leve",IF(AI122="Entre 10 y 50 SMLMV","Menor",IF(AI122="Entre 50 y 100 SMLMV","Moderado",IF(AI122="Entre 100 y 500 SMLMV","Mayor",IF(AI122="Mayor a 500 SMLMV","Catastrófico",";")))))</f>
        <v>Moderado</v>
      </c>
      <c r="AL122" s="1653">
        <f t="shared" ref="AL122:AL124" si="200">IF(AK122="Leve", 20%, IF(AK122="Menor",40%, IF(AK122="Moderado",60%, IF(AK122="Mayor",80%,IF(AK122="Catastrófico",100%,"")))))</f>
        <v>0.6</v>
      </c>
      <c r="AM122" s="1656" t="str">
        <f>IF(AND(M122&lt;&gt;"",AK122&lt;&gt;""),VLOOKUP(M122&amp;AK122,'No Eliminar'!$P$3:$Q$27,2,FALSE),"")</f>
        <v>Moderada</v>
      </c>
      <c r="AN122" s="686" t="s">
        <v>84</v>
      </c>
      <c r="AO122" s="1151"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637" t="s">
        <v>118</v>
      </c>
      <c r="BF122" s="1804" t="s">
        <v>1014</v>
      </c>
      <c r="BG122" s="1794" t="s">
        <v>1015</v>
      </c>
      <c r="BH122" s="1794" t="s">
        <v>395</v>
      </c>
      <c r="BI122" s="1802">
        <v>44958</v>
      </c>
      <c r="BJ122" s="1802">
        <v>45260</v>
      </c>
      <c r="BK122" s="1014"/>
      <c r="BL122" s="1818" t="s">
        <v>890</v>
      </c>
    </row>
    <row r="123" spans="2:71" s="336" customFormat="1" ht="123.75" customHeight="1" thickBot="1" x14ac:dyDescent="0.35">
      <c r="B123" s="1602"/>
      <c r="C123" s="1711"/>
      <c r="D123" s="1714"/>
      <c r="E123" s="1632"/>
      <c r="F123" s="1615"/>
      <c r="G123" s="1807"/>
      <c r="H123" s="1796"/>
      <c r="I123" s="1793"/>
      <c r="J123" s="1793"/>
      <c r="K123" s="1793"/>
      <c r="L123" s="1636"/>
      <c r="M123" s="1644"/>
      <c r="N123" s="1647"/>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636"/>
      <c r="AJ123" s="113"/>
      <c r="AK123" s="1651"/>
      <c r="AL123" s="1655"/>
      <c r="AM123" s="1658"/>
      <c r="AN123" s="522" t="s">
        <v>347</v>
      </c>
      <c r="AO123" s="1247"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639"/>
      <c r="BF123" s="1805"/>
      <c r="BG123" s="1796"/>
      <c r="BH123" s="1796"/>
      <c r="BI123" s="1803"/>
      <c r="BJ123" s="1803"/>
      <c r="BK123" s="1246"/>
      <c r="BL123" s="1820"/>
    </row>
    <row r="124" spans="2:71" s="336" customFormat="1" ht="224.25" customHeight="1" thickBot="1" x14ac:dyDescent="0.35">
      <c r="B124" s="1602"/>
      <c r="C124" s="1711"/>
      <c r="D124" s="1714"/>
      <c r="E124" s="1666" t="s">
        <v>50</v>
      </c>
      <c r="F124" s="1613" t="s">
        <v>311</v>
      </c>
      <c r="G124" s="1806" t="s">
        <v>1016</v>
      </c>
      <c r="H124" s="1794" t="s">
        <v>68</v>
      </c>
      <c r="I124" s="1794" t="s">
        <v>886</v>
      </c>
      <c r="J124" s="1794" t="s">
        <v>892</v>
      </c>
      <c r="K124" s="1792" t="s">
        <v>101</v>
      </c>
      <c r="L124" s="1635" t="s">
        <v>72</v>
      </c>
      <c r="M124" s="1642" t="str">
        <f t="shared" si="197"/>
        <v>Baja</v>
      </c>
      <c r="N124" s="1645">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635" t="s">
        <v>361</v>
      </c>
      <c r="AJ124" s="92"/>
      <c r="AK124" s="1650" t="str">
        <f t="shared" si="199"/>
        <v>Moderado</v>
      </c>
      <c r="AL124" s="1653">
        <f t="shared" si="200"/>
        <v>0.6</v>
      </c>
      <c r="AM124" s="1656" t="str">
        <f>IF(AND(M124&lt;&gt;"",AK124&lt;&gt;""),VLOOKUP(M124&amp;AK124,'No Eliminar'!$P$3:$Q$27,2,FALSE),"")</f>
        <v>Moderada</v>
      </c>
      <c r="AN124" s="685" t="s">
        <v>84</v>
      </c>
      <c r="AO124" s="1248"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637" t="s">
        <v>60</v>
      </c>
      <c r="BF124" s="1804" t="s">
        <v>898</v>
      </c>
      <c r="BG124" s="1794" t="s">
        <v>899</v>
      </c>
      <c r="BH124" s="1794" t="s">
        <v>430</v>
      </c>
      <c r="BI124" s="1802">
        <v>44958</v>
      </c>
      <c r="BJ124" s="1802">
        <v>45260</v>
      </c>
      <c r="BK124" s="1014"/>
      <c r="BL124" s="1800" t="s">
        <v>1017</v>
      </c>
    </row>
    <row r="125" spans="2:71" s="336" customFormat="1" ht="98.25" customHeight="1" thickBot="1" x14ac:dyDescent="0.35">
      <c r="B125" s="1602"/>
      <c r="C125" s="1711"/>
      <c r="D125" s="1714"/>
      <c r="E125" s="1611"/>
      <c r="F125" s="1614"/>
      <c r="G125" s="1832"/>
      <c r="H125" s="1795"/>
      <c r="I125" s="1795"/>
      <c r="J125" s="1795"/>
      <c r="K125" s="1797"/>
      <c r="L125" s="1640"/>
      <c r="M125" s="1643"/>
      <c r="N125" s="1646"/>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640"/>
      <c r="AJ125" s="337"/>
      <c r="AK125" s="1652"/>
      <c r="AL125" s="1654"/>
      <c r="AM125" s="1657"/>
      <c r="AN125" s="686" t="s">
        <v>347</v>
      </c>
      <c r="AO125" s="1249"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638"/>
      <c r="BF125" s="1809"/>
      <c r="BG125" s="1795"/>
      <c r="BH125" s="1795"/>
      <c r="BI125" s="1808"/>
      <c r="BJ125" s="1808"/>
      <c r="BK125" s="1180"/>
      <c r="BL125" s="1823"/>
    </row>
    <row r="126" spans="2:71" s="336" customFormat="1" ht="96" customHeight="1" thickBot="1" x14ac:dyDescent="0.35">
      <c r="B126" s="1602"/>
      <c r="C126" s="1711"/>
      <c r="D126" s="1714"/>
      <c r="E126" s="1632"/>
      <c r="F126" s="1615"/>
      <c r="G126" s="1807"/>
      <c r="H126" s="1796"/>
      <c r="I126" s="1796"/>
      <c r="J126" s="1796"/>
      <c r="K126" s="1793"/>
      <c r="L126" s="1636"/>
      <c r="M126" s="1644"/>
      <c r="N126" s="1647"/>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636"/>
      <c r="AJ126" s="113"/>
      <c r="AK126" s="1651"/>
      <c r="AL126" s="1655"/>
      <c r="AM126" s="1658"/>
      <c r="AN126" s="522" t="s">
        <v>348</v>
      </c>
      <c r="AO126" s="1250"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639"/>
      <c r="BF126" s="1805"/>
      <c r="BG126" s="1796"/>
      <c r="BH126" s="1796"/>
      <c r="BI126" s="1803"/>
      <c r="BJ126" s="1803"/>
      <c r="BK126" s="1246"/>
      <c r="BL126" s="1801"/>
    </row>
    <row r="127" spans="2:71" s="336" customFormat="1" ht="246" customHeight="1" thickBot="1" x14ac:dyDescent="0.35">
      <c r="B127" s="1602"/>
      <c r="C127" s="1711"/>
      <c r="D127" s="1714"/>
      <c r="E127" s="1666" t="s">
        <v>50</v>
      </c>
      <c r="F127" s="1613" t="s">
        <v>313</v>
      </c>
      <c r="G127" s="1806" t="s">
        <v>1019</v>
      </c>
      <c r="H127" s="1794" t="s">
        <v>68</v>
      </c>
      <c r="I127" s="1794" t="s">
        <v>903</v>
      </c>
      <c r="J127" s="1794" t="s">
        <v>904</v>
      </c>
      <c r="K127" s="1792" t="s">
        <v>101</v>
      </c>
      <c r="L127" s="1635" t="s">
        <v>167</v>
      </c>
      <c r="M127" s="1642" t="str">
        <f t="shared" si="181"/>
        <v>Muy Baja</v>
      </c>
      <c r="N127" s="1645">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635" t="s">
        <v>362</v>
      </c>
      <c r="AJ127" s="92"/>
      <c r="AK127" s="1650" t="str">
        <f t="shared" si="183"/>
        <v>Mayor</v>
      </c>
      <c r="AL127" s="1653">
        <f t="shared" si="184"/>
        <v>0.8</v>
      </c>
      <c r="AM127" s="1656" t="str">
        <f>IF(AND(M127&lt;&gt;"",AK127&lt;&gt;""),VLOOKUP(M127&amp;AK127,'No Eliminar'!$P$3:$Q$27,2,FALSE),"")</f>
        <v>Alta</v>
      </c>
      <c r="AN127" s="686" t="s">
        <v>84</v>
      </c>
      <c r="AO127" s="1148"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637" t="s">
        <v>118</v>
      </c>
      <c r="BF127" s="1804" t="s">
        <v>909</v>
      </c>
      <c r="BG127" s="1794" t="s">
        <v>906</v>
      </c>
      <c r="BH127" s="1794" t="s">
        <v>430</v>
      </c>
      <c r="BI127" s="1802">
        <v>44958</v>
      </c>
      <c r="BJ127" s="1802">
        <v>45260</v>
      </c>
      <c r="BK127" s="1014"/>
      <c r="BL127" s="1800" t="s">
        <v>910</v>
      </c>
    </row>
    <row r="128" spans="2:71" s="336" customFormat="1" ht="218.25" customHeight="1" thickBot="1" x14ac:dyDescent="0.35">
      <c r="B128" s="1602"/>
      <c r="C128" s="1711"/>
      <c r="D128" s="1714"/>
      <c r="E128" s="1632"/>
      <c r="F128" s="1615"/>
      <c r="G128" s="1807"/>
      <c r="H128" s="1796"/>
      <c r="I128" s="1796"/>
      <c r="J128" s="1796"/>
      <c r="K128" s="1793"/>
      <c r="L128" s="1636"/>
      <c r="M128" s="1644"/>
      <c r="N128" s="1647"/>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636"/>
      <c r="AJ128" s="144"/>
      <c r="AK128" s="1651"/>
      <c r="AL128" s="1655"/>
      <c r="AM128" s="1658"/>
      <c r="AN128" s="686" t="s">
        <v>347</v>
      </c>
      <c r="AO128" s="1148"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639"/>
      <c r="BF128" s="1805"/>
      <c r="BG128" s="1796"/>
      <c r="BH128" s="1796"/>
      <c r="BI128" s="1803"/>
      <c r="BJ128" s="1803"/>
      <c r="BK128" s="1015"/>
      <c r="BL128" s="1801"/>
    </row>
    <row r="129" spans="2:64" s="336" customFormat="1" ht="88.5" thickBot="1" x14ac:dyDescent="0.35">
      <c r="B129" s="1602"/>
      <c r="C129" s="1711"/>
      <c r="D129" s="1714"/>
      <c r="E129" s="1666" t="s">
        <v>50</v>
      </c>
      <c r="F129" s="1613" t="s">
        <v>331</v>
      </c>
      <c r="G129" s="1806" t="s">
        <v>1020</v>
      </c>
      <c r="H129" s="1794" t="s">
        <v>165</v>
      </c>
      <c r="I129" s="1792" t="s">
        <v>1021</v>
      </c>
      <c r="J129" s="1792" t="s">
        <v>1022</v>
      </c>
      <c r="K129" s="1792" t="s">
        <v>357</v>
      </c>
      <c r="L129" s="1635" t="s">
        <v>64</v>
      </c>
      <c r="M129" s="1642" t="str">
        <f t="shared" ref="M129" si="209">IF(L129="Máximo 2 veces por año","Muy Baja", IF(L129="De 3 a 24 veces por año","Baja", IF(L129="De 24 a 500 veces por año","Media", IF(L129="De 500 veces al año y máximo 5000 veces por año","Alta",IF(L129="Más de 5000 veces por año","Muy Alta",";")))))</f>
        <v>Media</v>
      </c>
      <c r="N129" s="1645">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635" t="s">
        <v>362</v>
      </c>
      <c r="AJ129" s="92"/>
      <c r="AK129" s="1650" t="str">
        <f t="shared" ref="AK129" si="211">IF(AI129="Afectación menor a 10 SMLMV","Leve",IF(AI129="Entre 10 y 50 SMLMV","Menor",IF(AI129="Entre 50 y 100 SMLMV","Moderado",IF(AI129="Entre 100 y 500 SMLMV","Mayor",IF(AI129="Mayor a 500 SMLMV","Catastrófico",";")))))</f>
        <v>Mayor</v>
      </c>
      <c r="AL129" s="1653">
        <f t="shared" ref="AL129" si="212">IF(AK129="Leve", 20%, IF(AK129="Menor",40%, IF(AK129="Moderado",60%, IF(AK129="Mayor",80%,IF(AK129="Catastrófico",100%,"")))))</f>
        <v>0.8</v>
      </c>
      <c r="AM129" s="1656" t="str">
        <f>IF(AND(M129&lt;&gt;"",AK129&lt;&gt;""),VLOOKUP(M129&amp;AK129,'No Eliminar'!$P$3:$Q$27,2,FALSE),"")</f>
        <v>Alta</v>
      </c>
      <c r="AN129" s="686" t="s">
        <v>84</v>
      </c>
      <c r="AO129" s="1148"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637" t="s">
        <v>60</v>
      </c>
      <c r="BF129" s="1014" t="s">
        <v>911</v>
      </c>
      <c r="BG129" s="1165" t="s">
        <v>1025</v>
      </c>
      <c r="BH129" s="1165" t="s">
        <v>430</v>
      </c>
      <c r="BI129" s="1171">
        <v>44958</v>
      </c>
      <c r="BJ129" s="1171">
        <v>45169</v>
      </c>
      <c r="BK129" s="1014"/>
      <c r="BL129" s="1800" t="s">
        <v>913</v>
      </c>
    </row>
    <row r="130" spans="2:64" ht="86.25" customHeight="1" thickBot="1" x14ac:dyDescent="0.35">
      <c r="B130" s="1603"/>
      <c r="C130" s="1712"/>
      <c r="D130" s="1715"/>
      <c r="E130" s="1612"/>
      <c r="F130" s="1615"/>
      <c r="G130" s="1807"/>
      <c r="H130" s="1796"/>
      <c r="I130" s="1793"/>
      <c r="J130" s="1793"/>
      <c r="K130" s="1793"/>
      <c r="L130" s="1636"/>
      <c r="M130" s="1644"/>
      <c r="N130" s="1647"/>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636"/>
      <c r="AJ130" s="144"/>
      <c r="AK130" s="1651"/>
      <c r="AL130" s="1655"/>
      <c r="AM130" s="1658"/>
      <c r="AN130" s="686" t="s">
        <v>347</v>
      </c>
      <c r="AO130" s="1242"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639"/>
      <c r="BF130" s="1015" t="s">
        <v>1028</v>
      </c>
      <c r="BG130" s="1167" t="s">
        <v>1025</v>
      </c>
      <c r="BH130" s="1167" t="s">
        <v>912</v>
      </c>
      <c r="BI130" s="1191">
        <v>44958</v>
      </c>
      <c r="BJ130" s="1191">
        <v>45260</v>
      </c>
      <c r="BK130" s="1015"/>
      <c r="BL130" s="1801"/>
    </row>
    <row r="131" spans="2:64" ht="156.75" thickBot="1" x14ac:dyDescent="0.35">
      <c r="B131" s="1659" t="s">
        <v>162</v>
      </c>
      <c r="C131" s="1713" t="str">
        <f>VLOOKUP(B131,'No Eliminar'!B$3:D$18,2,FALSE)</f>
        <v>Ejercer el adecuado control de los recursos financieros asignados al Instituto en cumplimiento a los principios contables y de hacienda pública.</v>
      </c>
      <c r="D131" s="1713" t="str">
        <f>VLOOKUP(B131,'No Eliminar'!B$3:E$18,4,FALSE)</f>
        <v>Ejecutar la planeación institucional en el marco de los valores del servicio público.</v>
      </c>
      <c r="E131" s="597" t="s">
        <v>50</v>
      </c>
      <c r="F131" s="720" t="s">
        <v>317</v>
      </c>
      <c r="G131" s="915" t="s">
        <v>524</v>
      </c>
      <c r="H131" s="1169" t="s">
        <v>68</v>
      </c>
      <c r="I131" s="1214" t="s">
        <v>525</v>
      </c>
      <c r="J131" s="1214"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06" t="s">
        <v>765</v>
      </c>
      <c r="BG131" s="1063" t="s">
        <v>764</v>
      </c>
      <c r="BH131" s="1063" t="s">
        <v>590</v>
      </c>
      <c r="BI131" s="1279">
        <v>44928</v>
      </c>
      <c r="BJ131" s="1279">
        <v>45289</v>
      </c>
      <c r="BK131" s="1256"/>
      <c r="BL131" s="1280" t="s">
        <v>1031</v>
      </c>
    </row>
    <row r="132" spans="2:64" ht="108.75" customHeight="1" thickBot="1" x14ac:dyDescent="0.35">
      <c r="B132" s="1660"/>
      <c r="C132" s="1714"/>
      <c r="D132" s="1714"/>
      <c r="E132" s="1666" t="s">
        <v>74</v>
      </c>
      <c r="F132" s="1613" t="s">
        <v>319</v>
      </c>
      <c r="G132" s="1806" t="s">
        <v>1032</v>
      </c>
      <c r="H132" s="1794" t="s">
        <v>68</v>
      </c>
      <c r="I132" s="1792" t="s">
        <v>536</v>
      </c>
      <c r="J132" s="1792" t="s">
        <v>1033</v>
      </c>
      <c r="K132" s="1792" t="s">
        <v>101</v>
      </c>
      <c r="L132" s="1635" t="s">
        <v>72</v>
      </c>
      <c r="M132" s="1642" t="str">
        <f t="shared" si="221"/>
        <v>Baja</v>
      </c>
      <c r="N132" s="1645">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635" t="s">
        <v>360</v>
      </c>
      <c r="AJ132" s="92"/>
      <c r="AK132" s="1650" t="str">
        <f t="shared" si="223"/>
        <v>Menor</v>
      </c>
      <c r="AL132" s="1653">
        <f t="shared" si="224"/>
        <v>0.4</v>
      </c>
      <c r="AM132" s="1656"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637" t="s">
        <v>114</v>
      </c>
      <c r="BF132" s="1835" t="s">
        <v>388</v>
      </c>
      <c r="BG132" s="1835" t="s">
        <v>388</v>
      </c>
      <c r="BH132" s="1835" t="s">
        <v>388</v>
      </c>
      <c r="BI132" s="1835" t="s">
        <v>388</v>
      </c>
      <c r="BJ132" s="1835" t="s">
        <v>388</v>
      </c>
      <c r="BK132" s="1835" t="s">
        <v>388</v>
      </c>
      <c r="BL132" s="1800" t="s">
        <v>1034</v>
      </c>
    </row>
    <row r="133" spans="2:64" ht="96.75" customHeight="1" thickTop="1" thickBot="1" x14ac:dyDescent="0.35">
      <c r="B133" s="1660"/>
      <c r="C133" s="1714"/>
      <c r="D133" s="1714"/>
      <c r="E133" s="1611"/>
      <c r="F133" s="1614"/>
      <c r="G133" s="1832"/>
      <c r="H133" s="1795"/>
      <c r="I133" s="1797"/>
      <c r="J133" s="1797"/>
      <c r="K133" s="1797"/>
      <c r="L133" s="1640"/>
      <c r="M133" s="1643"/>
      <c r="N133" s="1646"/>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640"/>
      <c r="AJ133" s="337"/>
      <c r="AK133" s="1652"/>
      <c r="AL133" s="1654"/>
      <c r="AM133" s="1657"/>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638"/>
      <c r="BF133" s="1836"/>
      <c r="BG133" s="1836"/>
      <c r="BH133" s="1836"/>
      <c r="BI133" s="1836"/>
      <c r="BJ133" s="1836"/>
      <c r="BK133" s="1836"/>
      <c r="BL133" s="1823"/>
    </row>
    <row r="134" spans="2:64" ht="104.25" thickBot="1" x14ac:dyDescent="0.35">
      <c r="B134" s="1660"/>
      <c r="C134" s="1714"/>
      <c r="D134" s="1714"/>
      <c r="E134" s="1632"/>
      <c r="F134" s="1615"/>
      <c r="G134" s="1807"/>
      <c r="H134" s="1796"/>
      <c r="I134" s="1793"/>
      <c r="J134" s="1793"/>
      <c r="K134" s="1793"/>
      <c r="L134" s="1636"/>
      <c r="M134" s="1644"/>
      <c r="N134" s="1647"/>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636"/>
      <c r="AJ134" s="101"/>
      <c r="AK134" s="1651"/>
      <c r="AL134" s="1655"/>
      <c r="AM134" s="1658"/>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639"/>
      <c r="BF134" s="1837"/>
      <c r="BG134" s="1837"/>
      <c r="BH134" s="1837"/>
      <c r="BI134" s="1837"/>
      <c r="BJ134" s="1837"/>
      <c r="BK134" s="1837"/>
      <c r="BL134" s="1801"/>
    </row>
    <row r="135" spans="2:64" ht="167.25" customHeight="1" thickBot="1" x14ac:dyDescent="0.35">
      <c r="B135" s="1660"/>
      <c r="C135" s="1714"/>
      <c r="D135" s="1714"/>
      <c r="E135" s="1666" t="s">
        <v>50</v>
      </c>
      <c r="F135" s="1613" t="s">
        <v>320</v>
      </c>
      <c r="G135" s="1798" t="s">
        <v>562</v>
      </c>
      <c r="H135" s="1794" t="s">
        <v>68</v>
      </c>
      <c r="I135" s="1794" t="s">
        <v>563</v>
      </c>
      <c r="J135" s="1815" t="s">
        <v>1036</v>
      </c>
      <c r="K135" s="1792" t="s">
        <v>101</v>
      </c>
      <c r="L135" s="1635" t="s">
        <v>72</v>
      </c>
      <c r="M135" s="1642" t="str">
        <f t="shared" ref="M135" si="227">IF(L135="Máximo 2 veces por año","Muy Baja", IF(L135="De 3 a 24 veces por año","Baja", IF(L135="De 24 a 500 veces por año","Media", IF(L135="De 500 veces al año y máximo 5000 veces por año","Alta",IF(L135="Más de 5000 veces por año","Muy Alta",";")))))</f>
        <v>Baja</v>
      </c>
      <c r="N135" s="1645">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635" t="s">
        <v>360</v>
      </c>
      <c r="AJ135" s="84"/>
      <c r="AK135" s="1650" t="str">
        <f t="shared" ref="AK135" si="229">IF(AI135="Afectación menor a 10 SMLMV","Leve",IF(AI135="Entre 10 y 50 SMLMV","Menor",IF(AI135="Entre 50 y 100 SMLMV","Moderado",IF(AI135="Entre 100 y 500 SMLMV","Mayor",IF(AI135="Mayor a 500 SMLMV","Catastrófico",";")))))</f>
        <v>Menor</v>
      </c>
      <c r="AL135" s="1653">
        <f t="shared" ref="AL135" si="230">IF(AK135="Leve", 20%, IF(AK135="Menor",40%, IF(AK135="Moderado",60%, IF(AK135="Mayor",80%,IF(AK135="Catastrófico",100%,"")))))</f>
        <v>0.4</v>
      </c>
      <c r="AM135" s="1656"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637" t="s">
        <v>114</v>
      </c>
      <c r="BF135" s="1835" t="s">
        <v>388</v>
      </c>
      <c r="BG135" s="1835" t="s">
        <v>388</v>
      </c>
      <c r="BH135" s="1835" t="s">
        <v>388</v>
      </c>
      <c r="BI135" s="1835" t="s">
        <v>388</v>
      </c>
      <c r="BJ135" s="1835" t="s">
        <v>388</v>
      </c>
      <c r="BK135" s="1010"/>
      <c r="BL135" s="1800" t="s">
        <v>1038</v>
      </c>
    </row>
    <row r="136" spans="2:64" ht="150.75" customHeight="1" thickTop="1" thickBot="1" x14ac:dyDescent="0.35">
      <c r="B136" s="1661"/>
      <c r="C136" s="1715"/>
      <c r="D136" s="1715"/>
      <c r="E136" s="1612"/>
      <c r="F136" s="1615"/>
      <c r="G136" s="1799"/>
      <c r="H136" s="1796"/>
      <c r="I136" s="1796"/>
      <c r="J136" s="1817"/>
      <c r="K136" s="1793"/>
      <c r="L136" s="1636"/>
      <c r="M136" s="1644"/>
      <c r="N136" s="1647"/>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636"/>
      <c r="AJ136" s="101"/>
      <c r="AK136" s="1651"/>
      <c r="AL136" s="1655"/>
      <c r="AM136" s="1658"/>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639"/>
      <c r="BF136" s="1837"/>
      <c r="BG136" s="1837"/>
      <c r="BH136" s="1837"/>
      <c r="BI136" s="1837"/>
      <c r="BJ136" s="1837"/>
      <c r="BK136" s="1011"/>
      <c r="BL136" s="1801"/>
    </row>
    <row r="137" spans="2:64" ht="114.75" customHeight="1" x14ac:dyDescent="0.3">
      <c r="B137" s="1659" t="s">
        <v>71</v>
      </c>
      <c r="C137" s="1713" t="str">
        <f>VLOOKUP(B137,'No Eliminar'!B$3:D$18,2,FALSE)</f>
        <v>Administrar la documentación del Instituto durante todo su ciclo vital de acuerdo a la legislación vigente con el fin de conservar la memoria institucional y proporcionar de manera oportuna la información a usuarios.</v>
      </c>
      <c r="D137" s="1713" t="str">
        <f>VLOOKUP(B137,'No Eliminar'!B$3:E$18,4,FALSE)</f>
        <v>Garantizar un adecuado flujo de información tanto interna  como externa</v>
      </c>
      <c r="E137" s="1610" t="s">
        <v>50</v>
      </c>
      <c r="F137" s="1613" t="s">
        <v>321</v>
      </c>
      <c r="G137" s="1806" t="s">
        <v>567</v>
      </c>
      <c r="H137" s="1794" t="s">
        <v>68</v>
      </c>
      <c r="I137" s="1792" t="s">
        <v>568</v>
      </c>
      <c r="J137" s="1792" t="s">
        <v>569</v>
      </c>
      <c r="K137" s="1792" t="s">
        <v>355</v>
      </c>
      <c r="L137" s="1635" t="s">
        <v>167</v>
      </c>
      <c r="M137" s="1642" t="str">
        <f t="shared" ref="M137" si="232">IF(L137="Máximo 2 veces por año","Muy Baja", IF(L137="De 3 a 24 veces por año","Baja", IF(L137="De 24 a 500 veces por año","Media", IF(L137="De 500 veces al año y máximo 5000 veces por año","Alta",IF(L137="Más de 5000 veces por año","Muy Alta",";")))))</f>
        <v>Muy Baja</v>
      </c>
      <c r="N137" s="1645">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635" t="s">
        <v>189</v>
      </c>
      <c r="AJ137" s="92"/>
      <c r="AK137" s="1650" t="str">
        <f t="shared" ref="AK137" si="234">IF(AI137="Afectación menor a 10 SMLMV","Leve",IF(AI137="Entre 10 y 50 SMLMV","Menor",IF(AI137="Entre 50 y 100 SMLMV","Moderado",IF(AI137="Entre 100 y 500 SMLMV","Mayor",IF(AI137="Mayor a 500 SMLMV","Catastrófico",";")))))</f>
        <v>Catastrófico</v>
      </c>
      <c r="AL137" s="1653">
        <f t="shared" ref="AL137" si="235">IF(AK137="Leve", 20%, IF(AK137="Menor",40%, IF(AK137="Moderado",60%, IF(AK137="Mayor",80%,IF(AK137="Catastrófico",100%,"")))))</f>
        <v>1</v>
      </c>
      <c r="AM137" s="1656" t="str">
        <f>IF(AND(M137&lt;&gt;"",AK137&lt;&gt;""),VLOOKUP(M137&amp;AK137,'No Eliminar'!$P$3:$Q$27,2,FALSE),"")</f>
        <v>Extrema</v>
      </c>
      <c r="AN137" s="1695" t="s">
        <v>84</v>
      </c>
      <c r="AO137" s="1833" t="s">
        <v>1596</v>
      </c>
      <c r="AP137" s="1699" t="s">
        <v>570</v>
      </c>
      <c r="AQ137" s="1742" t="str">
        <f t="shared" si="132"/>
        <v>Impacto</v>
      </c>
      <c r="AR137" s="1637" t="s">
        <v>55</v>
      </c>
      <c r="AS137" s="1653">
        <f t="shared" si="133"/>
        <v>0.1</v>
      </c>
      <c r="AT137" s="1637" t="s">
        <v>56</v>
      </c>
      <c r="AU137" s="1653">
        <f t="shared" si="134"/>
        <v>0.15</v>
      </c>
      <c r="AV137" s="1743">
        <f t="shared" si="231"/>
        <v>0.25</v>
      </c>
      <c r="AW137" s="1637" t="s">
        <v>57</v>
      </c>
      <c r="AX137" s="1637" t="s">
        <v>65</v>
      </c>
      <c r="AY137" s="1637" t="s">
        <v>59</v>
      </c>
      <c r="AZ137" s="1743">
        <f>IFERROR(IF(AQ137="Probabilidad",(N137-(+N137*AV137)),IF(AQ137="Impacto",N137,"")),"")</f>
        <v>0.2</v>
      </c>
      <c r="BA137" s="1749" t="str">
        <f t="shared" si="136"/>
        <v>Muy Baja</v>
      </c>
      <c r="BB137" s="1743">
        <f>IF(AQ137="Impacto",(AL137-(+AL137*AV137)),AL137)</f>
        <v>0.75</v>
      </c>
      <c r="BC137" s="1749" t="str">
        <f t="shared" si="137"/>
        <v>Mayor</v>
      </c>
      <c r="BD137" s="1741" t="str">
        <f>IF(AND(BA137&lt;&gt;"",BC137&lt;&gt;""),VLOOKUP(BA137&amp;BC137,'No Eliminar'!$P$3:$Q$27,2,FALSE),"")</f>
        <v>Alta</v>
      </c>
      <c r="BE137" s="1637" t="s">
        <v>118</v>
      </c>
      <c r="BF137" s="1183" t="s">
        <v>572</v>
      </c>
      <c r="BG137" s="1174" t="s">
        <v>573</v>
      </c>
      <c r="BH137" s="1174" t="s">
        <v>430</v>
      </c>
      <c r="BI137" s="1176">
        <v>44927</v>
      </c>
      <c r="BJ137" s="1176">
        <v>45290</v>
      </c>
      <c r="BK137" s="1194"/>
      <c r="BL137" s="1800" t="s">
        <v>576</v>
      </c>
    </row>
    <row r="138" spans="2:64" ht="100.5" thickBot="1" x14ac:dyDescent="0.35">
      <c r="B138" s="1660"/>
      <c r="C138" s="1714"/>
      <c r="D138" s="1714"/>
      <c r="E138" s="1632"/>
      <c r="F138" s="1615"/>
      <c r="G138" s="1807"/>
      <c r="H138" s="1796"/>
      <c r="I138" s="1793"/>
      <c r="J138" s="1793"/>
      <c r="K138" s="1793"/>
      <c r="L138" s="1636"/>
      <c r="M138" s="1644"/>
      <c r="N138" s="1647"/>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636"/>
      <c r="AJ138" s="101"/>
      <c r="AK138" s="1651"/>
      <c r="AL138" s="1655"/>
      <c r="AM138" s="1658"/>
      <c r="AN138" s="1696"/>
      <c r="AO138" s="1834"/>
      <c r="AP138" s="1700"/>
      <c r="AQ138" s="1702"/>
      <c r="AR138" s="1639"/>
      <c r="AS138" s="1655"/>
      <c r="AT138" s="1639"/>
      <c r="AU138" s="1655"/>
      <c r="AV138" s="1691"/>
      <c r="AW138" s="1639"/>
      <c r="AX138" s="1639"/>
      <c r="AY138" s="1639"/>
      <c r="AZ138" s="1691"/>
      <c r="BA138" s="1704"/>
      <c r="BB138" s="1691"/>
      <c r="BC138" s="1704"/>
      <c r="BD138" s="1706"/>
      <c r="BE138" s="1639"/>
      <c r="BF138" s="1015" t="s">
        <v>574</v>
      </c>
      <c r="BG138" s="1167" t="s">
        <v>575</v>
      </c>
      <c r="BH138" s="1167" t="s">
        <v>430</v>
      </c>
      <c r="BI138" s="1191">
        <v>44927</v>
      </c>
      <c r="BJ138" s="1191">
        <v>45290</v>
      </c>
      <c r="BK138" s="1011"/>
      <c r="BL138" s="1801"/>
    </row>
    <row r="139" spans="2:64" ht="120" thickBot="1" x14ac:dyDescent="0.35">
      <c r="B139" s="1660"/>
      <c r="C139" s="1714"/>
      <c r="D139" s="1714"/>
      <c r="E139" s="1666" t="s">
        <v>74</v>
      </c>
      <c r="F139" s="1613" t="s">
        <v>322</v>
      </c>
      <c r="G139" s="1806" t="s">
        <v>577</v>
      </c>
      <c r="H139" s="1794" t="s">
        <v>68</v>
      </c>
      <c r="I139" s="1794" t="s">
        <v>578</v>
      </c>
      <c r="J139" s="1794" t="s">
        <v>579</v>
      </c>
      <c r="K139" s="1792" t="s">
        <v>101</v>
      </c>
      <c r="L139" s="1635" t="s">
        <v>72</v>
      </c>
      <c r="M139" s="1642" t="str">
        <f t="shared" ref="M139" si="236">IF(L139="Máximo 2 veces por año","Muy Baja", IF(L139="De 3 a 24 veces por año","Baja", IF(L139="De 24 a 500 veces por año","Media", IF(L139="De 500 veces al año y máximo 5000 veces por año","Alta",IF(L139="Más de 5000 veces por año","Muy Alta",";")))))</f>
        <v>Baja</v>
      </c>
      <c r="N139" s="1645">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635" t="s">
        <v>361</v>
      </c>
      <c r="AJ139" s="84"/>
      <c r="AK139" s="1650" t="str">
        <f>IF(AI139="Afectación menor a 10 SMLMV","Leve",IF(AI139="Entre 10 y 50 SMLMV","Menor",IF(AI139="Entre 50 y 100 SMLMV","Moderado",IF(AI139="Entre 100 y 500 SMLMV","Mayor",IF(AI139="Mayor a 500 SMLMV","Catastrófico",";")))))</f>
        <v>Moderado</v>
      </c>
      <c r="AL139" s="1653">
        <f t="shared" ref="AL139" si="238">IF(AK139="Leve", 20%, IF(AK139="Menor",40%, IF(AK139="Moderado",60%, IF(AK139="Mayor",80%,IF(AK139="Catastrófico",100%,"")))))</f>
        <v>0.6</v>
      </c>
      <c r="AM139" s="1656" t="str">
        <f>IF(AND(M139&lt;&gt;"",AK139&lt;&gt;""),VLOOKUP(M139&amp;AK139,'No Eliminar'!$P$3:$Q$27,2,FALSE),"")</f>
        <v>Moderada</v>
      </c>
      <c r="AN139" s="188" t="s">
        <v>84</v>
      </c>
      <c r="AO139" s="1229"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637" t="s">
        <v>60</v>
      </c>
      <c r="BF139" s="1281" t="s">
        <v>585</v>
      </c>
      <c r="BG139" s="1165" t="s">
        <v>586</v>
      </c>
      <c r="BH139" s="1165" t="s">
        <v>381</v>
      </c>
      <c r="BI139" s="1171">
        <v>45047</v>
      </c>
      <c r="BJ139" s="1171">
        <v>45168</v>
      </c>
      <c r="BK139" s="1010"/>
      <c r="BL139" s="1800" t="s">
        <v>591</v>
      </c>
    </row>
    <row r="140" spans="2:64" ht="102.75" thickTop="1" thickBot="1" x14ac:dyDescent="0.35">
      <c r="B140" s="1660"/>
      <c r="C140" s="1714"/>
      <c r="D140" s="1714"/>
      <c r="E140" s="1611"/>
      <c r="F140" s="1614"/>
      <c r="G140" s="1832"/>
      <c r="H140" s="1795"/>
      <c r="I140" s="1795"/>
      <c r="J140" s="1795"/>
      <c r="K140" s="1797"/>
      <c r="L140" s="1640"/>
      <c r="M140" s="1643"/>
      <c r="N140" s="1646"/>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640"/>
      <c r="AJ140" s="337"/>
      <c r="AK140" s="1652"/>
      <c r="AL140" s="1654"/>
      <c r="AM140" s="1657"/>
      <c r="AN140" s="188" t="s">
        <v>347</v>
      </c>
      <c r="AO140" s="1243"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638"/>
      <c r="BF140" s="1282" t="s">
        <v>587</v>
      </c>
      <c r="BG140" s="1283" t="s">
        <v>588</v>
      </c>
      <c r="BH140" s="1181" t="s">
        <v>430</v>
      </c>
      <c r="BI140" s="1182">
        <v>44927</v>
      </c>
      <c r="BJ140" s="1182">
        <v>45289</v>
      </c>
      <c r="BK140" s="1013"/>
      <c r="BL140" s="1823"/>
    </row>
    <row r="141" spans="2:64" ht="89.25" thickTop="1" thickBot="1" x14ac:dyDescent="0.35">
      <c r="B141" s="1660"/>
      <c r="C141" s="1714"/>
      <c r="D141" s="1714"/>
      <c r="E141" s="1632"/>
      <c r="F141" s="1615"/>
      <c r="G141" s="1807"/>
      <c r="H141" s="1796"/>
      <c r="I141" s="1796"/>
      <c r="J141" s="1796"/>
      <c r="K141" s="1793"/>
      <c r="L141" s="1636"/>
      <c r="M141" s="1644"/>
      <c r="N141" s="1647"/>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636"/>
      <c r="AJ141" s="113"/>
      <c r="AK141" s="1651"/>
      <c r="AL141" s="1655"/>
      <c r="AM141" s="1658"/>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639"/>
      <c r="BF141" s="1284" t="s">
        <v>589</v>
      </c>
      <c r="BG141" s="1167" t="s">
        <v>586</v>
      </c>
      <c r="BH141" s="1167" t="s">
        <v>590</v>
      </c>
      <c r="BI141" s="1191">
        <v>44928</v>
      </c>
      <c r="BJ141" s="1191">
        <v>45289</v>
      </c>
      <c r="BK141" s="1011"/>
      <c r="BL141" s="1801"/>
    </row>
    <row r="142" spans="2:64" ht="93.75" customHeight="1" x14ac:dyDescent="0.3">
      <c r="B142" s="1660"/>
      <c r="C142" s="1714"/>
      <c r="D142" s="1714"/>
      <c r="E142" s="1666" t="s">
        <v>346</v>
      </c>
      <c r="F142" s="1613" t="s">
        <v>329</v>
      </c>
      <c r="G142" s="1806" t="s">
        <v>672</v>
      </c>
      <c r="H142" s="1794" t="s">
        <v>68</v>
      </c>
      <c r="I142" s="1792" t="s">
        <v>1039</v>
      </c>
      <c r="J142" s="1792" t="s">
        <v>673</v>
      </c>
      <c r="K142" s="1792" t="s">
        <v>355</v>
      </c>
      <c r="L142" s="1635" t="s">
        <v>64</v>
      </c>
      <c r="M142" s="1642" t="str">
        <f t="shared" ref="M142:M144" si="246">IF(L142="Máximo 2 veces por año","Muy Baja", IF(L142="De 3 a 24 veces por año","Baja", IF(L142="De 24 a 500 veces por año","Media", IF(L142="De 500 veces al año y máximo 5000 veces por año","Alta",IF(L142="Más de 5000 veces por año","Muy Alta",";")))))</f>
        <v>Media</v>
      </c>
      <c r="N142" s="1645">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635" t="s">
        <v>362</v>
      </c>
      <c r="AJ142" s="92"/>
      <c r="AK142" s="1650" t="str">
        <f t="shared" ref="AK142:AK144" si="248">IF(AI142="Afectación menor a 10 SMLMV","Leve",IF(AI142="Entre 10 y 50 SMLMV","Menor",IF(AI142="Entre 50 y 100 SMLMV","Moderado",IF(AI142="Entre 100 y 500 SMLMV","Mayor",IF(AI142="Mayor a 500 SMLMV","Catastrófico",";")))))</f>
        <v>Mayor</v>
      </c>
      <c r="AL142" s="1653">
        <f t="shared" ref="AL142:AL144" si="249">IF(AK142="Leve", 20%, IF(AK142="Menor",40%, IF(AK142="Moderado",60%, IF(AK142="Mayor",80%,IF(AK142="Catastrófico",100%,"")))))</f>
        <v>0.8</v>
      </c>
      <c r="AM142" s="1656" t="str">
        <f>IF(AND(M142&lt;&gt;"",AK142&lt;&gt;""),VLOOKUP(M142&amp;AK142,'No Eliminar'!$P$3:$Q$27,2,FALSE),"")</f>
        <v>Alta</v>
      </c>
      <c r="AN142" s="1695" t="s">
        <v>84</v>
      </c>
      <c r="AO142" s="1784" t="s">
        <v>1366</v>
      </c>
      <c r="AP142" s="1699" t="s">
        <v>570</v>
      </c>
      <c r="AQ142" s="1742" t="str">
        <f t="shared" si="239"/>
        <v>Probabilidad</v>
      </c>
      <c r="AR142" s="1637" t="s">
        <v>62</v>
      </c>
      <c r="AS142" s="1653">
        <f t="shared" si="240"/>
        <v>0.15</v>
      </c>
      <c r="AT142" s="1637" t="s">
        <v>56</v>
      </c>
      <c r="AU142" s="1653">
        <f t="shared" si="241"/>
        <v>0.15</v>
      </c>
      <c r="AV142" s="1743">
        <f t="shared" si="242"/>
        <v>0.3</v>
      </c>
      <c r="AW142" s="1637" t="s">
        <v>57</v>
      </c>
      <c r="AX142" s="1637" t="s">
        <v>65</v>
      </c>
      <c r="AY142" s="1637" t="s">
        <v>59</v>
      </c>
      <c r="AZ142" s="1743">
        <f t="shared" ref="AZ142" si="250">IFERROR(IF(AQ142="Probabilidad",(N142-(+N142*AV142)),IF(AQ142="Impacto",N142,"")),"")</f>
        <v>0.42</v>
      </c>
      <c r="BA142" s="1749" t="str">
        <f t="shared" si="244"/>
        <v>Media</v>
      </c>
      <c r="BB142" s="1743">
        <f t="shared" ref="BB142" si="251">IF(AQ142="Impacto",(AL142-(+AL142*AV142)),AL142)</f>
        <v>0.8</v>
      </c>
      <c r="BC142" s="1749" t="str">
        <f t="shared" si="245"/>
        <v>Mayor</v>
      </c>
      <c r="BD142" s="1741" t="str">
        <f>IF(AND(BA142&lt;&gt;"",BC142&lt;&gt;""),VLOOKUP(BA142&amp;BC142,'No Eliminar'!$P$3:$Q$27,2,FALSE),"")</f>
        <v>Alta</v>
      </c>
      <c r="BE142" s="1637" t="s">
        <v>60</v>
      </c>
      <c r="BF142" s="1285" t="s">
        <v>670</v>
      </c>
      <c r="BG142" s="1165" t="s">
        <v>671</v>
      </c>
      <c r="BH142" s="1165" t="s">
        <v>381</v>
      </c>
      <c r="BI142" s="1171">
        <v>44928</v>
      </c>
      <c r="BJ142" s="1171">
        <v>45289</v>
      </c>
      <c r="BK142" s="1010"/>
      <c r="BL142" s="1800" t="s">
        <v>1040</v>
      </c>
    </row>
    <row r="143" spans="2:64" ht="101.25" customHeight="1" thickBot="1" x14ac:dyDescent="0.35">
      <c r="B143" s="1661"/>
      <c r="C143" s="1715"/>
      <c r="D143" s="1715"/>
      <c r="E143" s="1612"/>
      <c r="F143" s="1615"/>
      <c r="G143" s="1807"/>
      <c r="H143" s="1796"/>
      <c r="I143" s="1793"/>
      <c r="J143" s="1793"/>
      <c r="K143" s="1793"/>
      <c r="L143" s="1636"/>
      <c r="M143" s="1644"/>
      <c r="N143" s="1647"/>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636"/>
      <c r="AJ143" s="101"/>
      <c r="AK143" s="1651"/>
      <c r="AL143" s="1655"/>
      <c r="AM143" s="1658"/>
      <c r="AN143" s="1696"/>
      <c r="AO143" s="1785"/>
      <c r="AP143" s="1700"/>
      <c r="AQ143" s="1702"/>
      <c r="AR143" s="1639"/>
      <c r="AS143" s="1655"/>
      <c r="AT143" s="1639"/>
      <c r="AU143" s="1655"/>
      <c r="AV143" s="1691"/>
      <c r="AW143" s="1639"/>
      <c r="AX143" s="1639"/>
      <c r="AY143" s="1639"/>
      <c r="AZ143" s="1691"/>
      <c r="BA143" s="1704"/>
      <c r="BB143" s="1691"/>
      <c r="BC143" s="1704"/>
      <c r="BD143" s="1706"/>
      <c r="BE143" s="1639"/>
      <c r="BF143" s="1284" t="s">
        <v>675</v>
      </c>
      <c r="BG143" s="1167" t="s">
        <v>676</v>
      </c>
      <c r="BH143" s="1167" t="s">
        <v>381</v>
      </c>
      <c r="BI143" s="1191">
        <v>44928</v>
      </c>
      <c r="BJ143" s="1191">
        <v>45289</v>
      </c>
      <c r="BK143" s="1011"/>
      <c r="BL143" s="1801"/>
    </row>
    <row r="144" spans="2:64" ht="181.5" customHeight="1" thickBot="1" x14ac:dyDescent="0.35">
      <c r="B144" s="1659" t="s">
        <v>200</v>
      </c>
      <c r="C144" s="1713"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713" t="str">
        <f>VLOOKUP(B144,'No Eliminar'!B$3:E$18,4,FALSE)</f>
        <v>Garantizar un adecuado flujo de información tanto interna  como externa</v>
      </c>
      <c r="E144" s="1610" t="s">
        <v>74</v>
      </c>
      <c r="F144" s="1613" t="s">
        <v>325</v>
      </c>
      <c r="G144" s="1798" t="s">
        <v>1041</v>
      </c>
      <c r="H144" s="1794" t="s">
        <v>157</v>
      </c>
      <c r="I144" s="1794" t="s">
        <v>603</v>
      </c>
      <c r="J144" s="1794" t="s">
        <v>1042</v>
      </c>
      <c r="K144" s="1792" t="s">
        <v>356</v>
      </c>
      <c r="L144" s="1635" t="s">
        <v>52</v>
      </c>
      <c r="M144" s="1642" t="str">
        <f t="shared" si="246"/>
        <v>Muy Alta</v>
      </c>
      <c r="N144" s="1645">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635" t="s">
        <v>361</v>
      </c>
      <c r="AJ144" s="92"/>
      <c r="AK144" s="1650" t="str">
        <f t="shared" si="248"/>
        <v>Moderado</v>
      </c>
      <c r="AL144" s="1653">
        <f t="shared" si="249"/>
        <v>0.6</v>
      </c>
      <c r="AM144" s="1656" t="str">
        <f>IF(AND(M144&lt;&gt;"",AK144&lt;&gt;""),VLOOKUP(M144&amp;AK144,'No Eliminar'!$P$3:$Q$27,2,FALSE),"")</f>
        <v>Alta</v>
      </c>
      <c r="AN144" s="188" t="s">
        <v>84</v>
      </c>
      <c r="AO144" s="1148"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637" t="s">
        <v>60</v>
      </c>
      <c r="BF144" s="1804" t="s">
        <v>1094</v>
      </c>
      <c r="BG144" s="1794" t="s">
        <v>1095</v>
      </c>
      <c r="BH144" s="1835" t="s">
        <v>381</v>
      </c>
      <c r="BI144" s="1821">
        <v>44958</v>
      </c>
      <c r="BJ144" s="1821">
        <v>45289</v>
      </c>
      <c r="BK144" s="1010"/>
      <c r="BL144" s="1800" t="s">
        <v>1098</v>
      </c>
    </row>
    <row r="145" spans="2:64" ht="177.75" customHeight="1" thickBot="1" x14ac:dyDescent="0.35">
      <c r="B145" s="1660"/>
      <c r="C145" s="1714"/>
      <c r="D145" s="1714"/>
      <c r="E145" s="1612"/>
      <c r="F145" s="1615"/>
      <c r="G145" s="1799"/>
      <c r="H145" s="1796"/>
      <c r="I145" s="1796"/>
      <c r="J145" s="1796"/>
      <c r="K145" s="1793"/>
      <c r="L145" s="1636"/>
      <c r="M145" s="1644"/>
      <c r="N145" s="1647"/>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636"/>
      <c r="AJ145" s="113"/>
      <c r="AK145" s="1651"/>
      <c r="AL145" s="1655"/>
      <c r="AM145" s="1658"/>
      <c r="AN145" s="685" t="s">
        <v>347</v>
      </c>
      <c r="AO145" s="1148"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639"/>
      <c r="BF145" s="1805"/>
      <c r="BG145" s="1796"/>
      <c r="BH145" s="1837"/>
      <c r="BI145" s="1822"/>
      <c r="BJ145" s="1822"/>
      <c r="BK145" s="1011"/>
      <c r="BL145" s="1801"/>
    </row>
    <row r="146" spans="2:64" ht="187.5" thickBot="1" x14ac:dyDescent="0.35">
      <c r="B146" s="1660"/>
      <c r="C146" s="1714"/>
      <c r="D146" s="1714"/>
      <c r="E146" s="1610" t="s">
        <v>74</v>
      </c>
      <c r="F146" s="1613" t="s">
        <v>326</v>
      </c>
      <c r="G146" s="1798" t="s">
        <v>1045</v>
      </c>
      <c r="H146" s="1794" t="s">
        <v>157</v>
      </c>
      <c r="I146" s="1794" t="s">
        <v>606</v>
      </c>
      <c r="J146" s="1794" t="s">
        <v>1046</v>
      </c>
      <c r="K146" s="1792" t="s">
        <v>356</v>
      </c>
      <c r="L146" s="1635" t="s">
        <v>52</v>
      </c>
      <c r="M146" s="1642" t="str">
        <f t="shared" ref="M146" si="252">IF(L146="Máximo 2 veces por año","Muy Baja", IF(L146="De 3 a 24 veces por año","Baja", IF(L146="De 24 a 500 veces por año","Media", IF(L146="De 500 veces al año y máximo 5000 veces por año","Alta",IF(L146="Más de 5000 veces por año","Muy Alta",";")))))</f>
        <v>Muy Alta</v>
      </c>
      <c r="N146" s="1645">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635" t="s">
        <v>362</v>
      </c>
      <c r="AJ146" s="92"/>
      <c r="AK146" s="1650" t="str">
        <f t="shared" ref="AK146" si="254">IF(AI146="Afectación menor a 10 SMLMV","Leve",IF(AI146="Entre 10 y 50 SMLMV","Menor",IF(AI146="Entre 50 y 100 SMLMV","Moderado",IF(AI146="Entre 100 y 500 SMLMV","Mayor",IF(AI146="Mayor a 500 SMLMV","Catastrófico",";")))))</f>
        <v>Mayor</v>
      </c>
      <c r="AL146" s="1653">
        <f t="shared" ref="AL146" si="255">IF(AK146="Leve", 20%, IF(AK146="Menor",40%, IF(AK146="Moderado",60%, IF(AK146="Mayor",80%,IF(AK146="Catastrófico",100%,"")))))</f>
        <v>0.8</v>
      </c>
      <c r="AM146" s="1656"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637" t="s">
        <v>60</v>
      </c>
      <c r="BF146" s="1804" t="s">
        <v>1094</v>
      </c>
      <c r="BG146" s="1794" t="s">
        <v>1095</v>
      </c>
      <c r="BH146" s="1835" t="s">
        <v>430</v>
      </c>
      <c r="BI146" s="1821">
        <v>44958</v>
      </c>
      <c r="BJ146" s="1821">
        <v>45289</v>
      </c>
      <c r="BK146" s="1010"/>
      <c r="BL146" s="1800" t="s">
        <v>1097</v>
      </c>
    </row>
    <row r="147" spans="2:64" ht="139.5" customHeight="1" thickTop="1" thickBot="1" x14ac:dyDescent="0.35">
      <c r="B147" s="1661"/>
      <c r="C147" s="1715"/>
      <c r="D147" s="1715"/>
      <c r="E147" s="1612"/>
      <c r="F147" s="1615"/>
      <c r="G147" s="1799"/>
      <c r="H147" s="1796"/>
      <c r="I147" s="1796"/>
      <c r="J147" s="1796"/>
      <c r="K147" s="1793"/>
      <c r="L147" s="1636"/>
      <c r="M147" s="1644"/>
      <c r="N147" s="1647"/>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636"/>
      <c r="AJ147" s="101"/>
      <c r="AK147" s="1651"/>
      <c r="AL147" s="1655"/>
      <c r="AM147" s="1658"/>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639"/>
      <c r="BF147" s="1805"/>
      <c r="BG147" s="1796"/>
      <c r="BH147" s="1837"/>
      <c r="BI147" s="1822"/>
      <c r="BJ147" s="1822"/>
      <c r="BK147" s="1286"/>
      <c r="BL147" s="1801"/>
    </row>
    <row r="148" spans="2:64" ht="49.5" thickBot="1" x14ac:dyDescent="0.35">
      <c r="B148" s="431"/>
      <c r="C148" s="1197" t="e">
        <f>VLOOKUP(B148,'No Eliminar'!B$3:D$18,2,FALSE)</f>
        <v>#N/A</v>
      </c>
      <c r="D148" s="1197" t="e">
        <f>VLOOKUP(B148,'No Eliminar'!B$3:E$18,4,FALSE)</f>
        <v>#N/A</v>
      </c>
      <c r="E148" s="431"/>
      <c r="F148" s="718"/>
      <c r="G148" s="1220"/>
      <c r="H148" s="1174"/>
      <c r="I148" s="1162"/>
      <c r="J148" s="1162"/>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251"/>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287"/>
      <c r="BG148" s="1162"/>
      <c r="BH148" s="1162"/>
      <c r="BI148" s="1162"/>
      <c r="BJ148" s="1162"/>
      <c r="BK148" s="1194"/>
      <c r="BL148" s="1162"/>
    </row>
    <row r="149" spans="2:64" ht="50.25" thickTop="1" thickBot="1" x14ac:dyDescent="0.35">
      <c r="B149" s="779"/>
      <c r="C149" s="1197" t="e">
        <f>VLOOKUP(B149,'No Eliminar'!B$3:D$18,2,FALSE)</f>
        <v>#N/A</v>
      </c>
      <c r="D149" s="1197" t="e">
        <f>VLOOKUP(B149,'No Eliminar'!B$3:E$18,4,FALSE)</f>
        <v>#N/A</v>
      </c>
      <c r="E149" s="779"/>
      <c r="F149" s="668"/>
      <c r="G149" s="1181"/>
      <c r="H149" s="1181"/>
      <c r="I149" s="1221"/>
      <c r="J149" s="1221"/>
      <c r="K149" s="1222"/>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251"/>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288"/>
      <c r="BG149" s="1221"/>
      <c r="BH149" s="1221"/>
      <c r="BI149" s="1221"/>
      <c r="BJ149" s="1221"/>
      <c r="BK149" s="1013"/>
      <c r="BL149" s="1221"/>
    </row>
    <row r="150" spans="2:64" ht="50.25" thickTop="1" thickBot="1" x14ac:dyDescent="0.35">
      <c r="B150" s="779"/>
      <c r="C150" s="1197" t="e">
        <f>VLOOKUP(B150,'No Eliminar'!B$3:D$18,2,FALSE)</f>
        <v>#N/A</v>
      </c>
      <c r="D150" s="1197" t="e">
        <f>VLOOKUP(B150,'No Eliminar'!B$3:E$18,4,FALSE)</f>
        <v>#N/A</v>
      </c>
      <c r="E150" s="779"/>
      <c r="F150" s="120"/>
      <c r="G150" s="1223"/>
      <c r="H150" s="1181"/>
      <c r="I150" s="1221"/>
      <c r="J150" s="1221"/>
      <c r="K150" s="1222"/>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251"/>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288"/>
      <c r="BG150" s="1221"/>
      <c r="BH150" s="1221"/>
      <c r="BI150" s="1221"/>
      <c r="BJ150" s="1221"/>
      <c r="BK150" s="1013"/>
      <c r="BL150" s="1221"/>
    </row>
    <row r="151" spans="2:64" ht="50.25" thickTop="1" thickBot="1" x14ac:dyDescent="0.35">
      <c r="B151" s="779"/>
      <c r="C151" s="1197" t="e">
        <f>VLOOKUP(B151,'No Eliminar'!B$3:D$18,2,FALSE)</f>
        <v>#N/A</v>
      </c>
      <c r="D151" s="1197" t="e">
        <f>VLOOKUP(B151,'No Eliminar'!B$3:E$18,4,FALSE)</f>
        <v>#N/A</v>
      </c>
      <c r="E151" s="779"/>
      <c r="F151" s="120"/>
      <c r="G151" s="1223"/>
      <c r="H151" s="1181"/>
      <c r="I151" s="1221"/>
      <c r="J151" s="1221"/>
      <c r="K151" s="1222"/>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251"/>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288"/>
      <c r="BG151" s="1221"/>
      <c r="BH151" s="1221"/>
      <c r="BI151" s="1221"/>
      <c r="BJ151" s="1221"/>
      <c r="BK151" s="1013"/>
      <c r="BL151" s="1221"/>
    </row>
    <row r="152" spans="2:64" ht="50.25" thickTop="1" thickBot="1" x14ac:dyDescent="0.35">
      <c r="B152" s="779"/>
      <c r="C152" s="1197" t="e">
        <f>VLOOKUP(B152,'No Eliminar'!B$3:D$18,2,FALSE)</f>
        <v>#N/A</v>
      </c>
      <c r="D152" s="1197" t="e">
        <f>VLOOKUP(B152,'No Eliminar'!B$3:E$18,4,FALSE)</f>
        <v>#N/A</v>
      </c>
      <c r="E152" s="779"/>
      <c r="F152" s="120"/>
      <c r="G152" s="1223"/>
      <c r="H152" s="1181"/>
      <c r="I152" s="1221"/>
      <c r="J152" s="1221"/>
      <c r="K152" s="1222"/>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251"/>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288"/>
      <c r="BG152" s="1221"/>
      <c r="BH152" s="1221"/>
      <c r="BI152" s="1221"/>
      <c r="BJ152" s="1221"/>
      <c r="BK152" s="1013"/>
      <c r="BL152" s="1221"/>
    </row>
    <row r="153" spans="2:64" ht="50.25" thickTop="1" thickBot="1" x14ac:dyDescent="0.35">
      <c r="B153" s="779"/>
      <c r="C153" s="1197" t="e">
        <f>VLOOKUP(B153,'No Eliminar'!B$3:D$18,2,FALSE)</f>
        <v>#N/A</v>
      </c>
      <c r="D153" s="1197" t="e">
        <f>VLOOKUP(B153,'No Eliminar'!B$3:E$18,4,FALSE)</f>
        <v>#N/A</v>
      </c>
      <c r="E153" s="779"/>
      <c r="F153" s="120"/>
      <c r="G153" s="1223"/>
      <c r="H153" s="1181"/>
      <c r="I153" s="1221"/>
      <c r="J153" s="1221"/>
      <c r="K153" s="1222"/>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251"/>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288"/>
      <c r="BG153" s="1221"/>
      <c r="BH153" s="1221"/>
      <c r="BI153" s="1221"/>
      <c r="BJ153" s="1221"/>
      <c r="BK153" s="1013"/>
      <c r="BL153" s="1221"/>
    </row>
    <row r="154" spans="2:64" ht="50.25" thickTop="1" thickBot="1" x14ac:dyDescent="0.35">
      <c r="B154" s="779"/>
      <c r="C154" s="1197" t="e">
        <f>VLOOKUP(B154,'No Eliminar'!B$3:D$18,2,FALSE)</f>
        <v>#N/A</v>
      </c>
      <c r="D154" s="1197" t="e">
        <f>VLOOKUP(B154,'No Eliminar'!B$3:E$18,4,FALSE)</f>
        <v>#N/A</v>
      </c>
      <c r="E154" s="779"/>
      <c r="F154" s="120"/>
      <c r="G154" s="1223"/>
      <c r="H154" s="1181"/>
      <c r="I154" s="1221"/>
      <c r="J154" s="1221"/>
      <c r="K154" s="1222"/>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251"/>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288"/>
      <c r="BG154" s="1221"/>
      <c r="BH154" s="1221"/>
      <c r="BI154" s="1221"/>
      <c r="BJ154" s="1221"/>
      <c r="BK154" s="1013"/>
      <c r="BL154" s="1221"/>
    </row>
    <row r="155" spans="2:64" ht="50.25" thickTop="1" thickBot="1" x14ac:dyDescent="0.35">
      <c r="B155" s="779"/>
      <c r="C155" s="1197" t="e">
        <f>VLOOKUP(B155,'No Eliminar'!B$3:D$18,2,FALSE)</f>
        <v>#N/A</v>
      </c>
      <c r="D155" s="1197" t="e">
        <f>VLOOKUP(B155,'No Eliminar'!B$3:E$18,4,FALSE)</f>
        <v>#N/A</v>
      </c>
      <c r="E155" s="779"/>
      <c r="F155" s="120"/>
      <c r="G155" s="1223"/>
      <c r="H155" s="1181"/>
      <c r="I155" s="1221"/>
      <c r="J155" s="1221"/>
      <c r="K155" s="1222"/>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251"/>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288"/>
      <c r="BG155" s="1221"/>
      <c r="BH155" s="1221"/>
      <c r="BI155" s="1221"/>
      <c r="BJ155" s="1221"/>
      <c r="BK155" s="1013"/>
      <c r="BL155" s="1221"/>
    </row>
    <row r="156" spans="2:64" ht="50.25" thickTop="1" thickBot="1" x14ac:dyDescent="0.35">
      <c r="B156" s="779"/>
      <c r="C156" s="1197" t="e">
        <f>VLOOKUP(B156,'No Eliminar'!B$3:D$18,2,FALSE)</f>
        <v>#N/A</v>
      </c>
      <c r="D156" s="1197" t="e">
        <f>VLOOKUP(B156,'No Eliminar'!B$3:E$18,4,FALSE)</f>
        <v>#N/A</v>
      </c>
      <c r="E156" s="779"/>
      <c r="F156" s="120"/>
      <c r="G156" s="1223"/>
      <c r="H156" s="1181"/>
      <c r="I156" s="1221"/>
      <c r="J156" s="1221"/>
      <c r="K156" s="1222"/>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251"/>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288"/>
      <c r="BG156" s="1221"/>
      <c r="BH156" s="1221"/>
      <c r="BI156" s="1221"/>
      <c r="BJ156" s="1221"/>
      <c r="BK156" s="1013"/>
      <c r="BL156" s="1221"/>
    </row>
    <row r="157" spans="2:64" ht="50.25" thickTop="1" thickBot="1" x14ac:dyDescent="0.35">
      <c r="B157" s="779"/>
      <c r="C157" s="1197" t="e">
        <f>VLOOKUP(B157,'No Eliminar'!B$3:D$18,2,FALSE)</f>
        <v>#N/A</v>
      </c>
      <c r="D157" s="1197" t="e">
        <f>VLOOKUP(B157,'No Eliminar'!B$3:E$18,4,FALSE)</f>
        <v>#N/A</v>
      </c>
      <c r="E157" s="779"/>
      <c r="F157" s="120"/>
      <c r="G157" s="1223"/>
      <c r="H157" s="1181"/>
      <c r="I157" s="1221"/>
      <c r="J157" s="1221"/>
      <c r="K157" s="1222"/>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251"/>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288"/>
      <c r="BG157" s="1221"/>
      <c r="BH157" s="1221"/>
      <c r="BI157" s="1221"/>
      <c r="BJ157" s="1221"/>
      <c r="BK157" s="1013"/>
      <c r="BL157" s="1221"/>
    </row>
    <row r="158" spans="2:64" ht="50.25" thickTop="1" thickBot="1" x14ac:dyDescent="0.35">
      <c r="B158" s="779"/>
      <c r="C158" s="1197" t="e">
        <f>VLOOKUP(B158,'No Eliminar'!B$3:D$18,2,FALSE)</f>
        <v>#N/A</v>
      </c>
      <c r="D158" s="1197" t="e">
        <f>VLOOKUP(B158,'No Eliminar'!B$3:E$18,4,FALSE)</f>
        <v>#N/A</v>
      </c>
      <c r="E158" s="779"/>
      <c r="F158" s="120"/>
      <c r="G158" s="1223"/>
      <c r="H158" s="1181"/>
      <c r="I158" s="1221"/>
      <c r="J158" s="1221"/>
      <c r="K158" s="1222"/>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251"/>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288"/>
      <c r="BG158" s="1221"/>
      <c r="BH158" s="1221"/>
      <c r="BI158" s="1221"/>
      <c r="BJ158" s="1221"/>
      <c r="BK158" s="1013"/>
      <c r="BL158" s="1221"/>
    </row>
    <row r="159" spans="2:64" ht="50.25" thickTop="1" thickBot="1" x14ac:dyDescent="0.35">
      <c r="B159" s="779"/>
      <c r="C159" s="1197" t="e">
        <f>VLOOKUP(B159,'No Eliminar'!B$3:D$18,2,FALSE)</f>
        <v>#N/A</v>
      </c>
      <c r="D159" s="1197" t="e">
        <f>VLOOKUP(B159,'No Eliminar'!B$3:E$18,4,FALSE)</f>
        <v>#N/A</v>
      </c>
      <c r="E159" s="779"/>
      <c r="F159" s="120"/>
      <c r="G159" s="1223"/>
      <c r="H159" s="1181"/>
      <c r="I159" s="1221"/>
      <c r="J159" s="1221"/>
      <c r="K159" s="1222"/>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251"/>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288"/>
      <c r="BG159" s="1221"/>
      <c r="BH159" s="1221"/>
      <c r="BI159" s="1221"/>
      <c r="BJ159" s="1221"/>
      <c r="BK159" s="1013"/>
      <c r="BL159" s="1221"/>
    </row>
    <row r="160" spans="2:64" ht="50.25" thickTop="1" thickBot="1" x14ac:dyDescent="0.35">
      <c r="B160" s="779"/>
      <c r="C160" s="1197" t="e">
        <f>VLOOKUP(B160,'No Eliminar'!B$3:D$18,2,FALSE)</f>
        <v>#N/A</v>
      </c>
      <c r="D160" s="1197" t="e">
        <f>VLOOKUP(B160,'No Eliminar'!B$3:E$18,4,FALSE)</f>
        <v>#N/A</v>
      </c>
      <c r="E160" s="779"/>
      <c r="F160" s="120"/>
      <c r="G160" s="1223"/>
      <c r="H160" s="1181"/>
      <c r="I160" s="1221"/>
      <c r="J160" s="1221"/>
      <c r="K160" s="1222"/>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251"/>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288"/>
      <c r="BG160" s="1221"/>
      <c r="BH160" s="1221"/>
      <c r="BI160" s="1221"/>
      <c r="BJ160" s="1221"/>
      <c r="BK160" s="1013"/>
      <c r="BL160" s="1221"/>
    </row>
    <row r="161" spans="2:64" ht="50.25" thickTop="1" thickBot="1" x14ac:dyDescent="0.35">
      <c r="B161" s="779"/>
      <c r="C161" s="1197" t="e">
        <f>VLOOKUP(B161,'No Eliminar'!B$3:D$18,2,FALSE)</f>
        <v>#N/A</v>
      </c>
      <c r="D161" s="1197" t="e">
        <f>VLOOKUP(B161,'No Eliminar'!B$3:E$18,4,FALSE)</f>
        <v>#N/A</v>
      </c>
      <c r="E161" s="779"/>
      <c r="F161" s="120"/>
      <c r="G161" s="1223"/>
      <c r="H161" s="1181"/>
      <c r="I161" s="1221"/>
      <c r="J161" s="1221"/>
      <c r="K161" s="1222"/>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251"/>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288"/>
      <c r="BG161" s="1221"/>
      <c r="BH161" s="1221"/>
      <c r="BI161" s="1221"/>
      <c r="BJ161" s="1221"/>
      <c r="BK161" s="1013"/>
      <c r="BL161" s="1221"/>
    </row>
    <row r="162" spans="2:64" ht="50.25" thickTop="1" thickBot="1" x14ac:dyDescent="0.35">
      <c r="B162" s="779"/>
      <c r="C162" s="1197" t="e">
        <f>VLOOKUP(B162,'No Eliminar'!B$3:D$18,2,FALSE)</f>
        <v>#N/A</v>
      </c>
      <c r="D162" s="1197" t="e">
        <f>VLOOKUP(B162,'No Eliminar'!B$3:E$18,4,FALSE)</f>
        <v>#N/A</v>
      </c>
      <c r="E162" s="779"/>
      <c r="F162" s="120"/>
      <c r="G162" s="1223"/>
      <c r="H162" s="1181"/>
      <c r="I162" s="1221"/>
      <c r="J162" s="1221"/>
      <c r="K162" s="1222"/>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251"/>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288"/>
      <c r="BG162" s="1221"/>
      <c r="BH162" s="1221"/>
      <c r="BI162" s="1221"/>
      <c r="BJ162" s="1221"/>
      <c r="BK162" s="1013"/>
      <c r="BL162" s="1221"/>
    </row>
    <row r="163" spans="2:64" ht="50.25" thickTop="1" thickBot="1" x14ac:dyDescent="0.35">
      <c r="B163" s="779"/>
      <c r="C163" s="1197" t="e">
        <f>VLOOKUP(B163,'No Eliminar'!B$3:D$18,2,FALSE)</f>
        <v>#N/A</v>
      </c>
      <c r="D163" s="1197" t="e">
        <f>VLOOKUP(B163,'No Eliminar'!B$3:E$18,4,FALSE)</f>
        <v>#N/A</v>
      </c>
      <c r="E163" s="779"/>
      <c r="F163" s="120"/>
      <c r="G163" s="1223"/>
      <c r="H163" s="1181"/>
      <c r="I163" s="1221"/>
      <c r="J163" s="1221"/>
      <c r="K163" s="1222"/>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251"/>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288"/>
      <c r="BG163" s="1221"/>
      <c r="BH163" s="1221"/>
      <c r="BI163" s="1221"/>
      <c r="BJ163" s="1221"/>
      <c r="BK163" s="1013"/>
      <c r="BL163" s="1221"/>
    </row>
    <row r="164" spans="2:64" ht="50.25" thickTop="1" thickBot="1" x14ac:dyDescent="0.35">
      <c r="B164" s="779"/>
      <c r="C164" s="1197" t="e">
        <f>VLOOKUP(B164,'No Eliminar'!B$3:D$18,2,FALSE)</f>
        <v>#N/A</v>
      </c>
      <c r="D164" s="1197" t="e">
        <f>VLOOKUP(B164,'No Eliminar'!B$3:E$18,4,FALSE)</f>
        <v>#N/A</v>
      </c>
      <c r="E164" s="779"/>
      <c r="F164" s="120"/>
      <c r="G164" s="1223"/>
      <c r="H164" s="1181"/>
      <c r="I164" s="1221"/>
      <c r="J164" s="1221"/>
      <c r="K164" s="1222"/>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251"/>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288"/>
      <c r="BG164" s="1221"/>
      <c r="BH164" s="1221"/>
      <c r="BI164" s="1221"/>
      <c r="BJ164" s="1221"/>
      <c r="BK164" s="1013"/>
      <c r="BL164" s="1221"/>
    </row>
    <row r="165" spans="2:64" ht="50.25" thickTop="1" thickBot="1" x14ac:dyDescent="0.35">
      <c r="B165" s="779"/>
      <c r="C165" s="1197" t="e">
        <f>VLOOKUP(B165,'No Eliminar'!B$3:D$18,2,FALSE)</f>
        <v>#N/A</v>
      </c>
      <c r="D165" s="1197" t="e">
        <f>VLOOKUP(B165,'No Eliminar'!B$3:E$18,4,FALSE)</f>
        <v>#N/A</v>
      </c>
      <c r="E165" s="779"/>
      <c r="F165" s="120"/>
      <c r="G165" s="1223"/>
      <c r="H165" s="1181"/>
      <c r="I165" s="1221"/>
      <c r="J165" s="1221"/>
      <c r="K165" s="1222"/>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251"/>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288"/>
      <c r="BG165" s="1221"/>
      <c r="BH165" s="1221"/>
      <c r="BI165" s="1221"/>
      <c r="BJ165" s="1221"/>
      <c r="BK165" s="1013"/>
      <c r="BL165" s="1221"/>
    </row>
    <row r="166" spans="2:64" ht="50.25" thickTop="1" thickBot="1" x14ac:dyDescent="0.35">
      <c r="B166" s="779"/>
      <c r="C166" s="1197" t="e">
        <f>VLOOKUP(B166,'No Eliminar'!B$3:D$18,2,FALSE)</f>
        <v>#N/A</v>
      </c>
      <c r="D166" s="1197" t="e">
        <f>VLOOKUP(B166,'No Eliminar'!B$3:E$18,4,FALSE)</f>
        <v>#N/A</v>
      </c>
      <c r="E166" s="779"/>
      <c r="F166" s="120"/>
      <c r="G166" s="1223"/>
      <c r="H166" s="1181"/>
      <c r="I166" s="1221"/>
      <c r="J166" s="1221"/>
      <c r="K166" s="1222"/>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251"/>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288"/>
      <c r="BG166" s="1221"/>
      <c r="BH166" s="1221"/>
      <c r="BI166" s="1221"/>
      <c r="BJ166" s="1221"/>
      <c r="BK166" s="1013"/>
      <c r="BL166" s="1221"/>
    </row>
    <row r="167" spans="2:64" ht="50.25" thickTop="1" thickBot="1" x14ac:dyDescent="0.35">
      <c r="B167" s="779"/>
      <c r="C167" s="1197" t="e">
        <f>VLOOKUP(B167,'No Eliminar'!B$3:D$18,2,FALSE)</f>
        <v>#N/A</v>
      </c>
      <c r="D167" s="1197" t="e">
        <f>VLOOKUP(B167,'No Eliminar'!B$3:E$18,4,FALSE)</f>
        <v>#N/A</v>
      </c>
      <c r="E167" s="779"/>
      <c r="F167" s="120"/>
      <c r="G167" s="1223"/>
      <c r="H167" s="1181"/>
      <c r="I167" s="1221"/>
      <c r="J167" s="1221"/>
      <c r="K167" s="1222"/>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251"/>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288"/>
      <c r="BG167" s="1221"/>
      <c r="BH167" s="1221"/>
      <c r="BI167" s="1221"/>
      <c r="BJ167" s="1221"/>
      <c r="BK167" s="1013"/>
      <c r="BL167" s="1221"/>
    </row>
    <row r="168" spans="2:64" ht="50.25" thickTop="1" thickBot="1" x14ac:dyDescent="0.35">
      <c r="B168" s="779"/>
      <c r="C168" s="1197" t="e">
        <f>VLOOKUP(B168,'No Eliminar'!B$3:D$18,2,FALSE)</f>
        <v>#N/A</v>
      </c>
      <c r="D168" s="1197" t="e">
        <f>VLOOKUP(B168,'No Eliminar'!B$3:E$18,4,FALSE)</f>
        <v>#N/A</v>
      </c>
      <c r="E168" s="779"/>
      <c r="F168" s="120"/>
      <c r="G168" s="1223"/>
      <c r="H168" s="1181"/>
      <c r="I168" s="1221"/>
      <c r="J168" s="1221"/>
      <c r="K168" s="1222"/>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251"/>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288"/>
      <c r="BG168" s="1221"/>
      <c r="BH168" s="1221"/>
      <c r="BI168" s="1221"/>
      <c r="BJ168" s="1221"/>
      <c r="BK168" s="1013"/>
      <c r="BL168" s="1221"/>
    </row>
    <row r="169" spans="2:64" ht="50.25" thickTop="1" thickBot="1" x14ac:dyDescent="0.35">
      <c r="B169" s="779"/>
      <c r="C169" s="1197" t="e">
        <f>VLOOKUP(B169,'No Eliminar'!B$3:D$18,2,FALSE)</f>
        <v>#N/A</v>
      </c>
      <c r="D169" s="1197" t="e">
        <f>VLOOKUP(B169,'No Eliminar'!B$3:E$18,4,FALSE)</f>
        <v>#N/A</v>
      </c>
      <c r="E169" s="779"/>
      <c r="F169" s="120"/>
      <c r="G169" s="1223"/>
      <c r="H169" s="1181"/>
      <c r="I169" s="1221"/>
      <c r="J169" s="1221"/>
      <c r="K169" s="1222"/>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251"/>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288"/>
      <c r="BG169" s="1221"/>
      <c r="BH169" s="1221"/>
      <c r="BI169" s="1221"/>
      <c r="BJ169" s="1221"/>
      <c r="BK169" s="1013"/>
      <c r="BL169" s="1221"/>
    </row>
    <row r="170" spans="2:64" ht="50.25" thickTop="1" thickBot="1" x14ac:dyDescent="0.35">
      <c r="B170" s="779"/>
      <c r="C170" s="1197" t="e">
        <f>VLOOKUP(B170,'No Eliminar'!B$3:D$18,2,FALSE)</f>
        <v>#N/A</v>
      </c>
      <c r="D170" s="1197" t="e">
        <f>VLOOKUP(B170,'No Eliminar'!B$3:E$18,4,FALSE)</f>
        <v>#N/A</v>
      </c>
      <c r="E170" s="779"/>
      <c r="F170" s="120"/>
      <c r="G170" s="1223"/>
      <c r="H170" s="1181"/>
      <c r="I170" s="1221"/>
      <c r="J170" s="1221"/>
      <c r="K170" s="1222"/>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251"/>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288"/>
      <c r="BG170" s="1221"/>
      <c r="BH170" s="1221"/>
      <c r="BI170" s="1221"/>
      <c r="BJ170" s="1221"/>
      <c r="BK170" s="1013"/>
      <c r="BL170" s="1221"/>
    </row>
    <row r="171" spans="2:64" ht="50.25" thickTop="1" thickBot="1" x14ac:dyDescent="0.35">
      <c r="B171" s="779"/>
      <c r="C171" s="1197" t="e">
        <f>VLOOKUP(B171,'No Eliminar'!B$3:D$18,2,FALSE)</f>
        <v>#N/A</v>
      </c>
      <c r="D171" s="1197" t="e">
        <f>VLOOKUP(B171,'No Eliminar'!B$3:E$18,4,FALSE)</f>
        <v>#N/A</v>
      </c>
      <c r="E171" s="779"/>
      <c r="F171" s="120"/>
      <c r="G171" s="1223"/>
      <c r="H171" s="1181"/>
      <c r="I171" s="1221"/>
      <c r="J171" s="1221"/>
      <c r="K171" s="1222"/>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251"/>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288"/>
      <c r="BG171" s="1221"/>
      <c r="BH171" s="1221"/>
      <c r="BI171" s="1221"/>
      <c r="BJ171" s="1221"/>
      <c r="BK171" s="1013"/>
      <c r="BL171" s="1221"/>
    </row>
    <row r="172" spans="2:64" ht="50.25" thickTop="1" thickBot="1" x14ac:dyDescent="0.35">
      <c r="B172" s="779"/>
      <c r="C172" s="1197" t="e">
        <f>VLOOKUP(B172,'No Eliminar'!B$3:D$18,2,FALSE)</f>
        <v>#N/A</v>
      </c>
      <c r="D172" s="1197" t="e">
        <f>VLOOKUP(B172,'No Eliminar'!B$3:E$18,4,FALSE)</f>
        <v>#N/A</v>
      </c>
      <c r="E172" s="779"/>
      <c r="F172" s="120"/>
      <c r="G172" s="1223"/>
      <c r="H172" s="1181"/>
      <c r="I172" s="1221"/>
      <c r="J172" s="1221"/>
      <c r="K172" s="1222"/>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251"/>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288"/>
      <c r="BG172" s="1221"/>
      <c r="BH172" s="1221"/>
      <c r="BI172" s="1221"/>
      <c r="BJ172" s="1221"/>
      <c r="BK172" s="1013"/>
      <c r="BL172" s="1221"/>
    </row>
    <row r="173" spans="2:64" ht="50.25" thickTop="1" thickBot="1" x14ac:dyDescent="0.35">
      <c r="B173" s="779"/>
      <c r="C173" s="1197" t="e">
        <f>VLOOKUP(B173,'No Eliminar'!B$3:D$18,2,FALSE)</f>
        <v>#N/A</v>
      </c>
      <c r="D173" s="1197" t="e">
        <f>VLOOKUP(B173,'No Eliminar'!B$3:E$18,4,FALSE)</f>
        <v>#N/A</v>
      </c>
      <c r="E173" s="779"/>
      <c r="F173" s="120"/>
      <c r="G173" s="1223"/>
      <c r="H173" s="1181"/>
      <c r="I173" s="1221"/>
      <c r="J173" s="1221"/>
      <c r="K173" s="1222"/>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251"/>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288"/>
      <c r="BG173" s="1221"/>
      <c r="BH173" s="1221"/>
      <c r="BI173" s="1221"/>
      <c r="BJ173" s="1221"/>
      <c r="BK173" s="1013"/>
      <c r="BL173" s="1221"/>
    </row>
    <row r="174" spans="2:64" ht="50.25" thickTop="1" thickBot="1" x14ac:dyDescent="0.35">
      <c r="B174" s="779"/>
      <c r="C174" s="1197" t="e">
        <f>VLOOKUP(B174,'No Eliminar'!B$3:D$18,2,FALSE)</f>
        <v>#N/A</v>
      </c>
      <c r="D174" s="1197" t="e">
        <f>VLOOKUP(B174,'No Eliminar'!B$3:E$18,4,FALSE)</f>
        <v>#N/A</v>
      </c>
      <c r="E174" s="779"/>
      <c r="F174" s="120"/>
      <c r="G174" s="1223"/>
      <c r="H174" s="1181"/>
      <c r="I174" s="1221"/>
      <c r="J174" s="1221"/>
      <c r="K174" s="1222"/>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251"/>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288"/>
      <c r="BG174" s="1221"/>
      <c r="BH174" s="1221"/>
      <c r="BI174" s="1221"/>
      <c r="BJ174" s="1221"/>
      <c r="BK174" s="1013"/>
      <c r="BL174" s="1221"/>
    </row>
    <row r="175" spans="2:64" ht="50.25" thickTop="1" thickBot="1" x14ac:dyDescent="0.35">
      <c r="B175" s="779"/>
      <c r="C175" s="1197" t="e">
        <f>VLOOKUP(B175,'No Eliminar'!B$3:D$18,2,FALSE)</f>
        <v>#N/A</v>
      </c>
      <c r="D175" s="1197" t="e">
        <f>VLOOKUP(B175,'No Eliminar'!B$3:E$18,4,FALSE)</f>
        <v>#N/A</v>
      </c>
      <c r="E175" s="779"/>
      <c r="F175" s="120"/>
      <c r="G175" s="1223"/>
      <c r="H175" s="1181"/>
      <c r="I175" s="1221"/>
      <c r="J175" s="1221"/>
      <c r="K175" s="1222"/>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251"/>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288"/>
      <c r="BG175" s="1221"/>
      <c r="BH175" s="1221"/>
      <c r="BI175" s="1221"/>
      <c r="BJ175" s="1221"/>
      <c r="BK175" s="1013"/>
      <c r="BL175" s="1221"/>
    </row>
    <row r="176" spans="2:64" ht="50.25" thickTop="1" thickBot="1" x14ac:dyDescent="0.35">
      <c r="B176" s="779"/>
      <c r="C176" s="1197" t="e">
        <f>VLOOKUP(B176,'No Eliminar'!B$3:D$18,2,FALSE)</f>
        <v>#N/A</v>
      </c>
      <c r="D176" s="1197" t="e">
        <f>VLOOKUP(B176,'No Eliminar'!B$3:E$18,4,FALSE)</f>
        <v>#N/A</v>
      </c>
      <c r="E176" s="779"/>
      <c r="F176" s="120"/>
      <c r="G176" s="1223"/>
      <c r="H176" s="1181"/>
      <c r="I176" s="1221"/>
      <c r="J176" s="1221"/>
      <c r="K176" s="1222"/>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251"/>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288"/>
      <c r="BG176" s="1221"/>
      <c r="BH176" s="1221"/>
      <c r="BI176" s="1221"/>
      <c r="BJ176" s="1221"/>
      <c r="BK176" s="1013"/>
      <c r="BL176" s="1221"/>
    </row>
    <row r="177" spans="2:64" ht="50.25" thickTop="1" thickBot="1" x14ac:dyDescent="0.35">
      <c r="B177" s="779"/>
      <c r="C177" s="1197" t="e">
        <f>VLOOKUP(B177,'No Eliminar'!B$3:D$18,2,FALSE)</f>
        <v>#N/A</v>
      </c>
      <c r="D177" s="1197"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251"/>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288"/>
      <c r="BG177" s="1221"/>
      <c r="BH177" s="1221"/>
      <c r="BI177" s="1221"/>
      <c r="BJ177" s="1221"/>
      <c r="BK177" s="1013"/>
      <c r="BL177" s="1221"/>
    </row>
    <row r="178" spans="2:64" ht="50.25" thickTop="1" thickBot="1" x14ac:dyDescent="0.35">
      <c r="B178" s="779"/>
      <c r="C178" s="1197" t="e">
        <f>VLOOKUP(B178,'No Eliminar'!B$3:D$18,2,FALSE)</f>
        <v>#N/A</v>
      </c>
      <c r="D178" s="1197"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251"/>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288"/>
      <c r="BG178" s="1221"/>
      <c r="BH178" s="1221"/>
      <c r="BI178" s="1221"/>
      <c r="BJ178" s="1221"/>
      <c r="BK178" s="1013"/>
      <c r="BL178" s="1221"/>
    </row>
    <row r="179" spans="2:64" ht="50.25" thickTop="1" thickBot="1" x14ac:dyDescent="0.35">
      <c r="B179" s="779"/>
      <c r="C179" s="1197" t="e">
        <f>VLOOKUP(B179,'No Eliminar'!B$3:D$18,2,FALSE)</f>
        <v>#N/A</v>
      </c>
      <c r="D179" s="1197"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251"/>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288"/>
      <c r="BG179" s="1221"/>
      <c r="BH179" s="1221"/>
      <c r="BI179" s="1221"/>
      <c r="BJ179" s="1221"/>
      <c r="BK179" s="1013"/>
      <c r="BL179" s="1221"/>
    </row>
    <row r="180" spans="2:64" ht="50.25" thickTop="1" thickBot="1" x14ac:dyDescent="0.35">
      <c r="B180" s="779"/>
      <c r="C180" s="1197" t="e">
        <f>VLOOKUP(B180,'No Eliminar'!B$3:D$18,2,FALSE)</f>
        <v>#N/A</v>
      </c>
      <c r="D180" s="1197"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251"/>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288"/>
      <c r="BG180" s="1221"/>
      <c r="BH180" s="1221"/>
      <c r="BI180" s="1221"/>
      <c r="BJ180" s="1221"/>
      <c r="BK180" s="1013"/>
      <c r="BL180" s="1221"/>
    </row>
    <row r="181" spans="2:64" ht="50.25" thickTop="1" thickBot="1" x14ac:dyDescent="0.35">
      <c r="B181" s="779"/>
      <c r="C181" s="1197" t="e">
        <f>VLOOKUP(B181,'No Eliminar'!B$3:D$18,2,FALSE)</f>
        <v>#N/A</v>
      </c>
      <c r="D181" s="1197"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251"/>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288"/>
      <c r="BG181" s="1221"/>
      <c r="BH181" s="1221"/>
      <c r="BI181" s="1221"/>
      <c r="BJ181" s="1221"/>
      <c r="BK181" s="1013"/>
      <c r="BL181" s="1221"/>
    </row>
    <row r="182" spans="2:64" ht="50.25" thickTop="1" thickBot="1" x14ac:dyDescent="0.35">
      <c r="B182" s="779"/>
      <c r="C182" s="1197" t="e">
        <f>VLOOKUP(B182,'No Eliminar'!B$3:D$18,2,FALSE)</f>
        <v>#N/A</v>
      </c>
      <c r="D182" s="1197"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251"/>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288"/>
      <c r="BG182" s="1221"/>
      <c r="BH182" s="1221"/>
      <c r="BI182" s="1221"/>
      <c r="BJ182" s="1221"/>
      <c r="BK182" s="1013"/>
      <c r="BL182" s="1221"/>
    </row>
    <row r="183" spans="2:64" ht="50.25" thickTop="1" thickBot="1" x14ac:dyDescent="0.35">
      <c r="B183" s="779"/>
      <c r="C183" s="1197" t="e">
        <f>VLOOKUP(B183,'No Eliminar'!B$3:D$18,2,FALSE)</f>
        <v>#N/A</v>
      </c>
      <c r="D183" s="1197"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251"/>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288"/>
      <c r="BG183" s="1221"/>
      <c r="BH183" s="1221"/>
      <c r="BI183" s="1221"/>
      <c r="BJ183" s="1221"/>
      <c r="BK183" s="1013"/>
      <c r="BL183" s="1221"/>
    </row>
    <row r="184" spans="2:64" ht="50.25" thickTop="1" thickBot="1" x14ac:dyDescent="0.35">
      <c r="B184" s="779"/>
      <c r="C184" s="1197" t="e">
        <f>VLOOKUP(B184,'No Eliminar'!B$3:D$18,2,FALSE)</f>
        <v>#N/A</v>
      </c>
      <c r="D184" s="1197"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251"/>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288"/>
      <c r="BG184" s="1221"/>
      <c r="BH184" s="1221"/>
      <c r="BI184" s="1221"/>
      <c r="BJ184" s="1221"/>
      <c r="BK184" s="1013"/>
      <c r="BL184" s="1221"/>
    </row>
    <row r="185" spans="2:64" ht="50.25" thickTop="1" thickBot="1" x14ac:dyDescent="0.35">
      <c r="B185" s="779"/>
      <c r="C185" s="1197" t="e">
        <f>VLOOKUP(B185,'No Eliminar'!B$3:D$18,2,FALSE)</f>
        <v>#N/A</v>
      </c>
      <c r="D185" s="1197"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251"/>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288"/>
      <c r="BG185" s="1221"/>
      <c r="BH185" s="1221"/>
      <c r="BI185" s="1221"/>
      <c r="BJ185" s="1221"/>
      <c r="BK185" s="1013"/>
      <c r="BL185" s="1221"/>
    </row>
    <row r="186" spans="2:64" ht="50.25" thickTop="1" thickBot="1" x14ac:dyDescent="0.35">
      <c r="B186" s="779"/>
      <c r="C186" s="1197" t="e">
        <f>VLOOKUP(B186,'No Eliminar'!B$3:D$18,2,FALSE)</f>
        <v>#N/A</v>
      </c>
      <c r="D186" s="1197"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251"/>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288"/>
      <c r="BG186" s="1221"/>
      <c r="BH186" s="1221"/>
      <c r="BI186" s="1221"/>
      <c r="BJ186" s="1221"/>
      <c r="BK186" s="1013"/>
      <c r="BL186" s="1221"/>
    </row>
    <row r="187" spans="2:64" ht="50.25" thickTop="1" thickBot="1" x14ac:dyDescent="0.35">
      <c r="B187" s="779"/>
      <c r="C187" s="1197" t="e">
        <f>VLOOKUP(B187,'No Eliminar'!B$3:D$18,2,FALSE)</f>
        <v>#N/A</v>
      </c>
      <c r="D187" s="1197"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251"/>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288"/>
      <c r="BG187" s="1221"/>
      <c r="BH187" s="1221"/>
      <c r="BI187" s="1221"/>
      <c r="BJ187" s="1221"/>
      <c r="BK187" s="1013"/>
      <c r="BL187" s="1221"/>
    </row>
    <row r="188" spans="2:64" ht="50.25" thickTop="1" thickBot="1" x14ac:dyDescent="0.35">
      <c r="B188" s="779"/>
      <c r="C188" s="1197" t="e">
        <f>VLOOKUP(B188,'No Eliminar'!B$3:D$18,2,FALSE)</f>
        <v>#N/A</v>
      </c>
      <c r="D188" s="1197"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251"/>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288"/>
      <c r="BG188" s="1221"/>
      <c r="BH188" s="1221"/>
      <c r="BI188" s="1221"/>
      <c r="BJ188" s="1221"/>
      <c r="BK188" s="1013"/>
      <c r="BL188" s="1221"/>
    </row>
    <row r="189" spans="2:64" ht="50.25" thickTop="1" thickBot="1" x14ac:dyDescent="0.35">
      <c r="B189" s="779"/>
      <c r="C189" s="1197" t="e">
        <f>VLOOKUP(B189,'No Eliminar'!B$3:D$18,2,FALSE)</f>
        <v>#N/A</v>
      </c>
      <c r="D189" s="1197"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251"/>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7"/>
      <c r="BG189" s="926"/>
      <c r="BH189" s="926"/>
      <c r="BI189" s="926"/>
      <c r="BJ189" s="926"/>
      <c r="BK189" s="1009"/>
      <c r="BL189" s="926"/>
    </row>
    <row r="190" spans="2:64" ht="50.25" thickTop="1" thickBot="1" x14ac:dyDescent="0.35">
      <c r="B190" s="779"/>
      <c r="C190" s="1197" t="e">
        <f>VLOOKUP(B190,'No Eliminar'!B$3:D$18,2,FALSE)</f>
        <v>#N/A</v>
      </c>
      <c r="D190" s="1197"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251"/>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7"/>
      <c r="BG190" s="926"/>
      <c r="BH190" s="926"/>
      <c r="BI190" s="926"/>
      <c r="BJ190" s="926"/>
      <c r="BK190" s="1009"/>
      <c r="BL190" s="926"/>
    </row>
    <row r="191" spans="2:64" ht="50.25" thickTop="1" thickBot="1" x14ac:dyDescent="0.35">
      <c r="B191" s="779"/>
      <c r="C191" s="1197" t="e">
        <f>VLOOKUP(B191,'No Eliminar'!B$3:D$18,2,FALSE)</f>
        <v>#N/A</v>
      </c>
      <c r="D191" s="1197"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251"/>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7"/>
      <c r="BG191" s="926"/>
      <c r="BH191" s="926"/>
      <c r="BI191" s="926"/>
      <c r="BJ191" s="926"/>
      <c r="BK191" s="1009"/>
      <c r="BL191" s="926"/>
    </row>
    <row r="192" spans="2:64" ht="50.25" thickTop="1" thickBot="1" x14ac:dyDescent="0.35">
      <c r="B192" s="779"/>
      <c r="C192" s="1197" t="e">
        <f>VLOOKUP(B192,'No Eliminar'!B$3:D$18,2,FALSE)</f>
        <v>#N/A</v>
      </c>
      <c r="D192" s="1197"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251"/>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7"/>
      <c r="BG192" s="926"/>
      <c r="BH192" s="926"/>
      <c r="BI192" s="926"/>
      <c r="BJ192" s="926"/>
      <c r="BK192" s="1009"/>
      <c r="BL192" s="926"/>
    </row>
    <row r="193" spans="2:64" ht="50.25" thickTop="1" thickBot="1" x14ac:dyDescent="0.35">
      <c r="B193" s="779"/>
      <c r="C193" s="1197" t="e">
        <f>VLOOKUP(B193,'No Eliminar'!B$3:D$18,2,FALSE)</f>
        <v>#N/A</v>
      </c>
      <c r="D193" s="1197"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251"/>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7"/>
      <c r="BG193" s="926"/>
      <c r="BH193" s="926"/>
      <c r="BI193" s="926"/>
      <c r="BJ193" s="926"/>
      <c r="BK193" s="1009"/>
      <c r="BL193" s="926"/>
    </row>
    <row r="194" spans="2:64" ht="50.25" thickTop="1" thickBot="1" x14ac:dyDescent="0.35">
      <c r="B194" s="779"/>
      <c r="C194" s="1197" t="e">
        <f>VLOOKUP(B194,'No Eliminar'!B$3:D$18,2,FALSE)</f>
        <v>#N/A</v>
      </c>
      <c r="D194" s="1197"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251"/>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7"/>
      <c r="BG194" s="926"/>
      <c r="BH194" s="926"/>
      <c r="BI194" s="926"/>
      <c r="BJ194" s="926"/>
      <c r="BK194" s="1009"/>
      <c r="BL194" s="926"/>
    </row>
    <row r="195" spans="2:64" ht="50.25" thickTop="1" thickBot="1" x14ac:dyDescent="0.35">
      <c r="B195" s="779"/>
      <c r="C195" s="1197" t="e">
        <f>VLOOKUP(B195,'No Eliminar'!B$3:D$18,2,FALSE)</f>
        <v>#N/A</v>
      </c>
      <c r="D195" s="1197"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251"/>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7"/>
      <c r="BG195" s="926"/>
      <c r="BH195" s="926"/>
      <c r="BI195" s="926"/>
      <c r="BJ195" s="926"/>
      <c r="BK195" s="1009"/>
      <c r="BL195" s="926"/>
    </row>
    <row r="196" spans="2:64" ht="50.25" thickTop="1" thickBot="1" x14ac:dyDescent="0.35">
      <c r="B196" s="779"/>
      <c r="C196" s="1197" t="e">
        <f>VLOOKUP(B196,'No Eliminar'!B$3:D$18,2,FALSE)</f>
        <v>#N/A</v>
      </c>
      <c r="D196" s="1197"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251"/>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7"/>
      <c r="BG196" s="926"/>
      <c r="BH196" s="926"/>
      <c r="BI196" s="926"/>
      <c r="BJ196" s="926"/>
      <c r="BK196" s="1009"/>
      <c r="BL196" s="926"/>
    </row>
    <row r="197" spans="2:64" ht="50.25" thickTop="1" thickBot="1" x14ac:dyDescent="0.35">
      <c r="B197" s="779"/>
      <c r="C197" s="1197" t="e">
        <f>VLOOKUP(B197,'No Eliminar'!B$3:D$18,2,FALSE)</f>
        <v>#N/A</v>
      </c>
      <c r="D197" s="1197"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251"/>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7"/>
      <c r="BG197" s="926"/>
      <c r="BH197" s="926"/>
      <c r="BI197" s="926"/>
      <c r="BJ197" s="926"/>
      <c r="BK197" s="1009"/>
      <c r="BL197" s="926"/>
    </row>
    <row r="198" spans="2:64" ht="50.25" thickTop="1" thickBot="1" x14ac:dyDescent="0.35">
      <c r="B198" s="779"/>
      <c r="C198" s="1197" t="e">
        <f>VLOOKUP(B198,'No Eliminar'!B$3:D$18,2,FALSE)</f>
        <v>#N/A</v>
      </c>
      <c r="D198" s="1197"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251"/>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7"/>
      <c r="BG198" s="926"/>
      <c r="BH198" s="926"/>
      <c r="BI198" s="926"/>
      <c r="BJ198" s="926"/>
      <c r="BK198" s="1009"/>
      <c r="BL198" s="926"/>
    </row>
    <row r="199" spans="2:64" ht="50.25" thickTop="1" thickBot="1" x14ac:dyDescent="0.35">
      <c r="B199" s="779"/>
      <c r="C199" s="1197" t="e">
        <f>VLOOKUP(B199,'No Eliminar'!B$3:D$18,2,FALSE)</f>
        <v>#N/A</v>
      </c>
      <c r="D199" s="1197"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251"/>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7"/>
      <c r="BG199" s="926"/>
      <c r="BH199" s="926"/>
      <c r="BI199" s="926"/>
      <c r="BJ199" s="926"/>
      <c r="BK199" s="1009"/>
      <c r="BL199" s="926"/>
    </row>
    <row r="200" spans="2:64" ht="50.25" thickTop="1" thickBot="1" x14ac:dyDescent="0.35">
      <c r="B200" s="779"/>
      <c r="C200" s="1197" t="e">
        <f>VLOOKUP(B200,'No Eliminar'!B$3:D$18,2,FALSE)</f>
        <v>#N/A</v>
      </c>
      <c r="D200" s="1197"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251"/>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7"/>
      <c r="BG200" s="926"/>
      <c r="BH200" s="926"/>
      <c r="BI200" s="926"/>
      <c r="BJ200" s="926"/>
      <c r="BK200" s="1009"/>
      <c r="BL200" s="926"/>
    </row>
    <row r="201" spans="2:64" ht="50.25" thickTop="1" thickBot="1" x14ac:dyDescent="0.35">
      <c r="B201" s="779"/>
      <c r="C201" s="1197" t="e">
        <f>VLOOKUP(B201,'No Eliminar'!B$3:D$18,2,FALSE)</f>
        <v>#N/A</v>
      </c>
      <c r="D201" s="1197"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251"/>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7"/>
      <c r="BG201" s="926"/>
      <c r="BH201" s="926"/>
      <c r="BI201" s="926"/>
      <c r="BJ201" s="926"/>
      <c r="BK201" s="1009"/>
      <c r="BL201" s="926"/>
    </row>
    <row r="202" spans="2:64" ht="50.25" thickTop="1" thickBot="1" x14ac:dyDescent="0.35">
      <c r="B202" s="779"/>
      <c r="C202" s="1197" t="e">
        <f>VLOOKUP(B202,'No Eliminar'!B$3:D$18,2,FALSE)</f>
        <v>#N/A</v>
      </c>
      <c r="D202" s="1197"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251"/>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7"/>
      <c r="BG202" s="926"/>
      <c r="BH202" s="926"/>
      <c r="BI202" s="926"/>
      <c r="BJ202" s="926"/>
      <c r="BK202" s="1009"/>
      <c r="BL202" s="926"/>
    </row>
    <row r="203" spans="2:64" ht="50.25" thickTop="1" thickBot="1" x14ac:dyDescent="0.35">
      <c r="B203" s="779"/>
      <c r="C203" s="1197" t="e">
        <f>VLOOKUP(B203,'No Eliminar'!B$3:D$18,2,FALSE)</f>
        <v>#N/A</v>
      </c>
      <c r="D203" s="1197"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251"/>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7"/>
      <c r="BG203" s="926"/>
      <c r="BH203" s="926"/>
      <c r="BI203" s="926"/>
      <c r="BJ203" s="926"/>
      <c r="BK203" s="1009"/>
      <c r="BL203" s="926"/>
    </row>
    <row r="204" spans="2:64" ht="50.25" thickTop="1" thickBot="1" x14ac:dyDescent="0.35">
      <c r="B204" s="779"/>
      <c r="C204" s="1197" t="e">
        <f>VLOOKUP(B204,'No Eliminar'!B$3:D$18,2,FALSE)</f>
        <v>#N/A</v>
      </c>
      <c r="D204" s="1197"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251"/>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7"/>
      <c r="BG204" s="926"/>
      <c r="BH204" s="926"/>
      <c r="BI204" s="926"/>
      <c r="BJ204" s="926"/>
      <c r="BK204" s="1009"/>
      <c r="BL204" s="926"/>
    </row>
    <row r="205" spans="2:64" ht="50.25" thickTop="1" thickBot="1" x14ac:dyDescent="0.35">
      <c r="B205" s="779"/>
      <c r="C205" s="1197" t="e">
        <f>VLOOKUP(B205,'No Eliminar'!B$3:D$18,2,FALSE)</f>
        <v>#N/A</v>
      </c>
      <c r="D205" s="1197"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251"/>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7"/>
      <c r="BG205" s="926"/>
      <c r="BH205" s="926"/>
      <c r="BI205" s="926"/>
      <c r="BJ205" s="926"/>
      <c r="BK205" s="1009"/>
      <c r="BL205" s="926"/>
    </row>
    <row r="206" spans="2:64" ht="50.25" thickTop="1" thickBot="1" x14ac:dyDescent="0.35">
      <c r="B206" s="779"/>
      <c r="C206" s="1197" t="e">
        <f>VLOOKUP(B206,'No Eliminar'!B$3:D$18,2,FALSE)</f>
        <v>#N/A</v>
      </c>
      <c r="D206" s="1197"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251"/>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7"/>
      <c r="BG206" s="926"/>
      <c r="BH206" s="926"/>
      <c r="BI206" s="926"/>
      <c r="BJ206" s="926"/>
      <c r="BK206" s="1009"/>
      <c r="BL206" s="926"/>
    </row>
    <row r="207" spans="2:64" ht="50.25" thickTop="1" thickBot="1" x14ac:dyDescent="0.35">
      <c r="B207" s="779"/>
      <c r="C207" s="1197" t="e">
        <f>VLOOKUP(B207,'No Eliminar'!B$3:D$18,2,FALSE)</f>
        <v>#N/A</v>
      </c>
      <c r="D207" s="1197"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251"/>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7"/>
      <c r="BG207" s="926"/>
      <c r="BH207" s="926"/>
      <c r="BI207" s="926"/>
      <c r="BJ207" s="926"/>
      <c r="BK207" s="1009"/>
      <c r="BL207" s="926"/>
    </row>
    <row r="208" spans="2:64" ht="50.25" thickTop="1" thickBot="1" x14ac:dyDescent="0.35">
      <c r="B208" s="779"/>
      <c r="C208" s="1197" t="e">
        <f>VLOOKUP(B208,'No Eliminar'!B$3:D$18,2,FALSE)</f>
        <v>#N/A</v>
      </c>
      <c r="D208" s="1197"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251"/>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7"/>
      <c r="BG208" s="926"/>
      <c r="BH208" s="926"/>
      <c r="BI208" s="926"/>
      <c r="BJ208" s="926"/>
      <c r="BK208" s="1009"/>
      <c r="BL208" s="926"/>
    </row>
    <row r="209" spans="2:64" ht="50.25" thickTop="1" thickBot="1" x14ac:dyDescent="0.35">
      <c r="B209" s="779"/>
      <c r="C209" s="1197" t="e">
        <f>VLOOKUP(B209,'No Eliminar'!B$3:D$18,2,FALSE)</f>
        <v>#N/A</v>
      </c>
      <c r="D209" s="1197"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251"/>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7"/>
      <c r="BG209" s="926"/>
      <c r="BH209" s="926"/>
      <c r="BI209" s="926"/>
      <c r="BJ209" s="926"/>
      <c r="BK209" s="1009"/>
      <c r="BL209" s="926"/>
    </row>
    <row r="210" spans="2:64" ht="50.25" thickTop="1" thickBot="1" x14ac:dyDescent="0.35">
      <c r="B210" s="779"/>
      <c r="C210" s="1197" t="e">
        <f>VLOOKUP(B210,'No Eliminar'!B$3:D$18,2,FALSE)</f>
        <v>#N/A</v>
      </c>
      <c r="D210" s="1197"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251"/>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7"/>
      <c r="BG210" s="926"/>
      <c r="BH210" s="926"/>
      <c r="BI210" s="926"/>
      <c r="BJ210" s="926"/>
      <c r="BK210" s="1009"/>
      <c r="BL210" s="926"/>
    </row>
    <row r="211" spans="2:64" ht="50.25" thickTop="1" thickBot="1" x14ac:dyDescent="0.35">
      <c r="B211" s="779"/>
      <c r="C211" s="1197" t="e">
        <f>VLOOKUP(B211,'No Eliminar'!B$3:D$18,2,FALSE)</f>
        <v>#N/A</v>
      </c>
      <c r="D211" s="1197"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251"/>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7"/>
      <c r="BG211" s="926"/>
      <c r="BH211" s="926"/>
      <c r="BI211" s="926"/>
      <c r="BJ211" s="926"/>
      <c r="BK211" s="1009"/>
      <c r="BL211" s="926"/>
    </row>
    <row r="212" spans="2:64" ht="50.25" thickTop="1" thickBot="1" x14ac:dyDescent="0.35">
      <c r="B212" s="779"/>
      <c r="C212" s="1197" t="e">
        <f>VLOOKUP(B212,'No Eliminar'!B$3:D$18,2,FALSE)</f>
        <v>#N/A</v>
      </c>
      <c r="D212" s="1197"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251"/>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7"/>
      <c r="BG212" s="926"/>
      <c r="BH212" s="926"/>
      <c r="BI212" s="926"/>
      <c r="BJ212" s="926"/>
      <c r="BK212" s="1009"/>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251"/>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7"/>
      <c r="BG213" s="926"/>
      <c r="BH213" s="926"/>
      <c r="BI213" s="926"/>
      <c r="BJ213" s="926"/>
      <c r="BK213" s="1009"/>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251"/>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7"/>
      <c r="BG214" s="926"/>
      <c r="BH214" s="926"/>
      <c r="BI214" s="926"/>
      <c r="BJ214" s="926"/>
      <c r="BK214" s="1009"/>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251"/>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7"/>
      <c r="BG215" s="926"/>
      <c r="BH215" s="926"/>
      <c r="BI215" s="926"/>
      <c r="BJ215" s="926"/>
      <c r="BK215" s="1009"/>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251"/>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7"/>
      <c r="BG216" s="926"/>
      <c r="BH216" s="926"/>
      <c r="BI216" s="926"/>
      <c r="BJ216" s="926"/>
      <c r="BK216" s="1009"/>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251"/>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7"/>
      <c r="BG217" s="926"/>
      <c r="BH217" s="926"/>
      <c r="BI217" s="926"/>
      <c r="BJ217" s="926"/>
      <c r="BK217" s="1009"/>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251"/>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7"/>
      <c r="BG218" s="926"/>
      <c r="BH218" s="926"/>
      <c r="BI218" s="926"/>
      <c r="BJ218" s="926"/>
      <c r="BK218" s="1009"/>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251"/>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7"/>
      <c r="BG219" s="926"/>
      <c r="BH219" s="926"/>
      <c r="BI219" s="926"/>
      <c r="BJ219" s="926"/>
      <c r="BK219" s="1009"/>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251"/>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7"/>
      <c r="BG220" s="926"/>
      <c r="BH220" s="926"/>
      <c r="BI220" s="926"/>
      <c r="BJ220" s="926"/>
      <c r="BK220" s="1009"/>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251"/>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7"/>
      <c r="BG221" s="926"/>
      <c r="BH221" s="926"/>
      <c r="BI221" s="926"/>
      <c r="BJ221" s="926"/>
      <c r="BK221" s="1009"/>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251"/>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7"/>
      <c r="BG222" s="926"/>
      <c r="BH222" s="926"/>
      <c r="BI222" s="926"/>
      <c r="BJ222" s="926"/>
      <c r="BK222" s="1009"/>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7"/>
      <c r="BG223" s="926"/>
      <c r="BH223" s="926"/>
      <c r="BI223" s="926"/>
      <c r="BJ223" s="926"/>
      <c r="BK223" s="1009"/>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7"/>
      <c r="BG224" s="926"/>
      <c r="BH224" s="926"/>
      <c r="BI224" s="926"/>
      <c r="BJ224" s="926"/>
      <c r="BK224" s="1009"/>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7"/>
      <c r="BG225" s="926"/>
      <c r="BH225" s="926"/>
      <c r="BI225" s="926"/>
      <c r="BJ225" s="926"/>
      <c r="BK225" s="1009"/>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7"/>
      <c r="BG226" s="926"/>
      <c r="BH226" s="926"/>
      <c r="BI226" s="926"/>
      <c r="BJ226" s="926"/>
      <c r="BK226" s="1009"/>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7"/>
      <c r="BG227" s="926"/>
      <c r="BH227" s="926"/>
      <c r="BI227" s="926"/>
      <c r="BJ227" s="926"/>
      <c r="BK227" s="1009"/>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7"/>
      <c r="BG228" s="926"/>
      <c r="BH228" s="926"/>
      <c r="BI228" s="926"/>
      <c r="BJ228" s="926"/>
      <c r="BK228" s="1009"/>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7"/>
      <c r="BG229" s="926"/>
      <c r="BH229" s="926"/>
      <c r="BI229" s="926"/>
      <c r="BJ229" s="926"/>
      <c r="BK229" s="1009"/>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7"/>
      <c r="BG230" s="926"/>
      <c r="BH230" s="926"/>
      <c r="BI230" s="926"/>
      <c r="BJ230" s="926"/>
      <c r="BK230" s="1009"/>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7"/>
      <c r="BG231" s="926"/>
      <c r="BH231" s="926"/>
      <c r="BI231" s="926"/>
      <c r="BJ231" s="926"/>
      <c r="BK231" s="1009"/>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7"/>
      <c r="BG232" s="926"/>
      <c r="BH232" s="926"/>
      <c r="BI232" s="926"/>
      <c r="BJ232" s="926"/>
      <c r="BK232" s="1009"/>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7"/>
      <c r="BG233" s="926"/>
      <c r="BH233" s="926"/>
      <c r="BI233" s="926"/>
      <c r="BJ233" s="926"/>
      <c r="BK233" s="1009"/>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7"/>
      <c r="BG234" s="926"/>
      <c r="BH234" s="926"/>
      <c r="BI234" s="926"/>
      <c r="BJ234" s="926"/>
      <c r="BK234" s="1009"/>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7"/>
      <c r="BG235" s="926"/>
      <c r="BH235" s="926"/>
      <c r="BI235" s="926"/>
      <c r="BJ235" s="926"/>
      <c r="BK235" s="1009"/>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7"/>
      <c r="BG236" s="926"/>
      <c r="BH236" s="926"/>
      <c r="BI236" s="926"/>
      <c r="BJ236" s="926"/>
      <c r="BK236" s="1009"/>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7"/>
      <c r="BG237" s="926"/>
      <c r="BH237" s="926"/>
      <c r="BI237" s="926"/>
      <c r="BJ237" s="926"/>
      <c r="BK237" s="1009"/>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7"/>
      <c r="BG238" s="926"/>
      <c r="BH238" s="926"/>
      <c r="BI238" s="926"/>
      <c r="BJ238" s="926"/>
      <c r="BK238" s="1009"/>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7"/>
      <c r="BG239" s="926"/>
      <c r="BH239" s="926"/>
      <c r="BI239" s="926"/>
      <c r="BJ239" s="926"/>
      <c r="BK239" s="1009"/>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7"/>
      <c r="BG240" s="926"/>
      <c r="BH240" s="926"/>
      <c r="BI240" s="926"/>
      <c r="BJ240" s="926"/>
      <c r="BK240" s="1009"/>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7"/>
      <c r="BG241" s="926"/>
      <c r="BH241" s="926"/>
      <c r="BI241" s="926"/>
      <c r="BJ241" s="926"/>
      <c r="BK241" s="1009"/>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7"/>
      <c r="BG242" s="926"/>
      <c r="BH242" s="926"/>
      <c r="BI242" s="926"/>
      <c r="BJ242" s="926"/>
      <c r="BK242" s="1009"/>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7"/>
      <c r="BG243" s="926"/>
      <c r="BH243" s="926"/>
      <c r="BI243" s="926"/>
      <c r="BJ243" s="926"/>
      <c r="BK243" s="1009"/>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7"/>
      <c r="BG244" s="926"/>
      <c r="BH244" s="926"/>
      <c r="BI244" s="926"/>
      <c r="BJ244" s="926"/>
      <c r="BK244" s="1009"/>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7"/>
      <c r="BG245" s="926"/>
      <c r="BH245" s="926"/>
      <c r="BI245" s="926"/>
      <c r="BJ245" s="926"/>
      <c r="BK245" s="1009"/>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7"/>
      <c r="BG246" s="926"/>
      <c r="BH246" s="926"/>
      <c r="BI246" s="926"/>
      <c r="BJ246" s="926"/>
      <c r="BK246" s="1009"/>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7"/>
      <c r="BG247" s="926"/>
      <c r="BH247" s="926"/>
      <c r="BI247" s="926"/>
      <c r="BJ247" s="926"/>
      <c r="BK247" s="1009"/>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7"/>
      <c r="BG248" s="926"/>
      <c r="BH248" s="926"/>
      <c r="BI248" s="926"/>
      <c r="BJ248" s="926"/>
      <c r="BK248" s="1009"/>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7"/>
      <c r="BG249" s="926"/>
      <c r="BH249" s="926"/>
      <c r="BI249" s="926"/>
      <c r="BJ249" s="926"/>
      <c r="BK249" s="1009"/>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7"/>
      <c r="BG250" s="926"/>
      <c r="BH250" s="926"/>
      <c r="BI250" s="926"/>
      <c r="BJ250" s="926"/>
      <c r="BK250" s="1009"/>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7"/>
      <c r="BG251" s="926"/>
      <c r="BH251" s="926"/>
      <c r="BI251" s="926"/>
      <c r="BJ251" s="926"/>
      <c r="BK251" s="1009"/>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7"/>
      <c r="BG252" s="926"/>
      <c r="BH252" s="926"/>
      <c r="BI252" s="926"/>
      <c r="BJ252" s="926"/>
      <c r="BK252" s="1009"/>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7"/>
      <c r="BG253" s="926"/>
      <c r="BH253" s="926"/>
      <c r="BI253" s="926"/>
      <c r="BJ253" s="926"/>
      <c r="BK253" s="1009"/>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7"/>
      <c r="BG254" s="926"/>
      <c r="BH254" s="926"/>
      <c r="BI254" s="926"/>
      <c r="BJ254" s="926"/>
      <c r="BK254" s="1009"/>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7"/>
      <c r="BG255" s="926"/>
      <c r="BH255" s="926"/>
      <c r="BI255" s="926"/>
      <c r="BJ255" s="926"/>
      <c r="BK255" s="1009"/>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7"/>
      <c r="BG256" s="926"/>
      <c r="BH256" s="926"/>
      <c r="BI256" s="926"/>
      <c r="BJ256" s="926"/>
      <c r="BK256" s="1009"/>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7"/>
      <c r="BG257" s="926"/>
      <c r="BH257" s="926"/>
      <c r="BI257" s="926"/>
      <c r="BJ257" s="926"/>
      <c r="BK257" s="1009"/>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7"/>
      <c r="BG258" s="926"/>
      <c r="BH258" s="926"/>
      <c r="BI258" s="926"/>
      <c r="BJ258" s="926"/>
      <c r="BK258" s="1009"/>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7"/>
      <c r="BG259" s="926"/>
      <c r="BH259" s="926"/>
      <c r="BI259" s="926"/>
      <c r="BJ259" s="926"/>
      <c r="BK259" s="1009"/>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7"/>
      <c r="BG260" s="926"/>
      <c r="BH260" s="926"/>
      <c r="BI260" s="926"/>
      <c r="BJ260" s="926"/>
      <c r="BK260" s="1009"/>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7"/>
      <c r="BG261" s="926"/>
      <c r="BH261" s="926"/>
      <c r="BI261" s="926"/>
      <c r="BJ261" s="926"/>
      <c r="BK261" s="1009"/>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7"/>
      <c r="BG262" s="926"/>
      <c r="BH262" s="926"/>
      <c r="BI262" s="926"/>
      <c r="BJ262" s="926"/>
      <c r="BK262" s="1009"/>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7"/>
      <c r="BG263" s="926"/>
      <c r="BH263" s="926"/>
      <c r="BI263" s="926"/>
      <c r="BJ263" s="926"/>
      <c r="BK263" s="1009"/>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7"/>
      <c r="BG264" s="926"/>
      <c r="BH264" s="926"/>
      <c r="BI264" s="926"/>
      <c r="BJ264" s="926"/>
      <c r="BK264" s="1009"/>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7"/>
      <c r="BG265" s="926"/>
      <c r="BH265" s="926"/>
      <c r="BI265" s="926"/>
      <c r="BJ265" s="926"/>
      <c r="BK265" s="1009"/>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7"/>
      <c r="BG266" s="926"/>
      <c r="BH266" s="926"/>
      <c r="BI266" s="926"/>
      <c r="BJ266" s="926"/>
      <c r="BK266" s="1009"/>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7"/>
      <c r="BG267" s="926"/>
      <c r="BH267" s="926"/>
      <c r="BI267" s="926"/>
      <c r="BJ267" s="926"/>
      <c r="BK267" s="1009"/>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7"/>
      <c r="BG268" s="926"/>
      <c r="BH268" s="926"/>
      <c r="BI268" s="926"/>
      <c r="BJ268" s="926"/>
      <c r="BK268" s="1009"/>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7"/>
      <c r="BG269" s="926"/>
      <c r="BH269" s="926"/>
      <c r="BI269" s="926"/>
      <c r="BJ269" s="926"/>
      <c r="BK269" s="1009"/>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7"/>
      <c r="BG270" s="926"/>
      <c r="BH270" s="926"/>
      <c r="BI270" s="926"/>
      <c r="BJ270" s="926"/>
      <c r="BK270" s="1009"/>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7"/>
      <c r="BG271" s="926"/>
      <c r="BH271" s="926"/>
      <c r="BI271" s="926"/>
      <c r="BJ271" s="926"/>
      <c r="BK271" s="1009"/>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7"/>
      <c r="BG272" s="926"/>
      <c r="BH272" s="926"/>
      <c r="BI272" s="926"/>
      <c r="BJ272" s="926"/>
      <c r="BK272" s="1009"/>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7"/>
      <c r="BG273" s="926"/>
      <c r="BH273" s="926"/>
      <c r="BI273" s="926"/>
      <c r="BJ273" s="926"/>
      <c r="BK273" s="1009"/>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7"/>
      <c r="BG274" s="926"/>
      <c r="BH274" s="926"/>
      <c r="BI274" s="926"/>
      <c r="BJ274" s="926"/>
      <c r="BK274" s="1009"/>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7"/>
      <c r="BG275" s="926"/>
      <c r="BH275" s="926"/>
      <c r="BI275" s="926"/>
      <c r="BJ275" s="926"/>
      <c r="BK275" s="1009"/>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7"/>
      <c r="BG276" s="926"/>
      <c r="BH276" s="926"/>
      <c r="BI276" s="926"/>
      <c r="BJ276" s="926"/>
      <c r="BK276" s="1009"/>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7"/>
      <c r="BG277" s="926"/>
      <c r="BH277" s="926"/>
      <c r="BI277" s="926"/>
      <c r="BJ277" s="926"/>
      <c r="BK277" s="1009"/>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7"/>
      <c r="BG278" s="926"/>
      <c r="BH278" s="926"/>
      <c r="BI278" s="926"/>
      <c r="BJ278" s="926"/>
      <c r="BK278" s="1009"/>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42" priority="609" operator="equal">
      <formula>"Extrema"</formula>
    </cfRule>
    <cfRule type="cellIs" dxfId="1041" priority="610" operator="equal">
      <formula>"Alta"</formula>
    </cfRule>
    <cfRule type="cellIs" dxfId="1040" priority="611" operator="equal">
      <formula>"Moderada"</formula>
    </cfRule>
    <cfRule type="cellIs" dxfId="1039"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38" priority="606" operator="equal">
      <formula>"Moderado"</formula>
    </cfRule>
    <cfRule type="cellIs" dxfId="1037" priority="607" operator="equal">
      <formula>"Catastrófico"</formula>
    </cfRule>
    <cfRule type="cellIs" dxfId="1036" priority="608" operator="equal">
      <formula>"Mayor"</formula>
    </cfRule>
  </conditionalFormatting>
  <conditionalFormatting sqref="M9 M12 M17 M23 M25 M28 M30 M32 M43:M44 M46 M71:M73 M76:M77 M79:M80 M82 M85 M87 M90 M96 M100 M148:M278 M104:M111 M38:M39 M19:M20">
    <cfRule type="cellIs" dxfId="1035" priority="601" operator="equal">
      <formula>"Muy Alta"</formula>
    </cfRule>
    <cfRule type="cellIs" dxfId="1034" priority="602" operator="equal">
      <formula>"Alta"</formula>
    </cfRule>
    <cfRule type="cellIs" dxfId="1033" priority="603" operator="equal">
      <formula>"Media"</formula>
    </cfRule>
    <cfRule type="cellIs" dxfId="1032" priority="604" operator="equal">
      <formula>"Baja"</formula>
    </cfRule>
    <cfRule type="cellIs" dxfId="1031" priority="605" operator="equal">
      <formula>"Muy baja"</formula>
    </cfRule>
  </conditionalFormatting>
  <conditionalFormatting sqref="BD9:BD13 BD25:BD33">
    <cfRule type="cellIs" dxfId="1030" priority="597" operator="equal">
      <formula>"Extrema"</formula>
    </cfRule>
    <cfRule type="cellIs" dxfId="1029" priority="598" operator="equal">
      <formula>"Alta"</formula>
    </cfRule>
    <cfRule type="cellIs" dxfId="1028" priority="599" operator="equal">
      <formula>"Moderada"</formula>
    </cfRule>
    <cfRule type="cellIs" dxfId="1027" priority="600" operator="equal">
      <formula>"Baja"</formula>
    </cfRule>
  </conditionalFormatting>
  <conditionalFormatting sqref="AM14:AM15">
    <cfRule type="cellIs" dxfId="1026" priority="528" operator="equal">
      <formula>"Extrema"</formula>
    </cfRule>
    <cfRule type="cellIs" dxfId="1025" priority="529" operator="equal">
      <formula>"Alta"</formula>
    </cfRule>
    <cfRule type="cellIs" dxfId="1024" priority="530" operator="equal">
      <formula>"Moderada"</formula>
    </cfRule>
    <cfRule type="cellIs" dxfId="1023" priority="531" operator="equal">
      <formula>"Baja"</formula>
    </cfRule>
  </conditionalFormatting>
  <conditionalFormatting sqref="BD14">
    <cfRule type="cellIs" dxfId="1022" priority="521" operator="equal">
      <formula>"Extrema"</formula>
    </cfRule>
    <cfRule type="cellIs" dxfId="1021" priority="522" operator="equal">
      <formula>"Alta"</formula>
    </cfRule>
    <cfRule type="cellIs" dxfId="1020" priority="523" operator="equal">
      <formula>"Moderada"</formula>
    </cfRule>
    <cfRule type="cellIs" dxfId="1019" priority="524" operator="equal">
      <formula>"Baja"</formula>
    </cfRule>
  </conditionalFormatting>
  <conditionalFormatting sqref="M14:M15">
    <cfRule type="cellIs" dxfId="1018" priority="516" operator="equal">
      <formula>"Muy Alta"</formula>
    </cfRule>
    <cfRule type="cellIs" dxfId="1017" priority="517" operator="equal">
      <formula>"Alta"</formula>
    </cfRule>
    <cfRule type="cellIs" dxfId="1016" priority="518" operator="equal">
      <formula>"Media"</formula>
    </cfRule>
    <cfRule type="cellIs" dxfId="1015" priority="519" operator="equal">
      <formula>"Baja"</formula>
    </cfRule>
    <cfRule type="cellIs" dxfId="1014" priority="520" operator="equal">
      <formula>"Muy baja"</formula>
    </cfRule>
  </conditionalFormatting>
  <conditionalFormatting sqref="AM16">
    <cfRule type="cellIs" dxfId="1013" priority="512" operator="equal">
      <formula>"Extrema"</formula>
    </cfRule>
    <cfRule type="cellIs" dxfId="1012" priority="513" operator="equal">
      <formula>"Alta"</formula>
    </cfRule>
    <cfRule type="cellIs" dxfId="1011" priority="514" operator="equal">
      <formula>"Moderada"</formula>
    </cfRule>
    <cfRule type="cellIs" dxfId="1010" priority="515" operator="equal">
      <formula>"Baja"</formula>
    </cfRule>
  </conditionalFormatting>
  <conditionalFormatting sqref="BD16">
    <cfRule type="cellIs" dxfId="1009" priority="505" operator="equal">
      <formula>"Extrema"</formula>
    </cfRule>
    <cfRule type="cellIs" dxfId="1008" priority="506" operator="equal">
      <formula>"Alta"</formula>
    </cfRule>
    <cfRule type="cellIs" dxfId="1007" priority="507" operator="equal">
      <formula>"Moderada"</formula>
    </cfRule>
    <cfRule type="cellIs" dxfId="1006" priority="508" operator="equal">
      <formula>"Baja"</formula>
    </cfRule>
  </conditionalFormatting>
  <conditionalFormatting sqref="M16">
    <cfRule type="cellIs" dxfId="1005" priority="500" operator="equal">
      <formula>"Muy Alta"</formula>
    </cfRule>
    <cfRule type="cellIs" dxfId="1004" priority="501" operator="equal">
      <formula>"Alta"</formula>
    </cfRule>
    <cfRule type="cellIs" dxfId="1003" priority="502" operator="equal">
      <formula>"Media"</formula>
    </cfRule>
    <cfRule type="cellIs" dxfId="1002" priority="503" operator="equal">
      <formula>"Baja"</formula>
    </cfRule>
    <cfRule type="cellIs" dxfId="1001"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1000"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99" priority="464" operator="equal">
      <formula>"Menor"</formula>
    </cfRule>
  </conditionalFormatting>
  <conditionalFormatting sqref="BD24">
    <cfRule type="cellIs" dxfId="998" priority="455" operator="equal">
      <formula>"Extrema"</formula>
    </cfRule>
    <cfRule type="cellIs" dxfId="997" priority="456" operator="equal">
      <formula>"Alta"</formula>
    </cfRule>
    <cfRule type="cellIs" dxfId="996" priority="457" operator="equal">
      <formula>"Moderada"</formula>
    </cfRule>
    <cfRule type="cellIs" dxfId="995" priority="458" operator="equal">
      <formula>"Baja"</formula>
    </cfRule>
  </conditionalFormatting>
  <conditionalFormatting sqref="AN25:AN33 AN43:AN45">
    <cfRule type="cellIs" dxfId="994" priority="447" operator="equal">
      <formula>"Extrema"</formula>
    </cfRule>
    <cfRule type="cellIs" dxfId="993" priority="448" operator="equal">
      <formula>"Alta"</formula>
    </cfRule>
    <cfRule type="cellIs" dxfId="992" priority="449" operator="equal">
      <formula>"Moderada"</formula>
    </cfRule>
    <cfRule type="cellIs" dxfId="991" priority="450" operator="equal">
      <formula>"Baja"</formula>
    </cfRule>
  </conditionalFormatting>
  <conditionalFormatting sqref="AM118 AM131:AM132 AM135 AM137 AM139 AM142 AM146 AM144">
    <cfRule type="cellIs" dxfId="990" priority="443" operator="equal">
      <formula>"Extrema"</formula>
    </cfRule>
    <cfRule type="cellIs" dxfId="989" priority="444" operator="equal">
      <formula>"Alta"</formula>
    </cfRule>
    <cfRule type="cellIs" dxfId="988" priority="445" operator="equal">
      <formula>"Moderada"</formula>
    </cfRule>
    <cfRule type="cellIs" dxfId="987" priority="446" operator="equal">
      <formula>"Baja"</formula>
    </cfRule>
  </conditionalFormatting>
  <conditionalFormatting sqref="AK118 AK131:AK132 AK135 AK137 AK139 AK142 AK146 AK144">
    <cfRule type="cellIs" dxfId="986" priority="440" operator="equal">
      <formula>"Moderado"</formula>
    </cfRule>
    <cfRule type="cellIs" dxfId="985" priority="441" operator="equal">
      <formula>"Catastrófico"</formula>
    </cfRule>
    <cfRule type="cellIs" dxfId="984" priority="442" operator="equal">
      <formula>"Mayor"</formula>
    </cfRule>
  </conditionalFormatting>
  <conditionalFormatting sqref="M118 M131:M132 M135 M137 M139 M142 M146 M144">
    <cfRule type="cellIs" dxfId="983" priority="435" operator="equal">
      <formula>"Muy Alta"</formula>
    </cfRule>
    <cfRule type="cellIs" dxfId="982" priority="436" operator="equal">
      <formula>"Alta"</formula>
    </cfRule>
    <cfRule type="cellIs" dxfId="981" priority="437" operator="equal">
      <formula>"Media"</formula>
    </cfRule>
    <cfRule type="cellIs" dxfId="980" priority="438" operator="equal">
      <formula>"Baja"</formula>
    </cfRule>
    <cfRule type="cellIs" dxfId="979" priority="439" operator="equal">
      <formula>"Muy baja"</formula>
    </cfRule>
  </conditionalFormatting>
  <conditionalFormatting sqref="BD118:BD119 BD139:BD142 BD144:BD147 BD130:BD137">
    <cfRule type="cellIs" dxfId="978" priority="431" operator="equal">
      <formula>"Extrema"</formula>
    </cfRule>
    <cfRule type="cellIs" dxfId="977" priority="432" operator="equal">
      <formula>"Alta"</formula>
    </cfRule>
    <cfRule type="cellIs" dxfId="976" priority="433" operator="equal">
      <formula>"Moderada"</formula>
    </cfRule>
    <cfRule type="cellIs" dxfId="975" priority="434" operator="equal">
      <formula>"Baja"</formula>
    </cfRule>
  </conditionalFormatting>
  <conditionalFormatting sqref="AK118 AK131:AK132 AK135 AK137 AK139 AK142 AK146 AK144">
    <cfRule type="cellIs" dxfId="974" priority="430" operator="equal">
      <formula>"Leve"</formula>
    </cfRule>
  </conditionalFormatting>
  <conditionalFormatting sqref="AK118 AK131:AK132 AK135 AK137 AK139 AK142 AK146 AK144">
    <cfRule type="cellIs" dxfId="973" priority="429" operator="equal">
      <formula>"Menor"</formula>
    </cfRule>
  </conditionalFormatting>
  <conditionalFormatting sqref="AN118:AN119 AN139:AN142 AN144:AN147 AN131:AN137">
    <cfRule type="cellIs" dxfId="972" priority="425" operator="equal">
      <formula>"Extrema"</formula>
    </cfRule>
    <cfRule type="cellIs" dxfId="971" priority="426" operator="equal">
      <formula>"Alta"</formula>
    </cfRule>
    <cfRule type="cellIs" dxfId="970" priority="427" operator="equal">
      <formula>"Moderada"</formula>
    </cfRule>
    <cfRule type="cellIs" dxfId="969" priority="428" operator="equal">
      <formula>"Baja"</formula>
    </cfRule>
  </conditionalFormatting>
  <conditionalFormatting sqref="AM70">
    <cfRule type="cellIs" dxfId="968" priority="421" operator="equal">
      <formula>"Extrema"</formula>
    </cfRule>
    <cfRule type="cellIs" dxfId="967" priority="422" operator="equal">
      <formula>"Alta"</formula>
    </cfRule>
    <cfRule type="cellIs" dxfId="966" priority="423" operator="equal">
      <formula>"Moderada"</formula>
    </cfRule>
    <cfRule type="cellIs" dxfId="965" priority="424" operator="equal">
      <formula>"Baja"</formula>
    </cfRule>
  </conditionalFormatting>
  <conditionalFormatting sqref="AK70">
    <cfRule type="cellIs" dxfId="964" priority="418" operator="equal">
      <formula>"Moderado"</formula>
    </cfRule>
    <cfRule type="cellIs" dxfId="963" priority="419" operator="equal">
      <formula>"Catastrófico"</formula>
    </cfRule>
    <cfRule type="cellIs" dxfId="962" priority="420" operator="equal">
      <formula>"Mayor"</formula>
    </cfRule>
  </conditionalFormatting>
  <conditionalFormatting sqref="M70">
    <cfRule type="cellIs" dxfId="961" priority="413" operator="equal">
      <formula>"Muy Alta"</formula>
    </cfRule>
    <cfRule type="cellIs" dxfId="960" priority="414" operator="equal">
      <formula>"Alta"</formula>
    </cfRule>
    <cfRule type="cellIs" dxfId="959" priority="415" operator="equal">
      <formula>"Media"</formula>
    </cfRule>
    <cfRule type="cellIs" dxfId="958" priority="416" operator="equal">
      <formula>"Baja"</formula>
    </cfRule>
    <cfRule type="cellIs" dxfId="957" priority="417" operator="equal">
      <formula>"Muy baja"</formula>
    </cfRule>
  </conditionalFormatting>
  <conditionalFormatting sqref="AK70">
    <cfRule type="cellIs" dxfId="956" priority="412" operator="equal">
      <formula>"Leve"</formula>
    </cfRule>
  </conditionalFormatting>
  <conditionalFormatting sqref="AK70">
    <cfRule type="cellIs" dxfId="955" priority="411" operator="equal">
      <formula>"Menor"</formula>
    </cfRule>
  </conditionalFormatting>
  <conditionalFormatting sqref="AN80:AN81">
    <cfRule type="cellIs" dxfId="954" priority="403" operator="equal">
      <formula>"Extrema"</formula>
    </cfRule>
    <cfRule type="cellIs" dxfId="953" priority="404" operator="equal">
      <formula>"Alta"</formula>
    </cfRule>
    <cfRule type="cellIs" dxfId="952" priority="405" operator="equal">
      <formula>"Moderada"</formula>
    </cfRule>
    <cfRule type="cellIs" dxfId="951" priority="406" operator="equal">
      <formula>"Baja"</formula>
    </cfRule>
  </conditionalFormatting>
  <conditionalFormatting sqref="AN109">
    <cfRule type="cellIs" dxfId="950" priority="399" operator="equal">
      <formula>"Extrema"</formula>
    </cfRule>
    <cfRule type="cellIs" dxfId="949" priority="400" operator="equal">
      <formula>"Alta"</formula>
    </cfRule>
    <cfRule type="cellIs" dxfId="948" priority="401" operator="equal">
      <formula>"Moderada"</formula>
    </cfRule>
    <cfRule type="cellIs" dxfId="947" priority="402" operator="equal">
      <formula>"Baja"</formula>
    </cfRule>
  </conditionalFormatting>
  <conditionalFormatting sqref="AM112">
    <cfRule type="cellIs" dxfId="946" priority="373" operator="equal">
      <formula>"Extrema"</formula>
    </cfRule>
    <cfRule type="cellIs" dxfId="945" priority="374" operator="equal">
      <formula>"Alta"</formula>
    </cfRule>
    <cfRule type="cellIs" dxfId="944" priority="375" operator="equal">
      <formula>"Moderada"</formula>
    </cfRule>
    <cfRule type="cellIs" dxfId="943" priority="376" operator="equal">
      <formula>"Baja"</formula>
    </cfRule>
  </conditionalFormatting>
  <conditionalFormatting sqref="AK112">
    <cfRule type="cellIs" dxfId="942" priority="370" operator="equal">
      <formula>"Moderado"</formula>
    </cfRule>
    <cfRule type="cellIs" dxfId="941" priority="371" operator="equal">
      <formula>"Catastrófico"</formula>
    </cfRule>
    <cfRule type="cellIs" dxfId="940" priority="372" operator="equal">
      <formula>"Mayor"</formula>
    </cfRule>
  </conditionalFormatting>
  <conditionalFormatting sqref="M112">
    <cfRule type="cellIs" dxfId="939" priority="365" operator="equal">
      <formula>"Muy Alta"</formula>
    </cfRule>
    <cfRule type="cellIs" dxfId="938" priority="366" operator="equal">
      <formula>"Alta"</formula>
    </cfRule>
    <cfRule type="cellIs" dxfId="937" priority="367" operator="equal">
      <formula>"Media"</formula>
    </cfRule>
    <cfRule type="cellIs" dxfId="936" priority="368" operator="equal">
      <formula>"Baja"</formula>
    </cfRule>
    <cfRule type="cellIs" dxfId="935" priority="369" operator="equal">
      <formula>"Muy baja"</formula>
    </cfRule>
  </conditionalFormatting>
  <conditionalFormatting sqref="BD112">
    <cfRule type="cellIs" dxfId="934" priority="361" operator="equal">
      <formula>"Extrema"</formula>
    </cfRule>
    <cfRule type="cellIs" dxfId="933" priority="362" operator="equal">
      <formula>"Alta"</formula>
    </cfRule>
    <cfRule type="cellIs" dxfId="932" priority="363" operator="equal">
      <formula>"Moderada"</formula>
    </cfRule>
    <cfRule type="cellIs" dxfId="931" priority="364" operator="equal">
      <formula>"Baja"</formula>
    </cfRule>
  </conditionalFormatting>
  <conditionalFormatting sqref="AK112">
    <cfRule type="cellIs" dxfId="930" priority="360" operator="equal">
      <formula>"Leve"</formula>
    </cfRule>
  </conditionalFormatting>
  <conditionalFormatting sqref="AK112">
    <cfRule type="cellIs" dxfId="929" priority="359" operator="equal">
      <formula>"Menor"</formula>
    </cfRule>
  </conditionalFormatting>
  <conditionalFormatting sqref="AN112">
    <cfRule type="cellIs" dxfId="928" priority="355" operator="equal">
      <formula>"Extrema"</formula>
    </cfRule>
    <cfRule type="cellIs" dxfId="927" priority="356" operator="equal">
      <formula>"Alta"</formula>
    </cfRule>
    <cfRule type="cellIs" dxfId="926" priority="357" operator="equal">
      <formula>"Moderada"</formula>
    </cfRule>
    <cfRule type="cellIs" dxfId="925" priority="358" operator="equal">
      <formula>"Baja"</formula>
    </cfRule>
  </conditionalFormatting>
  <conditionalFormatting sqref="AM115">
    <cfRule type="cellIs" dxfId="924" priority="351" operator="equal">
      <formula>"Extrema"</formula>
    </cfRule>
    <cfRule type="cellIs" dxfId="923" priority="352" operator="equal">
      <formula>"Alta"</formula>
    </cfRule>
    <cfRule type="cellIs" dxfId="922" priority="353" operator="equal">
      <formula>"Moderada"</formula>
    </cfRule>
    <cfRule type="cellIs" dxfId="921" priority="354" operator="equal">
      <formula>"Baja"</formula>
    </cfRule>
  </conditionalFormatting>
  <conditionalFormatting sqref="AK115">
    <cfRule type="cellIs" dxfId="920" priority="348" operator="equal">
      <formula>"Moderado"</formula>
    </cfRule>
    <cfRule type="cellIs" dxfId="919" priority="349" operator="equal">
      <formula>"Catastrófico"</formula>
    </cfRule>
    <cfRule type="cellIs" dxfId="918" priority="350" operator="equal">
      <formula>"Mayor"</formula>
    </cfRule>
  </conditionalFormatting>
  <conditionalFormatting sqref="M115">
    <cfRule type="cellIs" dxfId="917" priority="343" operator="equal">
      <formula>"Muy Alta"</formula>
    </cfRule>
    <cfRule type="cellIs" dxfId="916" priority="344" operator="equal">
      <formula>"Alta"</formula>
    </cfRule>
    <cfRule type="cellIs" dxfId="915" priority="345" operator="equal">
      <formula>"Media"</formula>
    </cfRule>
    <cfRule type="cellIs" dxfId="914" priority="346" operator="equal">
      <formula>"Baja"</formula>
    </cfRule>
    <cfRule type="cellIs" dxfId="913" priority="347" operator="equal">
      <formula>"Muy baja"</formula>
    </cfRule>
  </conditionalFormatting>
  <conditionalFormatting sqref="BD113:BD115">
    <cfRule type="cellIs" dxfId="912" priority="339" operator="equal">
      <formula>"Extrema"</formula>
    </cfRule>
    <cfRule type="cellIs" dxfId="911" priority="340" operator="equal">
      <formula>"Alta"</formula>
    </cfRule>
    <cfRule type="cellIs" dxfId="910" priority="341" operator="equal">
      <formula>"Moderada"</formula>
    </cfRule>
    <cfRule type="cellIs" dxfId="909" priority="342" operator="equal">
      <formula>"Baja"</formula>
    </cfRule>
  </conditionalFormatting>
  <conditionalFormatting sqref="AK115">
    <cfRule type="cellIs" dxfId="908" priority="338" operator="equal">
      <formula>"Leve"</formula>
    </cfRule>
  </conditionalFormatting>
  <conditionalFormatting sqref="AK115">
    <cfRule type="cellIs" dxfId="907" priority="337" operator="equal">
      <formula>"Menor"</formula>
    </cfRule>
  </conditionalFormatting>
  <conditionalFormatting sqref="AN113:AN116">
    <cfRule type="cellIs" dxfId="906" priority="333" operator="equal">
      <formula>"Extrema"</formula>
    </cfRule>
    <cfRule type="cellIs" dxfId="905" priority="334" operator="equal">
      <formula>"Alta"</formula>
    </cfRule>
    <cfRule type="cellIs" dxfId="904" priority="335" operator="equal">
      <formula>"Moderada"</formula>
    </cfRule>
    <cfRule type="cellIs" dxfId="903" priority="336" operator="equal">
      <formula>"Baja"</formula>
    </cfRule>
  </conditionalFormatting>
  <conditionalFormatting sqref="AM117">
    <cfRule type="cellIs" dxfId="902" priority="329" operator="equal">
      <formula>"Extrema"</formula>
    </cfRule>
    <cfRule type="cellIs" dxfId="901" priority="330" operator="equal">
      <formula>"Alta"</formula>
    </cfRule>
    <cfRule type="cellIs" dxfId="900" priority="331" operator="equal">
      <formula>"Moderada"</formula>
    </cfRule>
    <cfRule type="cellIs" dxfId="899" priority="332" operator="equal">
      <formula>"Baja"</formula>
    </cfRule>
  </conditionalFormatting>
  <conditionalFormatting sqref="AK117">
    <cfRule type="cellIs" dxfId="898" priority="326" operator="equal">
      <formula>"Moderado"</formula>
    </cfRule>
    <cfRule type="cellIs" dxfId="897" priority="327" operator="equal">
      <formula>"Catastrófico"</formula>
    </cfRule>
    <cfRule type="cellIs" dxfId="896" priority="328" operator="equal">
      <formula>"Mayor"</formula>
    </cfRule>
  </conditionalFormatting>
  <conditionalFormatting sqref="M117">
    <cfRule type="cellIs" dxfId="895" priority="321" operator="equal">
      <formula>"Muy Alta"</formula>
    </cfRule>
    <cfRule type="cellIs" dxfId="894" priority="322" operator="equal">
      <formula>"Alta"</formula>
    </cfRule>
    <cfRule type="cellIs" dxfId="893" priority="323" operator="equal">
      <formula>"Media"</formula>
    </cfRule>
    <cfRule type="cellIs" dxfId="892" priority="324" operator="equal">
      <formula>"Baja"</formula>
    </cfRule>
    <cfRule type="cellIs" dxfId="891" priority="325" operator="equal">
      <formula>"Muy baja"</formula>
    </cfRule>
  </conditionalFormatting>
  <conditionalFormatting sqref="BD117">
    <cfRule type="cellIs" dxfId="890" priority="317" operator="equal">
      <formula>"Extrema"</formula>
    </cfRule>
    <cfRule type="cellIs" dxfId="889" priority="318" operator="equal">
      <formula>"Alta"</formula>
    </cfRule>
    <cfRule type="cellIs" dxfId="888" priority="319" operator="equal">
      <formula>"Moderada"</formula>
    </cfRule>
    <cfRule type="cellIs" dxfId="887" priority="320" operator="equal">
      <formula>"Baja"</formula>
    </cfRule>
  </conditionalFormatting>
  <conditionalFormatting sqref="AK117">
    <cfRule type="cellIs" dxfId="886" priority="316" operator="equal">
      <formula>"Leve"</formula>
    </cfRule>
  </conditionalFormatting>
  <conditionalFormatting sqref="AK117">
    <cfRule type="cellIs" dxfId="885" priority="315" operator="equal">
      <formula>"Menor"</formula>
    </cfRule>
  </conditionalFormatting>
  <conditionalFormatting sqref="AN117">
    <cfRule type="cellIs" dxfId="884" priority="311" operator="equal">
      <formula>"Extrema"</formula>
    </cfRule>
    <cfRule type="cellIs" dxfId="883" priority="312" operator="equal">
      <formula>"Alta"</formula>
    </cfRule>
    <cfRule type="cellIs" dxfId="882" priority="313" operator="equal">
      <formula>"Moderada"</formula>
    </cfRule>
    <cfRule type="cellIs" dxfId="881" priority="314" operator="equal">
      <formula>"Baja"</formula>
    </cfRule>
  </conditionalFormatting>
  <conditionalFormatting sqref="AM120 AM127">
    <cfRule type="cellIs" dxfId="880" priority="307" operator="equal">
      <formula>"Extrema"</formula>
    </cfRule>
    <cfRule type="cellIs" dxfId="879" priority="308" operator="equal">
      <formula>"Alta"</formula>
    </cfRule>
    <cfRule type="cellIs" dxfId="878" priority="309" operator="equal">
      <formula>"Moderada"</formula>
    </cfRule>
    <cfRule type="cellIs" dxfId="877" priority="310" operator="equal">
      <formula>"Baja"</formula>
    </cfRule>
  </conditionalFormatting>
  <conditionalFormatting sqref="AK120 AK127">
    <cfRule type="cellIs" dxfId="876" priority="304" operator="equal">
      <formula>"Moderado"</formula>
    </cfRule>
    <cfRule type="cellIs" dxfId="875" priority="305" operator="equal">
      <formula>"Catastrófico"</formula>
    </cfRule>
    <cfRule type="cellIs" dxfId="874" priority="306" operator="equal">
      <formula>"Mayor"</formula>
    </cfRule>
  </conditionalFormatting>
  <conditionalFormatting sqref="M120 M127">
    <cfRule type="cellIs" dxfId="873" priority="299" operator="equal">
      <formula>"Muy Alta"</formula>
    </cfRule>
    <cfRule type="cellIs" dxfId="872" priority="300" operator="equal">
      <formula>"Alta"</formula>
    </cfRule>
    <cfRule type="cellIs" dxfId="871" priority="301" operator="equal">
      <formula>"Media"</formula>
    </cfRule>
    <cfRule type="cellIs" dxfId="870" priority="302" operator="equal">
      <formula>"Baja"</formula>
    </cfRule>
    <cfRule type="cellIs" dxfId="869" priority="303" operator="equal">
      <formula>"Muy baja"</formula>
    </cfRule>
  </conditionalFormatting>
  <conditionalFormatting sqref="BD120 BD127">
    <cfRule type="cellIs" dxfId="868" priority="295" operator="equal">
      <formula>"Extrema"</formula>
    </cfRule>
    <cfRule type="cellIs" dxfId="867" priority="296" operator="equal">
      <formula>"Alta"</formula>
    </cfRule>
    <cfRule type="cellIs" dxfId="866" priority="297" operator="equal">
      <formula>"Moderada"</formula>
    </cfRule>
    <cfRule type="cellIs" dxfId="865" priority="298" operator="equal">
      <formula>"Baja"</formula>
    </cfRule>
  </conditionalFormatting>
  <conditionalFormatting sqref="AK120 AK127">
    <cfRule type="cellIs" dxfId="864" priority="294" operator="equal">
      <formula>"Leve"</formula>
    </cfRule>
  </conditionalFormatting>
  <conditionalFormatting sqref="AK120 AK127">
    <cfRule type="cellIs" dxfId="863" priority="293" operator="equal">
      <formula>"Menor"</formula>
    </cfRule>
  </conditionalFormatting>
  <conditionalFormatting sqref="AN120:AN121 AN127:AN128">
    <cfRule type="cellIs" dxfId="862" priority="289" operator="equal">
      <formula>"Extrema"</formula>
    </cfRule>
    <cfRule type="cellIs" dxfId="861" priority="290" operator="equal">
      <formula>"Alta"</formula>
    </cfRule>
    <cfRule type="cellIs" dxfId="860" priority="291" operator="equal">
      <formula>"Moderada"</formula>
    </cfRule>
    <cfRule type="cellIs" dxfId="859" priority="292" operator="equal">
      <formula>"Baja"</formula>
    </cfRule>
  </conditionalFormatting>
  <conditionalFormatting sqref="AM122 AM124">
    <cfRule type="cellIs" dxfId="858" priority="263" operator="equal">
      <formula>"Extrema"</formula>
    </cfRule>
    <cfRule type="cellIs" dxfId="857" priority="264" operator="equal">
      <formula>"Alta"</formula>
    </cfRule>
    <cfRule type="cellIs" dxfId="856" priority="265" operator="equal">
      <formula>"Moderada"</formula>
    </cfRule>
    <cfRule type="cellIs" dxfId="855" priority="266" operator="equal">
      <formula>"Baja"</formula>
    </cfRule>
  </conditionalFormatting>
  <conditionalFormatting sqref="AK122 AK124">
    <cfRule type="cellIs" dxfId="854" priority="260" operator="equal">
      <formula>"Moderado"</formula>
    </cfRule>
    <cfRule type="cellIs" dxfId="853" priority="261" operator="equal">
      <formula>"Catastrófico"</formula>
    </cfRule>
    <cfRule type="cellIs" dxfId="852" priority="262" operator="equal">
      <formula>"Mayor"</formula>
    </cfRule>
  </conditionalFormatting>
  <conditionalFormatting sqref="M122 M124">
    <cfRule type="cellIs" dxfId="851" priority="255" operator="equal">
      <formula>"Muy Alta"</formula>
    </cfRule>
    <cfRule type="cellIs" dxfId="850" priority="256" operator="equal">
      <formula>"Alta"</formula>
    </cfRule>
    <cfRule type="cellIs" dxfId="849" priority="257" operator="equal">
      <formula>"Media"</formula>
    </cfRule>
    <cfRule type="cellIs" dxfId="848" priority="258" operator="equal">
      <formula>"Baja"</formula>
    </cfRule>
    <cfRule type="cellIs" dxfId="847" priority="259" operator="equal">
      <formula>"Muy baja"</formula>
    </cfRule>
  </conditionalFormatting>
  <conditionalFormatting sqref="BD121 BD126">
    <cfRule type="cellIs" dxfId="846" priority="273" operator="equal">
      <formula>"Extrema"</formula>
    </cfRule>
    <cfRule type="cellIs" dxfId="845" priority="274" operator="equal">
      <formula>"Alta"</formula>
    </cfRule>
    <cfRule type="cellIs" dxfId="844" priority="275" operator="equal">
      <formula>"Moderada"</formula>
    </cfRule>
    <cfRule type="cellIs" dxfId="843" priority="276" operator="equal">
      <formula>"Baja"</formula>
    </cfRule>
  </conditionalFormatting>
  <conditionalFormatting sqref="AK122 AK124">
    <cfRule type="cellIs" dxfId="842" priority="250" operator="equal">
      <formula>"Leve"</formula>
    </cfRule>
  </conditionalFormatting>
  <conditionalFormatting sqref="AK122 AK124">
    <cfRule type="cellIs" dxfId="841" priority="249" operator="equal">
      <formula>"Menor"</formula>
    </cfRule>
  </conditionalFormatting>
  <conditionalFormatting sqref="AN122:AN126">
    <cfRule type="cellIs" dxfId="840" priority="245" operator="equal">
      <formula>"Extrema"</formula>
    </cfRule>
    <cfRule type="cellIs" dxfId="839" priority="246" operator="equal">
      <formula>"Alta"</formula>
    </cfRule>
    <cfRule type="cellIs" dxfId="838" priority="247" operator="equal">
      <formula>"Moderada"</formula>
    </cfRule>
    <cfRule type="cellIs" dxfId="837" priority="248" operator="equal">
      <formula>"Baja"</formula>
    </cfRule>
  </conditionalFormatting>
  <conditionalFormatting sqref="BD122:BD125">
    <cfRule type="cellIs" dxfId="836" priority="251" operator="equal">
      <formula>"Extrema"</formula>
    </cfRule>
    <cfRule type="cellIs" dxfId="835" priority="252" operator="equal">
      <formula>"Alta"</formula>
    </cfRule>
    <cfRule type="cellIs" dxfId="834" priority="253" operator="equal">
      <formula>"Moderada"</formula>
    </cfRule>
    <cfRule type="cellIs" dxfId="833" priority="254" operator="equal">
      <formula>"Baja"</formula>
    </cfRule>
  </conditionalFormatting>
  <conditionalFormatting sqref="AM129">
    <cfRule type="cellIs" dxfId="832" priority="241" operator="equal">
      <formula>"Extrema"</formula>
    </cfRule>
    <cfRule type="cellIs" dxfId="831" priority="242" operator="equal">
      <formula>"Alta"</formula>
    </cfRule>
    <cfRule type="cellIs" dxfId="830" priority="243" operator="equal">
      <formula>"Moderada"</formula>
    </cfRule>
    <cfRule type="cellIs" dxfId="829" priority="244" operator="equal">
      <formula>"Baja"</formula>
    </cfRule>
  </conditionalFormatting>
  <conditionalFormatting sqref="AK129">
    <cfRule type="cellIs" dxfId="828" priority="238" operator="equal">
      <formula>"Moderado"</formula>
    </cfRule>
    <cfRule type="cellIs" dxfId="827" priority="239" operator="equal">
      <formula>"Catastrófico"</formula>
    </cfRule>
    <cfRule type="cellIs" dxfId="826" priority="240" operator="equal">
      <formula>"Mayor"</formula>
    </cfRule>
  </conditionalFormatting>
  <conditionalFormatting sqref="M129">
    <cfRule type="cellIs" dxfId="825" priority="233" operator="equal">
      <formula>"Muy Alta"</formula>
    </cfRule>
    <cfRule type="cellIs" dxfId="824" priority="234" operator="equal">
      <formula>"Alta"</formula>
    </cfRule>
    <cfRule type="cellIs" dxfId="823" priority="235" operator="equal">
      <formula>"Media"</formula>
    </cfRule>
    <cfRule type="cellIs" dxfId="822" priority="236" operator="equal">
      <formula>"Baja"</formula>
    </cfRule>
    <cfRule type="cellIs" dxfId="821" priority="237" operator="equal">
      <formula>"Muy baja"</formula>
    </cfRule>
  </conditionalFormatting>
  <conditionalFormatting sqref="BD129">
    <cfRule type="cellIs" dxfId="820" priority="229" operator="equal">
      <formula>"Extrema"</formula>
    </cfRule>
    <cfRule type="cellIs" dxfId="819" priority="230" operator="equal">
      <formula>"Alta"</formula>
    </cfRule>
    <cfRule type="cellIs" dxfId="818" priority="231" operator="equal">
      <formula>"Moderada"</formula>
    </cfRule>
    <cfRule type="cellIs" dxfId="817" priority="232" operator="equal">
      <formula>"Baja"</formula>
    </cfRule>
  </conditionalFormatting>
  <conditionalFormatting sqref="AK129">
    <cfRule type="cellIs" dxfId="816" priority="228" operator="equal">
      <formula>"Leve"</formula>
    </cfRule>
  </conditionalFormatting>
  <conditionalFormatting sqref="AK129">
    <cfRule type="cellIs" dxfId="815" priority="227" operator="equal">
      <formula>"Menor"</formula>
    </cfRule>
  </conditionalFormatting>
  <conditionalFormatting sqref="AN129:AN130">
    <cfRule type="cellIs" dxfId="814" priority="223" operator="equal">
      <formula>"Extrema"</formula>
    </cfRule>
    <cfRule type="cellIs" dxfId="813" priority="224" operator="equal">
      <formula>"Alta"</formula>
    </cfRule>
    <cfRule type="cellIs" dxfId="812" priority="225" operator="equal">
      <formula>"Moderada"</formula>
    </cfRule>
    <cfRule type="cellIs" dxfId="811" priority="226" operator="equal">
      <formula>"Baja"</formula>
    </cfRule>
  </conditionalFormatting>
  <conditionalFormatting sqref="BD128">
    <cfRule type="cellIs" dxfId="810" priority="207" operator="equal">
      <formula>"Extrema"</formula>
    </cfRule>
    <cfRule type="cellIs" dxfId="809" priority="208" operator="equal">
      <formula>"Alta"</formula>
    </cfRule>
    <cfRule type="cellIs" dxfId="808" priority="209" operator="equal">
      <formula>"Moderada"</formula>
    </cfRule>
    <cfRule type="cellIs" dxfId="807" priority="210" operator="equal">
      <formula>"Baja"</formula>
    </cfRule>
  </conditionalFormatting>
  <conditionalFormatting sqref="BD109">
    <cfRule type="cellIs" dxfId="806" priority="197" operator="equal">
      <formula>"Extrema"</formula>
    </cfRule>
    <cfRule type="cellIs" dxfId="805" priority="198" operator="equal">
      <formula>"Alta"</formula>
    </cfRule>
    <cfRule type="cellIs" dxfId="804" priority="199" operator="equal">
      <formula>"Moderada"</formula>
    </cfRule>
    <cfRule type="cellIs" dxfId="803" priority="200" operator="equal">
      <formula>"Baja"</formula>
    </cfRule>
  </conditionalFormatting>
  <conditionalFormatting sqref="BD116">
    <cfRule type="cellIs" dxfId="802" priority="193" operator="equal">
      <formula>"Extrema"</formula>
    </cfRule>
    <cfRule type="cellIs" dxfId="801" priority="194" operator="equal">
      <formula>"Alta"</formula>
    </cfRule>
    <cfRule type="cellIs" dxfId="800" priority="195" operator="equal">
      <formula>"Moderada"</formula>
    </cfRule>
    <cfRule type="cellIs" dxfId="799" priority="196" operator="equal">
      <formula>"Baja"</formula>
    </cfRule>
  </conditionalFormatting>
  <conditionalFormatting sqref="BD35 AM41 AM35:AN35 BD41:BD42 AN39:AN42 AM39 AM38:AN38">
    <cfRule type="cellIs" dxfId="798" priority="161" operator="equal">
      <formula>"Extrema"</formula>
    </cfRule>
    <cfRule type="cellIs" dxfId="797" priority="162" operator="equal">
      <formula>"Alta"</formula>
    </cfRule>
    <cfRule type="cellIs" dxfId="796" priority="163" operator="equal">
      <formula>"Moderada"</formula>
    </cfRule>
    <cfRule type="cellIs" dxfId="795" priority="164" operator="equal">
      <formula>"Baja"</formula>
    </cfRule>
  </conditionalFormatting>
  <conditionalFormatting sqref="AK35 AK41">
    <cfRule type="cellIs" dxfId="794" priority="158" operator="equal">
      <formula>"Moderado"</formula>
    </cfRule>
    <cfRule type="cellIs" dxfId="793" priority="159" operator="equal">
      <formula>"Catastrófico"</formula>
    </cfRule>
    <cfRule type="cellIs" dxfId="792" priority="160" operator="equal">
      <formula>"Mayor"</formula>
    </cfRule>
  </conditionalFormatting>
  <conditionalFormatting sqref="M35 M41">
    <cfRule type="cellIs" dxfId="791" priority="153" operator="equal">
      <formula>"Muy Alta"</formula>
    </cfRule>
    <cfRule type="cellIs" dxfId="790" priority="154" operator="equal">
      <formula>"Alta"</formula>
    </cfRule>
    <cfRule type="cellIs" dxfId="789" priority="155" operator="equal">
      <formula>"Media"</formula>
    </cfRule>
    <cfRule type="cellIs" dxfId="788" priority="156" operator="equal">
      <formula>"Baja"</formula>
    </cfRule>
    <cfRule type="cellIs" dxfId="787" priority="157" operator="equal">
      <formula>"Muy baja"</formula>
    </cfRule>
  </conditionalFormatting>
  <conditionalFormatting sqref="AK35 AK41">
    <cfRule type="cellIs" dxfId="786" priority="152" operator="equal">
      <formula>"Leve"</formula>
    </cfRule>
  </conditionalFormatting>
  <conditionalFormatting sqref="AK35 AK41">
    <cfRule type="cellIs" dxfId="785" priority="151" operator="equal">
      <formula>"Menor"</formula>
    </cfRule>
  </conditionalFormatting>
  <conditionalFormatting sqref="AM48:AM54 AN48:AN56 AM56 BD48:BD56">
    <cfRule type="cellIs" dxfId="784" priority="119" operator="equal">
      <formula>"Extrema"</formula>
    </cfRule>
    <cfRule type="cellIs" dxfId="783" priority="120" operator="equal">
      <formula>"Alta"</formula>
    </cfRule>
    <cfRule type="cellIs" dxfId="782" priority="121" operator="equal">
      <formula>"Moderada"</formula>
    </cfRule>
    <cfRule type="cellIs" dxfId="781" priority="122" operator="equal">
      <formula>"Baja"</formula>
    </cfRule>
  </conditionalFormatting>
  <conditionalFormatting sqref="AK48:AK54 AK56">
    <cfRule type="cellIs" dxfId="780" priority="116" operator="equal">
      <formula>"Moderado"</formula>
    </cfRule>
    <cfRule type="cellIs" dxfId="779" priority="117" operator="equal">
      <formula>"Catastrófico"</formula>
    </cfRule>
    <cfRule type="cellIs" dxfId="778" priority="118" operator="equal">
      <formula>"Mayor"</formula>
    </cfRule>
  </conditionalFormatting>
  <conditionalFormatting sqref="M48:M54 M56">
    <cfRule type="cellIs" dxfId="777" priority="111" operator="equal">
      <formula>"Muy Alta"</formula>
    </cfRule>
    <cfRule type="cellIs" dxfId="776" priority="112" operator="equal">
      <formula>"Alta"</formula>
    </cfRule>
    <cfRule type="cellIs" dxfId="775" priority="113" operator="equal">
      <formula>"Media"</formula>
    </cfRule>
    <cfRule type="cellIs" dxfId="774" priority="114" operator="equal">
      <formula>"Baja"</formula>
    </cfRule>
    <cfRule type="cellIs" dxfId="773" priority="115" operator="equal">
      <formula>"Muy baja"</formula>
    </cfRule>
  </conditionalFormatting>
  <conditionalFormatting sqref="AK48:AK54 AK56">
    <cfRule type="cellIs" dxfId="772" priority="110" operator="equal">
      <formula>"Leve"</formula>
    </cfRule>
  </conditionalFormatting>
  <conditionalFormatting sqref="AK48:AK54 AK56">
    <cfRule type="cellIs" dxfId="771" priority="109" operator="equal">
      <formula>"Menor"</formula>
    </cfRule>
  </conditionalFormatting>
  <conditionalFormatting sqref="AM60 AM62 AM67:AM68 BD60:BD69 AN60:AN69">
    <cfRule type="cellIs" dxfId="770" priority="105" operator="equal">
      <formula>"Extrema"</formula>
    </cfRule>
    <cfRule type="cellIs" dxfId="769" priority="106" operator="equal">
      <formula>"Alta"</formula>
    </cfRule>
    <cfRule type="cellIs" dxfId="768" priority="107" operator="equal">
      <formula>"Moderada"</formula>
    </cfRule>
    <cfRule type="cellIs" dxfId="767" priority="108" operator="equal">
      <formula>"Baja"</formula>
    </cfRule>
  </conditionalFormatting>
  <conditionalFormatting sqref="AK60 AK62 AK67:AK68">
    <cfRule type="cellIs" dxfId="766" priority="102" operator="equal">
      <formula>"Moderado"</formula>
    </cfRule>
    <cfRule type="cellIs" dxfId="765" priority="103" operator="equal">
      <formula>"Catastrófico"</formula>
    </cfRule>
    <cfRule type="cellIs" dxfId="764" priority="104" operator="equal">
      <formula>"Mayor"</formula>
    </cfRule>
  </conditionalFormatting>
  <conditionalFormatting sqref="M60 M62 M67:M68">
    <cfRule type="cellIs" dxfId="763" priority="97" operator="equal">
      <formula>"Muy Alta"</formula>
    </cfRule>
    <cfRule type="cellIs" dxfId="762" priority="98" operator="equal">
      <formula>"Alta"</formula>
    </cfRule>
    <cfRule type="cellIs" dxfId="761" priority="99" operator="equal">
      <formula>"Media"</formula>
    </cfRule>
    <cfRule type="cellIs" dxfId="760" priority="100" operator="equal">
      <formula>"Baja"</formula>
    </cfRule>
    <cfRule type="cellIs" dxfId="759" priority="101" operator="equal">
      <formula>"Muy baja"</formula>
    </cfRule>
  </conditionalFormatting>
  <conditionalFormatting sqref="AK60 AK62 AK67:AK68">
    <cfRule type="cellIs" dxfId="758" priority="96" operator="equal">
      <formula>"Leve"</formula>
    </cfRule>
  </conditionalFormatting>
  <conditionalFormatting sqref="AK60 AK62 AK67:AK68">
    <cfRule type="cellIs" dxfId="757" priority="95" operator="equal">
      <formula>"Menor"</formula>
    </cfRule>
  </conditionalFormatting>
  <conditionalFormatting sqref="BD57 AM57:AN57">
    <cfRule type="cellIs" dxfId="756" priority="91" operator="equal">
      <formula>"Extrema"</formula>
    </cfRule>
    <cfRule type="cellIs" dxfId="755" priority="92" operator="equal">
      <formula>"Alta"</formula>
    </cfRule>
    <cfRule type="cellIs" dxfId="754" priority="93" operator="equal">
      <formula>"Moderada"</formula>
    </cfRule>
    <cfRule type="cellIs" dxfId="753" priority="94" operator="equal">
      <formula>"Baja"</formula>
    </cfRule>
  </conditionalFormatting>
  <conditionalFormatting sqref="AK57">
    <cfRule type="cellIs" dxfId="752" priority="88" operator="equal">
      <formula>"Moderado"</formula>
    </cfRule>
    <cfRule type="cellIs" dxfId="751" priority="89" operator="equal">
      <formula>"Catastrófico"</formula>
    </cfRule>
    <cfRule type="cellIs" dxfId="750" priority="90" operator="equal">
      <formula>"Mayor"</formula>
    </cfRule>
  </conditionalFormatting>
  <conditionalFormatting sqref="M57">
    <cfRule type="cellIs" dxfId="749" priority="83" operator="equal">
      <formula>"Muy Alta"</formula>
    </cfRule>
    <cfRule type="cellIs" dxfId="748" priority="84" operator="equal">
      <formula>"Alta"</formula>
    </cfRule>
    <cfRule type="cellIs" dxfId="747" priority="85" operator="equal">
      <formula>"Media"</formula>
    </cfRule>
    <cfRule type="cellIs" dxfId="746" priority="86" operator="equal">
      <formula>"Baja"</formula>
    </cfRule>
    <cfRule type="cellIs" dxfId="745" priority="87" operator="equal">
      <formula>"Muy baja"</formula>
    </cfRule>
  </conditionalFormatting>
  <conditionalFormatting sqref="AK57">
    <cfRule type="cellIs" dxfId="744" priority="82" operator="equal">
      <formula>"Leve"</formula>
    </cfRule>
  </conditionalFormatting>
  <conditionalFormatting sqref="AK57">
    <cfRule type="cellIs" dxfId="743" priority="81" operator="equal">
      <formula>"Menor"</formula>
    </cfRule>
  </conditionalFormatting>
  <conditionalFormatting sqref="AM58 BD58:BD59 AN58:AN59">
    <cfRule type="cellIs" dxfId="742" priority="77" operator="equal">
      <formula>"Extrema"</formula>
    </cfRule>
    <cfRule type="cellIs" dxfId="741" priority="78" operator="equal">
      <formula>"Alta"</formula>
    </cfRule>
    <cfRule type="cellIs" dxfId="740" priority="79" operator="equal">
      <formula>"Moderada"</formula>
    </cfRule>
    <cfRule type="cellIs" dxfId="739" priority="80" operator="equal">
      <formula>"Baja"</formula>
    </cfRule>
  </conditionalFormatting>
  <conditionalFormatting sqref="AK58">
    <cfRule type="cellIs" dxfId="738" priority="74" operator="equal">
      <formula>"Moderado"</formula>
    </cfRule>
    <cfRule type="cellIs" dxfId="737" priority="75" operator="equal">
      <formula>"Catastrófico"</formula>
    </cfRule>
    <cfRule type="cellIs" dxfId="736" priority="76" operator="equal">
      <formula>"Mayor"</formula>
    </cfRule>
  </conditionalFormatting>
  <conditionalFormatting sqref="M58">
    <cfRule type="cellIs" dxfId="735" priority="69" operator="equal">
      <formula>"Muy Alta"</formula>
    </cfRule>
    <cfRule type="cellIs" dxfId="734" priority="70" operator="equal">
      <formula>"Alta"</formula>
    </cfRule>
    <cfRule type="cellIs" dxfId="733" priority="71" operator="equal">
      <formula>"Media"</formula>
    </cfRule>
    <cfRule type="cellIs" dxfId="732" priority="72" operator="equal">
      <formula>"Baja"</formula>
    </cfRule>
    <cfRule type="cellIs" dxfId="731" priority="73" operator="equal">
      <formula>"Muy baja"</formula>
    </cfRule>
  </conditionalFormatting>
  <conditionalFormatting sqref="AK58">
    <cfRule type="cellIs" dxfId="730" priority="68" operator="equal">
      <formula>"Leve"</formula>
    </cfRule>
  </conditionalFormatting>
  <conditionalFormatting sqref="AK58">
    <cfRule type="cellIs" dxfId="729" priority="67" operator="equal">
      <formula>"Menor"</formula>
    </cfRule>
  </conditionalFormatting>
  <conditionalFormatting sqref="BD15">
    <cfRule type="cellIs" dxfId="728" priority="63" operator="equal">
      <formula>"Extrema"</formula>
    </cfRule>
    <cfRule type="cellIs" dxfId="727" priority="64" operator="equal">
      <formula>"Alta"</formula>
    </cfRule>
    <cfRule type="cellIs" dxfId="726" priority="65" operator="equal">
      <formula>"Moderada"</formula>
    </cfRule>
    <cfRule type="cellIs" dxfId="725" priority="66" operator="equal">
      <formula>"Baja"</formula>
    </cfRule>
  </conditionalFormatting>
  <conditionalFormatting sqref="BD103 AM103:AN103">
    <cfRule type="cellIs" dxfId="724" priority="59" operator="equal">
      <formula>"Extrema"</formula>
    </cfRule>
    <cfRule type="cellIs" dxfId="723" priority="60" operator="equal">
      <formula>"Alta"</formula>
    </cfRule>
    <cfRule type="cellIs" dxfId="722" priority="61" operator="equal">
      <formula>"Moderada"</formula>
    </cfRule>
    <cfRule type="cellIs" dxfId="721" priority="62" operator="equal">
      <formula>"Baja"</formula>
    </cfRule>
  </conditionalFormatting>
  <conditionalFormatting sqref="AK103">
    <cfRule type="cellIs" dxfId="720" priority="56" operator="equal">
      <formula>"Moderado"</formula>
    </cfRule>
    <cfRule type="cellIs" dxfId="719" priority="57" operator="equal">
      <formula>"Catastrófico"</formula>
    </cfRule>
    <cfRule type="cellIs" dxfId="718" priority="58" operator="equal">
      <formula>"Mayor"</formula>
    </cfRule>
  </conditionalFormatting>
  <conditionalFormatting sqref="M103">
    <cfRule type="cellIs" dxfId="717" priority="51" operator="equal">
      <formula>"Muy Alta"</formula>
    </cfRule>
    <cfRule type="cellIs" dxfId="716" priority="52" operator="equal">
      <formula>"Alta"</formula>
    </cfRule>
    <cfRule type="cellIs" dxfId="715" priority="53" operator="equal">
      <formula>"Media"</formula>
    </cfRule>
    <cfRule type="cellIs" dxfId="714" priority="54" operator="equal">
      <formula>"Baja"</formula>
    </cfRule>
    <cfRule type="cellIs" dxfId="713" priority="55" operator="equal">
      <formula>"Muy baja"</formula>
    </cfRule>
  </conditionalFormatting>
  <conditionalFormatting sqref="AK103">
    <cfRule type="cellIs" dxfId="712" priority="50" operator="equal">
      <formula>"Leve"</formula>
    </cfRule>
  </conditionalFormatting>
  <conditionalFormatting sqref="AK103">
    <cfRule type="cellIs" dxfId="711" priority="49" operator="equal">
      <formula>"Menor"</formula>
    </cfRule>
  </conditionalFormatting>
  <conditionalFormatting sqref="BD40">
    <cfRule type="cellIs" dxfId="710" priority="45" operator="equal">
      <formula>"Extrema"</formula>
    </cfRule>
    <cfRule type="cellIs" dxfId="709" priority="46" operator="equal">
      <formula>"Alta"</formula>
    </cfRule>
    <cfRule type="cellIs" dxfId="708" priority="47" operator="equal">
      <formula>"Moderada"</formula>
    </cfRule>
    <cfRule type="cellIs" dxfId="707" priority="48" operator="equal">
      <formula>"Baja"</formula>
    </cfRule>
  </conditionalFormatting>
  <conditionalFormatting sqref="BD36:BD37">
    <cfRule type="cellIs" dxfId="706" priority="5" operator="equal">
      <formula>"Extrema"</formula>
    </cfRule>
    <cfRule type="cellIs" dxfId="705" priority="6" operator="equal">
      <formula>"Alta"</formula>
    </cfRule>
    <cfRule type="cellIs" dxfId="704" priority="7" operator="equal">
      <formula>"Moderada"</formula>
    </cfRule>
    <cfRule type="cellIs" dxfId="703" priority="8" operator="equal">
      <formula>"Baja"</formula>
    </cfRule>
  </conditionalFormatting>
  <conditionalFormatting sqref="AM36:AN36 AN37">
    <cfRule type="cellIs" dxfId="702" priority="19" operator="equal">
      <formula>"Extrema"</formula>
    </cfRule>
    <cfRule type="cellIs" dxfId="701" priority="20" operator="equal">
      <formula>"Alta"</formula>
    </cfRule>
    <cfRule type="cellIs" dxfId="700" priority="21" operator="equal">
      <formula>"Moderada"</formula>
    </cfRule>
    <cfRule type="cellIs" dxfId="699" priority="22" operator="equal">
      <formula>"Baja"</formula>
    </cfRule>
  </conditionalFormatting>
  <conditionalFormatting sqref="AK36">
    <cfRule type="cellIs" dxfId="698" priority="16" operator="equal">
      <formula>"Moderado"</formula>
    </cfRule>
    <cfRule type="cellIs" dxfId="697" priority="17" operator="equal">
      <formula>"Catastrófico"</formula>
    </cfRule>
    <cfRule type="cellIs" dxfId="696" priority="18" operator="equal">
      <formula>"Mayor"</formula>
    </cfRule>
  </conditionalFormatting>
  <conditionalFormatting sqref="M36">
    <cfRule type="cellIs" dxfId="695" priority="11" operator="equal">
      <formula>"Muy Alta"</formula>
    </cfRule>
    <cfRule type="cellIs" dxfId="694" priority="12" operator="equal">
      <formula>"Alta"</formula>
    </cfRule>
    <cfRule type="cellIs" dxfId="693" priority="13" operator="equal">
      <formula>"Media"</formula>
    </cfRule>
    <cfRule type="cellIs" dxfId="692" priority="14" operator="equal">
      <formula>"Baja"</formula>
    </cfRule>
    <cfRule type="cellIs" dxfId="691" priority="15" operator="equal">
      <formula>"Muy baja"</formula>
    </cfRule>
  </conditionalFormatting>
  <conditionalFormatting sqref="AK36">
    <cfRule type="cellIs" dxfId="690" priority="10" operator="equal">
      <formula>"Leve"</formula>
    </cfRule>
  </conditionalFormatting>
  <conditionalFormatting sqref="AK36">
    <cfRule type="cellIs" dxfId="689" priority="9" operator="equal">
      <formula>"Menor"</formula>
    </cfRule>
  </conditionalFormatting>
  <conditionalFormatting sqref="AN17:AN18">
    <cfRule type="cellIs" dxfId="688" priority="1" operator="equal">
      <formula>"Extrema"</formula>
    </cfRule>
    <cfRule type="cellIs" dxfId="687" priority="2" operator="equal">
      <formula>"Alta"</formula>
    </cfRule>
    <cfRule type="cellIs" dxfId="686" priority="3" operator="equal">
      <formula>"Moderada"</formula>
    </cfRule>
    <cfRule type="cellIs" dxfId="685"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76" customWidth="1"/>
    <col min="57" max="57" width="35.42578125" style="1076" customWidth="1"/>
    <col min="58" max="59" width="20.42578125" style="1076" customWidth="1"/>
    <col min="60" max="60" width="12.28515625" style="1076" customWidth="1"/>
    <col min="61" max="61" width="56.7109375" style="1016" customWidth="1"/>
    <col min="62" max="16384" width="11.42578125" style="38"/>
  </cols>
  <sheetData>
    <row r="1" spans="1:85" ht="41.25" customHeight="1" thickTop="1" thickBot="1" x14ac:dyDescent="0.35">
      <c r="B1" s="1577" t="s">
        <v>78</v>
      </c>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c r="BC1" s="1578"/>
      <c r="BD1" s="1578"/>
      <c r="BE1" s="1578"/>
      <c r="BF1" s="1578"/>
      <c r="BG1" s="1578"/>
      <c r="BH1" s="1578"/>
      <c r="BI1" s="1941"/>
    </row>
    <row r="2" spans="1:85" ht="41.25" customHeight="1" thickTop="1" thickBot="1" x14ac:dyDescent="0.35">
      <c r="B2" s="1577" t="s">
        <v>79</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941"/>
    </row>
    <row r="3" spans="1:85" s="614" customFormat="1" ht="41.25" customHeight="1" thickTop="1" thickBot="1" x14ac:dyDescent="0.35">
      <c r="B3" s="1577" t="s">
        <v>1431</v>
      </c>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941"/>
      <c r="BJ3" s="1577"/>
      <c r="BK3" s="1578"/>
      <c r="BL3" s="1578"/>
      <c r="BM3" s="1578"/>
      <c r="BN3" s="1578"/>
      <c r="BO3" s="1578"/>
      <c r="BP3" s="1578"/>
      <c r="BQ3" s="1578"/>
      <c r="BR3" s="1578"/>
      <c r="BS3" s="1578"/>
      <c r="BT3" s="1578"/>
      <c r="BU3" s="1578"/>
      <c r="BV3" s="1578"/>
      <c r="BW3" s="1578"/>
      <c r="BX3" s="1578"/>
      <c r="BY3" s="1578"/>
      <c r="BZ3" s="1578"/>
      <c r="CA3" s="1578"/>
      <c r="CB3" s="1578"/>
      <c r="CC3" s="1578"/>
      <c r="CD3" s="1578"/>
      <c r="CE3" s="1578"/>
      <c r="CF3" s="1578"/>
      <c r="CG3" s="1578"/>
    </row>
    <row r="4" spans="1:85" ht="42.75" customHeight="1" thickTop="1" thickBot="1" x14ac:dyDescent="0.35">
      <c r="B4" s="1577" t="s">
        <v>1432</v>
      </c>
      <c r="C4" s="1578"/>
      <c r="D4" s="1578"/>
      <c r="E4" s="1578"/>
      <c r="F4" s="1578"/>
      <c r="G4" s="1578"/>
      <c r="H4" s="1578"/>
      <c r="I4" s="1578"/>
      <c r="J4" s="1578"/>
      <c r="K4" s="1578"/>
      <c r="L4" s="1578"/>
      <c r="M4" s="1578"/>
      <c r="N4" s="1578"/>
      <c r="O4" s="1578"/>
      <c r="P4" s="1578"/>
      <c r="Q4" s="1578"/>
      <c r="R4" s="1578"/>
      <c r="S4" s="1578"/>
      <c r="T4" s="1578"/>
      <c r="U4" s="1578"/>
      <c r="V4" s="1578"/>
      <c r="W4" s="1578"/>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941"/>
      <c r="BJ4" s="1577"/>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row>
    <row r="5" spans="1:85" ht="36.75" customHeight="1" thickTop="1" x14ac:dyDescent="0.3">
      <c r="B5" s="1580"/>
      <c r="C5" s="1580"/>
      <c r="D5" s="1580"/>
      <c r="E5" s="1580"/>
      <c r="F5" s="1580"/>
      <c r="G5" s="1580"/>
      <c r="H5" s="1580"/>
      <c r="I5" s="1580"/>
      <c r="J5" s="1580"/>
      <c r="K5" s="1580"/>
      <c r="L5" s="1580"/>
      <c r="M5" s="1580"/>
      <c r="N5" s="1580"/>
      <c r="O5" s="1580"/>
      <c r="P5" s="1580"/>
      <c r="Q5" s="1580"/>
      <c r="R5" s="1580"/>
      <c r="S5" s="1580"/>
      <c r="T5" s="1580"/>
      <c r="U5" s="1580"/>
      <c r="V5" s="1580"/>
      <c r="W5" s="1580"/>
      <c r="X5" s="1580"/>
      <c r="Y5" s="1580"/>
      <c r="Z5" s="1580"/>
      <c r="AA5" s="1580"/>
      <c r="AB5" s="1580"/>
      <c r="AC5" s="1580"/>
      <c r="AD5" s="1580"/>
      <c r="AE5" s="1580"/>
      <c r="AF5" s="1580"/>
      <c r="AG5" s="1580"/>
      <c r="AH5" s="1580"/>
      <c r="AI5" s="1580"/>
      <c r="AJ5" s="1580"/>
      <c r="AK5" s="1580"/>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row>
    <row r="6" spans="1:85" ht="55.5" customHeight="1" x14ac:dyDescent="0.3">
      <c r="B6" s="1581"/>
      <c r="C6" s="1581"/>
      <c r="D6" s="1581"/>
      <c r="E6" s="1581"/>
      <c r="F6" s="1581"/>
      <c r="G6" s="1581"/>
      <c r="H6" s="1581"/>
      <c r="I6" s="1581"/>
      <c r="J6" s="1581"/>
      <c r="K6" s="1581"/>
      <c r="L6" s="1582"/>
      <c r="M6" s="1585" t="s">
        <v>0</v>
      </c>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7"/>
      <c r="AL6" s="1585" t="s">
        <v>1</v>
      </c>
      <c r="AM6" s="1586"/>
      <c r="AN6" s="1586"/>
      <c r="AO6" s="1586"/>
      <c r="AP6" s="1586"/>
      <c r="AQ6" s="1586"/>
      <c r="AR6" s="1586"/>
      <c r="AS6" s="1586"/>
      <c r="AT6" s="1586"/>
      <c r="AU6" s="1586"/>
      <c r="AV6" s="1586"/>
      <c r="AW6" s="1587"/>
      <c r="AX6" s="1868" t="s">
        <v>2</v>
      </c>
      <c r="AY6" s="1868"/>
      <c r="AZ6" s="1868"/>
      <c r="BA6" s="1868"/>
      <c r="BB6" s="1868"/>
      <c r="BC6" s="1868"/>
      <c r="BD6" s="1869" t="s">
        <v>3</v>
      </c>
      <c r="BE6" s="1870"/>
      <c r="BF6" s="1870"/>
      <c r="BG6" s="1870"/>
      <c r="BH6" s="1870"/>
      <c r="BI6" s="1005" t="s">
        <v>87</v>
      </c>
    </row>
    <row r="7" spans="1:85" ht="30.75" customHeight="1" x14ac:dyDescent="0.3">
      <c r="B7" s="1583"/>
      <c r="C7" s="1583"/>
      <c r="D7" s="1583"/>
      <c r="E7" s="1583"/>
      <c r="F7" s="1583"/>
      <c r="G7" s="1583"/>
      <c r="H7" s="1583"/>
      <c r="I7" s="1583"/>
      <c r="J7" s="1583"/>
      <c r="K7" s="1583"/>
      <c r="L7" s="1584"/>
      <c r="M7" s="1588"/>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90"/>
      <c r="AL7" s="1597" t="s">
        <v>85</v>
      </c>
      <c r="AM7" s="1862" t="s">
        <v>86</v>
      </c>
      <c r="AN7" s="1949" t="s">
        <v>89</v>
      </c>
      <c r="AO7" s="1620" t="s">
        <v>4</v>
      </c>
      <c r="AP7" s="1622" t="s">
        <v>5</v>
      </c>
      <c r="AQ7" s="1623"/>
      <c r="AR7" s="1623"/>
      <c r="AS7" s="1623"/>
      <c r="AT7" s="1623"/>
      <c r="AU7" s="1623"/>
      <c r="AV7" s="1623"/>
      <c r="AW7" s="1624"/>
      <c r="AX7" s="1625" t="s">
        <v>6</v>
      </c>
      <c r="AY7" s="1625" t="s">
        <v>7</v>
      </c>
      <c r="AZ7" s="1864" t="s">
        <v>8</v>
      </c>
      <c r="BA7" s="1864" t="s">
        <v>9</v>
      </c>
      <c r="BB7" s="1864" t="s">
        <v>10</v>
      </c>
      <c r="BC7" s="1597" t="s">
        <v>11</v>
      </c>
      <c r="BD7" s="1862" t="s">
        <v>3</v>
      </c>
      <c r="BE7" s="1862" t="s">
        <v>12</v>
      </c>
      <c r="BF7" s="1862" t="s">
        <v>13</v>
      </c>
      <c r="BG7" s="1862" t="s">
        <v>14</v>
      </c>
      <c r="BH7" s="1862" t="s">
        <v>15</v>
      </c>
      <c r="BI7" s="1862"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865"/>
      <c r="AM8" s="1863"/>
      <c r="AN8" s="1950"/>
      <c r="AO8" s="1866"/>
      <c r="AP8" s="59" t="s">
        <v>44</v>
      </c>
      <c r="AQ8" s="129" t="s">
        <v>1401</v>
      </c>
      <c r="AR8" s="59" t="s">
        <v>46</v>
      </c>
      <c r="AS8" s="80" t="s">
        <v>1430</v>
      </c>
      <c r="AT8" s="61" t="s">
        <v>45</v>
      </c>
      <c r="AU8" s="59" t="s">
        <v>47</v>
      </c>
      <c r="AV8" s="59" t="s">
        <v>48</v>
      </c>
      <c r="AW8" s="59" t="s">
        <v>49</v>
      </c>
      <c r="AX8" s="1867"/>
      <c r="AY8" s="1867"/>
      <c r="AZ8" s="1864"/>
      <c r="BA8" s="1864"/>
      <c r="BB8" s="1864"/>
      <c r="BC8" s="1865"/>
      <c r="BD8" s="1863"/>
      <c r="BE8" s="1863"/>
      <c r="BF8" s="1863"/>
      <c r="BG8" s="1863"/>
      <c r="BH8" s="1863"/>
      <c r="BI8" s="1863"/>
    </row>
    <row r="9" spans="1:85" ht="114" customHeight="1" thickBot="1" x14ac:dyDescent="0.35">
      <c r="A9" s="39"/>
      <c r="B9" s="1601" t="s">
        <v>203</v>
      </c>
      <c r="C9" s="1922"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924" t="str">
        <f>VLOOKUP(B9,'No Eliminar'!B$3:E$18,4,FALSE)</f>
        <v>Promover el Mejoramiento Continuo del Instituto</v>
      </c>
      <c r="E9" s="1926" t="s">
        <v>74</v>
      </c>
      <c r="F9" s="1910" t="s">
        <v>237</v>
      </c>
      <c r="G9" s="1928" t="s">
        <v>1610</v>
      </c>
      <c r="H9" s="1635" t="s">
        <v>63</v>
      </c>
      <c r="I9" s="1648" t="s">
        <v>1264</v>
      </c>
      <c r="J9" s="1648" t="s">
        <v>1265</v>
      </c>
      <c r="K9" s="1648" t="s">
        <v>355</v>
      </c>
      <c r="L9" s="1919" t="s">
        <v>373</v>
      </c>
      <c r="M9" s="1642" t="str">
        <f>IF(L9="No se ha presentado en los últimos años","Rara vez", IF(L9="Al menos  1 vez en los últimos 5 años","Improbable", IF(L9="Al menos  1 vez en los últimos 2 años","Posible", IF(L9="Al menos  1 vez en el último año","Probable",IF(L9="Más de 1 vez al año","Casi seguro",";")))))</f>
        <v>Rara vez</v>
      </c>
      <c r="N9" s="1920">
        <f>IF(M9="Rara vez", 20%, IF(M9="Improbable",40%, IF(M9="Posible",60%, IF(M9="Probable",80%,IF(M9="Casi seguro",100%,"")))))</f>
        <v>0.2</v>
      </c>
      <c r="O9" s="1931" t="s">
        <v>53</v>
      </c>
      <c r="P9" s="1931" t="s">
        <v>54</v>
      </c>
      <c r="Q9" s="1931" t="s">
        <v>54</v>
      </c>
      <c r="R9" s="1931" t="s">
        <v>54</v>
      </c>
      <c r="S9" s="1931" t="s">
        <v>53</v>
      </c>
      <c r="T9" s="1931" t="s">
        <v>54</v>
      </c>
      <c r="U9" s="1931" t="s">
        <v>54</v>
      </c>
      <c r="V9" s="1931" t="s">
        <v>54</v>
      </c>
      <c r="W9" s="1931" t="s">
        <v>54</v>
      </c>
      <c r="X9" s="1931" t="s">
        <v>53</v>
      </c>
      <c r="Y9" s="1931" t="s">
        <v>54</v>
      </c>
      <c r="Z9" s="1931" t="s">
        <v>53</v>
      </c>
      <c r="AA9" s="1931" t="s">
        <v>54</v>
      </c>
      <c r="AB9" s="1931" t="s">
        <v>54</v>
      </c>
      <c r="AC9" s="1931" t="s">
        <v>53</v>
      </c>
      <c r="AD9" s="1931" t="s">
        <v>54</v>
      </c>
      <c r="AE9" s="1931" t="s">
        <v>53</v>
      </c>
      <c r="AF9" s="1931" t="s">
        <v>53</v>
      </c>
      <c r="AG9" s="1931" t="s">
        <v>54</v>
      </c>
      <c r="AH9" s="1942">
        <f>COUNTIF(O9:AG9, "SI")</f>
        <v>7</v>
      </c>
      <c r="AI9" s="1944" t="str">
        <f>IF(AH9&lt;=5, "Moderado", IF(AH9&lt;=11,"Mayor","Catastrófico"))</f>
        <v>Mayor</v>
      </c>
      <c r="AJ9" s="1946">
        <f>IF(AI9="Leve", 20%, IF(AI9="Menor",40%, IF(AI9="Moderado",60%, IF(AI9="Mayor",80%,IF(AI9="Catastrófico",100%,"")))))</f>
        <v>0.8</v>
      </c>
      <c r="AK9" s="1656" t="str">
        <f>IF(AND(M9&lt;&gt;"",AI9&lt;&gt;""),VLOOKUP(M9&amp;AI9,'No Eliminar'!$P$32:$Q$56,2,FALSE),"")</f>
        <v>Alta</v>
      </c>
      <c r="AL9" s="188" t="s">
        <v>84</v>
      </c>
      <c r="AM9" s="1146"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741" t="str">
        <f>IF(AND(AY9&lt;&gt;"",BA9&lt;&gt;""),VLOOKUP(AY9&amp;BA9,'No Eliminar'!$P$3:$Q$27,2,FALSE),"")</f>
        <v>Alta</v>
      </c>
      <c r="BC9" s="1637" t="s">
        <v>60</v>
      </c>
      <c r="BD9" s="1933" t="s">
        <v>1614</v>
      </c>
      <c r="BE9" s="1933" t="s">
        <v>1615</v>
      </c>
      <c r="BF9" s="1933" t="s">
        <v>430</v>
      </c>
      <c r="BG9" s="1935">
        <v>44927</v>
      </c>
      <c r="BH9" s="1937" t="s">
        <v>1616</v>
      </c>
      <c r="BI9" s="1939" t="s">
        <v>1060</v>
      </c>
    </row>
    <row r="10" spans="1:85" ht="132.75" customHeight="1" thickBot="1" x14ac:dyDescent="0.35">
      <c r="A10" s="39"/>
      <c r="B10" s="1603"/>
      <c r="C10" s="1923"/>
      <c r="D10" s="1925"/>
      <c r="E10" s="1927"/>
      <c r="F10" s="1911"/>
      <c r="G10" s="1929"/>
      <c r="H10" s="1640"/>
      <c r="I10" s="1665"/>
      <c r="J10" s="1665"/>
      <c r="K10" s="1665"/>
      <c r="L10" s="1709"/>
      <c r="M10" s="1644"/>
      <c r="N10" s="1921"/>
      <c r="O10" s="1932"/>
      <c r="P10" s="1932"/>
      <c r="Q10" s="1932"/>
      <c r="R10" s="1932"/>
      <c r="S10" s="1932"/>
      <c r="T10" s="1932"/>
      <c r="U10" s="1932"/>
      <c r="V10" s="1932"/>
      <c r="W10" s="1932"/>
      <c r="X10" s="1932"/>
      <c r="Y10" s="1932"/>
      <c r="Z10" s="1932"/>
      <c r="AA10" s="1932"/>
      <c r="AB10" s="1932"/>
      <c r="AC10" s="1932"/>
      <c r="AD10" s="1932"/>
      <c r="AE10" s="1932"/>
      <c r="AF10" s="1932"/>
      <c r="AG10" s="1932"/>
      <c r="AH10" s="1943"/>
      <c r="AI10" s="1945"/>
      <c r="AJ10" s="1689"/>
      <c r="AK10" s="1658"/>
      <c r="AL10" s="189" t="s">
        <v>347</v>
      </c>
      <c r="AM10" s="1147"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948"/>
      <c r="BC10" s="1638"/>
      <c r="BD10" s="1934"/>
      <c r="BE10" s="1934"/>
      <c r="BF10" s="1934"/>
      <c r="BG10" s="1936"/>
      <c r="BH10" s="1938"/>
      <c r="BI10" s="1947"/>
    </row>
    <row r="11" spans="1:85" ht="153.75" customHeight="1" thickBot="1" x14ac:dyDescent="0.35">
      <c r="A11" s="39"/>
      <c r="B11" s="1601" t="s">
        <v>192</v>
      </c>
      <c r="C11" s="1922"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924" t="str">
        <f>VLOOKUP(B11,'No Eliminar'!B$3:E$18,4,FALSE)</f>
        <v>Garantizar el respeto, promoción, protección y defensa de los derechos humanos en el sistema penitenciario y carcelario
Ejecutar la planeación institucional en el marco de los valores del servicio público.</v>
      </c>
      <c r="E11" s="1926" t="s">
        <v>74</v>
      </c>
      <c r="F11" s="1910" t="s">
        <v>241</v>
      </c>
      <c r="G11" s="1928" t="s">
        <v>417</v>
      </c>
      <c r="H11" s="1635" t="s">
        <v>63</v>
      </c>
      <c r="I11" s="682" t="s">
        <v>432</v>
      </c>
      <c r="J11" s="1648" t="s">
        <v>433</v>
      </c>
      <c r="K11" s="1648" t="s">
        <v>355</v>
      </c>
      <c r="L11" s="1635" t="s">
        <v>371</v>
      </c>
      <c r="M11" s="1642"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645">
        <f t="shared" ref="N11:N71" si="1">IF(M11="Rara vez", 20%, IF(M11="Improbable",40%, IF(M11="Posible",60%, IF(M11="Probable",80%,IF(M11="Casi seguro",100%,"")))))</f>
        <v>0.6</v>
      </c>
      <c r="O11" s="1724" t="s">
        <v>54</v>
      </c>
      <c r="P11" s="1724" t="s">
        <v>53</v>
      </c>
      <c r="Q11" s="1724" t="s">
        <v>54</v>
      </c>
      <c r="R11" s="1724" t="s">
        <v>54</v>
      </c>
      <c r="S11" s="1724" t="s">
        <v>53</v>
      </c>
      <c r="T11" s="1724" t="s">
        <v>54</v>
      </c>
      <c r="U11" s="1724" t="s">
        <v>54</v>
      </c>
      <c r="V11" s="1724" t="s">
        <v>54</v>
      </c>
      <c r="W11" s="1724" t="s">
        <v>54</v>
      </c>
      <c r="X11" s="1724" t="s">
        <v>53</v>
      </c>
      <c r="Y11" s="1724" t="s">
        <v>53</v>
      </c>
      <c r="Z11" s="1724" t="s">
        <v>53</v>
      </c>
      <c r="AA11" s="1724" t="s">
        <v>54</v>
      </c>
      <c r="AB11" s="1724" t="s">
        <v>54</v>
      </c>
      <c r="AC11" s="1724" t="s">
        <v>54</v>
      </c>
      <c r="AD11" s="1724" t="s">
        <v>54</v>
      </c>
      <c r="AE11" s="1724" t="s">
        <v>53</v>
      </c>
      <c r="AF11" s="1724" t="s">
        <v>53</v>
      </c>
      <c r="AG11" s="1724" t="s">
        <v>54</v>
      </c>
      <c r="AH11" s="1907">
        <f>COUNTIF(O11:AG11, "SI")</f>
        <v>7</v>
      </c>
      <c r="AI11" s="1944" t="str">
        <f>IF(AH11&lt;=5, "Moderado", IF(AH11&lt;=11,"Mayor","Catastrófico"))</f>
        <v>Mayor</v>
      </c>
      <c r="AJ11" s="1946">
        <f>IF(AI11="Leve", 20%, IF(AI11="Menor",40%, IF(AI11="Moderado",60%, IF(AI11="Mayor",80%,IF(AI11="Catastrófico",100%,"")))))</f>
        <v>0.8</v>
      </c>
      <c r="AK11" s="1656" t="str">
        <f>IF(AND(M11&lt;&gt;"",AI11&lt;&gt;""),VLOOKUP(M11&amp;AI11,'No Eliminar'!$P$32:$Q$56,2,FALSE),"")</f>
        <v>Alta</v>
      </c>
      <c r="AL11" s="190" t="s">
        <v>84</v>
      </c>
      <c r="AM11" s="1147"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951" t="str">
        <f>IF(AND(AY11&lt;&gt;"",BA11&lt;&gt;""),VLOOKUP(AY11&amp;BA11,'No Eliminar'!$P$3:$Q$27,2,FALSE),"")</f>
        <v>Alta</v>
      </c>
      <c r="BC11" s="1953" t="s">
        <v>60</v>
      </c>
      <c r="BD11" s="150" t="s">
        <v>1394</v>
      </c>
      <c r="BE11" s="1165" t="s">
        <v>412</v>
      </c>
      <c r="BF11" s="1165" t="s">
        <v>430</v>
      </c>
      <c r="BG11" s="1166">
        <v>44928</v>
      </c>
      <c r="BH11" s="1166">
        <v>45289</v>
      </c>
      <c r="BI11" s="1800" t="s">
        <v>1396</v>
      </c>
    </row>
    <row r="12" spans="1:85" ht="129" customHeight="1" thickBot="1" x14ac:dyDescent="0.35">
      <c r="A12" s="39"/>
      <c r="B12" s="1603"/>
      <c r="C12" s="1923"/>
      <c r="D12" s="1925"/>
      <c r="E12" s="1927"/>
      <c r="F12" s="1912"/>
      <c r="G12" s="1930"/>
      <c r="H12" s="1636"/>
      <c r="I12" s="1049" t="s">
        <v>1215</v>
      </c>
      <c r="J12" s="1649"/>
      <c r="K12" s="1649"/>
      <c r="L12" s="1636"/>
      <c r="M12" s="1644"/>
      <c r="N12" s="1647"/>
      <c r="O12" s="1725"/>
      <c r="P12" s="1725"/>
      <c r="Q12" s="1725"/>
      <c r="R12" s="1725"/>
      <c r="S12" s="1725"/>
      <c r="T12" s="1725"/>
      <c r="U12" s="1725"/>
      <c r="V12" s="1725"/>
      <c r="W12" s="1725"/>
      <c r="X12" s="1725"/>
      <c r="Y12" s="1725"/>
      <c r="Z12" s="1725"/>
      <c r="AA12" s="1725"/>
      <c r="AB12" s="1725"/>
      <c r="AC12" s="1725"/>
      <c r="AD12" s="1725"/>
      <c r="AE12" s="1725"/>
      <c r="AF12" s="1725"/>
      <c r="AG12" s="1725"/>
      <c r="AH12" s="1909"/>
      <c r="AI12" s="1955"/>
      <c r="AJ12" s="1956"/>
      <c r="AK12" s="1658"/>
      <c r="AL12" s="191" t="s">
        <v>347</v>
      </c>
      <c r="AM12" s="1148"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952"/>
      <c r="BC12" s="1954"/>
      <c r="BD12" s="159" t="s">
        <v>1395</v>
      </c>
      <c r="BE12" s="1167" t="s">
        <v>412</v>
      </c>
      <c r="BF12" s="1167" t="s">
        <v>590</v>
      </c>
      <c r="BG12" s="1168">
        <v>44928</v>
      </c>
      <c r="BH12" s="1168">
        <v>45289</v>
      </c>
      <c r="BI12" s="1801"/>
    </row>
    <row r="13" spans="1:85" ht="174.75" customHeight="1" thickBot="1" x14ac:dyDescent="0.35">
      <c r="A13" s="39"/>
      <c r="B13" s="1601" t="s">
        <v>201</v>
      </c>
      <c r="C13" s="1922"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924" t="str">
        <f>VLOOKUP(B13,'No Eliminar'!B$3:E$18,4,FALSE)</f>
        <v>Ejecutar la planeación institucional en el marco de los valores del servicio público.</v>
      </c>
      <c r="E13" s="1610" t="s">
        <v>50</v>
      </c>
      <c r="F13" s="1910" t="s">
        <v>245</v>
      </c>
      <c r="G13" s="1928" t="s">
        <v>455</v>
      </c>
      <c r="H13" s="1635" t="s">
        <v>63</v>
      </c>
      <c r="I13" s="192" t="s">
        <v>456</v>
      </c>
      <c r="J13" s="682" t="s">
        <v>457</v>
      </c>
      <c r="K13" s="682" t="s">
        <v>355</v>
      </c>
      <c r="L13" s="1635" t="s">
        <v>374</v>
      </c>
      <c r="M13" s="1642" t="str">
        <f t="shared" si="0"/>
        <v>Probable</v>
      </c>
      <c r="N13" s="1645">
        <f t="shared" si="1"/>
        <v>0.8</v>
      </c>
      <c r="O13" s="1917" t="s">
        <v>53</v>
      </c>
      <c r="P13" s="1917" t="s">
        <v>53</v>
      </c>
      <c r="Q13" s="1917" t="s">
        <v>53</v>
      </c>
      <c r="R13" s="1917" t="s">
        <v>53</v>
      </c>
      <c r="S13" s="1917" t="s">
        <v>53</v>
      </c>
      <c r="T13" s="1917" t="s">
        <v>54</v>
      </c>
      <c r="U13" s="1917" t="s">
        <v>53</v>
      </c>
      <c r="V13" s="1917" t="s">
        <v>54</v>
      </c>
      <c r="W13" s="1917" t="s">
        <v>54</v>
      </c>
      <c r="X13" s="1917" t="s">
        <v>54</v>
      </c>
      <c r="Y13" s="1917" t="s">
        <v>53</v>
      </c>
      <c r="Z13" s="1917" t="s">
        <v>53</v>
      </c>
      <c r="AA13" s="1917" t="s">
        <v>53</v>
      </c>
      <c r="AB13" s="1917" t="s">
        <v>53</v>
      </c>
      <c r="AC13" s="1917" t="s">
        <v>54</v>
      </c>
      <c r="AD13" s="1917" t="s">
        <v>54</v>
      </c>
      <c r="AE13" s="1917" t="s">
        <v>53</v>
      </c>
      <c r="AF13" s="1917" t="s">
        <v>54</v>
      </c>
      <c r="AG13" s="1917" t="s">
        <v>54</v>
      </c>
      <c r="AH13" s="1907">
        <f>COUNTIF(O13:AG13, "SI")</f>
        <v>11</v>
      </c>
      <c r="AI13" s="1650" t="str">
        <f t="shared" ref="AI13" si="4">IF(AH13&lt;=5, "Moderado", IF(AH13&lt;=11,"Mayor","Catastrófico"))</f>
        <v>Mayor</v>
      </c>
      <c r="AJ13" s="1653">
        <f t="shared" ref="AJ13" si="5">IF(AI13="Leve", 20%, IF(AI13="Menor",40%, IF(AI13="Moderado",60%, IF(AI13="Mayor",80%,IF(AI13="Catastrófico",100%,"")))))</f>
        <v>0.8</v>
      </c>
      <c r="AK13" s="1656" t="str">
        <f>IF(AND(M13&lt;&gt;"",AI13&lt;&gt;""),VLOOKUP(M13&amp;AI13,'No Eliminar'!$P$32:$Q$56,2,FALSE),"")</f>
        <v>Alta</v>
      </c>
      <c r="AL13" s="188" t="s">
        <v>84</v>
      </c>
      <c r="AM13" s="1149"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637" t="s">
        <v>60</v>
      </c>
      <c r="BD13" s="1858" t="s">
        <v>472</v>
      </c>
      <c r="BE13" s="1794" t="s">
        <v>473</v>
      </c>
      <c r="BF13" s="1835" t="s">
        <v>381</v>
      </c>
      <c r="BG13" s="1821">
        <v>44928</v>
      </c>
      <c r="BH13" s="1821">
        <v>45289</v>
      </c>
      <c r="BI13" s="1939" t="s">
        <v>454</v>
      </c>
    </row>
    <row r="14" spans="1:85" ht="254.25" customHeight="1" thickBot="1" x14ac:dyDescent="0.35">
      <c r="B14" s="1603"/>
      <c r="C14" s="1923"/>
      <c r="D14" s="1925"/>
      <c r="E14" s="1612"/>
      <c r="F14" s="1912"/>
      <c r="G14" s="1930"/>
      <c r="H14" s="1636"/>
      <c r="I14" s="193" t="s">
        <v>456</v>
      </c>
      <c r="J14" s="580" t="s">
        <v>458</v>
      </c>
      <c r="K14" s="1049" t="s">
        <v>356</v>
      </c>
      <c r="L14" s="1636"/>
      <c r="M14" s="1644"/>
      <c r="N14" s="1647"/>
      <c r="O14" s="1918"/>
      <c r="P14" s="1918"/>
      <c r="Q14" s="1918"/>
      <c r="R14" s="1918"/>
      <c r="S14" s="1918"/>
      <c r="T14" s="1918"/>
      <c r="U14" s="1918"/>
      <c r="V14" s="1918"/>
      <c r="W14" s="1918"/>
      <c r="X14" s="1918"/>
      <c r="Y14" s="1918"/>
      <c r="Z14" s="1918"/>
      <c r="AA14" s="1918"/>
      <c r="AB14" s="1918"/>
      <c r="AC14" s="1918"/>
      <c r="AD14" s="1918"/>
      <c r="AE14" s="1918"/>
      <c r="AF14" s="1918"/>
      <c r="AG14" s="1918"/>
      <c r="AH14" s="1909"/>
      <c r="AI14" s="1651"/>
      <c r="AJ14" s="1655"/>
      <c r="AK14" s="1658"/>
      <c r="AL14" s="190" t="s">
        <v>347</v>
      </c>
      <c r="AM14" s="1150"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639"/>
      <c r="BD14" s="1860"/>
      <c r="BE14" s="1796"/>
      <c r="BF14" s="1837"/>
      <c r="BG14" s="1822"/>
      <c r="BH14" s="1822"/>
      <c r="BI14" s="1940"/>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151"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169" t="s">
        <v>487</v>
      </c>
      <c r="BE15" s="1169" t="s">
        <v>489</v>
      </c>
      <c r="BF15" s="1169" t="s">
        <v>488</v>
      </c>
      <c r="BG15" s="1170">
        <v>45103</v>
      </c>
      <c r="BH15" s="1170">
        <v>45184</v>
      </c>
      <c r="BI15" s="1008" t="s">
        <v>490</v>
      </c>
    </row>
    <row r="16" spans="1:85" ht="293.25" customHeight="1" thickBot="1" x14ac:dyDescent="0.35">
      <c r="B16" s="1601" t="s">
        <v>193</v>
      </c>
      <c r="C16" s="1922"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924"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610" t="s">
        <v>74</v>
      </c>
      <c r="F16" s="1910" t="s">
        <v>253</v>
      </c>
      <c r="G16" s="1659" t="s">
        <v>1278</v>
      </c>
      <c r="H16" s="1635" t="s">
        <v>63</v>
      </c>
      <c r="I16" s="1648" t="s">
        <v>492</v>
      </c>
      <c r="J16" s="1648" t="s">
        <v>1279</v>
      </c>
      <c r="K16" s="1648" t="s">
        <v>355</v>
      </c>
      <c r="L16" s="1635" t="s">
        <v>372</v>
      </c>
      <c r="M16" s="1642" t="str">
        <f t="shared" si="0"/>
        <v>Casi seguro</v>
      </c>
      <c r="N16" s="1645">
        <f t="shared" si="1"/>
        <v>1</v>
      </c>
      <c r="O16" s="1724" t="s">
        <v>53</v>
      </c>
      <c r="P16" s="1724" t="s">
        <v>53</v>
      </c>
      <c r="Q16" s="1724" t="s">
        <v>53</v>
      </c>
      <c r="R16" s="1724" t="s">
        <v>54</v>
      </c>
      <c r="S16" s="1724" t="s">
        <v>53</v>
      </c>
      <c r="T16" s="1724" t="s">
        <v>54</v>
      </c>
      <c r="U16" s="1724" t="s">
        <v>54</v>
      </c>
      <c r="V16" s="1724" t="s">
        <v>54</v>
      </c>
      <c r="W16" s="1724" t="s">
        <v>54</v>
      </c>
      <c r="X16" s="1724" t="s">
        <v>53</v>
      </c>
      <c r="Y16" s="1724" t="s">
        <v>53</v>
      </c>
      <c r="Z16" s="1724" t="s">
        <v>53</v>
      </c>
      <c r="AA16" s="1724" t="s">
        <v>53</v>
      </c>
      <c r="AB16" s="1724" t="s">
        <v>53</v>
      </c>
      <c r="AC16" s="1724" t="s">
        <v>54</v>
      </c>
      <c r="AD16" s="1724" t="s">
        <v>53</v>
      </c>
      <c r="AE16" s="1724" t="s">
        <v>54</v>
      </c>
      <c r="AF16" s="1724" t="s">
        <v>53</v>
      </c>
      <c r="AG16" s="1724" t="s">
        <v>54</v>
      </c>
      <c r="AH16" s="1907">
        <f t="shared" si="20"/>
        <v>11</v>
      </c>
      <c r="AI16" s="1650" t="str">
        <f t="shared" si="21"/>
        <v>Mayor</v>
      </c>
      <c r="AJ16" s="1653">
        <f t="shared" si="22"/>
        <v>0.8</v>
      </c>
      <c r="AK16" s="1656" t="str">
        <f>IF(AND(M16&lt;&gt;"",AI16&lt;&gt;""),VLOOKUP(M16&amp;AI16,'No Eliminar'!$P$32:$Q$56,2,FALSE),"")</f>
        <v>Alta</v>
      </c>
      <c r="AL16" s="250" t="s">
        <v>84</v>
      </c>
      <c r="AM16" s="1152" t="s">
        <v>1460</v>
      </c>
      <c r="AN16" s="1163"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637" t="s">
        <v>60</v>
      </c>
      <c r="BD16" s="1881" t="s">
        <v>513</v>
      </c>
      <c r="BE16" s="1881" t="s">
        <v>514</v>
      </c>
      <c r="BF16" s="1881" t="s">
        <v>395</v>
      </c>
      <c r="BG16" s="1915">
        <v>44928</v>
      </c>
      <c r="BH16" s="1915">
        <v>45291</v>
      </c>
      <c r="BI16" s="1800" t="s">
        <v>521</v>
      </c>
    </row>
    <row r="17" spans="2:63" s="614" customFormat="1" ht="249" customHeight="1" thickBot="1" x14ac:dyDescent="0.35">
      <c r="B17" s="1602"/>
      <c r="C17" s="1957"/>
      <c r="D17" s="1958"/>
      <c r="E17" s="1611"/>
      <c r="F17" s="1911"/>
      <c r="G17" s="1660"/>
      <c r="H17" s="1640"/>
      <c r="I17" s="1665"/>
      <c r="J17" s="1665"/>
      <c r="K17" s="1665"/>
      <c r="L17" s="1640"/>
      <c r="M17" s="1643"/>
      <c r="N17" s="1646"/>
      <c r="O17" s="1783"/>
      <c r="P17" s="1783"/>
      <c r="Q17" s="1783"/>
      <c r="R17" s="1783"/>
      <c r="S17" s="1783"/>
      <c r="T17" s="1783"/>
      <c r="U17" s="1783"/>
      <c r="V17" s="1783"/>
      <c r="W17" s="1783"/>
      <c r="X17" s="1783"/>
      <c r="Y17" s="1783"/>
      <c r="Z17" s="1783"/>
      <c r="AA17" s="1783"/>
      <c r="AB17" s="1783"/>
      <c r="AC17" s="1783"/>
      <c r="AD17" s="1783"/>
      <c r="AE17" s="1783"/>
      <c r="AF17" s="1783"/>
      <c r="AG17" s="1783"/>
      <c r="AH17" s="1908"/>
      <c r="AI17" s="1652"/>
      <c r="AJ17" s="1654"/>
      <c r="AK17" s="1657"/>
      <c r="AL17" s="710" t="s">
        <v>347</v>
      </c>
      <c r="AM17" s="1152" t="s">
        <v>1461</v>
      </c>
      <c r="AN17" s="1163"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638"/>
      <c r="BD17" s="1795"/>
      <c r="BE17" s="1795"/>
      <c r="BF17" s="1795"/>
      <c r="BG17" s="1808"/>
      <c r="BH17" s="1808"/>
      <c r="BI17" s="1823"/>
    </row>
    <row r="18" spans="2:63" ht="266.25" customHeight="1" thickBot="1" x14ac:dyDescent="0.35">
      <c r="B18" s="1602"/>
      <c r="C18" s="1957"/>
      <c r="D18" s="1958"/>
      <c r="E18" s="1632"/>
      <c r="F18" s="1912"/>
      <c r="G18" s="1661"/>
      <c r="H18" s="1636"/>
      <c r="I18" s="1649"/>
      <c r="J18" s="1649"/>
      <c r="K18" s="1649"/>
      <c r="L18" s="1636"/>
      <c r="M18" s="1644"/>
      <c r="N18" s="1647"/>
      <c r="O18" s="1725"/>
      <c r="P18" s="1725"/>
      <c r="Q18" s="1725"/>
      <c r="R18" s="1725"/>
      <c r="S18" s="1725"/>
      <c r="T18" s="1725"/>
      <c r="U18" s="1725"/>
      <c r="V18" s="1725"/>
      <c r="W18" s="1725"/>
      <c r="X18" s="1725"/>
      <c r="Y18" s="1725"/>
      <c r="Z18" s="1725"/>
      <c r="AA18" s="1725"/>
      <c r="AB18" s="1725"/>
      <c r="AC18" s="1725"/>
      <c r="AD18" s="1725"/>
      <c r="AE18" s="1725"/>
      <c r="AF18" s="1725"/>
      <c r="AG18" s="1725"/>
      <c r="AH18" s="1909"/>
      <c r="AI18" s="1651"/>
      <c r="AJ18" s="1655"/>
      <c r="AK18" s="1658"/>
      <c r="AL18" s="250" t="s">
        <v>348</v>
      </c>
      <c r="AM18" s="1152" t="s">
        <v>1462</v>
      </c>
      <c r="AN18" s="1164"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639"/>
      <c r="BD18" s="1882"/>
      <c r="BE18" s="1882"/>
      <c r="BF18" s="1882"/>
      <c r="BG18" s="1916"/>
      <c r="BH18" s="1916"/>
      <c r="BI18" s="1801"/>
    </row>
    <row r="19" spans="2:63" s="336" customFormat="1" ht="187.5" customHeight="1" thickBot="1" x14ac:dyDescent="0.35">
      <c r="B19" s="1601" t="s">
        <v>194</v>
      </c>
      <c r="C19" s="1922"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959"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140" t="s">
        <v>74</v>
      </c>
      <c r="F19" s="865" t="s">
        <v>265</v>
      </c>
      <c r="G19" s="1142" t="s">
        <v>770</v>
      </c>
      <c r="H19" s="1108" t="s">
        <v>63</v>
      </c>
      <c r="I19" s="1048" t="s">
        <v>771</v>
      </c>
      <c r="J19" s="1048" t="s">
        <v>1298</v>
      </c>
      <c r="K19" s="1048"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152"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4" t="s">
        <v>1302</v>
      </c>
      <c r="BE19" s="1165" t="s">
        <v>774</v>
      </c>
      <c r="BF19" s="1165" t="s">
        <v>1303</v>
      </c>
      <c r="BG19" s="1171">
        <v>44958</v>
      </c>
      <c r="BH19" s="1171">
        <v>45260</v>
      </c>
      <c r="BI19" s="1172" t="s">
        <v>776</v>
      </c>
    </row>
    <row r="20" spans="2:63" s="336" customFormat="1" ht="144" customHeight="1" thickBot="1" x14ac:dyDescent="0.35">
      <c r="B20" s="1603"/>
      <c r="C20" s="1923"/>
      <c r="D20" s="1960"/>
      <c r="E20" s="1141"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152" t="s">
        <v>1546</v>
      </c>
      <c r="AN20" s="1006"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169" t="s">
        <v>1496</v>
      </c>
      <c r="BE20" s="1169" t="s">
        <v>1498</v>
      </c>
      <c r="BF20" s="930" t="s">
        <v>430</v>
      </c>
      <c r="BG20" s="1173">
        <v>44958</v>
      </c>
      <c r="BH20" s="1173">
        <v>45260</v>
      </c>
      <c r="BI20" s="1008"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143" t="s">
        <v>669</v>
      </c>
      <c r="H21" s="1132" t="s">
        <v>63</v>
      </c>
      <c r="I21" s="1132" t="s">
        <v>1149</v>
      </c>
      <c r="J21" s="1132" t="s">
        <v>1150</v>
      </c>
      <c r="K21" s="1060"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153"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174" t="s">
        <v>1588</v>
      </c>
      <c r="BE21" s="1174" t="s">
        <v>1587</v>
      </c>
      <c r="BF21" s="1175" t="s">
        <v>590</v>
      </c>
      <c r="BG21" s="1176">
        <v>44928</v>
      </c>
      <c r="BH21" s="1176">
        <v>45289</v>
      </c>
      <c r="BI21" s="1177" t="s">
        <v>1154</v>
      </c>
    </row>
    <row r="22" spans="2:63" s="614" customFormat="1" ht="176.25" customHeight="1" thickBot="1" x14ac:dyDescent="0.35">
      <c r="B22" s="1659" t="s">
        <v>197</v>
      </c>
      <c r="C22" s="1928"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928"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610" t="s">
        <v>50</v>
      </c>
      <c r="F22" s="1910" t="s">
        <v>289</v>
      </c>
      <c r="G22" s="1928" t="s">
        <v>753</v>
      </c>
      <c r="H22" s="1635" t="s">
        <v>63</v>
      </c>
      <c r="I22" s="1758" t="s">
        <v>750</v>
      </c>
      <c r="J22" s="1756" t="s">
        <v>751</v>
      </c>
      <c r="K22" s="1648" t="s">
        <v>355</v>
      </c>
      <c r="L22" s="1635" t="s">
        <v>373</v>
      </c>
      <c r="M22" s="1642" t="str">
        <f t="shared" si="0"/>
        <v>Rara vez</v>
      </c>
      <c r="N22" s="1645">
        <f t="shared" si="1"/>
        <v>0.2</v>
      </c>
      <c r="O22" s="1724" t="s">
        <v>53</v>
      </c>
      <c r="P22" s="1724" t="s">
        <v>53</v>
      </c>
      <c r="Q22" s="1724" t="s">
        <v>53</v>
      </c>
      <c r="R22" s="1724" t="s">
        <v>54</v>
      </c>
      <c r="S22" s="1724" t="s">
        <v>53</v>
      </c>
      <c r="T22" s="1724" t="s">
        <v>53</v>
      </c>
      <c r="U22" s="1724" t="s">
        <v>53</v>
      </c>
      <c r="V22" s="1724" t="s">
        <v>54</v>
      </c>
      <c r="W22" s="1724" t="s">
        <v>54</v>
      </c>
      <c r="X22" s="1724" t="s">
        <v>53</v>
      </c>
      <c r="Y22" s="1724" t="s">
        <v>53</v>
      </c>
      <c r="Z22" s="1724" t="s">
        <v>53</v>
      </c>
      <c r="AA22" s="1724" t="s">
        <v>53</v>
      </c>
      <c r="AB22" s="1724" t="s">
        <v>53</v>
      </c>
      <c r="AC22" s="1724" t="s">
        <v>54</v>
      </c>
      <c r="AD22" s="1724" t="s">
        <v>54</v>
      </c>
      <c r="AE22" s="1724" t="s">
        <v>54</v>
      </c>
      <c r="AF22" s="1917" t="s">
        <v>54</v>
      </c>
      <c r="AG22" s="1917" t="s">
        <v>54</v>
      </c>
      <c r="AH22" s="1942">
        <f t="shared" si="36"/>
        <v>11</v>
      </c>
      <c r="AI22" s="1944" t="str">
        <f t="shared" si="37"/>
        <v>Mayor</v>
      </c>
      <c r="AJ22" s="1946">
        <f t="shared" si="38"/>
        <v>0.8</v>
      </c>
      <c r="AK22" s="1656" t="str">
        <f>IF(AND(M22&lt;&gt;"",AI22&lt;&gt;""),VLOOKUP(M22&amp;AI22,'No Eliminar'!$P$32:$Q$56,2,FALSE),"")</f>
        <v>Alta</v>
      </c>
      <c r="AL22" s="1007" t="s">
        <v>84</v>
      </c>
      <c r="AM22" s="1154"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637" t="s">
        <v>60</v>
      </c>
      <c r="BD22" s="1966" t="s">
        <v>1577</v>
      </c>
      <c r="BE22" s="1881" t="s">
        <v>1337</v>
      </c>
      <c r="BF22" s="1881" t="s">
        <v>395</v>
      </c>
      <c r="BG22" s="1915">
        <v>44928</v>
      </c>
      <c r="BH22" s="1915">
        <v>45289</v>
      </c>
      <c r="BI22" s="1939" t="s">
        <v>758</v>
      </c>
    </row>
    <row r="23" spans="2:63" s="614" customFormat="1" ht="189.75" customHeight="1" thickBot="1" x14ac:dyDescent="0.35">
      <c r="B23" s="1660"/>
      <c r="C23" s="1929"/>
      <c r="D23" s="1929"/>
      <c r="E23" s="1612"/>
      <c r="F23" s="1912"/>
      <c r="G23" s="1930"/>
      <c r="H23" s="1636"/>
      <c r="I23" s="1760"/>
      <c r="J23" s="1762"/>
      <c r="K23" s="1649"/>
      <c r="L23" s="1636"/>
      <c r="M23" s="1644"/>
      <c r="N23" s="1647"/>
      <c r="O23" s="1725"/>
      <c r="P23" s="1725"/>
      <c r="Q23" s="1725"/>
      <c r="R23" s="1725"/>
      <c r="S23" s="1725"/>
      <c r="T23" s="1725"/>
      <c r="U23" s="1725"/>
      <c r="V23" s="1725"/>
      <c r="W23" s="1725"/>
      <c r="X23" s="1725"/>
      <c r="Y23" s="1725"/>
      <c r="Z23" s="1725"/>
      <c r="AA23" s="1725"/>
      <c r="AB23" s="1725"/>
      <c r="AC23" s="1725"/>
      <c r="AD23" s="1725"/>
      <c r="AE23" s="1725"/>
      <c r="AF23" s="1918"/>
      <c r="AG23" s="1918"/>
      <c r="AH23" s="1972"/>
      <c r="AI23" s="1955"/>
      <c r="AJ23" s="1956"/>
      <c r="AK23" s="1658"/>
      <c r="AL23" s="1019" t="s">
        <v>347</v>
      </c>
      <c r="AM23" s="1155"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639"/>
      <c r="BD23" s="1967"/>
      <c r="BE23" s="1882"/>
      <c r="BF23" s="1882"/>
      <c r="BG23" s="1916"/>
      <c r="BH23" s="1916"/>
      <c r="BI23" s="1940"/>
    </row>
    <row r="24" spans="2:63" s="614" customFormat="1" ht="157.5" customHeight="1" thickBot="1" x14ac:dyDescent="0.35">
      <c r="B24" s="1660"/>
      <c r="C24" s="1929"/>
      <c r="D24" s="1929"/>
      <c r="E24" s="1610" t="s">
        <v>74</v>
      </c>
      <c r="F24" s="1910" t="s">
        <v>332</v>
      </c>
      <c r="G24" s="1633" t="s">
        <v>1349</v>
      </c>
      <c r="H24" s="1635" t="s">
        <v>63</v>
      </c>
      <c r="I24" s="1635" t="s">
        <v>1350</v>
      </c>
      <c r="J24" s="1635" t="s">
        <v>1348</v>
      </c>
      <c r="K24" s="1648" t="s">
        <v>355</v>
      </c>
      <c r="L24" s="1635" t="s">
        <v>371</v>
      </c>
      <c r="M24" s="1642" t="str">
        <f t="shared" si="0"/>
        <v>Posible</v>
      </c>
      <c r="N24" s="1645">
        <f t="shared" si="1"/>
        <v>0.6</v>
      </c>
      <c r="O24" s="1724" t="s">
        <v>53</v>
      </c>
      <c r="P24" s="1724" t="s">
        <v>53</v>
      </c>
      <c r="Q24" s="1724" t="s">
        <v>53</v>
      </c>
      <c r="R24" s="1724" t="s">
        <v>53</v>
      </c>
      <c r="S24" s="1724" t="s">
        <v>53</v>
      </c>
      <c r="T24" s="1724" t="s">
        <v>54</v>
      </c>
      <c r="U24" s="1724" t="s">
        <v>53</v>
      </c>
      <c r="V24" s="1724" t="s">
        <v>54</v>
      </c>
      <c r="W24" s="1724" t="s">
        <v>54</v>
      </c>
      <c r="X24" s="1724" t="s">
        <v>54</v>
      </c>
      <c r="Y24" s="1724" t="s">
        <v>53</v>
      </c>
      <c r="Z24" s="1724" t="s">
        <v>53</v>
      </c>
      <c r="AA24" s="1724" t="s">
        <v>53</v>
      </c>
      <c r="AB24" s="1724" t="s">
        <v>53</v>
      </c>
      <c r="AC24" s="1724" t="s">
        <v>54</v>
      </c>
      <c r="AD24" s="1724" t="s">
        <v>54</v>
      </c>
      <c r="AE24" s="1724" t="s">
        <v>53</v>
      </c>
      <c r="AF24" s="1724" t="s">
        <v>54</v>
      </c>
      <c r="AG24" s="1724" t="s">
        <v>54</v>
      </c>
      <c r="AH24" s="1907">
        <f t="shared" ref="AH24" si="41">COUNTIF(O24:AG24, "SI")</f>
        <v>11</v>
      </c>
      <c r="AI24" s="1650" t="str">
        <f t="shared" ref="AI24" si="42">IF(AH24&lt;=5, "Moderado", IF(AH24&lt;=11,"Mayor","Catastrófico"))</f>
        <v>Mayor</v>
      </c>
      <c r="AJ24" s="1653">
        <f t="shared" ref="AJ24" si="43">IF(AI24="Leve", 20%, IF(AI24="Menor",40%, IF(AI24="Moderado",60%, IF(AI24="Mayor",80%,IF(AI24="Catastrófico",100%,"")))))</f>
        <v>0.8</v>
      </c>
      <c r="AK24" s="1965" t="str">
        <f>IF(AND(M24&lt;&gt;"",AI24&lt;&gt;""),VLOOKUP(M24&amp;AI24,'No Eliminar'!$P$32:$Q$56,2,FALSE),"")</f>
        <v>Alta</v>
      </c>
      <c r="AL24" s="991" t="s">
        <v>84</v>
      </c>
      <c r="AM24" s="1156"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637" t="s">
        <v>60</v>
      </c>
      <c r="BD24" s="1794" t="s">
        <v>1354</v>
      </c>
      <c r="BE24" s="1794" t="s">
        <v>1359</v>
      </c>
      <c r="BF24" s="1794" t="s">
        <v>430</v>
      </c>
      <c r="BG24" s="1802">
        <v>44958</v>
      </c>
      <c r="BH24" s="1802">
        <v>45260</v>
      </c>
      <c r="BI24" s="1939" t="s">
        <v>1360</v>
      </c>
    </row>
    <row r="25" spans="2:63" s="614" customFormat="1" ht="177" thickBot="1" x14ac:dyDescent="0.35">
      <c r="B25" s="1661"/>
      <c r="C25" s="1930"/>
      <c r="D25" s="1930"/>
      <c r="E25" s="1612"/>
      <c r="F25" s="1912"/>
      <c r="G25" s="1634"/>
      <c r="H25" s="1636"/>
      <c r="I25" s="1636"/>
      <c r="J25" s="1636"/>
      <c r="K25" s="1649"/>
      <c r="L25" s="1636"/>
      <c r="M25" s="1644"/>
      <c r="N25" s="1647"/>
      <c r="O25" s="1725"/>
      <c r="P25" s="1725"/>
      <c r="Q25" s="1725"/>
      <c r="R25" s="1725"/>
      <c r="S25" s="1725"/>
      <c r="T25" s="1725"/>
      <c r="U25" s="1725"/>
      <c r="V25" s="1725"/>
      <c r="W25" s="1725"/>
      <c r="X25" s="1725"/>
      <c r="Y25" s="1725"/>
      <c r="Z25" s="1725"/>
      <c r="AA25" s="1725"/>
      <c r="AB25" s="1725"/>
      <c r="AC25" s="1725"/>
      <c r="AD25" s="1725"/>
      <c r="AE25" s="1725"/>
      <c r="AF25" s="1725"/>
      <c r="AG25" s="1725"/>
      <c r="AH25" s="1909"/>
      <c r="AI25" s="1651"/>
      <c r="AJ25" s="1655"/>
      <c r="AK25" s="1963"/>
      <c r="AL25" s="162" t="s">
        <v>347</v>
      </c>
      <c r="AM25" s="1157"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639"/>
      <c r="BD25" s="1831"/>
      <c r="BE25" s="1831"/>
      <c r="BF25" s="1831"/>
      <c r="BG25" s="1826"/>
      <c r="BH25" s="1826"/>
      <c r="BI25" s="1940"/>
    </row>
    <row r="26" spans="2:63" s="336" customFormat="1" ht="182.25" customHeight="1" thickBot="1" x14ac:dyDescent="0.35">
      <c r="B26" s="1602" t="s">
        <v>195</v>
      </c>
      <c r="C26" s="1957" t="str">
        <f>VLOOKUP(B26,'No Eliminar'!B$3:D$18,2,FALSE)</f>
        <v>Definir políticas, programas y lineamientos institucionales para la aplicación del tratamiento penitenciario a nivel operativo con fines de resocialización de los internos condenados.</v>
      </c>
      <c r="D26" s="1958"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0" t="s">
        <v>74</v>
      </c>
      <c r="F26" s="893" t="s">
        <v>301</v>
      </c>
      <c r="G26" s="1064" t="s">
        <v>1245</v>
      </c>
      <c r="H26" s="1064" t="s">
        <v>63</v>
      </c>
      <c r="I26" s="1064" t="s">
        <v>1091</v>
      </c>
      <c r="J26" s="1064" t="s">
        <v>1092</v>
      </c>
      <c r="K26" s="1066"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158" t="s">
        <v>1439</v>
      </c>
      <c r="AN26" s="1036"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174" t="s">
        <v>1441</v>
      </c>
      <c r="BE26" s="1174" t="s">
        <v>1356</v>
      </c>
      <c r="BF26" s="1063" t="s">
        <v>1442</v>
      </c>
      <c r="BG26" s="1178">
        <v>44928</v>
      </c>
      <c r="BH26" s="1178">
        <v>45016</v>
      </c>
      <c r="BI26" s="1179" t="s">
        <v>1357</v>
      </c>
    </row>
    <row r="27" spans="2:63" s="336" customFormat="1" ht="208.5" customHeight="1" thickBot="1" x14ac:dyDescent="0.35">
      <c r="B27" s="1602"/>
      <c r="C27" s="1957"/>
      <c r="D27" s="1958"/>
      <c r="E27" s="1666" t="s">
        <v>50</v>
      </c>
      <c r="F27" s="1910" t="s">
        <v>304</v>
      </c>
      <c r="G27" s="1633" t="s">
        <v>851</v>
      </c>
      <c r="H27" s="1635" t="s">
        <v>63</v>
      </c>
      <c r="I27" s="1648" t="s">
        <v>1228</v>
      </c>
      <c r="J27" s="1648" t="s">
        <v>852</v>
      </c>
      <c r="K27" s="1648" t="s">
        <v>101</v>
      </c>
      <c r="L27" s="1635" t="s">
        <v>372</v>
      </c>
      <c r="M27" s="1642" t="str">
        <f t="shared" si="0"/>
        <v>Casi seguro</v>
      </c>
      <c r="N27" s="1645">
        <f t="shared" si="1"/>
        <v>1</v>
      </c>
      <c r="O27" s="1724" t="s">
        <v>53</v>
      </c>
      <c r="P27" s="1724" t="s">
        <v>53</v>
      </c>
      <c r="Q27" s="1724" t="s">
        <v>53</v>
      </c>
      <c r="R27" s="1724" t="s">
        <v>53</v>
      </c>
      <c r="S27" s="1724" t="s">
        <v>53</v>
      </c>
      <c r="T27" s="1724" t="s">
        <v>53</v>
      </c>
      <c r="U27" s="1724" t="s">
        <v>53</v>
      </c>
      <c r="V27" s="1724" t="s">
        <v>53</v>
      </c>
      <c r="W27" s="1724" t="s">
        <v>53</v>
      </c>
      <c r="X27" s="1724" t="s">
        <v>53</v>
      </c>
      <c r="Y27" s="1724" t="s">
        <v>53</v>
      </c>
      <c r="Z27" s="1724" t="s">
        <v>53</v>
      </c>
      <c r="AA27" s="1724" t="s">
        <v>53</v>
      </c>
      <c r="AB27" s="1724" t="s">
        <v>53</v>
      </c>
      <c r="AC27" s="1724" t="s">
        <v>53</v>
      </c>
      <c r="AD27" s="1724" t="s">
        <v>54</v>
      </c>
      <c r="AE27" s="1724" t="s">
        <v>53</v>
      </c>
      <c r="AF27" s="1724" t="s">
        <v>53</v>
      </c>
      <c r="AG27" s="1724" t="s">
        <v>54</v>
      </c>
      <c r="AH27" s="1907">
        <f t="shared" ref="AH27" si="55">COUNTIF(O27:AG27, "SI")</f>
        <v>17</v>
      </c>
      <c r="AI27" s="1650" t="str">
        <f t="shared" ref="AI27" si="56">IF(AH27&lt;=5, "Moderado", IF(AH27&lt;=11,"Mayor","Catastrófico"))</f>
        <v>Catastrófico</v>
      </c>
      <c r="AJ27" s="1653">
        <f t="shared" ref="AJ27" si="57">IF(AI27="Leve", 20%, IF(AI27="Menor",40%, IF(AI27="Moderado",60%, IF(AI27="Mayor",80%,IF(AI27="Catastrófico",100%,"")))))</f>
        <v>1</v>
      </c>
      <c r="AK27" s="1855" t="str">
        <f>IF(AND(M27&lt;&gt;"",AI27&lt;&gt;""),VLOOKUP(M27&amp;AI27,'No Eliminar'!$P$32:$Q$56,2,FALSE),"")</f>
        <v>Extrema</v>
      </c>
      <c r="AL27" s="1035" t="s">
        <v>84</v>
      </c>
      <c r="AM27" s="1152" t="s">
        <v>1530</v>
      </c>
      <c r="AN27" s="1037" t="s">
        <v>1531</v>
      </c>
      <c r="AO27" s="343" t="str">
        <f>IF(AP27="Preventivo","Probabilidad",IF(AP27="Detectivo","Probabilidad","Impacto"))</f>
        <v>Probabilidad</v>
      </c>
      <c r="AP27" s="1002" t="s">
        <v>62</v>
      </c>
      <c r="AQ27" s="266">
        <f t="shared" ref="AQ27" si="58">IF(AP27="Preventivo", 25%, IF(AP27="Detectivo",15%, IF(AP27="Correctivo",10%,IF(AP27="No se tienen controles para aplicar al impacto","No Aplica",""))))</f>
        <v>0.15</v>
      </c>
      <c r="AR27" s="1002" t="s">
        <v>56</v>
      </c>
      <c r="AS27" s="829">
        <f t="shared" ref="AS27" si="59">IF(AR27="Automático", 25%, IF(AR27="Manual",15%,IF(AR27="No Aplica", "No Aplica","")))</f>
        <v>0.15</v>
      </c>
      <c r="AT27" s="830">
        <f t="shared" ref="AT27" si="60">AQ27+AS27</f>
        <v>0.3</v>
      </c>
      <c r="AU27" s="1002" t="s">
        <v>57</v>
      </c>
      <c r="AV27" s="1002" t="s">
        <v>58</v>
      </c>
      <c r="AW27" s="1002"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7" t="str">
        <f>IF(AND(AY27&lt;&gt;"",BA27&lt;&gt;""),VLOOKUP(AY27&amp;BA27,'No Eliminar'!$P$3:$Q$27,2,FALSE),"")</f>
        <v>Extrema</v>
      </c>
      <c r="BC27" s="1637" t="s">
        <v>60</v>
      </c>
      <c r="BD27" s="1829" t="s">
        <v>1532</v>
      </c>
      <c r="BE27" s="1829" t="s">
        <v>854</v>
      </c>
      <c r="BF27" s="1829" t="s">
        <v>1485</v>
      </c>
      <c r="BG27" s="1825">
        <v>44928</v>
      </c>
      <c r="BH27" s="1825">
        <v>45289</v>
      </c>
      <c r="BI27" s="1800" t="s">
        <v>855</v>
      </c>
      <c r="BJ27" s="1970"/>
      <c r="BK27" s="1038"/>
    </row>
    <row r="28" spans="2:63" s="336" customFormat="1" ht="126.75" customHeight="1" thickBot="1" x14ac:dyDescent="0.35">
      <c r="B28" s="1602"/>
      <c r="C28" s="1957"/>
      <c r="D28" s="1958"/>
      <c r="E28" s="1611"/>
      <c r="F28" s="1911"/>
      <c r="G28" s="1677"/>
      <c r="H28" s="1640"/>
      <c r="I28" s="1665"/>
      <c r="J28" s="1665"/>
      <c r="K28" s="1665"/>
      <c r="L28" s="1640"/>
      <c r="M28" s="1643"/>
      <c r="N28" s="1646"/>
      <c r="O28" s="1783"/>
      <c r="P28" s="1783"/>
      <c r="Q28" s="1783"/>
      <c r="R28" s="1783"/>
      <c r="S28" s="1783"/>
      <c r="T28" s="1783"/>
      <c r="U28" s="1783"/>
      <c r="V28" s="1783"/>
      <c r="W28" s="1783"/>
      <c r="X28" s="1783"/>
      <c r="Y28" s="1783"/>
      <c r="Z28" s="1783"/>
      <c r="AA28" s="1783"/>
      <c r="AB28" s="1783"/>
      <c r="AC28" s="1783"/>
      <c r="AD28" s="1783"/>
      <c r="AE28" s="1783"/>
      <c r="AF28" s="1783"/>
      <c r="AG28" s="1783"/>
      <c r="AH28" s="1908"/>
      <c r="AI28" s="1652"/>
      <c r="AJ28" s="1654"/>
      <c r="AK28" s="1856"/>
      <c r="AL28" s="1035" t="s">
        <v>347</v>
      </c>
      <c r="AM28" s="1152" t="s">
        <v>1529</v>
      </c>
      <c r="AN28" s="1037" t="s">
        <v>1464</v>
      </c>
      <c r="AO28" s="343" t="str">
        <f t="shared" ref="AO28" si="63">IF(AP28="Preventivo","Probabilidad",IF(AP28="Detectivo","Probabilidad","Impacto"))</f>
        <v>Impacto</v>
      </c>
      <c r="AP28" s="1002" t="s">
        <v>55</v>
      </c>
      <c r="AQ28" s="266">
        <f>IF(AP28="Preventivo", 25%, IF(AP28="Detectivo",15%, IF(AP28="Correctivo",10%,IF(AP28="No se tienen controles para aplicar al impacto","No Aplica",""))))</f>
        <v>0.1</v>
      </c>
      <c r="AR28" s="1002" t="s">
        <v>56</v>
      </c>
      <c r="AS28" s="829">
        <f>IF(AR28="Automático", 25%, IF(AR28="Manual",15%,IF(AR28="No Aplica", "No Aplica","")))</f>
        <v>0.15</v>
      </c>
      <c r="AT28" s="830">
        <f>AQ28+AS28</f>
        <v>0.25</v>
      </c>
      <c r="AU28" s="1002" t="s">
        <v>57</v>
      </c>
      <c r="AV28" s="1002" t="s">
        <v>58</v>
      </c>
      <c r="AW28" s="1002"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7" t="str">
        <f>IF(AND(AY28&lt;&gt;"",BA28&lt;&gt;""),VLOOKUP(AY28&amp;BA28,'No Eliminar'!$P$3:$Q$27,2,FALSE),"")</f>
        <v>Alta</v>
      </c>
      <c r="BC28" s="1638"/>
      <c r="BD28" s="1795"/>
      <c r="BE28" s="1795"/>
      <c r="BF28" s="1795"/>
      <c r="BG28" s="1808"/>
      <c r="BH28" s="1808"/>
      <c r="BI28" s="1823"/>
      <c r="BJ28" s="1971"/>
      <c r="BK28" s="1038"/>
    </row>
    <row r="29" spans="2:63" s="336" customFormat="1" ht="135" customHeight="1" thickBot="1" x14ac:dyDescent="0.35">
      <c r="B29" s="1602"/>
      <c r="C29" s="1957"/>
      <c r="D29" s="1958"/>
      <c r="E29" s="1611"/>
      <c r="F29" s="1911"/>
      <c r="G29" s="1677"/>
      <c r="H29" s="1640"/>
      <c r="I29" s="1665"/>
      <c r="J29" s="1665"/>
      <c r="K29" s="1665"/>
      <c r="L29" s="1640"/>
      <c r="M29" s="1643"/>
      <c r="N29" s="1646"/>
      <c r="O29" s="1783"/>
      <c r="P29" s="1783"/>
      <c r="Q29" s="1783"/>
      <c r="R29" s="1783"/>
      <c r="S29" s="1783"/>
      <c r="T29" s="1783"/>
      <c r="U29" s="1783"/>
      <c r="V29" s="1783"/>
      <c r="W29" s="1783"/>
      <c r="X29" s="1783"/>
      <c r="Y29" s="1783"/>
      <c r="Z29" s="1783"/>
      <c r="AA29" s="1783"/>
      <c r="AB29" s="1783"/>
      <c r="AC29" s="1783"/>
      <c r="AD29" s="1783"/>
      <c r="AE29" s="1783"/>
      <c r="AF29" s="1783"/>
      <c r="AG29" s="1783"/>
      <c r="AH29" s="1908"/>
      <c r="AI29" s="1652"/>
      <c r="AJ29" s="1654"/>
      <c r="AK29" s="1856"/>
      <c r="AL29" s="1035" t="s">
        <v>348</v>
      </c>
      <c r="AM29" s="1158" t="s">
        <v>1528</v>
      </c>
      <c r="AN29" s="1043" t="s">
        <v>1464</v>
      </c>
      <c r="AO29" s="663" t="str">
        <f t="shared" ref="AO29" si="64">IF(AP29="Preventivo","Probabilidad",IF(AP29="Detectivo","Probabilidad","Impacto"))</f>
        <v>Probabilidad</v>
      </c>
      <c r="AP29" s="1023" t="s">
        <v>62</v>
      </c>
      <c r="AQ29" s="529">
        <f t="shared" ref="AQ29" si="65">IF(AP29="Preventivo", 25%, IF(AP29="Detectivo",15%, IF(AP29="Correctivo",10%,IF(AP29="No se tienen controles para aplicar al impacto","No Aplica",""))))</f>
        <v>0.15</v>
      </c>
      <c r="AR29" s="1023" t="s">
        <v>56</v>
      </c>
      <c r="AS29" s="1021">
        <f>IF(AR29="Automático", 25%, IF(AR29="Manual",15%,IF(AR29="No Aplica", "No Aplica","")))</f>
        <v>0.15</v>
      </c>
      <c r="AT29" s="1022">
        <f>AQ29+AS29</f>
        <v>0.3</v>
      </c>
      <c r="AU29" s="1023" t="s">
        <v>57</v>
      </c>
      <c r="AV29" s="1023" t="s">
        <v>58</v>
      </c>
      <c r="AW29" s="1023" t="s">
        <v>59</v>
      </c>
      <c r="AX29" s="1024">
        <f>IFERROR(IF(AND(AO28="Probabilidad",AO29="Probabilidad"),(AX28-(+AX28*AT29)),IF(AO29="Probabilidad",(L28-(+L28*AT29)),IF(AO29="Impacto",AX28,""))),"")</f>
        <v>0</v>
      </c>
      <c r="AY29" s="1025" t="str">
        <f>IF(AX29&lt;=20%, "Muy Baja", IF(AX29&lt;=40%,"Baja", IF(AX29&lt;=60%,"Media",IF(AX29&lt;=80%,"Alta","Muy Alta"))))</f>
        <v>Muy Baja</v>
      </c>
      <c r="AZ29" s="1022">
        <f>IFERROR(IF(AND(AO28="Impacto",AO29="Impacto"),(AZ28-(+AZ28*AT29)),IF(AND(AO28="Impacto",AO29="Probabilidad"),(AZ28),IF(AND(AO28="Probabilidad",AO29="Impacto"),(AZ28-(+AZ28*AT29)),IF(AND(AO28="Probabilidad",AO29="Probabilidad"),(AZ28))))),"")</f>
        <v>0.75</v>
      </c>
      <c r="BA29" s="1025" t="str">
        <f>IF(AZ29&lt;=20%, "Leve", IF(AZ29&lt;=40%,"Menor", IF(AZ29&lt;=60%,"Moderado",IF(AZ29&lt;=80%,"Mayor","Catastrófico"))))</f>
        <v>Mayor</v>
      </c>
      <c r="BB29" s="997" t="str">
        <f>IF(AND(AY29&lt;&gt;"",BA29&lt;&gt;""),VLOOKUP(AY29&amp;BA29,'No Eliminar'!$P$3:$Q$27,2,FALSE),"")</f>
        <v>Alta</v>
      </c>
      <c r="BC29" s="1638"/>
      <c r="BD29" s="1795"/>
      <c r="BE29" s="1795"/>
      <c r="BF29" s="1795"/>
      <c r="BG29" s="1808"/>
      <c r="BH29" s="1808"/>
      <c r="BI29" s="1823"/>
      <c r="BJ29" s="1971"/>
      <c r="BK29" s="1038"/>
    </row>
    <row r="30" spans="2:63" s="336" customFormat="1" ht="176.25" customHeight="1" thickBot="1" x14ac:dyDescent="0.35">
      <c r="B30" s="1602"/>
      <c r="C30" s="1957"/>
      <c r="D30" s="1958"/>
      <c r="E30" s="1666" t="s">
        <v>50</v>
      </c>
      <c r="F30" s="1910" t="s">
        <v>330</v>
      </c>
      <c r="G30" s="1633" t="s">
        <v>1563</v>
      </c>
      <c r="H30" s="1635" t="s">
        <v>63</v>
      </c>
      <c r="I30" s="1648" t="s">
        <v>1229</v>
      </c>
      <c r="J30" s="1648" t="s">
        <v>865</v>
      </c>
      <c r="K30" s="1648" t="s">
        <v>355</v>
      </c>
      <c r="L30" s="1635" t="s">
        <v>372</v>
      </c>
      <c r="M30" s="1642" t="str">
        <f t="shared" si="0"/>
        <v>Casi seguro</v>
      </c>
      <c r="N30" s="1645">
        <f t="shared" si="1"/>
        <v>1</v>
      </c>
      <c r="O30" s="1724" t="s">
        <v>53</v>
      </c>
      <c r="P30" s="1724" t="s">
        <v>53</v>
      </c>
      <c r="Q30" s="1724" t="s">
        <v>53</v>
      </c>
      <c r="R30" s="1724" t="s">
        <v>53</v>
      </c>
      <c r="S30" s="1724" t="s">
        <v>53</v>
      </c>
      <c r="T30" s="1724" t="s">
        <v>53</v>
      </c>
      <c r="U30" s="1724" t="s">
        <v>53</v>
      </c>
      <c r="V30" s="1724" t="s">
        <v>53</v>
      </c>
      <c r="W30" s="1724" t="s">
        <v>53</v>
      </c>
      <c r="X30" s="1724" t="s">
        <v>53</v>
      </c>
      <c r="Y30" s="1724" t="s">
        <v>53</v>
      </c>
      <c r="Z30" s="1724" t="s">
        <v>53</v>
      </c>
      <c r="AA30" s="1724" t="s">
        <v>53</v>
      </c>
      <c r="AB30" s="1724" t="s">
        <v>53</v>
      </c>
      <c r="AC30" s="1724" t="s">
        <v>53</v>
      </c>
      <c r="AD30" s="1724" t="s">
        <v>53</v>
      </c>
      <c r="AE30" s="1724" t="s">
        <v>53</v>
      </c>
      <c r="AF30" s="1724" t="s">
        <v>53</v>
      </c>
      <c r="AG30" s="1724" t="s">
        <v>53</v>
      </c>
      <c r="AH30" s="1907">
        <f t="shared" ref="AH30" si="66">COUNTIF(O30:AG30, "SI")</f>
        <v>19</v>
      </c>
      <c r="AI30" s="1650" t="str">
        <f t="shared" ref="AI30" si="67">IF(AH30&lt;=5, "Moderado", IF(AH30&lt;=11,"Mayor","Catastrófico"))</f>
        <v>Catastrófico</v>
      </c>
      <c r="AJ30" s="1653">
        <f t="shared" ref="AJ30" si="68">IF(AI30="Leve", 20%, IF(AI30="Menor",40%, IF(AI30="Moderado",60%, IF(AI30="Mayor",80%,IF(AI30="Catastrófico",100%,"")))))</f>
        <v>1</v>
      </c>
      <c r="AK30" s="1965" t="str">
        <f>IF(AND(M30&lt;&gt;"",AI30&lt;&gt;""),VLOOKUP(M30&amp;AI30,'No Eliminar'!$P$32:$Q$56,2,FALSE),"")</f>
        <v>Extrema</v>
      </c>
      <c r="AL30" s="162" t="s">
        <v>84</v>
      </c>
      <c r="AM30" s="1159" t="s">
        <v>1564</v>
      </c>
      <c r="AN30" s="1044" t="s">
        <v>1536</v>
      </c>
      <c r="AO30" s="642" t="str">
        <f t="shared" ref="AO30:AO33" si="69">IF(AP30="Preventivo","Probabilidad",IF(AP30="Detectivo","Probabilidad","Impacto"))</f>
        <v>Probabilidad</v>
      </c>
      <c r="AP30" s="1027" t="s">
        <v>62</v>
      </c>
      <c r="AQ30" s="199">
        <f t="shared" ref="AQ30:AQ32" si="70">IF(AP30="Preventivo", 25%, IF(AP30="Detectivo",15%, IF(AP30="Correctivo",10%,IF(AP30="No se tienen controles para aplicar al impacto","No Aplica",""))))</f>
        <v>0.15</v>
      </c>
      <c r="AR30" s="1027" t="s">
        <v>56</v>
      </c>
      <c r="AS30" s="1028">
        <f t="shared" ref="AS30:AS33" si="71">IF(AR30="Automático", 25%, IF(AR30="Manual",15%,IF(AR30="No Aplica", "No Aplica","")))</f>
        <v>0.15</v>
      </c>
      <c r="AT30" s="841">
        <f t="shared" ref="AT30:AT33" si="72">AQ30+AS30</f>
        <v>0.3</v>
      </c>
      <c r="AU30" s="1027" t="s">
        <v>57</v>
      </c>
      <c r="AV30" s="1027" t="s">
        <v>58</v>
      </c>
      <c r="AW30" s="1027"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29" t="str">
        <f>IF(AND(AY30&lt;&gt;"",BA30&lt;&gt;""),VLOOKUP(AY30&amp;BA30,'No Eliminar'!$P$3:$Q$27,2,FALSE),"")</f>
        <v>Extrema</v>
      </c>
      <c r="BC30" s="1637" t="s">
        <v>60</v>
      </c>
      <c r="BD30" s="1180" t="s">
        <v>1568</v>
      </c>
      <c r="BE30" s="1181" t="s">
        <v>872</v>
      </c>
      <c r="BF30" s="1181" t="s">
        <v>1569</v>
      </c>
      <c r="BG30" s="1182">
        <v>44928</v>
      </c>
      <c r="BH30" s="1182">
        <v>45044</v>
      </c>
      <c r="BI30" s="1800" t="s">
        <v>1575</v>
      </c>
    </row>
    <row r="31" spans="2:63" s="336" customFormat="1" ht="186" customHeight="1" thickBot="1" x14ac:dyDescent="0.35">
      <c r="B31" s="1602"/>
      <c r="C31" s="1957"/>
      <c r="D31" s="1958"/>
      <c r="E31" s="1611"/>
      <c r="F31" s="1911"/>
      <c r="G31" s="1677"/>
      <c r="H31" s="1640"/>
      <c r="I31" s="1665"/>
      <c r="J31" s="1665"/>
      <c r="K31" s="1665"/>
      <c r="L31" s="1640"/>
      <c r="M31" s="1643"/>
      <c r="N31" s="1646"/>
      <c r="O31" s="1783"/>
      <c r="P31" s="1783"/>
      <c r="Q31" s="1783"/>
      <c r="R31" s="1783"/>
      <c r="S31" s="1783"/>
      <c r="T31" s="1783"/>
      <c r="U31" s="1783"/>
      <c r="V31" s="1783"/>
      <c r="W31" s="1783"/>
      <c r="X31" s="1783"/>
      <c r="Y31" s="1783"/>
      <c r="Z31" s="1783"/>
      <c r="AA31" s="1783"/>
      <c r="AB31" s="1783"/>
      <c r="AC31" s="1783"/>
      <c r="AD31" s="1783"/>
      <c r="AE31" s="1783"/>
      <c r="AF31" s="1783"/>
      <c r="AG31" s="1783"/>
      <c r="AH31" s="1908"/>
      <c r="AI31" s="1652"/>
      <c r="AJ31" s="1654"/>
      <c r="AK31" s="1962"/>
      <c r="AL31" s="162" t="s">
        <v>347</v>
      </c>
      <c r="AM31" s="1158" t="s">
        <v>1565</v>
      </c>
      <c r="AN31" s="1039" t="s">
        <v>870</v>
      </c>
      <c r="AO31" s="343" t="str">
        <f t="shared" si="69"/>
        <v>Impacto</v>
      </c>
      <c r="AP31" s="1002" t="s">
        <v>55</v>
      </c>
      <c r="AQ31" s="266">
        <f t="shared" si="70"/>
        <v>0.1</v>
      </c>
      <c r="AR31" s="1002" t="s">
        <v>56</v>
      </c>
      <c r="AS31" s="829">
        <f t="shared" si="71"/>
        <v>0.15</v>
      </c>
      <c r="AT31" s="830">
        <f t="shared" si="72"/>
        <v>0.25</v>
      </c>
      <c r="AU31" s="1002" t="s">
        <v>57</v>
      </c>
      <c r="AV31" s="1002" t="s">
        <v>58</v>
      </c>
      <c r="AW31" s="1002"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638"/>
      <c r="BD31" s="1183" t="s">
        <v>1571</v>
      </c>
      <c r="BE31" s="1184" t="s">
        <v>1570</v>
      </c>
      <c r="BF31" s="1184" t="s">
        <v>1485</v>
      </c>
      <c r="BG31" s="1185">
        <v>44928</v>
      </c>
      <c r="BH31" s="1185">
        <v>45289</v>
      </c>
      <c r="BI31" s="1823"/>
    </row>
    <row r="32" spans="2:63" s="336" customFormat="1" ht="193.5" customHeight="1" thickBot="1" x14ac:dyDescent="0.35">
      <c r="B32" s="1602"/>
      <c r="C32" s="1957"/>
      <c r="D32" s="1958"/>
      <c r="E32" s="1611"/>
      <c r="F32" s="1911"/>
      <c r="G32" s="1677"/>
      <c r="H32" s="1640"/>
      <c r="I32" s="1665"/>
      <c r="J32" s="1665"/>
      <c r="K32" s="1665"/>
      <c r="L32" s="1640"/>
      <c r="M32" s="1643"/>
      <c r="N32" s="1646"/>
      <c r="O32" s="1783"/>
      <c r="P32" s="1783"/>
      <c r="Q32" s="1783"/>
      <c r="R32" s="1783"/>
      <c r="S32" s="1783"/>
      <c r="T32" s="1783"/>
      <c r="U32" s="1783"/>
      <c r="V32" s="1783"/>
      <c r="W32" s="1783"/>
      <c r="X32" s="1783"/>
      <c r="Y32" s="1783"/>
      <c r="Z32" s="1783"/>
      <c r="AA32" s="1783"/>
      <c r="AB32" s="1783"/>
      <c r="AC32" s="1783"/>
      <c r="AD32" s="1783"/>
      <c r="AE32" s="1783"/>
      <c r="AF32" s="1783"/>
      <c r="AG32" s="1783"/>
      <c r="AH32" s="1908"/>
      <c r="AI32" s="1652"/>
      <c r="AJ32" s="1654"/>
      <c r="AK32" s="1962"/>
      <c r="AL32" s="162" t="s">
        <v>348</v>
      </c>
      <c r="AM32" s="1158" t="s">
        <v>1566</v>
      </c>
      <c r="AN32" s="1039" t="s">
        <v>1536</v>
      </c>
      <c r="AO32" s="343" t="str">
        <f t="shared" si="69"/>
        <v>Probabilidad</v>
      </c>
      <c r="AP32" s="1002" t="s">
        <v>62</v>
      </c>
      <c r="AQ32" s="266">
        <f t="shared" si="70"/>
        <v>0.15</v>
      </c>
      <c r="AR32" s="1002" t="s">
        <v>56</v>
      </c>
      <c r="AS32" s="829">
        <f t="shared" si="71"/>
        <v>0.15</v>
      </c>
      <c r="AT32" s="830">
        <f t="shared" si="72"/>
        <v>0.3</v>
      </c>
      <c r="AU32" s="1002" t="s">
        <v>57</v>
      </c>
      <c r="AV32" s="1002" t="s">
        <v>58</v>
      </c>
      <c r="AW32" s="1002"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638"/>
      <c r="BD32" s="1180" t="s">
        <v>1572</v>
      </c>
      <c r="BE32" s="1181" t="s">
        <v>845</v>
      </c>
      <c r="BF32" s="1186" t="s">
        <v>590</v>
      </c>
      <c r="BG32" s="1187">
        <v>44928</v>
      </c>
      <c r="BH32" s="1187">
        <v>45289</v>
      </c>
      <c r="BI32" s="1823"/>
    </row>
    <row r="33" spans="2:65" s="336" customFormat="1" ht="183" customHeight="1" thickBot="1" x14ac:dyDescent="0.35">
      <c r="B33" s="1602"/>
      <c r="C33" s="1957"/>
      <c r="D33" s="1958"/>
      <c r="E33" s="1611"/>
      <c r="F33" s="1912"/>
      <c r="G33" s="1634"/>
      <c r="H33" s="1636"/>
      <c r="I33" s="1649"/>
      <c r="J33" s="1649"/>
      <c r="K33" s="1649"/>
      <c r="L33" s="1636"/>
      <c r="M33" s="1644"/>
      <c r="N33" s="1647"/>
      <c r="O33" s="1725"/>
      <c r="P33" s="1725"/>
      <c r="Q33" s="1725"/>
      <c r="R33" s="1725"/>
      <c r="S33" s="1725"/>
      <c r="T33" s="1725"/>
      <c r="U33" s="1725"/>
      <c r="V33" s="1725"/>
      <c r="W33" s="1725"/>
      <c r="X33" s="1725"/>
      <c r="Y33" s="1725"/>
      <c r="Z33" s="1725"/>
      <c r="AA33" s="1725"/>
      <c r="AB33" s="1725"/>
      <c r="AC33" s="1725"/>
      <c r="AD33" s="1725"/>
      <c r="AE33" s="1725"/>
      <c r="AF33" s="1725"/>
      <c r="AG33" s="1725"/>
      <c r="AH33" s="1909"/>
      <c r="AI33" s="1651"/>
      <c r="AJ33" s="1655"/>
      <c r="AK33" s="1963"/>
      <c r="AL33" s="162" t="s">
        <v>349</v>
      </c>
      <c r="AM33" s="1152" t="s">
        <v>1567</v>
      </c>
      <c r="AN33" s="1040" t="s">
        <v>1113</v>
      </c>
      <c r="AO33" s="652" t="str">
        <f t="shared" si="69"/>
        <v>Probabilidad</v>
      </c>
      <c r="AP33" s="1026" t="s">
        <v>62</v>
      </c>
      <c r="AQ33" s="267">
        <f>IF(AP33="Preventivo", 25%, IF(AP33="Detectivo",15%, IF(AP33="Correctivo",10%,IF(AP33="No se tienen controles para aplicar al impacto","No Aplica",""))))</f>
        <v>0.15</v>
      </c>
      <c r="AR33" s="1026" t="s">
        <v>56</v>
      </c>
      <c r="AS33" s="1031">
        <f t="shared" si="71"/>
        <v>0.15</v>
      </c>
      <c r="AT33" s="842">
        <f t="shared" si="72"/>
        <v>0.3</v>
      </c>
      <c r="AU33" s="1026" t="s">
        <v>57</v>
      </c>
      <c r="AV33" s="1026" t="s">
        <v>58</v>
      </c>
      <c r="AW33" s="1026"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0" t="str">
        <f>IF(AND(AY33&lt;&gt;"",BA33&lt;&gt;""),VLOOKUP(AY33&amp;BA33,'No Eliminar'!$P$3:$Q$27,2,FALSE),"")</f>
        <v>Alta</v>
      </c>
      <c r="BC33" s="1639"/>
      <c r="BD33" s="1188" t="s">
        <v>1573</v>
      </c>
      <c r="BE33" s="1189" t="s">
        <v>845</v>
      </c>
      <c r="BF33" s="1064" t="s">
        <v>381</v>
      </c>
      <c r="BG33" s="1187">
        <v>44928</v>
      </c>
      <c r="BH33" s="1187">
        <v>45289</v>
      </c>
      <c r="BI33" s="1801"/>
    </row>
    <row r="34" spans="2:65" ht="163.5" customHeight="1" thickBot="1" x14ac:dyDescent="0.35">
      <c r="B34" s="1601" t="s">
        <v>202</v>
      </c>
      <c r="C34" s="1922" t="str">
        <f>VLOOKUP(B34,'No Eliminar'!B$3:D$18,2,FALSE)</f>
        <v>Asegurar la eficiente y oportuna adquisición, administración y suministro de bienes y servicios de acuerdo a las necesidades de los procesos del INPEC en atención a la normativa vigente.</v>
      </c>
      <c r="D34" s="1924" t="str">
        <f>VLOOKUP(B34,'No Eliminar'!B$3:E$18,4,FALSE)</f>
        <v>Ejecutar la planeación institucional en el marco de los valores del servicio público.</v>
      </c>
      <c r="E34" s="1926" t="s">
        <v>50</v>
      </c>
      <c r="F34" s="1911" t="s">
        <v>306</v>
      </c>
      <c r="G34" s="1929" t="s">
        <v>497</v>
      </c>
      <c r="H34" s="1640" t="s">
        <v>51</v>
      </c>
      <c r="I34" s="1665" t="s">
        <v>498</v>
      </c>
      <c r="J34" s="1665" t="s">
        <v>499</v>
      </c>
      <c r="K34" s="1665" t="s">
        <v>355</v>
      </c>
      <c r="L34" s="1640" t="s">
        <v>372</v>
      </c>
      <c r="M34" s="1643" t="str">
        <f t="shared" si="0"/>
        <v>Casi seguro</v>
      </c>
      <c r="N34" s="1646">
        <f t="shared" si="1"/>
        <v>1</v>
      </c>
      <c r="O34" s="1783" t="s">
        <v>53</v>
      </c>
      <c r="P34" s="1783" t="s">
        <v>53</v>
      </c>
      <c r="Q34" s="1783" t="s">
        <v>53</v>
      </c>
      <c r="R34" s="1783" t="s">
        <v>53</v>
      </c>
      <c r="S34" s="1783" t="s">
        <v>53</v>
      </c>
      <c r="T34" s="1783" t="s">
        <v>53</v>
      </c>
      <c r="U34" s="1783" t="s">
        <v>53</v>
      </c>
      <c r="V34" s="1783" t="s">
        <v>54</v>
      </c>
      <c r="W34" s="1783" t="s">
        <v>54</v>
      </c>
      <c r="X34" s="1783" t="s">
        <v>53</v>
      </c>
      <c r="Y34" s="1783" t="s">
        <v>53</v>
      </c>
      <c r="Z34" s="1783" t="s">
        <v>53</v>
      </c>
      <c r="AA34" s="1783" t="s">
        <v>53</v>
      </c>
      <c r="AB34" s="1783" t="s">
        <v>53</v>
      </c>
      <c r="AC34" s="1783" t="s">
        <v>53</v>
      </c>
      <c r="AD34" s="1783" t="s">
        <v>54</v>
      </c>
      <c r="AE34" s="1783" t="s">
        <v>54</v>
      </c>
      <c r="AF34" s="1783" t="s">
        <v>53</v>
      </c>
      <c r="AG34" s="1783" t="s">
        <v>54</v>
      </c>
      <c r="AH34" s="1908">
        <f t="shared" si="20"/>
        <v>14</v>
      </c>
      <c r="AI34" s="1652" t="str">
        <f t="shared" si="21"/>
        <v>Catastrófico</v>
      </c>
      <c r="AJ34" s="1654">
        <f t="shared" si="22"/>
        <v>1</v>
      </c>
      <c r="AK34" s="1962" t="str">
        <f>IF(AND(M34&lt;&gt;"",AI34&lt;&gt;""),VLOOKUP(M34&amp;AI34,'No Eliminar'!$P$32:$Q$56,2,FALSE),"")</f>
        <v>Extrema</v>
      </c>
      <c r="AL34" s="217" t="s">
        <v>84</v>
      </c>
      <c r="AM34" s="1160"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638" t="s">
        <v>60</v>
      </c>
      <c r="BD34" s="1174" t="s">
        <v>1492</v>
      </c>
      <c r="BE34" s="1174" t="s">
        <v>1493</v>
      </c>
      <c r="BF34" s="1174" t="s">
        <v>1490</v>
      </c>
      <c r="BG34" s="1176">
        <v>44928</v>
      </c>
      <c r="BH34" s="1176">
        <v>45289</v>
      </c>
      <c r="BI34" s="1913" t="s">
        <v>1231</v>
      </c>
      <c r="BJ34" s="1968"/>
      <c r="BK34" s="1969"/>
      <c r="BL34" s="1969"/>
      <c r="BM34" s="1969"/>
    </row>
    <row r="35" spans="2:65" ht="153" customHeight="1" thickBot="1" x14ac:dyDescent="0.35">
      <c r="B35" s="1602"/>
      <c r="C35" s="1957"/>
      <c r="D35" s="1958"/>
      <c r="E35" s="1927"/>
      <c r="F35" s="1911"/>
      <c r="G35" s="1929"/>
      <c r="H35" s="1640"/>
      <c r="I35" s="1665"/>
      <c r="J35" s="1665"/>
      <c r="K35" s="1665"/>
      <c r="L35" s="1640"/>
      <c r="M35" s="1644"/>
      <c r="N35" s="1647"/>
      <c r="O35" s="1783"/>
      <c r="P35" s="1783"/>
      <c r="Q35" s="1783"/>
      <c r="R35" s="1783"/>
      <c r="S35" s="1783"/>
      <c r="T35" s="1783"/>
      <c r="U35" s="1783"/>
      <c r="V35" s="1783"/>
      <c r="W35" s="1783"/>
      <c r="X35" s="1783"/>
      <c r="Y35" s="1783"/>
      <c r="Z35" s="1783"/>
      <c r="AA35" s="1783"/>
      <c r="AB35" s="1783"/>
      <c r="AC35" s="1783"/>
      <c r="AD35" s="1783"/>
      <c r="AE35" s="1783"/>
      <c r="AF35" s="1783"/>
      <c r="AG35" s="1783"/>
      <c r="AH35" s="1908"/>
      <c r="AI35" s="1652"/>
      <c r="AJ35" s="1654"/>
      <c r="AK35" s="1963"/>
      <c r="AL35" s="127" t="s">
        <v>347</v>
      </c>
      <c r="AM35" s="1152"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638"/>
      <c r="BD35" s="1190" t="s">
        <v>1494</v>
      </c>
      <c r="BE35" s="1190" t="s">
        <v>1491</v>
      </c>
      <c r="BF35" s="1190" t="s">
        <v>430</v>
      </c>
      <c r="BG35" s="1176">
        <v>44928</v>
      </c>
      <c r="BH35" s="1176">
        <v>45289</v>
      </c>
      <c r="BI35" s="1914"/>
      <c r="BJ35" s="1968"/>
      <c r="BK35" s="1969"/>
      <c r="BL35" s="1969"/>
      <c r="BM35" s="1969"/>
    </row>
    <row r="36" spans="2:65" s="336" customFormat="1" ht="146.25" customHeight="1" thickBot="1" x14ac:dyDescent="0.35">
      <c r="B36" s="1602"/>
      <c r="C36" s="1957"/>
      <c r="D36" s="1958"/>
      <c r="E36" s="1926" t="s">
        <v>50</v>
      </c>
      <c r="F36" s="1910" t="s">
        <v>312</v>
      </c>
      <c r="G36" s="1648" t="s">
        <v>900</v>
      </c>
      <c r="H36" s="1635" t="s">
        <v>63</v>
      </c>
      <c r="I36" s="1635" t="s">
        <v>901</v>
      </c>
      <c r="J36" s="1904" t="s">
        <v>902</v>
      </c>
      <c r="K36" s="1648" t="s">
        <v>355</v>
      </c>
      <c r="L36" s="1635" t="s">
        <v>372</v>
      </c>
      <c r="M36" s="1642" t="str">
        <f t="shared" si="0"/>
        <v>Casi seguro</v>
      </c>
      <c r="N36" s="1645">
        <f t="shared" si="1"/>
        <v>1</v>
      </c>
      <c r="O36" s="1724" t="s">
        <v>53</v>
      </c>
      <c r="P36" s="1724" t="s">
        <v>53</v>
      </c>
      <c r="Q36" s="1724" t="s">
        <v>53</v>
      </c>
      <c r="R36" s="1724" t="s">
        <v>54</v>
      </c>
      <c r="S36" s="1724" t="s">
        <v>53</v>
      </c>
      <c r="T36" s="1724" t="s">
        <v>53</v>
      </c>
      <c r="U36" s="1724" t="s">
        <v>53</v>
      </c>
      <c r="V36" s="1724" t="s">
        <v>54</v>
      </c>
      <c r="W36" s="1724" t="s">
        <v>54</v>
      </c>
      <c r="X36" s="1724" t="s">
        <v>53</v>
      </c>
      <c r="Y36" s="1724" t="s">
        <v>53</v>
      </c>
      <c r="Z36" s="1724" t="s">
        <v>53</v>
      </c>
      <c r="AA36" s="1724" t="s">
        <v>53</v>
      </c>
      <c r="AB36" s="1724" t="s">
        <v>53</v>
      </c>
      <c r="AC36" s="1724" t="s">
        <v>53</v>
      </c>
      <c r="AD36" s="1724" t="s">
        <v>54</v>
      </c>
      <c r="AE36" s="1724" t="s">
        <v>54</v>
      </c>
      <c r="AF36" s="1724" t="s">
        <v>54</v>
      </c>
      <c r="AG36" s="1724" t="s">
        <v>54</v>
      </c>
      <c r="AH36" s="1907">
        <f>COUNTIF(O36:AG36, "SI")</f>
        <v>12</v>
      </c>
      <c r="AI36" s="1650" t="str">
        <f>IF(AH36&lt;=5, "Moderado", IF(AH36&lt;=11,"Mayor","Catastrófico"))</f>
        <v>Catastrófico</v>
      </c>
      <c r="AJ36" s="1653">
        <f>IF(AI36="Leve", 20%, IF(AI36="Menor",40%, IF(AI36="Moderado",60%, IF(AI36="Mayor",80%,IF(AI36="Catastrófico",100%,"")))))</f>
        <v>1</v>
      </c>
      <c r="AK36" s="1855" t="str">
        <f>IF(AND(M36&lt;&gt;"",AI36&lt;&gt;""),VLOOKUP(M36&amp;AI36,'No Eliminar'!$P$32:$Q$56,2,FALSE),"")</f>
        <v>Extrema</v>
      </c>
      <c r="AL36" s="511" t="s">
        <v>84</v>
      </c>
      <c r="AM36" s="1152"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637" t="s">
        <v>60</v>
      </c>
      <c r="BD36" s="1794" t="s">
        <v>1234</v>
      </c>
      <c r="BE36" s="1794" t="s">
        <v>1235</v>
      </c>
      <c r="BF36" s="1794" t="s">
        <v>430</v>
      </c>
      <c r="BG36" s="1802">
        <v>44928</v>
      </c>
      <c r="BH36" s="1802">
        <v>45289</v>
      </c>
      <c r="BI36" s="1800" t="s">
        <v>1236</v>
      </c>
    </row>
    <row r="37" spans="2:65" s="336" customFormat="1" ht="230.25" customHeight="1" thickBot="1" x14ac:dyDescent="0.35">
      <c r="B37" s="1602"/>
      <c r="C37" s="1957"/>
      <c r="D37" s="1958"/>
      <c r="E37" s="1961"/>
      <c r="F37" s="1911"/>
      <c r="G37" s="1665"/>
      <c r="H37" s="1640"/>
      <c r="I37" s="1640"/>
      <c r="J37" s="1905"/>
      <c r="K37" s="1665"/>
      <c r="L37" s="1640"/>
      <c r="M37" s="1643"/>
      <c r="N37" s="1646"/>
      <c r="O37" s="1783"/>
      <c r="P37" s="1783"/>
      <c r="Q37" s="1783"/>
      <c r="R37" s="1783"/>
      <c r="S37" s="1783"/>
      <c r="T37" s="1783"/>
      <c r="U37" s="1783"/>
      <c r="V37" s="1783"/>
      <c r="W37" s="1783"/>
      <c r="X37" s="1783"/>
      <c r="Y37" s="1783"/>
      <c r="Z37" s="1783"/>
      <c r="AA37" s="1783"/>
      <c r="AB37" s="1783"/>
      <c r="AC37" s="1783"/>
      <c r="AD37" s="1783"/>
      <c r="AE37" s="1783"/>
      <c r="AF37" s="1783"/>
      <c r="AG37" s="1783"/>
      <c r="AH37" s="1908"/>
      <c r="AI37" s="1652"/>
      <c r="AJ37" s="1654"/>
      <c r="AK37" s="1856"/>
      <c r="AL37" s="511" t="s">
        <v>347</v>
      </c>
      <c r="AM37" s="1152"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638"/>
      <c r="BD37" s="1795"/>
      <c r="BE37" s="1795"/>
      <c r="BF37" s="1795"/>
      <c r="BG37" s="1808"/>
      <c r="BH37" s="1808"/>
      <c r="BI37" s="1823"/>
    </row>
    <row r="38" spans="2:65" s="336" customFormat="1" ht="135.75" customHeight="1" thickBot="1" x14ac:dyDescent="0.35">
      <c r="B38" s="1603"/>
      <c r="C38" s="1923"/>
      <c r="D38" s="1925"/>
      <c r="E38" s="1927"/>
      <c r="F38" s="1912"/>
      <c r="G38" s="1649"/>
      <c r="H38" s="1636"/>
      <c r="I38" s="1636"/>
      <c r="J38" s="1906"/>
      <c r="K38" s="1649"/>
      <c r="L38" s="1636"/>
      <c r="M38" s="1644"/>
      <c r="N38" s="1647"/>
      <c r="O38" s="1725"/>
      <c r="P38" s="1725"/>
      <c r="Q38" s="1725"/>
      <c r="R38" s="1725"/>
      <c r="S38" s="1725"/>
      <c r="T38" s="1725"/>
      <c r="U38" s="1725"/>
      <c r="V38" s="1725"/>
      <c r="W38" s="1725"/>
      <c r="X38" s="1725"/>
      <c r="Y38" s="1725"/>
      <c r="Z38" s="1725"/>
      <c r="AA38" s="1725"/>
      <c r="AB38" s="1725"/>
      <c r="AC38" s="1725"/>
      <c r="AD38" s="1725"/>
      <c r="AE38" s="1725"/>
      <c r="AF38" s="1725"/>
      <c r="AG38" s="1725"/>
      <c r="AH38" s="1909"/>
      <c r="AI38" s="1651"/>
      <c r="AJ38" s="1655"/>
      <c r="AK38" s="1857"/>
      <c r="AL38" s="526" t="s">
        <v>348</v>
      </c>
      <c r="AM38" s="1152"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639"/>
      <c r="BD38" s="1796"/>
      <c r="BE38" s="1796"/>
      <c r="BF38" s="1796"/>
      <c r="BG38" s="1803"/>
      <c r="BH38" s="1803"/>
      <c r="BI38" s="1801"/>
    </row>
    <row r="39" spans="2:65" ht="261.75" customHeight="1" thickBot="1" x14ac:dyDescent="0.35">
      <c r="B39" s="1601" t="s">
        <v>162</v>
      </c>
      <c r="C39" s="1922" t="str">
        <f>VLOOKUP(B39,'No Eliminar'!B$3:D$18,2,FALSE)</f>
        <v>Ejercer el adecuado control de los recursos financieros asignados al Instituto en cumplimiento a los principios contables y de hacienda pública.</v>
      </c>
      <c r="D39" s="1924" t="str">
        <f>VLOOKUP(B39,'No Eliminar'!B$3:E$18,4,FALSE)</f>
        <v>Ejecutar la planeación institucional en el marco de los valores del servicio público.</v>
      </c>
      <c r="E39" s="1610" t="s">
        <v>346</v>
      </c>
      <c r="F39" s="1910" t="s">
        <v>318</v>
      </c>
      <c r="G39" s="1659" t="s">
        <v>526</v>
      </c>
      <c r="H39" s="1635" t="s">
        <v>63</v>
      </c>
      <c r="I39" s="1648" t="s">
        <v>527</v>
      </c>
      <c r="J39" s="1648" t="s">
        <v>528</v>
      </c>
      <c r="K39" s="1648" t="s">
        <v>355</v>
      </c>
      <c r="L39" s="1635" t="s">
        <v>373</v>
      </c>
      <c r="M39" s="1642" t="str">
        <f t="shared" si="0"/>
        <v>Rara vez</v>
      </c>
      <c r="N39" s="1645">
        <f t="shared" si="1"/>
        <v>0.2</v>
      </c>
      <c r="O39" s="1724" t="s">
        <v>54</v>
      </c>
      <c r="P39" s="1724" t="s">
        <v>54</v>
      </c>
      <c r="Q39" s="1724" t="s">
        <v>54</v>
      </c>
      <c r="R39" s="1724" t="s">
        <v>54</v>
      </c>
      <c r="S39" s="1724" t="s">
        <v>53</v>
      </c>
      <c r="T39" s="1724" t="s">
        <v>53</v>
      </c>
      <c r="U39" s="1724" t="s">
        <v>53</v>
      </c>
      <c r="V39" s="1724" t="s">
        <v>54</v>
      </c>
      <c r="W39" s="1724" t="s">
        <v>53</v>
      </c>
      <c r="X39" s="1724" t="s">
        <v>53</v>
      </c>
      <c r="Y39" s="1724" t="s">
        <v>53</v>
      </c>
      <c r="Z39" s="1724" t="s">
        <v>53</v>
      </c>
      <c r="AA39" s="1724" t="s">
        <v>53</v>
      </c>
      <c r="AB39" s="1724" t="s">
        <v>53</v>
      </c>
      <c r="AC39" s="1724" t="s">
        <v>53</v>
      </c>
      <c r="AD39" s="1724" t="s">
        <v>54</v>
      </c>
      <c r="AE39" s="1724" t="s">
        <v>54</v>
      </c>
      <c r="AF39" s="1724" t="s">
        <v>54</v>
      </c>
      <c r="AG39" s="1724" t="s">
        <v>54</v>
      </c>
      <c r="AH39" s="1907">
        <f t="shared" si="20"/>
        <v>10</v>
      </c>
      <c r="AI39" s="1650" t="str">
        <f t="shared" si="21"/>
        <v>Mayor</v>
      </c>
      <c r="AJ39" s="1653">
        <f t="shared" si="22"/>
        <v>0.8</v>
      </c>
      <c r="AK39" s="1656" t="str">
        <f>IF(AND(M39&lt;&gt;"",AI39&lt;&gt;""),VLOOKUP(M39&amp;AI39,'No Eliminar'!$P$32:$Q$56,2,FALSE),"")</f>
        <v>Alta</v>
      </c>
      <c r="AL39" s="188" t="s">
        <v>84</v>
      </c>
      <c r="AM39" s="1154"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637" t="s">
        <v>60</v>
      </c>
      <c r="BD39" s="1794" t="s">
        <v>1398</v>
      </c>
      <c r="BE39" s="1794" t="s">
        <v>534</v>
      </c>
      <c r="BF39" s="1794" t="s">
        <v>430</v>
      </c>
      <c r="BG39" s="1802">
        <v>44928</v>
      </c>
      <c r="BH39" s="1802">
        <v>45289</v>
      </c>
      <c r="BI39" s="1800" t="s">
        <v>1241</v>
      </c>
    </row>
    <row r="40" spans="2:65" ht="153" customHeight="1" thickBot="1" x14ac:dyDescent="0.35">
      <c r="B40" s="1602"/>
      <c r="C40" s="1957"/>
      <c r="D40" s="1958"/>
      <c r="E40" s="1611"/>
      <c r="F40" s="1911"/>
      <c r="G40" s="1660"/>
      <c r="H40" s="1640"/>
      <c r="I40" s="1665"/>
      <c r="J40" s="1665"/>
      <c r="K40" s="1665"/>
      <c r="L40" s="1640"/>
      <c r="M40" s="1643"/>
      <c r="N40" s="1646"/>
      <c r="O40" s="1783"/>
      <c r="P40" s="1783"/>
      <c r="Q40" s="1783"/>
      <c r="R40" s="1783"/>
      <c r="S40" s="1783"/>
      <c r="T40" s="1783"/>
      <c r="U40" s="1783"/>
      <c r="V40" s="1783"/>
      <c r="W40" s="1783"/>
      <c r="X40" s="1783"/>
      <c r="Y40" s="1783"/>
      <c r="Z40" s="1783"/>
      <c r="AA40" s="1783"/>
      <c r="AB40" s="1783"/>
      <c r="AC40" s="1783"/>
      <c r="AD40" s="1783"/>
      <c r="AE40" s="1783"/>
      <c r="AF40" s="1783"/>
      <c r="AG40" s="1783"/>
      <c r="AH40" s="1908"/>
      <c r="AI40" s="1652"/>
      <c r="AJ40" s="1654"/>
      <c r="AK40" s="1657"/>
      <c r="AL40" s="188" t="s">
        <v>347</v>
      </c>
      <c r="AM40" s="1152"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638"/>
      <c r="BD40" s="1795"/>
      <c r="BE40" s="1795"/>
      <c r="BF40" s="1795"/>
      <c r="BG40" s="1808"/>
      <c r="BH40" s="1808"/>
      <c r="BI40" s="1823"/>
    </row>
    <row r="41" spans="2:65" ht="153" customHeight="1" thickBot="1" x14ac:dyDescent="0.35">
      <c r="B41" s="1603"/>
      <c r="C41" s="1923"/>
      <c r="D41" s="1925"/>
      <c r="E41" s="1612"/>
      <c r="F41" s="1912"/>
      <c r="G41" s="1661"/>
      <c r="H41" s="1636"/>
      <c r="I41" s="1649"/>
      <c r="J41" s="1649"/>
      <c r="K41" s="1649"/>
      <c r="L41" s="1636"/>
      <c r="M41" s="1644"/>
      <c r="N41" s="1647"/>
      <c r="O41" s="1725"/>
      <c r="P41" s="1725"/>
      <c r="Q41" s="1725"/>
      <c r="R41" s="1725"/>
      <c r="S41" s="1725"/>
      <c r="T41" s="1725"/>
      <c r="U41" s="1725"/>
      <c r="V41" s="1725"/>
      <c r="W41" s="1725"/>
      <c r="X41" s="1725"/>
      <c r="Y41" s="1725"/>
      <c r="Z41" s="1725"/>
      <c r="AA41" s="1725"/>
      <c r="AB41" s="1725"/>
      <c r="AC41" s="1725"/>
      <c r="AD41" s="1725"/>
      <c r="AE41" s="1725"/>
      <c r="AF41" s="1725"/>
      <c r="AG41" s="1725"/>
      <c r="AH41" s="1909"/>
      <c r="AI41" s="1651"/>
      <c r="AJ41" s="1655"/>
      <c r="AK41" s="1658"/>
      <c r="AL41" s="190" t="s">
        <v>348</v>
      </c>
      <c r="AM41" s="1152"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639"/>
      <c r="BD41" s="1796"/>
      <c r="BE41" s="1796"/>
      <c r="BF41" s="1796"/>
      <c r="BG41" s="1803"/>
      <c r="BH41" s="1803"/>
      <c r="BI41" s="1801"/>
    </row>
    <row r="42" spans="2:65" ht="152.25" customHeight="1" thickBot="1" x14ac:dyDescent="0.35">
      <c r="B42" s="1601" t="s">
        <v>71</v>
      </c>
      <c r="C42" s="1922" t="str">
        <f>VLOOKUP(B42,'No Eliminar'!B$3:D$18,2,FALSE)</f>
        <v>Administrar la documentación del Instituto durante todo su ciclo vital de acuerdo a la legislación vigente con el fin de conservar la memoria institucional y proporcionar de manera oportuna la información a usuarios.</v>
      </c>
      <c r="D42" s="1924" t="str">
        <f>VLOOKUP(B42,'No Eliminar'!B$3:E$18,4,FALSE)</f>
        <v>Garantizar un adecuado flujo de información tanto interna  como externa</v>
      </c>
      <c r="E42" s="1610" t="s">
        <v>50</v>
      </c>
      <c r="F42" s="1910" t="s">
        <v>323</v>
      </c>
      <c r="G42" s="1659" t="s">
        <v>592</v>
      </c>
      <c r="H42" s="1635" t="s">
        <v>63</v>
      </c>
      <c r="I42" s="1919" t="s">
        <v>593</v>
      </c>
      <c r="J42" s="378" t="s">
        <v>594</v>
      </c>
      <c r="K42" s="1648" t="s">
        <v>355</v>
      </c>
      <c r="L42" s="1635" t="s">
        <v>371</v>
      </c>
      <c r="M42" s="1642" t="str">
        <f t="shared" si="0"/>
        <v>Posible</v>
      </c>
      <c r="N42" s="1645">
        <f t="shared" si="1"/>
        <v>0.6</v>
      </c>
      <c r="O42" s="1917" t="s">
        <v>53</v>
      </c>
      <c r="P42" s="1917" t="s">
        <v>53</v>
      </c>
      <c r="Q42" s="1917" t="s">
        <v>53</v>
      </c>
      <c r="R42" s="1917" t="s">
        <v>53</v>
      </c>
      <c r="S42" s="1917" t="s">
        <v>53</v>
      </c>
      <c r="T42" s="1917" t="s">
        <v>53</v>
      </c>
      <c r="U42" s="1917" t="s">
        <v>53</v>
      </c>
      <c r="V42" s="1917" t="s">
        <v>53</v>
      </c>
      <c r="W42" s="1917" t="s">
        <v>53</v>
      </c>
      <c r="X42" s="1917" t="s">
        <v>53</v>
      </c>
      <c r="Y42" s="1917" t="s">
        <v>53</v>
      </c>
      <c r="Z42" s="1917" t="s">
        <v>53</v>
      </c>
      <c r="AA42" s="1917" t="s">
        <v>53</v>
      </c>
      <c r="AB42" s="1917" t="s">
        <v>53</v>
      </c>
      <c r="AC42" s="1917" t="s">
        <v>54</v>
      </c>
      <c r="AD42" s="1917" t="s">
        <v>54</v>
      </c>
      <c r="AE42" s="1917" t="s">
        <v>54</v>
      </c>
      <c r="AF42" s="1917" t="s">
        <v>53</v>
      </c>
      <c r="AG42" s="1917" t="s">
        <v>54</v>
      </c>
      <c r="AH42" s="1907">
        <f t="shared" si="20"/>
        <v>15</v>
      </c>
      <c r="AI42" s="1650" t="str">
        <f t="shared" si="21"/>
        <v>Catastrófico</v>
      </c>
      <c r="AJ42" s="1653">
        <f t="shared" si="22"/>
        <v>1</v>
      </c>
      <c r="AK42" s="1965" t="str">
        <f>IF(AND(M42&lt;&gt;"",AI42&lt;&gt;""),VLOOKUP(M42&amp;AI42,'No Eliminar'!$P$32:$Q$56,2,FALSE),"")</f>
        <v>Extrema</v>
      </c>
      <c r="AL42" s="280" t="s">
        <v>84</v>
      </c>
      <c r="AM42" s="1152"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637" t="s">
        <v>60</v>
      </c>
      <c r="BD42" s="1063" t="s">
        <v>598</v>
      </c>
      <c r="BE42" s="1165" t="s">
        <v>599</v>
      </c>
      <c r="BF42" s="1165" t="s">
        <v>381</v>
      </c>
      <c r="BG42" s="1171">
        <v>44928</v>
      </c>
      <c r="BH42" s="1171">
        <v>45289</v>
      </c>
      <c r="BI42" s="1800" t="s">
        <v>602</v>
      </c>
    </row>
    <row r="43" spans="2:65" ht="129" customHeight="1" thickBot="1" x14ac:dyDescent="0.35">
      <c r="B43" s="1603"/>
      <c r="C43" s="1923"/>
      <c r="D43" s="1925"/>
      <c r="E43" s="1612"/>
      <c r="F43" s="1912"/>
      <c r="G43" s="1661"/>
      <c r="H43" s="1636"/>
      <c r="I43" s="1964"/>
      <c r="J43" s="380" t="s">
        <v>595</v>
      </c>
      <c r="K43" s="1649"/>
      <c r="L43" s="1636"/>
      <c r="M43" s="1644"/>
      <c r="N43" s="1647"/>
      <c r="O43" s="1918"/>
      <c r="P43" s="1918"/>
      <c r="Q43" s="1918"/>
      <c r="R43" s="1918"/>
      <c r="S43" s="1918"/>
      <c r="T43" s="1918"/>
      <c r="U43" s="1918"/>
      <c r="V43" s="1918"/>
      <c r="W43" s="1918"/>
      <c r="X43" s="1918"/>
      <c r="Y43" s="1918"/>
      <c r="Z43" s="1918"/>
      <c r="AA43" s="1918"/>
      <c r="AB43" s="1918"/>
      <c r="AC43" s="1918"/>
      <c r="AD43" s="1918"/>
      <c r="AE43" s="1918"/>
      <c r="AF43" s="1918"/>
      <c r="AG43" s="1918"/>
      <c r="AH43" s="1909"/>
      <c r="AI43" s="1651"/>
      <c r="AJ43" s="1655"/>
      <c r="AK43" s="1963"/>
      <c r="AL43" s="282" t="s">
        <v>347</v>
      </c>
      <c r="AM43" s="1161"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639"/>
      <c r="BD43" s="159" t="s">
        <v>600</v>
      </c>
      <c r="BE43" s="159" t="s">
        <v>601</v>
      </c>
      <c r="BF43" s="159" t="s">
        <v>395</v>
      </c>
      <c r="BG43" s="1191">
        <v>44928</v>
      </c>
      <c r="BH43" s="1191" t="s">
        <v>1362</v>
      </c>
      <c r="BI43" s="1801"/>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151"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192" t="s">
        <v>1244</v>
      </c>
      <c r="BE44" s="1192" t="s">
        <v>1099</v>
      </c>
      <c r="BF44" s="1169" t="s">
        <v>1100</v>
      </c>
      <c r="BG44" s="1193">
        <v>45170</v>
      </c>
      <c r="BH44" s="1193">
        <v>45289</v>
      </c>
      <c r="BI44" s="1008" t="s">
        <v>1101</v>
      </c>
    </row>
    <row r="45" spans="2:65" ht="49.5" thickBot="1" x14ac:dyDescent="0.35">
      <c r="B45" s="63"/>
      <c r="C45" s="156" t="e">
        <f>VLOOKUP(B45,'No Eliminar'!B$3:D$18,2,FALSE)</f>
        <v>#N/A</v>
      </c>
      <c r="D45" s="156" t="e">
        <f>VLOOKUP(B45,'No Eliminar'!B$3:E$18,4,FALSE)</f>
        <v>#N/A</v>
      </c>
      <c r="E45" s="63"/>
      <c r="F45" s="403"/>
      <c r="G45" s="1144"/>
      <c r="H45" s="1061"/>
      <c r="I45" s="1145"/>
      <c r="J45" s="1145"/>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162"/>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162"/>
      <c r="BE45" s="1162"/>
      <c r="BF45" s="1162"/>
      <c r="BG45" s="1162"/>
      <c r="BH45" s="1162"/>
      <c r="BI45" s="1194"/>
    </row>
    <row r="46" spans="2:65" ht="49.5" thickBot="1" x14ac:dyDescent="0.35">
      <c r="B46" s="63"/>
      <c r="C46" s="156" t="e">
        <f>VLOOKUP(B46,'No Eliminar'!B$3:D$18,2,FALSE)</f>
        <v>#N/A</v>
      </c>
      <c r="D46" s="156" t="e">
        <f>VLOOKUP(B46,'No Eliminar'!B$3:E$18,4,FALSE)</f>
        <v>#N/A</v>
      </c>
      <c r="E46" s="63"/>
      <c r="F46" s="133"/>
      <c r="G46" s="1144"/>
      <c r="H46" s="1061"/>
      <c r="I46" s="1145"/>
      <c r="J46" s="1145"/>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162"/>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162"/>
      <c r="BE46" s="1162"/>
      <c r="BF46" s="1162"/>
      <c r="BG46" s="1162"/>
      <c r="BH46" s="1162"/>
      <c r="BI46" s="1194"/>
    </row>
    <row r="47" spans="2:65" ht="49.5" thickBot="1" x14ac:dyDescent="0.35">
      <c r="B47" s="63"/>
      <c r="C47" s="156" t="e">
        <f>VLOOKUP(B47,'No Eliminar'!B$3:D$18,2,FALSE)</f>
        <v>#N/A</v>
      </c>
      <c r="D47" s="156" t="e">
        <f>VLOOKUP(B47,'No Eliminar'!B$3:E$18,4,FALSE)</f>
        <v>#N/A</v>
      </c>
      <c r="E47" s="63"/>
      <c r="F47" s="133"/>
      <c r="G47" s="1144"/>
      <c r="H47" s="1061"/>
      <c r="I47" s="1145"/>
      <c r="J47" s="1145"/>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162"/>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162"/>
      <c r="BE47" s="1162"/>
      <c r="BF47" s="1162"/>
      <c r="BG47" s="1162"/>
      <c r="BH47" s="1162"/>
      <c r="BI47" s="1194"/>
    </row>
    <row r="48" spans="2:65" ht="49.5" thickBot="1" x14ac:dyDescent="0.35">
      <c r="B48" s="63"/>
      <c r="C48" s="156" t="e">
        <f>VLOOKUP(B48,'No Eliminar'!B$3:D$18,2,FALSE)</f>
        <v>#N/A</v>
      </c>
      <c r="D48" s="156" t="e">
        <f>VLOOKUP(B48,'No Eliminar'!B$3:E$18,4,FALSE)</f>
        <v>#N/A</v>
      </c>
      <c r="E48" s="63"/>
      <c r="F48" s="133"/>
      <c r="G48" s="1144"/>
      <c r="H48" s="1061"/>
      <c r="I48" s="1145"/>
      <c r="J48" s="1145"/>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162"/>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162"/>
      <c r="BE48" s="1162"/>
      <c r="BF48" s="1162"/>
      <c r="BG48" s="1162"/>
      <c r="BH48" s="1162"/>
      <c r="BI48" s="1194"/>
    </row>
    <row r="49" spans="2:61" ht="49.5" thickBot="1" x14ac:dyDescent="0.35">
      <c r="B49" s="63"/>
      <c r="C49" s="156" t="e">
        <f>VLOOKUP(B49,'No Eliminar'!B$3:D$18,2,FALSE)</f>
        <v>#N/A</v>
      </c>
      <c r="D49" s="156" t="e">
        <f>VLOOKUP(B49,'No Eliminar'!B$3:E$18,4,FALSE)</f>
        <v>#N/A</v>
      </c>
      <c r="E49" s="63"/>
      <c r="F49" s="133"/>
      <c r="G49" s="1144"/>
      <c r="H49" s="1061"/>
      <c r="I49" s="1145"/>
      <c r="J49" s="1145"/>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162"/>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162"/>
      <c r="BE49" s="1162"/>
      <c r="BF49" s="1162"/>
      <c r="BG49" s="1162"/>
      <c r="BH49" s="1162"/>
      <c r="BI49" s="1194"/>
    </row>
    <row r="50" spans="2:61" ht="49.5" thickBot="1" x14ac:dyDescent="0.35">
      <c r="B50" s="63"/>
      <c r="C50" s="156" t="e">
        <f>VLOOKUP(B50,'No Eliminar'!B$3:D$18,2,FALSE)</f>
        <v>#N/A</v>
      </c>
      <c r="D50" s="156" t="e">
        <f>VLOOKUP(B50,'No Eliminar'!B$3:E$18,4,FALSE)</f>
        <v>#N/A</v>
      </c>
      <c r="E50" s="63"/>
      <c r="F50" s="133"/>
      <c r="G50" s="1144"/>
      <c r="H50" s="1061"/>
      <c r="I50" s="1145"/>
      <c r="J50" s="1145"/>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162"/>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162"/>
      <c r="BE50" s="1162"/>
      <c r="BF50" s="1162"/>
      <c r="BG50" s="1162"/>
      <c r="BH50" s="1162"/>
      <c r="BI50" s="1194"/>
    </row>
    <row r="51" spans="2:61" ht="49.5" thickBot="1" x14ac:dyDescent="0.35">
      <c r="B51" s="63"/>
      <c r="C51" s="156" t="e">
        <f>VLOOKUP(B51,'No Eliminar'!B$3:D$18,2,FALSE)</f>
        <v>#N/A</v>
      </c>
      <c r="D51" s="156" t="e">
        <f>VLOOKUP(B51,'No Eliminar'!B$3:E$18,4,FALSE)</f>
        <v>#N/A</v>
      </c>
      <c r="E51" s="63"/>
      <c r="F51" s="133"/>
      <c r="G51" s="1144"/>
      <c r="H51" s="1061"/>
      <c r="I51" s="1145"/>
      <c r="J51" s="1145"/>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162"/>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162"/>
      <c r="BE51" s="1162"/>
      <c r="BF51" s="1162"/>
      <c r="BG51" s="1162"/>
      <c r="BH51" s="1162"/>
      <c r="BI51" s="1194"/>
    </row>
    <row r="52" spans="2:61" ht="49.5" thickBot="1" x14ac:dyDescent="0.35">
      <c r="B52" s="63"/>
      <c r="C52" s="156" t="e">
        <f>VLOOKUP(B52,'No Eliminar'!B$3:D$18,2,FALSE)</f>
        <v>#N/A</v>
      </c>
      <c r="D52" s="156" t="e">
        <f>VLOOKUP(B52,'No Eliminar'!B$3:E$18,4,FALSE)</f>
        <v>#N/A</v>
      </c>
      <c r="E52" s="63"/>
      <c r="F52" s="133"/>
      <c r="G52" s="1144"/>
      <c r="H52" s="1061"/>
      <c r="I52" s="1145"/>
      <c r="J52" s="1145"/>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162"/>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162"/>
      <c r="BE52" s="1162"/>
      <c r="BF52" s="1162"/>
      <c r="BG52" s="1162"/>
      <c r="BH52" s="1162"/>
      <c r="BI52" s="1194"/>
    </row>
    <row r="53" spans="2:61" ht="49.5" thickBot="1" x14ac:dyDescent="0.35">
      <c r="B53" s="63"/>
      <c r="C53" s="156" t="e">
        <f>VLOOKUP(B53,'No Eliminar'!B$3:D$18,2,FALSE)</f>
        <v>#N/A</v>
      </c>
      <c r="D53" s="156" t="e">
        <f>VLOOKUP(B53,'No Eliminar'!B$3:E$18,4,FALSE)</f>
        <v>#N/A</v>
      </c>
      <c r="E53" s="63"/>
      <c r="F53" s="133"/>
      <c r="G53" s="1144"/>
      <c r="H53" s="1061"/>
      <c r="I53" s="1145"/>
      <c r="J53" s="1145"/>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162"/>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162"/>
      <c r="BE53" s="1162"/>
      <c r="BF53" s="1162"/>
      <c r="BG53" s="1162"/>
      <c r="BH53" s="1162"/>
      <c r="BI53" s="1194"/>
    </row>
    <row r="54" spans="2:61" ht="49.5" thickBot="1" x14ac:dyDescent="0.35">
      <c r="B54" s="63"/>
      <c r="C54" s="156" t="e">
        <f>VLOOKUP(B54,'No Eliminar'!B$3:D$18,2,FALSE)</f>
        <v>#N/A</v>
      </c>
      <c r="D54" s="156" t="e">
        <f>VLOOKUP(B54,'No Eliminar'!B$3:E$18,4,FALSE)</f>
        <v>#N/A</v>
      </c>
      <c r="E54" s="63"/>
      <c r="F54" s="133"/>
      <c r="G54" s="1144"/>
      <c r="H54" s="1061"/>
      <c r="I54" s="1145"/>
      <c r="J54" s="1145"/>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162"/>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162"/>
      <c r="BE54" s="1162"/>
      <c r="BF54" s="1162"/>
      <c r="BG54" s="1162"/>
      <c r="BH54" s="1162"/>
      <c r="BI54" s="1194"/>
    </row>
    <row r="55" spans="2:61" ht="49.5" thickBot="1" x14ac:dyDescent="0.35">
      <c r="B55" s="63"/>
      <c r="C55" s="156" t="e">
        <f>VLOOKUP(B55,'No Eliminar'!B$3:D$18,2,FALSE)</f>
        <v>#N/A</v>
      </c>
      <c r="D55" s="156" t="e">
        <f>VLOOKUP(B55,'No Eliminar'!B$3:E$18,4,FALSE)</f>
        <v>#N/A</v>
      </c>
      <c r="E55" s="63"/>
      <c r="F55" s="133"/>
      <c r="G55" s="1144"/>
      <c r="H55" s="1061"/>
      <c r="I55" s="1145"/>
      <c r="J55" s="1145"/>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162"/>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162"/>
      <c r="BE55" s="1162"/>
      <c r="BF55" s="1162"/>
      <c r="BG55" s="1162"/>
      <c r="BH55" s="1162"/>
      <c r="BI55" s="1194"/>
    </row>
    <row r="56" spans="2:61" ht="49.5" thickBot="1" x14ac:dyDescent="0.35">
      <c r="B56" s="63"/>
      <c r="C56" s="156" t="e">
        <f>VLOOKUP(B56,'No Eliminar'!B$3:D$18,2,FALSE)</f>
        <v>#N/A</v>
      </c>
      <c r="D56" s="156" t="e">
        <f>VLOOKUP(B56,'No Eliminar'!B$3:E$18,4,FALSE)</f>
        <v>#N/A</v>
      </c>
      <c r="E56" s="63"/>
      <c r="F56" s="133"/>
      <c r="G56" s="1144"/>
      <c r="H56" s="1061"/>
      <c r="I56" s="1145"/>
      <c r="J56" s="1145"/>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162"/>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162"/>
      <c r="BE56" s="1162"/>
      <c r="BF56" s="1162"/>
      <c r="BG56" s="1162"/>
      <c r="BH56" s="1162"/>
      <c r="BI56" s="1194"/>
    </row>
    <row r="57" spans="2:61" ht="49.5" thickBot="1" x14ac:dyDescent="0.35">
      <c r="B57" s="63"/>
      <c r="C57" s="156" t="e">
        <f>VLOOKUP(B57,'No Eliminar'!B$3:D$18,2,FALSE)</f>
        <v>#N/A</v>
      </c>
      <c r="D57" s="156" t="e">
        <f>VLOOKUP(B57,'No Eliminar'!B$3:E$18,4,FALSE)</f>
        <v>#N/A</v>
      </c>
      <c r="E57" s="63"/>
      <c r="F57" s="133"/>
      <c r="G57" s="1144"/>
      <c r="H57" s="1061"/>
      <c r="I57" s="1145"/>
      <c r="J57" s="1145"/>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162"/>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162"/>
      <c r="BE57" s="1162"/>
      <c r="BF57" s="1162"/>
      <c r="BG57" s="1162"/>
      <c r="BH57" s="1162"/>
      <c r="BI57" s="1194"/>
    </row>
    <row r="58" spans="2:61" ht="49.5" thickBot="1" x14ac:dyDescent="0.35">
      <c r="B58" s="63"/>
      <c r="C58" s="156" t="e">
        <f>VLOOKUP(B58,'No Eliminar'!B$3:D$18,2,FALSE)</f>
        <v>#N/A</v>
      </c>
      <c r="D58" s="156" t="e">
        <f>VLOOKUP(B58,'No Eliminar'!B$3:E$18,4,FALSE)</f>
        <v>#N/A</v>
      </c>
      <c r="E58" s="63"/>
      <c r="F58" s="133"/>
      <c r="G58" s="1144"/>
      <c r="H58" s="1061"/>
      <c r="I58" s="1145"/>
      <c r="J58" s="1145"/>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77"/>
    </row>
    <row r="59" spans="2:61" ht="49.5" thickBot="1" x14ac:dyDescent="0.35">
      <c r="B59" s="63"/>
      <c r="C59" s="156" t="e">
        <f>VLOOKUP(B59,'No Eliminar'!B$3:D$18,2,FALSE)</f>
        <v>#N/A</v>
      </c>
      <c r="D59" s="156" t="e">
        <f>VLOOKUP(B59,'No Eliminar'!B$3:E$18,4,FALSE)</f>
        <v>#N/A</v>
      </c>
      <c r="E59" s="63"/>
      <c r="F59" s="133"/>
      <c r="G59" s="1144"/>
      <c r="H59" s="1061"/>
      <c r="I59" s="1145"/>
      <c r="J59" s="1145"/>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77"/>
    </row>
    <row r="60" spans="2:61" ht="49.5" thickBot="1" x14ac:dyDescent="0.35">
      <c r="B60" s="63"/>
      <c r="C60" s="156" t="e">
        <f>VLOOKUP(B60,'No Eliminar'!B$3:D$18,2,FALSE)</f>
        <v>#N/A</v>
      </c>
      <c r="D60" s="156" t="e">
        <f>VLOOKUP(B60,'No Eliminar'!B$3:E$18,4,FALSE)</f>
        <v>#N/A</v>
      </c>
      <c r="E60" s="63"/>
      <c r="F60" s="133"/>
      <c r="G60" s="1144"/>
      <c r="H60" s="1061"/>
      <c r="I60" s="1145"/>
      <c r="J60" s="1145"/>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77"/>
    </row>
    <row r="61" spans="2:61" ht="49.5" thickBot="1" x14ac:dyDescent="0.35">
      <c r="B61" s="63"/>
      <c r="C61" s="156" t="e">
        <f>VLOOKUP(B61,'No Eliminar'!B$3:D$18,2,FALSE)</f>
        <v>#N/A</v>
      </c>
      <c r="D61" s="156" t="e">
        <f>VLOOKUP(B61,'No Eliminar'!B$3:E$18,4,FALSE)</f>
        <v>#N/A</v>
      </c>
      <c r="E61" s="63"/>
      <c r="F61" s="133"/>
      <c r="G61" s="1144"/>
      <c r="H61" s="1061"/>
      <c r="I61" s="1145"/>
      <c r="J61" s="1145"/>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77"/>
    </row>
    <row r="62" spans="2:61" ht="49.5" thickBot="1" x14ac:dyDescent="0.35">
      <c r="B62" s="63"/>
      <c r="C62" s="156" t="e">
        <f>VLOOKUP(B62,'No Eliminar'!B$3:D$18,2,FALSE)</f>
        <v>#N/A</v>
      </c>
      <c r="D62" s="156" t="e">
        <f>VLOOKUP(B62,'No Eliminar'!B$3:E$18,4,FALSE)</f>
        <v>#N/A</v>
      </c>
      <c r="E62" s="63"/>
      <c r="F62" s="133"/>
      <c r="G62" s="1144"/>
      <c r="H62" s="1061"/>
      <c r="I62" s="1145"/>
      <c r="J62" s="1145"/>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77"/>
    </row>
    <row r="63" spans="2:61" ht="49.5" thickBot="1" x14ac:dyDescent="0.35">
      <c r="B63" s="63"/>
      <c r="C63" s="156" t="e">
        <f>VLOOKUP(B63,'No Eliminar'!B$3:D$18,2,FALSE)</f>
        <v>#N/A</v>
      </c>
      <c r="D63" s="156" t="e">
        <f>VLOOKUP(B63,'No Eliminar'!B$3:E$18,4,FALSE)</f>
        <v>#N/A</v>
      </c>
      <c r="E63" s="63"/>
      <c r="F63" s="133"/>
      <c r="G63" s="1144"/>
      <c r="H63" s="1061"/>
      <c r="I63" s="1145"/>
      <c r="J63" s="1145"/>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77"/>
    </row>
    <row r="64" spans="2:61" ht="49.5" thickBot="1" x14ac:dyDescent="0.35">
      <c r="B64" s="63"/>
      <c r="C64" s="156" t="e">
        <f>VLOOKUP(B64,'No Eliminar'!B$3:D$18,2,FALSE)</f>
        <v>#N/A</v>
      </c>
      <c r="D64" s="156" t="e">
        <f>VLOOKUP(B64,'No Eliminar'!B$3:E$18,4,FALSE)</f>
        <v>#N/A</v>
      </c>
      <c r="E64" s="63"/>
      <c r="F64" s="133"/>
      <c r="G64" s="1144"/>
      <c r="H64" s="1061"/>
      <c r="I64" s="1145"/>
      <c r="J64" s="1145"/>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77"/>
    </row>
    <row r="65" spans="2:61" ht="49.5" thickBot="1" x14ac:dyDescent="0.35">
      <c r="B65" s="63"/>
      <c r="C65" s="156" t="e">
        <f>VLOOKUP(B65,'No Eliminar'!B$3:D$18,2,FALSE)</f>
        <v>#N/A</v>
      </c>
      <c r="D65" s="156" t="e">
        <f>VLOOKUP(B65,'No Eliminar'!B$3:E$18,4,FALSE)</f>
        <v>#N/A</v>
      </c>
      <c r="E65" s="63"/>
      <c r="F65" s="133"/>
      <c r="G65" s="1144"/>
      <c r="H65" s="1061"/>
      <c r="I65" s="1145"/>
      <c r="J65" s="1145"/>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77"/>
    </row>
    <row r="66" spans="2:61" ht="49.5" thickBot="1" x14ac:dyDescent="0.35">
      <c r="B66" s="63"/>
      <c r="C66" s="156" t="e">
        <f>VLOOKUP(B66,'No Eliminar'!B$3:D$18,2,FALSE)</f>
        <v>#N/A</v>
      </c>
      <c r="D66" s="156" t="e">
        <f>VLOOKUP(B66,'No Eliminar'!B$3:E$18,4,FALSE)</f>
        <v>#N/A</v>
      </c>
      <c r="E66" s="63"/>
      <c r="F66" s="133"/>
      <c r="G66" s="1144"/>
      <c r="H66" s="1061"/>
      <c r="I66" s="1145"/>
      <c r="J66" s="1145"/>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77"/>
    </row>
    <row r="67" spans="2:61" ht="49.5" thickBot="1" x14ac:dyDescent="0.35">
      <c r="B67" s="63"/>
      <c r="C67" s="156" t="e">
        <f>VLOOKUP(B67,'No Eliminar'!B$3:D$18,2,FALSE)</f>
        <v>#N/A</v>
      </c>
      <c r="D67" s="156" t="e">
        <f>VLOOKUP(B67,'No Eliminar'!B$3:E$18,4,FALSE)</f>
        <v>#N/A</v>
      </c>
      <c r="E67" s="63"/>
      <c r="F67" s="133"/>
      <c r="G67" s="1144"/>
      <c r="H67" s="1061"/>
      <c r="I67" s="1145"/>
      <c r="J67" s="1145"/>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77"/>
    </row>
    <row r="68" spans="2:61" ht="49.5" thickBot="1" x14ac:dyDescent="0.35">
      <c r="B68" s="63"/>
      <c r="C68" s="156" t="e">
        <f>VLOOKUP(B68,'No Eliminar'!B$3:D$18,2,FALSE)</f>
        <v>#N/A</v>
      </c>
      <c r="D68" s="156" t="e">
        <f>VLOOKUP(B68,'No Eliminar'!B$3:E$18,4,FALSE)</f>
        <v>#N/A</v>
      </c>
      <c r="E68" s="63"/>
      <c r="F68" s="133"/>
      <c r="G68" s="1144"/>
      <c r="H68" s="1061"/>
      <c r="I68" s="1145"/>
      <c r="J68" s="1145"/>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77"/>
    </row>
    <row r="69" spans="2:61" ht="49.5" thickBot="1" x14ac:dyDescent="0.35">
      <c r="B69" s="63"/>
      <c r="C69" s="156" t="e">
        <f>VLOOKUP(B69,'No Eliminar'!B$3:D$18,2,FALSE)</f>
        <v>#N/A</v>
      </c>
      <c r="D69" s="156" t="e">
        <f>VLOOKUP(B69,'No Eliminar'!B$3:E$18,4,FALSE)</f>
        <v>#N/A</v>
      </c>
      <c r="E69" s="63"/>
      <c r="F69" s="133"/>
      <c r="G69" s="1144"/>
      <c r="H69" s="1061"/>
      <c r="I69" s="1145"/>
      <c r="J69" s="1145"/>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77"/>
    </row>
    <row r="70" spans="2:61" ht="49.5" thickBot="1" x14ac:dyDescent="0.35">
      <c r="B70" s="63"/>
      <c r="C70" s="156" t="e">
        <f>VLOOKUP(B70,'No Eliminar'!B$3:D$18,2,FALSE)</f>
        <v>#N/A</v>
      </c>
      <c r="D70" s="156" t="e">
        <f>VLOOKUP(B70,'No Eliminar'!B$3:E$18,4,FALSE)</f>
        <v>#N/A</v>
      </c>
      <c r="E70" s="63"/>
      <c r="F70" s="133"/>
      <c r="G70" s="1144"/>
      <c r="H70" s="1061"/>
      <c r="I70" s="1145"/>
      <c r="J70" s="1145"/>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77"/>
    </row>
    <row r="71" spans="2:61" ht="49.5" thickBot="1" x14ac:dyDescent="0.35">
      <c r="B71" s="63"/>
      <c r="C71" s="156" t="e">
        <f>VLOOKUP(B71,'No Eliminar'!B$3:D$18,2,FALSE)</f>
        <v>#N/A</v>
      </c>
      <c r="D71" s="156" t="e">
        <f>VLOOKUP(B71,'No Eliminar'!B$3:E$18,4,FALSE)</f>
        <v>#N/A</v>
      </c>
      <c r="E71" s="63"/>
      <c r="F71" s="133"/>
      <c r="G71" s="1144"/>
      <c r="H71" s="1061"/>
      <c r="I71" s="1145"/>
      <c r="J71" s="1145"/>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77"/>
    </row>
    <row r="72" spans="2:61" ht="49.5" thickBot="1" x14ac:dyDescent="0.35">
      <c r="B72" s="63"/>
      <c r="C72" s="156" t="e">
        <f>VLOOKUP(B72,'No Eliminar'!B$3:D$18,2,FALSE)</f>
        <v>#N/A</v>
      </c>
      <c r="D72" s="156" t="e">
        <f>VLOOKUP(B72,'No Eliminar'!B$3:E$18,4,FALSE)</f>
        <v>#N/A</v>
      </c>
      <c r="E72" s="63"/>
      <c r="F72" s="133"/>
      <c r="G72" s="1144"/>
      <c r="H72" s="1061"/>
      <c r="I72" s="1145"/>
      <c r="J72" s="1145"/>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77"/>
    </row>
    <row r="73" spans="2:61" ht="49.5" thickBot="1" x14ac:dyDescent="0.35">
      <c r="B73" s="63"/>
      <c r="C73" s="156" t="e">
        <f>VLOOKUP(B73,'No Eliminar'!B$3:D$18,2,FALSE)</f>
        <v>#N/A</v>
      </c>
      <c r="D73" s="156" t="e">
        <f>VLOOKUP(B73,'No Eliminar'!B$3:E$18,4,FALSE)</f>
        <v>#N/A</v>
      </c>
      <c r="E73" s="63"/>
      <c r="F73" s="133"/>
      <c r="G73" s="1144"/>
      <c r="H73" s="1061"/>
      <c r="I73" s="1145"/>
      <c r="J73" s="1145"/>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77"/>
    </row>
    <row r="74" spans="2:61" ht="49.5" thickBot="1" x14ac:dyDescent="0.35">
      <c r="B74" s="63"/>
      <c r="C74" s="156" t="e">
        <f>VLOOKUP(B74,'No Eliminar'!B$3:D$18,2,FALSE)</f>
        <v>#N/A</v>
      </c>
      <c r="D74" s="156" t="e">
        <f>VLOOKUP(B74,'No Eliminar'!B$3:E$18,4,FALSE)</f>
        <v>#N/A</v>
      </c>
      <c r="E74" s="63"/>
      <c r="F74" s="133"/>
      <c r="G74" s="1144"/>
      <c r="H74" s="1061"/>
      <c r="I74" s="1145"/>
      <c r="J74" s="1145"/>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77"/>
    </row>
    <row r="75" spans="2:61" ht="49.5" thickBot="1" x14ac:dyDescent="0.35">
      <c r="B75" s="63"/>
      <c r="C75" s="156" t="e">
        <f>VLOOKUP(B75,'No Eliminar'!B$3:D$18,2,FALSE)</f>
        <v>#N/A</v>
      </c>
      <c r="D75" s="156" t="e">
        <f>VLOOKUP(B75,'No Eliminar'!B$3:E$18,4,FALSE)</f>
        <v>#N/A</v>
      </c>
      <c r="E75" s="63"/>
      <c r="F75" s="133"/>
      <c r="G75" s="1144"/>
      <c r="H75" s="1061"/>
      <c r="I75" s="1145"/>
      <c r="J75" s="1145"/>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77"/>
    </row>
    <row r="76" spans="2:61" ht="49.5" thickBot="1" x14ac:dyDescent="0.35">
      <c r="B76" s="63"/>
      <c r="C76" s="156" t="e">
        <f>VLOOKUP(B76,'No Eliminar'!B$3:D$18,2,FALSE)</f>
        <v>#N/A</v>
      </c>
      <c r="D76" s="156" t="e">
        <f>VLOOKUP(B76,'No Eliminar'!B$3:E$18,4,FALSE)</f>
        <v>#N/A</v>
      </c>
      <c r="E76" s="63"/>
      <c r="F76" s="133"/>
      <c r="G76" s="1144"/>
      <c r="H76" s="1061"/>
      <c r="I76" s="1145"/>
      <c r="J76" s="1145"/>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77"/>
    </row>
    <row r="77" spans="2:61" ht="49.5" thickBot="1" x14ac:dyDescent="0.35">
      <c r="B77" s="63"/>
      <c r="C77" s="156" t="e">
        <f>VLOOKUP(B77,'No Eliminar'!B$3:D$18,2,FALSE)</f>
        <v>#N/A</v>
      </c>
      <c r="D77" s="156" t="e">
        <f>VLOOKUP(B77,'No Eliminar'!B$3:E$18,4,FALSE)</f>
        <v>#N/A</v>
      </c>
      <c r="E77" s="63"/>
      <c r="F77" s="133"/>
      <c r="G77" s="1144"/>
      <c r="H77" s="1061"/>
      <c r="I77" s="1145"/>
      <c r="J77" s="1145"/>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77"/>
    </row>
    <row r="78" spans="2:61" ht="49.5" thickBot="1" x14ac:dyDescent="0.35">
      <c r="B78" s="63"/>
      <c r="C78" s="156" t="e">
        <f>VLOOKUP(B78,'No Eliminar'!B$3:D$18,2,FALSE)</f>
        <v>#N/A</v>
      </c>
      <c r="D78" s="156" t="e">
        <f>VLOOKUP(B78,'No Eliminar'!B$3:E$18,4,FALSE)</f>
        <v>#N/A</v>
      </c>
      <c r="E78" s="63"/>
      <c r="F78" s="133"/>
      <c r="G78" s="1144"/>
      <c r="H78" s="1061"/>
      <c r="I78" s="1145"/>
      <c r="J78" s="1145"/>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77"/>
    </row>
    <row r="79" spans="2:61" ht="49.5" thickBot="1" x14ac:dyDescent="0.35">
      <c r="B79" s="63"/>
      <c r="C79" s="156" t="e">
        <f>VLOOKUP(B79,'No Eliminar'!B$3:D$18,2,FALSE)</f>
        <v>#N/A</v>
      </c>
      <c r="D79" s="156" t="e">
        <f>VLOOKUP(B79,'No Eliminar'!B$3:E$18,4,FALSE)</f>
        <v>#N/A</v>
      </c>
      <c r="E79" s="63"/>
      <c r="F79" s="133"/>
      <c r="G79" s="1144"/>
      <c r="H79" s="1061"/>
      <c r="I79" s="1145"/>
      <c r="J79" s="1145"/>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77"/>
    </row>
    <row r="80" spans="2:61" ht="49.5" thickBot="1" x14ac:dyDescent="0.35">
      <c r="B80" s="63"/>
      <c r="C80" s="156" t="e">
        <f>VLOOKUP(B80,'No Eliminar'!B$3:D$18,2,FALSE)</f>
        <v>#N/A</v>
      </c>
      <c r="D80" s="156" t="e">
        <f>VLOOKUP(B80,'No Eliminar'!B$3:E$18,4,FALSE)</f>
        <v>#N/A</v>
      </c>
      <c r="E80" s="63"/>
      <c r="F80" s="133"/>
      <c r="G80" s="1144"/>
      <c r="H80" s="1061"/>
      <c r="I80" s="1145"/>
      <c r="J80" s="1145"/>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77"/>
    </row>
    <row r="81" spans="2:61" ht="49.5" thickBot="1" x14ac:dyDescent="0.35">
      <c r="B81" s="63"/>
      <c r="C81" s="156" t="e">
        <f>VLOOKUP(B81,'No Eliminar'!B$3:D$18,2,FALSE)</f>
        <v>#N/A</v>
      </c>
      <c r="D81" s="156" t="e">
        <f>VLOOKUP(B81,'No Eliminar'!B$3:E$18,4,FALSE)</f>
        <v>#N/A</v>
      </c>
      <c r="E81" s="63"/>
      <c r="F81" s="133"/>
      <c r="G81" s="1144"/>
      <c r="H81" s="1061"/>
      <c r="I81" s="1145"/>
      <c r="J81" s="1145"/>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77"/>
    </row>
    <row r="82" spans="2:61" ht="49.5" thickBot="1" x14ac:dyDescent="0.35">
      <c r="B82" s="63"/>
      <c r="C82" s="156" t="e">
        <f>VLOOKUP(B82,'No Eliminar'!B$3:D$18,2,FALSE)</f>
        <v>#N/A</v>
      </c>
      <c r="D82" s="156" t="e">
        <f>VLOOKUP(B82,'No Eliminar'!B$3:E$18,4,FALSE)</f>
        <v>#N/A</v>
      </c>
      <c r="E82" s="63"/>
      <c r="F82" s="133"/>
      <c r="G82" s="1144"/>
      <c r="H82" s="1061"/>
      <c r="I82" s="1145"/>
      <c r="J82" s="1145"/>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77"/>
    </row>
    <row r="83" spans="2:61" ht="49.5" thickBot="1" x14ac:dyDescent="0.35">
      <c r="B83" s="63"/>
      <c r="C83" s="156" t="e">
        <f>VLOOKUP(B83,'No Eliminar'!B$3:D$18,2,FALSE)</f>
        <v>#N/A</v>
      </c>
      <c r="D83" s="156" t="e">
        <f>VLOOKUP(B83,'No Eliminar'!B$3:E$18,4,FALSE)</f>
        <v>#N/A</v>
      </c>
      <c r="E83" s="63"/>
      <c r="F83" s="133"/>
      <c r="G83" s="1144"/>
      <c r="H83" s="1061"/>
      <c r="I83" s="1145"/>
      <c r="J83" s="1145"/>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77"/>
    </row>
    <row r="84" spans="2:61" ht="49.5" thickBot="1" x14ac:dyDescent="0.35">
      <c r="B84" s="63"/>
      <c r="C84" s="156" t="e">
        <f>VLOOKUP(B84,'No Eliminar'!B$3:D$18,2,FALSE)</f>
        <v>#N/A</v>
      </c>
      <c r="D84" s="156" t="e">
        <f>VLOOKUP(B84,'No Eliminar'!B$3:E$18,4,FALSE)</f>
        <v>#N/A</v>
      </c>
      <c r="E84" s="63"/>
      <c r="F84" s="133"/>
      <c r="G84" s="1144"/>
      <c r="H84" s="1061"/>
      <c r="I84" s="1145"/>
      <c r="J84" s="1145"/>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77"/>
    </row>
    <row r="85" spans="2:61" ht="49.5" thickBot="1" x14ac:dyDescent="0.35">
      <c r="B85" s="63"/>
      <c r="C85" s="156" t="e">
        <f>VLOOKUP(B85,'No Eliminar'!B$3:D$18,2,FALSE)</f>
        <v>#N/A</v>
      </c>
      <c r="D85" s="156" t="e">
        <f>VLOOKUP(B85,'No Eliminar'!B$3:E$18,4,FALSE)</f>
        <v>#N/A</v>
      </c>
      <c r="E85" s="63"/>
      <c r="F85" s="133"/>
      <c r="G85" s="1144"/>
      <c r="H85" s="1061"/>
      <c r="I85" s="1145"/>
      <c r="J85" s="1145"/>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77"/>
    </row>
    <row r="86" spans="2:61" ht="49.5" thickBot="1" x14ac:dyDescent="0.35">
      <c r="B86" s="63"/>
      <c r="C86" s="156" t="e">
        <f>VLOOKUP(B86,'No Eliminar'!B$3:D$18,2,FALSE)</f>
        <v>#N/A</v>
      </c>
      <c r="D86" s="156" t="e">
        <f>VLOOKUP(B86,'No Eliminar'!B$3:E$18,4,FALSE)</f>
        <v>#N/A</v>
      </c>
      <c r="E86" s="63"/>
      <c r="F86" s="133"/>
      <c r="G86" s="1144"/>
      <c r="H86" s="1061"/>
      <c r="I86" s="1145"/>
      <c r="J86" s="1145"/>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77"/>
    </row>
    <row r="87" spans="2:61" ht="49.5" thickBot="1" x14ac:dyDescent="0.35">
      <c r="B87" s="63"/>
      <c r="C87" s="156" t="e">
        <f>VLOOKUP(B87,'No Eliminar'!B$3:D$18,2,FALSE)</f>
        <v>#N/A</v>
      </c>
      <c r="D87" s="156" t="e">
        <f>VLOOKUP(B87,'No Eliminar'!B$3:E$18,4,FALSE)</f>
        <v>#N/A</v>
      </c>
      <c r="E87" s="63"/>
      <c r="F87" s="133"/>
      <c r="G87" s="1144"/>
      <c r="H87" s="1061"/>
      <c r="I87" s="1145"/>
      <c r="J87" s="1145"/>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77"/>
    </row>
    <row r="88" spans="2:61" ht="49.5" thickBot="1" x14ac:dyDescent="0.35">
      <c r="B88" s="63"/>
      <c r="C88" s="156" t="e">
        <f>VLOOKUP(B88,'No Eliminar'!B$3:D$18,2,FALSE)</f>
        <v>#N/A</v>
      </c>
      <c r="D88" s="156" t="e">
        <f>VLOOKUP(B88,'No Eliminar'!B$3:E$18,4,FALSE)</f>
        <v>#N/A</v>
      </c>
      <c r="E88" s="63"/>
      <c r="F88" s="133"/>
      <c r="G88" s="1144"/>
      <c r="H88" s="1061"/>
      <c r="I88" s="1145"/>
      <c r="J88" s="1145"/>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77"/>
    </row>
    <row r="89" spans="2:61" ht="49.5" thickBot="1" x14ac:dyDescent="0.35">
      <c r="B89" s="63"/>
      <c r="C89" s="156" t="e">
        <f>VLOOKUP(B89,'No Eliminar'!B$3:D$18,2,FALSE)</f>
        <v>#N/A</v>
      </c>
      <c r="D89" s="156" t="e">
        <f>VLOOKUP(B89,'No Eliminar'!B$3:E$18,4,FALSE)</f>
        <v>#N/A</v>
      </c>
      <c r="E89" s="63"/>
      <c r="F89" s="133"/>
      <c r="G89" s="1144"/>
      <c r="H89" s="1061"/>
      <c r="I89" s="1145"/>
      <c r="J89" s="1145"/>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77"/>
    </row>
    <row r="90" spans="2:61" ht="49.5" thickBot="1" x14ac:dyDescent="0.35">
      <c r="B90" s="63"/>
      <c r="C90" s="156" t="e">
        <f>VLOOKUP(B90,'No Eliminar'!B$3:D$18,2,FALSE)</f>
        <v>#N/A</v>
      </c>
      <c r="D90" s="156" t="e">
        <f>VLOOKUP(B90,'No Eliminar'!B$3:E$18,4,FALSE)</f>
        <v>#N/A</v>
      </c>
      <c r="E90" s="63"/>
      <c r="F90" s="133"/>
      <c r="G90" s="1144"/>
      <c r="H90" s="1061"/>
      <c r="I90" s="1145"/>
      <c r="J90" s="1145"/>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77"/>
    </row>
    <row r="91" spans="2:61" ht="49.5" thickBot="1" x14ac:dyDescent="0.35">
      <c r="B91" s="63"/>
      <c r="C91" s="156" t="e">
        <f>VLOOKUP(B91,'No Eliminar'!B$3:D$18,2,FALSE)</f>
        <v>#N/A</v>
      </c>
      <c r="D91" s="156" t="e">
        <f>VLOOKUP(B91,'No Eliminar'!B$3:E$18,4,FALSE)</f>
        <v>#N/A</v>
      </c>
      <c r="E91" s="63"/>
      <c r="F91" s="133"/>
      <c r="G91" s="1144"/>
      <c r="H91" s="1061"/>
      <c r="I91" s="1145"/>
      <c r="J91" s="1145"/>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77"/>
    </row>
    <row r="92" spans="2:61" ht="49.5" thickBot="1" x14ac:dyDescent="0.35">
      <c r="B92" s="63"/>
      <c r="C92" s="156" t="e">
        <f>VLOOKUP(B92,'No Eliminar'!B$3:D$18,2,FALSE)</f>
        <v>#N/A</v>
      </c>
      <c r="D92" s="156" t="e">
        <f>VLOOKUP(B92,'No Eliminar'!B$3:E$18,4,FALSE)</f>
        <v>#N/A</v>
      </c>
      <c r="E92" s="63"/>
      <c r="F92" s="133"/>
      <c r="G92" s="1144"/>
      <c r="H92" s="1061"/>
      <c r="I92" s="1145"/>
      <c r="J92" s="1145"/>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77"/>
    </row>
    <row r="93" spans="2:61" ht="49.5" thickBot="1" x14ac:dyDescent="0.35">
      <c r="B93" s="63"/>
      <c r="C93" s="156" t="e">
        <f>VLOOKUP(B93,'No Eliminar'!B$3:D$18,2,FALSE)</f>
        <v>#N/A</v>
      </c>
      <c r="D93" s="156" t="e">
        <f>VLOOKUP(B93,'No Eliminar'!B$3:E$18,4,FALSE)</f>
        <v>#N/A</v>
      </c>
      <c r="E93" s="63"/>
      <c r="F93" s="133"/>
      <c r="G93" s="1144"/>
      <c r="H93" s="1061"/>
      <c r="I93" s="1145"/>
      <c r="J93" s="1145"/>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77"/>
    </row>
    <row r="94" spans="2:61" ht="49.5" thickBot="1" x14ac:dyDescent="0.35">
      <c r="B94" s="63"/>
      <c r="C94" s="156" t="e">
        <f>VLOOKUP(B94,'No Eliminar'!B$3:D$18,2,FALSE)</f>
        <v>#N/A</v>
      </c>
      <c r="D94" s="156" t="e">
        <f>VLOOKUP(B94,'No Eliminar'!B$3:E$18,4,FALSE)</f>
        <v>#N/A</v>
      </c>
      <c r="E94" s="63"/>
      <c r="F94" s="133"/>
      <c r="G94" s="1144"/>
      <c r="H94" s="1061"/>
      <c r="I94" s="1145"/>
      <c r="J94" s="1145"/>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77"/>
    </row>
    <row r="95" spans="2:61" ht="49.5" thickBot="1" x14ac:dyDescent="0.35">
      <c r="B95" s="63"/>
      <c r="C95" s="156" t="e">
        <f>VLOOKUP(B95,'No Eliminar'!B$3:D$18,2,FALSE)</f>
        <v>#N/A</v>
      </c>
      <c r="D95" s="156" t="e">
        <f>VLOOKUP(B95,'No Eliminar'!B$3:E$18,4,FALSE)</f>
        <v>#N/A</v>
      </c>
      <c r="E95" s="63"/>
      <c r="F95" s="133"/>
      <c r="G95" s="1144"/>
      <c r="H95" s="1061"/>
      <c r="I95" s="1145"/>
      <c r="J95" s="1145"/>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77"/>
    </row>
    <row r="96" spans="2:61" ht="49.5" thickBot="1" x14ac:dyDescent="0.35">
      <c r="B96" s="63"/>
      <c r="C96" s="156" t="e">
        <f>VLOOKUP(B96,'No Eliminar'!B$3:D$18,2,FALSE)</f>
        <v>#N/A</v>
      </c>
      <c r="D96" s="156" t="e">
        <f>VLOOKUP(B96,'No Eliminar'!B$3:E$18,4,FALSE)</f>
        <v>#N/A</v>
      </c>
      <c r="E96" s="63"/>
      <c r="F96" s="133"/>
      <c r="G96" s="1144"/>
      <c r="H96" s="1061"/>
      <c r="I96" s="1145"/>
      <c r="J96" s="1145"/>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77"/>
    </row>
    <row r="97" spans="2:61" ht="49.5" thickBot="1" x14ac:dyDescent="0.35">
      <c r="B97" s="63"/>
      <c r="C97" s="156" t="e">
        <f>VLOOKUP(B97,'No Eliminar'!B$3:D$18,2,FALSE)</f>
        <v>#N/A</v>
      </c>
      <c r="D97" s="156" t="e">
        <f>VLOOKUP(B97,'No Eliminar'!B$3:E$18,4,FALSE)</f>
        <v>#N/A</v>
      </c>
      <c r="E97" s="63"/>
      <c r="F97" s="133"/>
      <c r="G97" s="1144"/>
      <c r="H97" s="1061"/>
      <c r="I97" s="1145"/>
      <c r="J97" s="1145"/>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77"/>
    </row>
    <row r="98" spans="2:61" ht="49.5" thickBot="1" x14ac:dyDescent="0.35">
      <c r="B98" s="63"/>
      <c r="C98" s="156" t="e">
        <f>VLOOKUP(B98,'No Eliminar'!B$3:D$18,2,FALSE)</f>
        <v>#N/A</v>
      </c>
      <c r="D98" s="156" t="e">
        <f>VLOOKUP(B98,'No Eliminar'!B$3:E$18,4,FALSE)</f>
        <v>#N/A</v>
      </c>
      <c r="E98" s="63"/>
      <c r="F98" s="133"/>
      <c r="G98" s="1144"/>
      <c r="H98" s="1061"/>
      <c r="I98" s="1145"/>
      <c r="J98" s="1145"/>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77"/>
    </row>
    <row r="99" spans="2:61" ht="49.5" thickBot="1" x14ac:dyDescent="0.35">
      <c r="B99" s="63"/>
      <c r="C99" s="156" t="e">
        <f>VLOOKUP(B99,'No Eliminar'!B$3:D$18,2,FALSE)</f>
        <v>#N/A</v>
      </c>
      <c r="D99" s="156" t="e">
        <f>VLOOKUP(B99,'No Eliminar'!B$3:E$18,4,FALSE)</f>
        <v>#N/A</v>
      </c>
      <c r="E99" s="63"/>
      <c r="F99" s="133"/>
      <c r="G99" s="1144"/>
      <c r="H99" s="1061"/>
      <c r="I99" s="1145"/>
      <c r="J99" s="1145"/>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77"/>
    </row>
    <row r="100" spans="2:61" ht="49.5" thickBot="1" x14ac:dyDescent="0.35">
      <c r="B100" s="63"/>
      <c r="C100" s="156" t="e">
        <f>VLOOKUP(B100,'No Eliminar'!B$3:D$18,2,FALSE)</f>
        <v>#N/A</v>
      </c>
      <c r="D100" s="156" t="e">
        <f>VLOOKUP(B100,'No Eliminar'!B$3:E$18,4,FALSE)</f>
        <v>#N/A</v>
      </c>
      <c r="E100" s="63"/>
      <c r="F100" s="133"/>
      <c r="G100" s="1144"/>
      <c r="H100" s="1061"/>
      <c r="I100" s="1145"/>
      <c r="J100" s="1145"/>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77"/>
    </row>
    <row r="101" spans="2:61" ht="49.5" thickBot="1" x14ac:dyDescent="0.35">
      <c r="B101" s="63"/>
      <c r="C101" s="156" t="e">
        <f>VLOOKUP(B101,'No Eliminar'!B$3:D$18,2,FALSE)</f>
        <v>#N/A</v>
      </c>
      <c r="D101" s="156" t="e">
        <f>VLOOKUP(B101,'No Eliminar'!B$3:E$18,4,FALSE)</f>
        <v>#N/A</v>
      </c>
      <c r="E101" s="63"/>
      <c r="F101" s="133"/>
      <c r="G101" s="1144"/>
      <c r="H101" s="1061"/>
      <c r="I101" s="1145"/>
      <c r="J101" s="1145"/>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77"/>
    </row>
    <row r="102" spans="2:61" ht="49.5" thickBot="1" x14ac:dyDescent="0.35">
      <c r="B102" s="63"/>
      <c r="C102" s="156" t="e">
        <f>VLOOKUP(B102,'No Eliminar'!B$3:D$18,2,FALSE)</f>
        <v>#N/A</v>
      </c>
      <c r="D102" s="156" t="e">
        <f>VLOOKUP(B102,'No Eliminar'!B$3:E$18,4,FALSE)</f>
        <v>#N/A</v>
      </c>
      <c r="E102" s="63"/>
      <c r="F102" s="133"/>
      <c r="G102" s="1144"/>
      <c r="H102" s="1061"/>
      <c r="I102" s="1145"/>
      <c r="J102" s="1145"/>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77"/>
    </row>
    <row r="103" spans="2:61" ht="49.5" thickBot="1" x14ac:dyDescent="0.35">
      <c r="B103" s="63"/>
      <c r="C103" s="156" t="e">
        <f>VLOOKUP(B103,'No Eliminar'!B$3:D$18,2,FALSE)</f>
        <v>#N/A</v>
      </c>
      <c r="D103" s="156" t="e">
        <f>VLOOKUP(B103,'No Eliminar'!B$3:E$18,4,FALSE)</f>
        <v>#N/A</v>
      </c>
      <c r="E103" s="63"/>
      <c r="F103" s="133"/>
      <c r="G103" s="1144"/>
      <c r="H103" s="1061"/>
      <c r="I103" s="1145"/>
      <c r="J103" s="1145"/>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77"/>
    </row>
    <row r="104" spans="2:61" ht="49.5" thickBot="1" x14ac:dyDescent="0.35">
      <c r="B104" s="63"/>
      <c r="C104" s="156" t="e">
        <f>VLOOKUP(B104,'No Eliminar'!B$3:D$18,2,FALSE)</f>
        <v>#N/A</v>
      </c>
      <c r="D104" s="156" t="e">
        <f>VLOOKUP(B104,'No Eliminar'!B$3:E$18,4,FALSE)</f>
        <v>#N/A</v>
      </c>
      <c r="E104" s="63"/>
      <c r="F104" s="133"/>
      <c r="G104" s="1144"/>
      <c r="H104" s="1061"/>
      <c r="I104" s="1145"/>
      <c r="J104" s="1145"/>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77"/>
    </row>
    <row r="105" spans="2:61" ht="49.5" thickBot="1" x14ac:dyDescent="0.35">
      <c r="B105" s="63"/>
      <c r="C105" s="156" t="e">
        <f>VLOOKUP(B105,'No Eliminar'!B$3:D$18,2,FALSE)</f>
        <v>#N/A</v>
      </c>
      <c r="D105" s="156" t="e">
        <f>VLOOKUP(B105,'No Eliminar'!B$3:E$18,4,FALSE)</f>
        <v>#N/A</v>
      </c>
      <c r="E105" s="63"/>
      <c r="F105" s="133"/>
      <c r="G105" s="1144"/>
      <c r="H105" s="1061"/>
      <c r="I105" s="1145"/>
      <c r="J105" s="1145"/>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77"/>
    </row>
    <row r="106" spans="2:61" ht="49.5" thickBot="1" x14ac:dyDescent="0.35">
      <c r="B106" s="63"/>
      <c r="C106" s="156" t="e">
        <f>VLOOKUP(B106,'No Eliminar'!B$3:D$18,2,FALSE)</f>
        <v>#N/A</v>
      </c>
      <c r="D106" s="156" t="e">
        <f>VLOOKUP(B106,'No Eliminar'!B$3:E$18,4,FALSE)</f>
        <v>#N/A</v>
      </c>
      <c r="E106" s="63"/>
      <c r="F106" s="133"/>
      <c r="G106" s="1144"/>
      <c r="H106" s="1061"/>
      <c r="I106" s="1145"/>
      <c r="J106" s="1145"/>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77"/>
    </row>
    <row r="107" spans="2:61" ht="49.5" thickBot="1" x14ac:dyDescent="0.35">
      <c r="B107" s="63"/>
      <c r="C107" s="156" t="e">
        <f>VLOOKUP(B107,'No Eliminar'!B$3:D$18,2,FALSE)</f>
        <v>#N/A</v>
      </c>
      <c r="D107" s="156" t="e">
        <f>VLOOKUP(B107,'No Eliminar'!B$3:E$18,4,FALSE)</f>
        <v>#N/A</v>
      </c>
      <c r="E107" s="63"/>
      <c r="F107" s="133"/>
      <c r="G107" s="1144"/>
      <c r="H107" s="1061"/>
      <c r="I107" s="1145"/>
      <c r="J107" s="1145"/>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77"/>
    </row>
    <row r="108" spans="2:61" ht="49.5" thickBot="1" x14ac:dyDescent="0.35">
      <c r="B108" s="63"/>
      <c r="C108" s="156" t="e">
        <f>VLOOKUP(B108,'No Eliminar'!B$3:D$18,2,FALSE)</f>
        <v>#N/A</v>
      </c>
      <c r="D108" s="156" t="e">
        <f>VLOOKUP(B108,'No Eliminar'!B$3:E$18,4,FALSE)</f>
        <v>#N/A</v>
      </c>
      <c r="E108" s="63"/>
      <c r="F108" s="133"/>
      <c r="G108" s="1144"/>
      <c r="H108" s="1061"/>
      <c r="I108" s="1145"/>
      <c r="J108" s="1145"/>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77"/>
    </row>
    <row r="109" spans="2:61" ht="49.5" thickBot="1" x14ac:dyDescent="0.35">
      <c r="B109" s="63"/>
      <c r="C109" s="156" t="e">
        <f>VLOOKUP(B109,'No Eliminar'!B$3:D$18,2,FALSE)</f>
        <v>#N/A</v>
      </c>
      <c r="D109" s="156" t="e">
        <f>VLOOKUP(B109,'No Eliminar'!B$3:E$18,4,FALSE)</f>
        <v>#N/A</v>
      </c>
      <c r="E109" s="63"/>
      <c r="F109" s="133"/>
      <c r="G109" s="1144"/>
      <c r="H109" s="1061"/>
      <c r="I109" s="1145"/>
      <c r="J109" s="1145"/>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77"/>
    </row>
    <row r="110" spans="2:61" ht="49.5" thickBot="1" x14ac:dyDescent="0.35">
      <c r="B110" s="63"/>
      <c r="C110" s="156" t="e">
        <f>VLOOKUP(B110,'No Eliminar'!B$3:D$18,2,FALSE)</f>
        <v>#N/A</v>
      </c>
      <c r="D110" s="156" t="e">
        <f>VLOOKUP(B110,'No Eliminar'!B$3:E$18,4,FALSE)</f>
        <v>#N/A</v>
      </c>
      <c r="E110" s="63"/>
      <c r="F110" s="133"/>
      <c r="G110" s="1144"/>
      <c r="H110" s="1061"/>
      <c r="I110" s="1145"/>
      <c r="J110" s="1145"/>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77"/>
    </row>
    <row r="111" spans="2:61" ht="49.5" thickBot="1" x14ac:dyDescent="0.35">
      <c r="B111" s="63"/>
      <c r="C111" s="156" t="e">
        <f>VLOOKUP(B111,'No Eliminar'!B$3:D$18,2,FALSE)</f>
        <v>#N/A</v>
      </c>
      <c r="D111" s="156" t="e">
        <f>VLOOKUP(B111,'No Eliminar'!B$3:E$18,4,FALSE)</f>
        <v>#N/A</v>
      </c>
      <c r="E111" s="63"/>
      <c r="F111" s="133"/>
      <c r="G111" s="1144"/>
      <c r="H111" s="1061"/>
      <c r="I111" s="1145"/>
      <c r="J111" s="1145"/>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77"/>
    </row>
    <row r="112" spans="2:61" ht="49.5" thickBot="1" x14ac:dyDescent="0.35">
      <c r="B112" s="63"/>
      <c r="C112" s="156" t="e">
        <f>VLOOKUP(B112,'No Eliminar'!B$3:D$18,2,FALSE)</f>
        <v>#N/A</v>
      </c>
      <c r="D112" s="156" t="e">
        <f>VLOOKUP(B112,'No Eliminar'!B$3:E$18,4,FALSE)</f>
        <v>#N/A</v>
      </c>
      <c r="E112" s="63"/>
      <c r="F112" s="133"/>
      <c r="G112" s="1144"/>
      <c r="H112" s="1061"/>
      <c r="I112" s="1145"/>
      <c r="J112" s="1145"/>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77"/>
    </row>
    <row r="113" spans="2:61" ht="49.5" thickBot="1" x14ac:dyDescent="0.35">
      <c r="B113" s="63"/>
      <c r="C113" s="156" t="e">
        <f>VLOOKUP(B113,'No Eliminar'!B$3:D$18,2,FALSE)</f>
        <v>#N/A</v>
      </c>
      <c r="D113" s="156" t="e">
        <f>VLOOKUP(B113,'No Eliminar'!B$3:E$18,4,FALSE)</f>
        <v>#N/A</v>
      </c>
      <c r="E113" s="63"/>
      <c r="F113" s="133"/>
      <c r="G113" s="1144"/>
      <c r="H113" s="1061"/>
      <c r="I113" s="1145"/>
      <c r="J113" s="1145"/>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77"/>
    </row>
    <row r="114" spans="2:61" ht="49.5" thickBot="1" x14ac:dyDescent="0.35">
      <c r="B114" s="63"/>
      <c r="C114" s="156" t="e">
        <f>VLOOKUP(B114,'No Eliminar'!B$3:D$18,2,FALSE)</f>
        <v>#N/A</v>
      </c>
      <c r="D114" s="156" t="e">
        <f>VLOOKUP(B114,'No Eliminar'!B$3:E$18,4,FALSE)</f>
        <v>#N/A</v>
      </c>
      <c r="E114" s="63"/>
      <c r="F114" s="133"/>
      <c r="G114" s="1144"/>
      <c r="H114" s="1061"/>
      <c r="I114" s="1145"/>
      <c r="J114" s="1145"/>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77"/>
    </row>
    <row r="115" spans="2:61" ht="49.5" thickBot="1" x14ac:dyDescent="0.35">
      <c r="B115" s="63"/>
      <c r="C115" s="156" t="e">
        <f>VLOOKUP(B115,'No Eliminar'!B$3:D$18,2,FALSE)</f>
        <v>#N/A</v>
      </c>
      <c r="D115" s="156" t="e">
        <f>VLOOKUP(B115,'No Eliminar'!B$3:E$18,4,FALSE)</f>
        <v>#N/A</v>
      </c>
      <c r="E115" s="63"/>
      <c r="F115" s="133"/>
      <c r="G115" s="1144"/>
      <c r="H115" s="1061"/>
      <c r="I115" s="1145"/>
      <c r="J115" s="1145"/>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77"/>
    </row>
    <row r="116" spans="2:61" ht="49.5" thickBot="1" x14ac:dyDescent="0.35">
      <c r="B116" s="63"/>
      <c r="C116" s="156" t="e">
        <f>VLOOKUP(B116,'No Eliminar'!B$3:D$18,2,FALSE)</f>
        <v>#N/A</v>
      </c>
      <c r="D116" s="156" t="e">
        <f>VLOOKUP(B116,'No Eliminar'!B$3:E$18,4,FALSE)</f>
        <v>#N/A</v>
      </c>
      <c r="E116" s="63"/>
      <c r="F116" s="133"/>
      <c r="G116" s="1144"/>
      <c r="H116" s="1061"/>
      <c r="I116" s="1145"/>
      <c r="J116" s="1145"/>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77"/>
    </row>
    <row r="117" spans="2:61" ht="49.5" thickBot="1" x14ac:dyDescent="0.35">
      <c r="B117" s="63"/>
      <c r="C117" s="156" t="e">
        <f>VLOOKUP(B117,'No Eliminar'!B$3:D$18,2,FALSE)</f>
        <v>#N/A</v>
      </c>
      <c r="D117" s="156" t="e">
        <f>VLOOKUP(B117,'No Eliminar'!B$3:E$18,4,FALSE)</f>
        <v>#N/A</v>
      </c>
      <c r="E117" s="63"/>
      <c r="F117" s="133"/>
      <c r="G117" s="1144"/>
      <c r="H117" s="1061"/>
      <c r="I117" s="1145"/>
      <c r="J117" s="1145"/>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77"/>
    </row>
    <row r="118" spans="2:61" ht="49.5" thickBot="1" x14ac:dyDescent="0.35">
      <c r="B118" s="63"/>
      <c r="C118" s="156" t="e">
        <f>VLOOKUP(B118,'No Eliminar'!B$3:D$18,2,FALSE)</f>
        <v>#N/A</v>
      </c>
      <c r="D118" s="156" t="e">
        <f>VLOOKUP(B118,'No Eliminar'!B$3:E$18,4,FALSE)</f>
        <v>#N/A</v>
      </c>
      <c r="E118" s="63"/>
      <c r="F118" s="133"/>
      <c r="G118" s="1144"/>
      <c r="H118" s="1061"/>
      <c r="I118" s="1145"/>
      <c r="J118" s="1145"/>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77"/>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77"/>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77"/>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77"/>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77"/>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77"/>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77"/>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77"/>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77"/>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77"/>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77"/>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77"/>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77"/>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77"/>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77"/>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77"/>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77"/>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77"/>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77"/>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77"/>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77"/>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77"/>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77"/>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77"/>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77"/>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77"/>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77"/>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77"/>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77"/>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77"/>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77"/>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77"/>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77"/>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77"/>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77"/>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77"/>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77"/>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77"/>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77"/>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77"/>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77"/>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77"/>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77"/>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77"/>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77"/>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77"/>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77"/>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77"/>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77"/>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77"/>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77"/>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77"/>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77"/>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77"/>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77"/>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77"/>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77"/>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77"/>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77"/>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77"/>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77"/>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77"/>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77"/>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77"/>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77"/>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77"/>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77"/>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77"/>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77"/>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77"/>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77"/>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77"/>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77"/>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77"/>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77"/>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77"/>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77"/>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77"/>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77"/>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77"/>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77"/>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77"/>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77"/>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77"/>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77"/>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77"/>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77"/>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77"/>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77"/>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77"/>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77"/>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77"/>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77"/>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77"/>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77"/>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77"/>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77"/>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77"/>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77"/>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77"/>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77"/>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77"/>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77"/>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77"/>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77"/>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77"/>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77"/>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77"/>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77"/>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77"/>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77"/>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77"/>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77"/>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77"/>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77"/>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77"/>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77"/>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77"/>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77"/>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77"/>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77"/>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77"/>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77"/>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77"/>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77"/>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77"/>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77"/>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77"/>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6" type="noConversion"/>
  <conditionalFormatting sqref="AI9:AI10 AI13 AI15:AI17 AI34 AI39 AI42 AI36:AI37 AI44:AI245">
    <cfRule type="cellIs" dxfId="684" priority="237" operator="equal">
      <formula>"Moderado"</formula>
    </cfRule>
    <cfRule type="cellIs" dxfId="683" priority="238" operator="equal">
      <formula>"Catastrófico"</formula>
    </cfRule>
    <cfRule type="cellIs" dxfId="682" priority="239" operator="equal">
      <formula>"Mayor"</formula>
    </cfRule>
  </conditionalFormatting>
  <conditionalFormatting sqref="M9 M11 M13 M19:M22 M24 M26:M27 M30 M34 M36 M39 M42 M44:M245 M15:M17">
    <cfRule type="cellIs" dxfId="681" priority="232" operator="equal">
      <formula>"Casi seguro"</formula>
    </cfRule>
    <cfRule type="cellIs" dxfId="680" priority="233" operator="equal">
      <formula>"Probable"</formula>
    </cfRule>
    <cfRule type="cellIs" dxfId="679" priority="234" operator="equal">
      <formula>"Posible"</formula>
    </cfRule>
    <cfRule type="cellIs" dxfId="678" priority="235" operator="equal">
      <formula>"Improbable"</formula>
    </cfRule>
    <cfRule type="cellIs" dxfId="677"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76" priority="180" operator="equal">
      <formula>"Extrema"</formula>
    </cfRule>
    <cfRule type="cellIs" dxfId="675" priority="181" operator="equal">
      <formula>"Alta"</formula>
    </cfRule>
    <cfRule type="cellIs" dxfId="674" priority="182" operator="equal">
      <formula>"Moderada"</formula>
    </cfRule>
    <cfRule type="cellIs" dxfId="673" priority="183" operator="equal">
      <formula>"Baja"</formula>
    </cfRule>
  </conditionalFormatting>
  <conditionalFormatting sqref="BB9 BB13:BB16 BB18">
    <cfRule type="cellIs" dxfId="672" priority="172" operator="equal">
      <formula>"Extrema"</formula>
    </cfRule>
    <cfRule type="cellIs" dxfId="671" priority="173" operator="equal">
      <formula>"Alta"</formula>
    </cfRule>
    <cfRule type="cellIs" dxfId="670" priority="174" operator="equal">
      <formula>"Moderada"</formula>
    </cfRule>
    <cfRule type="cellIs" dxfId="669" priority="175" operator="equal">
      <formula>"Baja"</formula>
    </cfRule>
  </conditionalFormatting>
  <conditionalFormatting sqref="AL9:AL10">
    <cfRule type="cellIs" dxfId="668" priority="168" operator="equal">
      <formula>"Extrema"</formula>
    </cfRule>
    <cfRule type="cellIs" dxfId="667" priority="169" operator="equal">
      <formula>"Alta"</formula>
    </cfRule>
    <cfRule type="cellIs" dxfId="666" priority="170" operator="equal">
      <formula>"Moderada"</formula>
    </cfRule>
    <cfRule type="cellIs" dxfId="665" priority="171" operator="equal">
      <formula>"Baja"</formula>
    </cfRule>
  </conditionalFormatting>
  <conditionalFormatting sqref="AI11:AI12">
    <cfRule type="cellIs" dxfId="664" priority="161" operator="equal">
      <formula>"Moderado"</formula>
    </cfRule>
    <cfRule type="cellIs" dxfId="663" priority="162" operator="equal">
      <formula>"Catastrófico"</formula>
    </cfRule>
    <cfRule type="cellIs" dxfId="662" priority="163" operator="equal">
      <formula>"Mayor"</formula>
    </cfRule>
  </conditionalFormatting>
  <conditionalFormatting sqref="BB11">
    <cfRule type="cellIs" dxfId="661" priority="153" operator="equal">
      <formula>"Extrema"</formula>
    </cfRule>
    <cfRule type="cellIs" dxfId="660" priority="154" operator="equal">
      <formula>"Alta"</formula>
    </cfRule>
    <cfRule type="cellIs" dxfId="659" priority="155" operator="equal">
      <formula>"Moderada"</formula>
    </cfRule>
    <cfRule type="cellIs" dxfId="658" priority="156" operator="equal">
      <formula>"Baja"</formula>
    </cfRule>
  </conditionalFormatting>
  <conditionalFormatting sqref="AL11:AL12">
    <cfRule type="cellIs" dxfId="657" priority="149" operator="equal">
      <formula>"Extrema"</formula>
    </cfRule>
    <cfRule type="cellIs" dxfId="656" priority="150" operator="equal">
      <formula>"Alta"</formula>
    </cfRule>
    <cfRule type="cellIs" dxfId="655" priority="151" operator="equal">
      <formula>"Moderada"</formula>
    </cfRule>
    <cfRule type="cellIs" dxfId="654" priority="152" operator="equal">
      <formula>"Baja"</formula>
    </cfRule>
  </conditionalFormatting>
  <conditionalFormatting sqref="AL13:AL16">
    <cfRule type="cellIs" dxfId="653" priority="145" operator="equal">
      <formula>"Extrema"</formula>
    </cfRule>
    <cfRule type="cellIs" dxfId="652" priority="146" operator="equal">
      <formula>"Alta"</formula>
    </cfRule>
    <cfRule type="cellIs" dxfId="651" priority="147" operator="equal">
      <formula>"Moderada"</formula>
    </cfRule>
    <cfRule type="cellIs" dxfId="650" priority="148" operator="equal">
      <formula>"Baja"</formula>
    </cfRule>
  </conditionalFormatting>
  <conditionalFormatting sqref="AL18">
    <cfRule type="cellIs" dxfId="649" priority="141" operator="equal">
      <formula>"Extrema"</formula>
    </cfRule>
    <cfRule type="cellIs" dxfId="648" priority="142" operator="equal">
      <formula>"Alta"</formula>
    </cfRule>
    <cfRule type="cellIs" dxfId="647" priority="143" operator="equal">
      <formula>"Moderada"</formula>
    </cfRule>
    <cfRule type="cellIs" dxfId="646" priority="144" operator="equal">
      <formula>"Baja"</formula>
    </cfRule>
  </conditionalFormatting>
  <conditionalFormatting sqref="AI19:AI20 AI30 AI26:AI27">
    <cfRule type="cellIs" dxfId="645" priority="138" operator="equal">
      <formula>"Moderado"</formula>
    </cfRule>
    <cfRule type="cellIs" dxfId="644" priority="139" operator="equal">
      <formula>"Catastrófico"</formula>
    </cfRule>
    <cfRule type="cellIs" dxfId="643" priority="140" operator="equal">
      <formula>"Mayor"</formula>
    </cfRule>
  </conditionalFormatting>
  <conditionalFormatting sqref="AI21">
    <cfRule type="cellIs" dxfId="642" priority="82" operator="equal">
      <formula>"Moderado"</formula>
    </cfRule>
    <cfRule type="cellIs" dxfId="641" priority="83" operator="equal">
      <formula>"Catastrófico"</formula>
    </cfRule>
    <cfRule type="cellIs" dxfId="640" priority="84" operator="equal">
      <formula>"Mayor"</formula>
    </cfRule>
  </conditionalFormatting>
  <conditionalFormatting sqref="AL21 BB21">
    <cfRule type="cellIs" dxfId="639" priority="73" operator="equal">
      <formula>"Extrema"</formula>
    </cfRule>
    <cfRule type="cellIs" dxfId="638" priority="74" operator="equal">
      <formula>"Alta"</formula>
    </cfRule>
    <cfRule type="cellIs" dxfId="637" priority="75" operator="equal">
      <formula>"Moderada"</formula>
    </cfRule>
    <cfRule type="cellIs" dxfId="636" priority="76" operator="equal">
      <formula>"Baja"</formula>
    </cfRule>
  </conditionalFormatting>
  <conditionalFormatting sqref="AI22">
    <cfRule type="cellIs" dxfId="635" priority="58" operator="equal">
      <formula>"Moderado"</formula>
    </cfRule>
    <cfRule type="cellIs" dxfId="634" priority="59" operator="equal">
      <formula>"Catastrófico"</formula>
    </cfRule>
    <cfRule type="cellIs" dxfId="633" priority="60" operator="equal">
      <formula>"Mayor"</formula>
    </cfRule>
  </conditionalFormatting>
  <conditionalFormatting sqref="BB22:BB23">
    <cfRule type="cellIs" dxfId="632" priority="49" operator="equal">
      <formula>"Extrema"</formula>
    </cfRule>
    <cfRule type="cellIs" dxfId="631" priority="50" operator="equal">
      <formula>"Alta"</formula>
    </cfRule>
    <cfRule type="cellIs" dxfId="630" priority="51" operator="equal">
      <formula>"Moderada"</formula>
    </cfRule>
    <cfRule type="cellIs" dxfId="629" priority="52" operator="equal">
      <formula>"Baja"</formula>
    </cfRule>
  </conditionalFormatting>
  <conditionalFormatting sqref="AI24">
    <cfRule type="cellIs" dxfId="628" priority="46" operator="equal">
      <formula>"Moderado"</formula>
    </cfRule>
    <cfRule type="cellIs" dxfId="627" priority="47" operator="equal">
      <formula>"Catastrófico"</formula>
    </cfRule>
    <cfRule type="cellIs" dxfId="626" priority="48" operator="equal">
      <formula>"Mayor"</formula>
    </cfRule>
  </conditionalFormatting>
  <conditionalFormatting sqref="BB24">
    <cfRule type="cellIs" dxfId="625" priority="33" operator="equal">
      <formula>"Extrema"</formula>
    </cfRule>
    <cfRule type="cellIs" dxfId="624" priority="34" operator="equal">
      <formula>"Alta"</formula>
    </cfRule>
    <cfRule type="cellIs" dxfId="623" priority="35" operator="equal">
      <formula>"Moderada"</formula>
    </cfRule>
    <cfRule type="cellIs" dxfId="622" priority="36" operator="equal">
      <formula>"Baja"</formula>
    </cfRule>
  </conditionalFormatting>
  <conditionalFormatting sqref="AL24:AL25">
    <cfRule type="cellIs" dxfId="621" priority="29" operator="equal">
      <formula>"Extrema"</formula>
    </cfRule>
    <cfRule type="cellIs" dxfId="620" priority="30" operator="equal">
      <formula>"Alta"</formula>
    </cfRule>
    <cfRule type="cellIs" dxfId="619" priority="31" operator="equal">
      <formula>"Moderada"</formula>
    </cfRule>
    <cfRule type="cellIs" dxfId="618" priority="32" operator="equal">
      <formula>"Baja"</formula>
    </cfRule>
  </conditionalFormatting>
  <conditionalFormatting sqref="BB25">
    <cfRule type="cellIs" dxfId="617" priority="25" operator="equal">
      <formula>"Extrema"</formula>
    </cfRule>
    <cfRule type="cellIs" dxfId="616" priority="26" operator="equal">
      <formula>"Alta"</formula>
    </cfRule>
    <cfRule type="cellIs" dxfId="615" priority="27" operator="equal">
      <formula>"Moderada"</formula>
    </cfRule>
    <cfRule type="cellIs" dxfId="614" priority="28" operator="equal">
      <formula>"Baja"</formula>
    </cfRule>
  </conditionalFormatting>
  <conditionalFormatting sqref="AL23">
    <cfRule type="cellIs" dxfId="613" priority="21" operator="equal">
      <formula>"Extrema"</formula>
    </cfRule>
    <cfRule type="cellIs" dxfId="612" priority="22" operator="equal">
      <formula>"Alta"</formula>
    </cfRule>
    <cfRule type="cellIs" dxfId="611" priority="23" operator="equal">
      <formula>"Moderada"</formula>
    </cfRule>
    <cfRule type="cellIs" dxfId="610" priority="24" operator="equal">
      <formula>"Baja"</formula>
    </cfRule>
  </conditionalFormatting>
  <conditionalFormatting sqref="AL22">
    <cfRule type="cellIs" dxfId="609" priority="13" operator="equal">
      <formula>"Extrema"</formula>
    </cfRule>
    <cfRule type="cellIs" dxfId="608" priority="14" operator="equal">
      <formula>"Alta"</formula>
    </cfRule>
    <cfRule type="cellIs" dxfId="607" priority="15" operator="equal">
      <formula>"Moderada"</formula>
    </cfRule>
    <cfRule type="cellIs" dxfId="606" priority="16" operator="equal">
      <formula>"Baja"</formula>
    </cfRule>
  </conditionalFormatting>
  <conditionalFormatting sqref="BB17">
    <cfRule type="cellIs" dxfId="605" priority="9" operator="equal">
      <formula>"Extrema"</formula>
    </cfRule>
    <cfRule type="cellIs" dxfId="604" priority="10" operator="equal">
      <formula>"Alta"</formula>
    </cfRule>
    <cfRule type="cellIs" dxfId="603" priority="11" operator="equal">
      <formula>"Moderada"</formula>
    </cfRule>
    <cfRule type="cellIs" dxfId="602" priority="12" operator="equal">
      <formula>"Baja"</formula>
    </cfRule>
  </conditionalFormatting>
  <conditionalFormatting sqref="AL17">
    <cfRule type="cellIs" dxfId="601" priority="5" operator="equal">
      <formula>"Extrema"</formula>
    </cfRule>
    <cfRule type="cellIs" dxfId="600" priority="6" operator="equal">
      <formula>"Alta"</formula>
    </cfRule>
    <cfRule type="cellIs" dxfId="599" priority="7" operator="equal">
      <formula>"Moderada"</formula>
    </cfRule>
    <cfRule type="cellIs" dxfId="598" priority="8" operator="equal">
      <formula>"Baja"</formula>
    </cfRule>
  </conditionalFormatting>
  <conditionalFormatting sqref="BB31">
    <cfRule type="cellIs" dxfId="597" priority="1" operator="equal">
      <formula>"Extrema"</formula>
    </cfRule>
    <cfRule type="cellIs" dxfId="596" priority="2" operator="equal">
      <formula>"Alta"</formula>
    </cfRule>
    <cfRule type="cellIs" dxfId="595" priority="3" operator="equal">
      <formula>"Moderada"</formula>
    </cfRule>
    <cfRule type="cellIs" dxfId="594"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577" t="s">
        <v>78</v>
      </c>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c r="BC1" s="1578"/>
      <c r="BD1" s="1578"/>
      <c r="BE1" s="1578"/>
      <c r="BF1" s="1578"/>
      <c r="BG1" s="1578"/>
      <c r="BH1" s="1578"/>
      <c r="BI1" s="1578"/>
      <c r="BJ1" s="1578"/>
    </row>
    <row r="2" spans="1:62" ht="41.25" customHeight="1" thickTop="1" thickBot="1" x14ac:dyDescent="0.35">
      <c r="B2" s="1577" t="s">
        <v>79</v>
      </c>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row>
    <row r="3" spans="1:62" ht="65.25" customHeight="1" thickTop="1" thickBot="1" x14ac:dyDescent="0.35">
      <c r="B3" s="1577" t="s">
        <v>365</v>
      </c>
      <c r="C3" s="1578"/>
      <c r="D3" s="1578"/>
      <c r="E3" s="1578"/>
      <c r="F3" s="1578"/>
      <c r="G3" s="1578"/>
      <c r="H3" s="1578"/>
      <c r="I3" s="1578"/>
      <c r="J3" s="1578"/>
      <c r="K3" s="1578"/>
      <c r="L3" s="1578"/>
      <c r="M3" s="1578"/>
      <c r="N3" s="1578"/>
      <c r="O3" s="1578"/>
      <c r="P3" s="1578"/>
      <c r="Q3" s="1578"/>
      <c r="R3" s="1578"/>
      <c r="S3" s="1578"/>
      <c r="T3" s="1578"/>
      <c r="U3" s="1578"/>
      <c r="V3" s="1578"/>
      <c r="W3" s="1578"/>
      <c r="X3" s="1578"/>
      <c r="Y3" s="1578"/>
      <c r="Z3" s="1578"/>
      <c r="AA3" s="1578"/>
      <c r="AB3" s="1578"/>
      <c r="AC3" s="1578"/>
      <c r="AD3" s="1578"/>
      <c r="AE3" s="1578"/>
      <c r="AF3" s="1578"/>
      <c r="AG3" s="1578"/>
      <c r="AH3" s="1578"/>
      <c r="AI3" s="1578"/>
      <c r="AJ3" s="1578"/>
      <c r="AK3" s="1578"/>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row>
    <row r="4" spans="1:62" ht="36.75" customHeight="1" thickTop="1" x14ac:dyDescent="0.3">
      <c r="B4" s="1580"/>
      <c r="C4" s="1580"/>
      <c r="D4" s="1580"/>
      <c r="E4" s="1580"/>
      <c r="F4" s="1580"/>
      <c r="G4" s="1580"/>
      <c r="H4" s="1580"/>
      <c r="I4" s="1580"/>
      <c r="J4" s="1580"/>
      <c r="K4" s="1580"/>
      <c r="L4" s="1580"/>
      <c r="M4" s="1580"/>
      <c r="N4" s="1580"/>
      <c r="O4" s="1580"/>
      <c r="P4" s="1580"/>
      <c r="Q4" s="1580"/>
      <c r="R4" s="1580"/>
      <c r="S4" s="1580"/>
      <c r="T4" s="1580"/>
      <c r="U4" s="1580"/>
      <c r="V4" s="1580"/>
      <c r="W4" s="1580"/>
      <c r="X4" s="1580"/>
      <c r="Y4" s="1580"/>
      <c r="Z4" s="1580"/>
      <c r="AA4" s="1580"/>
      <c r="AB4" s="1580"/>
      <c r="AC4" s="1580"/>
      <c r="AD4" s="1580"/>
      <c r="AE4" s="1580"/>
      <c r="AF4" s="1580"/>
      <c r="AG4" s="1580"/>
      <c r="AH4" s="1580"/>
      <c r="AI4" s="1580"/>
      <c r="AJ4" s="1580"/>
      <c r="AK4" s="1580"/>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row>
    <row r="5" spans="1:62" ht="55.5" customHeight="1" x14ac:dyDescent="0.3">
      <c r="B5" s="1581"/>
      <c r="C5" s="1581"/>
      <c r="D5" s="1581"/>
      <c r="E5" s="1581"/>
      <c r="F5" s="1581"/>
      <c r="G5" s="1581"/>
      <c r="H5" s="1581"/>
      <c r="I5" s="1581"/>
      <c r="J5" s="1581"/>
      <c r="K5" s="1581"/>
      <c r="L5" s="1581"/>
      <c r="M5" s="1582"/>
      <c r="N5" s="1585" t="s">
        <v>0</v>
      </c>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7"/>
      <c r="AM5" s="1585" t="s">
        <v>1</v>
      </c>
      <c r="AN5" s="1586"/>
      <c r="AO5" s="1586"/>
      <c r="AP5" s="1586"/>
      <c r="AQ5" s="1586"/>
      <c r="AR5" s="1586"/>
      <c r="AS5" s="1586"/>
      <c r="AT5" s="1586"/>
      <c r="AU5" s="1586"/>
      <c r="AV5" s="1586"/>
      <c r="AW5" s="1586"/>
      <c r="AX5" s="1587"/>
      <c r="AY5" s="1868" t="s">
        <v>2</v>
      </c>
      <c r="AZ5" s="1868"/>
      <c r="BA5" s="1868"/>
      <c r="BB5" s="1868"/>
      <c r="BC5" s="1868"/>
      <c r="BD5" s="1868"/>
      <c r="BE5" s="1594" t="s">
        <v>3</v>
      </c>
      <c r="BF5" s="1595"/>
      <c r="BG5" s="1595"/>
      <c r="BH5" s="1595"/>
      <c r="BI5" s="1595"/>
      <c r="BJ5" s="588" t="s">
        <v>87</v>
      </c>
    </row>
    <row r="6" spans="1:62" ht="30.75" customHeight="1" x14ac:dyDescent="0.3">
      <c r="B6" s="1583"/>
      <c r="C6" s="1583"/>
      <c r="D6" s="1583"/>
      <c r="E6" s="1583"/>
      <c r="F6" s="1583"/>
      <c r="G6" s="1583"/>
      <c r="H6" s="1583"/>
      <c r="I6" s="1583"/>
      <c r="J6" s="1583"/>
      <c r="K6" s="1583"/>
      <c r="L6" s="1583"/>
      <c r="M6" s="1584"/>
      <c r="N6" s="1588"/>
      <c r="O6" s="1589"/>
      <c r="P6" s="1589"/>
      <c r="Q6" s="1589"/>
      <c r="R6" s="1589"/>
      <c r="S6" s="1589"/>
      <c r="T6" s="1589"/>
      <c r="U6" s="1589"/>
      <c r="V6" s="1589"/>
      <c r="W6" s="1589"/>
      <c r="X6" s="1589"/>
      <c r="Y6" s="1589"/>
      <c r="Z6" s="1589"/>
      <c r="AA6" s="1589"/>
      <c r="AB6" s="1589"/>
      <c r="AC6" s="1589"/>
      <c r="AD6" s="1589"/>
      <c r="AE6" s="1589"/>
      <c r="AF6" s="1589"/>
      <c r="AG6" s="1589"/>
      <c r="AH6" s="1589"/>
      <c r="AI6" s="1589"/>
      <c r="AJ6" s="1589"/>
      <c r="AK6" s="1589"/>
      <c r="AL6" s="1590"/>
      <c r="AM6" s="1597" t="s">
        <v>85</v>
      </c>
      <c r="AN6" s="1599" t="s">
        <v>86</v>
      </c>
      <c r="AO6" s="1597" t="s">
        <v>89</v>
      </c>
      <c r="AP6" s="1620" t="s">
        <v>4</v>
      </c>
      <c r="AQ6" s="1622" t="s">
        <v>5</v>
      </c>
      <c r="AR6" s="1623"/>
      <c r="AS6" s="1623"/>
      <c r="AT6" s="1623"/>
      <c r="AU6" s="1623"/>
      <c r="AV6" s="1623"/>
      <c r="AW6" s="1623"/>
      <c r="AX6" s="1624"/>
      <c r="AY6" s="1625" t="s">
        <v>6</v>
      </c>
      <c r="AZ6" s="1625" t="s">
        <v>7</v>
      </c>
      <c r="BA6" s="1864" t="s">
        <v>8</v>
      </c>
      <c r="BB6" s="1864" t="s">
        <v>9</v>
      </c>
      <c r="BC6" s="1864" t="s">
        <v>10</v>
      </c>
      <c r="BD6" s="1597" t="s">
        <v>11</v>
      </c>
      <c r="BE6" s="1599" t="s">
        <v>3</v>
      </c>
      <c r="BF6" s="1599" t="s">
        <v>12</v>
      </c>
      <c r="BG6" s="1599" t="s">
        <v>13</v>
      </c>
      <c r="BH6" s="1599" t="s">
        <v>14</v>
      </c>
      <c r="BI6" s="1599" t="s">
        <v>15</v>
      </c>
      <c r="BJ6" s="1599"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865"/>
      <c r="AN7" s="1973"/>
      <c r="AO7" s="1865"/>
      <c r="AP7" s="1866"/>
      <c r="AQ7" s="589" t="s">
        <v>44</v>
      </c>
      <c r="AR7" s="129" t="s">
        <v>45</v>
      </c>
      <c r="AS7" s="589" t="s">
        <v>46</v>
      </c>
      <c r="AT7" s="80" t="s">
        <v>45</v>
      </c>
      <c r="AU7" s="591" t="s">
        <v>45</v>
      </c>
      <c r="AV7" s="589" t="s">
        <v>47</v>
      </c>
      <c r="AW7" s="589" t="s">
        <v>48</v>
      </c>
      <c r="AX7" s="589" t="s">
        <v>49</v>
      </c>
      <c r="AY7" s="1867"/>
      <c r="AZ7" s="1867"/>
      <c r="BA7" s="1864"/>
      <c r="BB7" s="1864"/>
      <c r="BC7" s="1864"/>
      <c r="BD7" s="1865"/>
      <c r="BE7" s="1973"/>
      <c r="BF7" s="1973"/>
      <c r="BG7" s="1973"/>
      <c r="BH7" s="1973"/>
      <c r="BI7" s="1973"/>
      <c r="BJ7" s="1973"/>
    </row>
    <row r="8" spans="1:62" ht="114" customHeight="1" thickBot="1" x14ac:dyDescent="0.35">
      <c r="A8" s="39"/>
      <c r="B8" s="1601" t="s">
        <v>203</v>
      </c>
      <c r="C8" s="1974" t="s">
        <v>205</v>
      </c>
      <c r="D8" s="1924" t="s">
        <v>223</v>
      </c>
      <c r="E8" s="1610" t="s">
        <v>74</v>
      </c>
      <c r="F8" s="1910" t="s">
        <v>237</v>
      </c>
      <c r="G8" s="1659" t="s">
        <v>375</v>
      </c>
      <c r="H8" s="1979" t="s">
        <v>367</v>
      </c>
      <c r="I8" s="1635" t="s">
        <v>63</v>
      </c>
      <c r="J8" s="1648" t="s">
        <v>376</v>
      </c>
      <c r="K8" s="1648" t="s">
        <v>1055</v>
      </c>
      <c r="L8" s="1648" t="s">
        <v>355</v>
      </c>
      <c r="M8" s="1635" t="s">
        <v>373</v>
      </c>
      <c r="N8" s="1642" t="s">
        <v>112</v>
      </c>
      <c r="O8" s="1645">
        <v>0.2</v>
      </c>
      <c r="P8" s="1976" t="s">
        <v>53</v>
      </c>
      <c r="Q8" s="1931" t="s">
        <v>54</v>
      </c>
      <c r="R8" s="1931" t="s">
        <v>54</v>
      </c>
      <c r="S8" s="1931" t="s">
        <v>54</v>
      </c>
      <c r="T8" s="1931" t="s">
        <v>53</v>
      </c>
      <c r="U8" s="1931" t="s">
        <v>54</v>
      </c>
      <c r="V8" s="1931" t="s">
        <v>54</v>
      </c>
      <c r="W8" s="1931" t="s">
        <v>54</v>
      </c>
      <c r="X8" s="1931" t="s">
        <v>54</v>
      </c>
      <c r="Y8" s="1931" t="s">
        <v>53</v>
      </c>
      <c r="Z8" s="1931" t="s">
        <v>54</v>
      </c>
      <c r="AA8" s="1931" t="s">
        <v>53</v>
      </c>
      <c r="AB8" s="1931" t="s">
        <v>54</v>
      </c>
      <c r="AC8" s="1931" t="s">
        <v>54</v>
      </c>
      <c r="AD8" s="1931" t="s">
        <v>53</v>
      </c>
      <c r="AE8" s="1931" t="s">
        <v>54</v>
      </c>
      <c r="AF8" s="1931" t="s">
        <v>53</v>
      </c>
      <c r="AG8" s="1931" t="s">
        <v>53</v>
      </c>
      <c r="AH8" s="1931" t="s">
        <v>54</v>
      </c>
      <c r="AI8" s="1993">
        <v>7</v>
      </c>
      <c r="AJ8" s="1650" t="s">
        <v>130</v>
      </c>
      <c r="AK8" s="1653">
        <v>0.8</v>
      </c>
      <c r="AL8" s="1656"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741" t="s">
        <v>129</v>
      </c>
      <c r="BD8" s="1637" t="s">
        <v>60</v>
      </c>
      <c r="BE8" s="1987" t="s">
        <v>1057</v>
      </c>
      <c r="BF8" s="1989" t="s">
        <v>1058</v>
      </c>
      <c r="BG8" s="1991" t="s">
        <v>1059</v>
      </c>
      <c r="BH8" s="1981">
        <v>44896</v>
      </c>
      <c r="BI8" s="1983">
        <v>44926</v>
      </c>
      <c r="BJ8" s="1985" t="s">
        <v>1213</v>
      </c>
    </row>
    <row r="9" spans="1:62" ht="132.75" customHeight="1" thickBot="1" x14ac:dyDescent="0.35">
      <c r="A9" s="39"/>
      <c r="B9" s="1603"/>
      <c r="C9" s="1975"/>
      <c r="D9" s="1925"/>
      <c r="E9" s="1612"/>
      <c r="F9" s="1912"/>
      <c r="G9" s="1661"/>
      <c r="H9" s="1980"/>
      <c r="I9" s="1636"/>
      <c r="J9" s="1649"/>
      <c r="K9" s="1649"/>
      <c r="L9" s="1649"/>
      <c r="M9" s="1636"/>
      <c r="N9" s="1644"/>
      <c r="O9" s="1647"/>
      <c r="P9" s="1977"/>
      <c r="Q9" s="1978"/>
      <c r="R9" s="1978"/>
      <c r="S9" s="1978"/>
      <c r="T9" s="1978"/>
      <c r="U9" s="1978"/>
      <c r="V9" s="1978"/>
      <c r="W9" s="1978"/>
      <c r="X9" s="1978"/>
      <c r="Y9" s="1978"/>
      <c r="Z9" s="1978"/>
      <c r="AA9" s="1978"/>
      <c r="AB9" s="1978"/>
      <c r="AC9" s="1978"/>
      <c r="AD9" s="1978"/>
      <c r="AE9" s="1978"/>
      <c r="AF9" s="1978"/>
      <c r="AG9" s="1978"/>
      <c r="AH9" s="1978"/>
      <c r="AI9" s="1994"/>
      <c r="AJ9" s="1651"/>
      <c r="AK9" s="1655"/>
      <c r="AL9" s="1658"/>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706"/>
      <c r="BD9" s="1639"/>
      <c r="BE9" s="1988"/>
      <c r="BF9" s="1990"/>
      <c r="BG9" s="1992"/>
      <c r="BH9" s="1982"/>
      <c r="BI9" s="1984"/>
      <c r="BJ9" s="1986"/>
    </row>
    <row r="10" spans="1:62" ht="131.25" customHeight="1" thickBot="1" x14ac:dyDescent="0.35">
      <c r="A10" s="39"/>
      <c r="B10" s="1601" t="s">
        <v>192</v>
      </c>
      <c r="C10" s="1974" t="s">
        <v>214</v>
      </c>
      <c r="D10" s="1924" t="s">
        <v>224</v>
      </c>
      <c r="E10" s="1610" t="s">
        <v>74</v>
      </c>
      <c r="F10" s="1910" t="s">
        <v>241</v>
      </c>
      <c r="G10" s="1716" t="s">
        <v>417</v>
      </c>
      <c r="H10" s="1979" t="s">
        <v>367</v>
      </c>
      <c r="I10" s="1635" t="s">
        <v>63</v>
      </c>
      <c r="J10" s="682" t="s">
        <v>432</v>
      </c>
      <c r="K10" s="1648" t="s">
        <v>433</v>
      </c>
      <c r="L10" s="1648" t="s">
        <v>355</v>
      </c>
      <c r="M10" s="1635" t="s">
        <v>371</v>
      </c>
      <c r="N10" s="1642" t="s">
        <v>122</v>
      </c>
      <c r="O10" s="1645">
        <v>0.6</v>
      </c>
      <c r="P10" s="1724" t="s">
        <v>54</v>
      </c>
      <c r="Q10" s="1724" t="s">
        <v>53</v>
      </c>
      <c r="R10" s="1724" t="s">
        <v>54</v>
      </c>
      <c r="S10" s="1724" t="s">
        <v>54</v>
      </c>
      <c r="T10" s="1724" t="s">
        <v>53</v>
      </c>
      <c r="U10" s="1724" t="s">
        <v>54</v>
      </c>
      <c r="V10" s="1724" t="s">
        <v>54</v>
      </c>
      <c r="W10" s="1724" t="s">
        <v>54</v>
      </c>
      <c r="X10" s="1724" t="s">
        <v>54</v>
      </c>
      <c r="Y10" s="1724" t="s">
        <v>53</v>
      </c>
      <c r="Z10" s="1724" t="s">
        <v>53</v>
      </c>
      <c r="AA10" s="1724" t="s">
        <v>53</v>
      </c>
      <c r="AB10" s="1724" t="s">
        <v>54</v>
      </c>
      <c r="AC10" s="1724" t="s">
        <v>54</v>
      </c>
      <c r="AD10" s="1724" t="s">
        <v>54</v>
      </c>
      <c r="AE10" s="1724" t="s">
        <v>54</v>
      </c>
      <c r="AF10" s="1724" t="s">
        <v>53</v>
      </c>
      <c r="AG10" s="1724" t="s">
        <v>53</v>
      </c>
      <c r="AH10" s="1724" t="s">
        <v>54</v>
      </c>
      <c r="AI10" s="1907">
        <v>7</v>
      </c>
      <c r="AJ10" s="1650" t="s">
        <v>130</v>
      </c>
      <c r="AK10" s="1653">
        <v>0.8</v>
      </c>
      <c r="AL10" s="1656"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741" t="s">
        <v>129</v>
      </c>
      <c r="BD10" s="1637" t="s">
        <v>60</v>
      </c>
      <c r="BE10" s="150" t="s">
        <v>434</v>
      </c>
      <c r="BF10" s="670" t="s">
        <v>412</v>
      </c>
      <c r="BG10" s="670" t="s">
        <v>390</v>
      </c>
      <c r="BH10" s="158">
        <v>44564</v>
      </c>
      <c r="BI10" s="158">
        <v>44925</v>
      </c>
      <c r="BJ10" s="1730" t="s">
        <v>418</v>
      </c>
    </row>
    <row r="11" spans="1:62" ht="129" customHeight="1" thickBot="1" x14ac:dyDescent="0.35">
      <c r="A11" s="39"/>
      <c r="B11" s="1603"/>
      <c r="C11" s="1975"/>
      <c r="D11" s="1925"/>
      <c r="E11" s="1612"/>
      <c r="F11" s="1912"/>
      <c r="G11" s="1717"/>
      <c r="H11" s="1980"/>
      <c r="I11" s="1636"/>
      <c r="J11" s="647" t="s">
        <v>1215</v>
      </c>
      <c r="K11" s="1649"/>
      <c r="L11" s="1649"/>
      <c r="M11" s="1636"/>
      <c r="N11" s="1644"/>
      <c r="O11" s="1647"/>
      <c r="P11" s="1725"/>
      <c r="Q11" s="1725"/>
      <c r="R11" s="1725"/>
      <c r="S11" s="1725"/>
      <c r="T11" s="1725"/>
      <c r="U11" s="1725"/>
      <c r="V11" s="1725"/>
      <c r="W11" s="1725"/>
      <c r="X11" s="1725"/>
      <c r="Y11" s="1725"/>
      <c r="Z11" s="1725"/>
      <c r="AA11" s="1725"/>
      <c r="AB11" s="1725"/>
      <c r="AC11" s="1725"/>
      <c r="AD11" s="1725"/>
      <c r="AE11" s="1725"/>
      <c r="AF11" s="1725"/>
      <c r="AG11" s="1725"/>
      <c r="AH11" s="1725"/>
      <c r="AI11" s="1909"/>
      <c r="AJ11" s="1651"/>
      <c r="AK11" s="1655"/>
      <c r="AL11" s="1658"/>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706"/>
      <c r="BD11" s="1639"/>
      <c r="BE11" s="159" t="s">
        <v>429</v>
      </c>
      <c r="BF11" s="648" t="s">
        <v>412</v>
      </c>
      <c r="BG11" s="648" t="s">
        <v>430</v>
      </c>
      <c r="BH11" s="160">
        <v>44564</v>
      </c>
      <c r="BI11" s="160">
        <v>44925</v>
      </c>
      <c r="BJ11" s="1731"/>
    </row>
    <row r="12" spans="1:62" ht="149.25" customHeight="1" thickBot="1" x14ac:dyDescent="0.35">
      <c r="A12" s="39"/>
      <c r="B12" s="1601" t="s">
        <v>201</v>
      </c>
      <c r="C12" s="1974" t="s">
        <v>218</v>
      </c>
      <c r="D12" s="1924" t="s">
        <v>225</v>
      </c>
      <c r="E12" s="1610" t="s">
        <v>50</v>
      </c>
      <c r="F12" s="1910" t="s">
        <v>245</v>
      </c>
      <c r="G12" s="1716" t="s">
        <v>455</v>
      </c>
      <c r="H12" s="1995" t="s">
        <v>367</v>
      </c>
      <c r="I12" s="1635" t="s">
        <v>63</v>
      </c>
      <c r="J12" s="192" t="s">
        <v>456</v>
      </c>
      <c r="K12" s="682" t="s">
        <v>457</v>
      </c>
      <c r="L12" s="682" t="s">
        <v>355</v>
      </c>
      <c r="M12" s="1635" t="s">
        <v>374</v>
      </c>
      <c r="N12" s="1642" t="s">
        <v>129</v>
      </c>
      <c r="O12" s="1645">
        <v>0.8</v>
      </c>
      <c r="P12" s="1724" t="s">
        <v>53</v>
      </c>
      <c r="Q12" s="1724" t="s">
        <v>53</v>
      </c>
      <c r="R12" s="1724" t="s">
        <v>53</v>
      </c>
      <c r="S12" s="1724" t="s">
        <v>53</v>
      </c>
      <c r="T12" s="1724" t="s">
        <v>53</v>
      </c>
      <c r="U12" s="1724" t="s">
        <v>54</v>
      </c>
      <c r="V12" s="1724" t="s">
        <v>53</v>
      </c>
      <c r="W12" s="1724" t="s">
        <v>54</v>
      </c>
      <c r="X12" s="1724" t="s">
        <v>54</v>
      </c>
      <c r="Y12" s="1724" t="s">
        <v>54</v>
      </c>
      <c r="Z12" s="1724" t="s">
        <v>53</v>
      </c>
      <c r="AA12" s="1724" t="s">
        <v>53</v>
      </c>
      <c r="AB12" s="1724" t="s">
        <v>53</v>
      </c>
      <c r="AC12" s="1724" t="s">
        <v>53</v>
      </c>
      <c r="AD12" s="1724" t="s">
        <v>54</v>
      </c>
      <c r="AE12" s="1724" t="s">
        <v>54</v>
      </c>
      <c r="AF12" s="1724" t="s">
        <v>53</v>
      </c>
      <c r="AG12" s="1724" t="s">
        <v>54</v>
      </c>
      <c r="AH12" s="1724" t="s">
        <v>54</v>
      </c>
      <c r="AI12" s="1907">
        <v>11</v>
      </c>
      <c r="AJ12" s="1650" t="s">
        <v>130</v>
      </c>
      <c r="AK12" s="1653">
        <v>0.8</v>
      </c>
      <c r="AL12" s="1656"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637" t="s">
        <v>60</v>
      </c>
      <c r="BE12" s="1998" t="s">
        <v>472</v>
      </c>
      <c r="BF12" s="1635" t="s">
        <v>473</v>
      </c>
      <c r="BG12" s="1678" t="s">
        <v>381</v>
      </c>
      <c r="BH12" s="1681">
        <v>44564</v>
      </c>
      <c r="BI12" s="1681">
        <v>44925</v>
      </c>
      <c r="BJ12" s="1730" t="s">
        <v>454</v>
      </c>
    </row>
    <row r="13" spans="1:62" ht="254.25" customHeight="1" thickBot="1" x14ac:dyDescent="0.35">
      <c r="B13" s="1603"/>
      <c r="C13" s="1975"/>
      <c r="D13" s="1925"/>
      <c r="E13" s="1612"/>
      <c r="F13" s="1912"/>
      <c r="G13" s="1717"/>
      <c r="H13" s="1996"/>
      <c r="I13" s="1636"/>
      <c r="J13" s="193" t="s">
        <v>456</v>
      </c>
      <c r="K13" s="580" t="s">
        <v>458</v>
      </c>
      <c r="L13" s="647" t="s">
        <v>356</v>
      </c>
      <c r="M13" s="1636"/>
      <c r="N13" s="1644"/>
      <c r="O13" s="1647"/>
      <c r="P13" s="1725"/>
      <c r="Q13" s="1725"/>
      <c r="R13" s="1725"/>
      <c r="S13" s="1725"/>
      <c r="T13" s="1725"/>
      <c r="U13" s="1725"/>
      <c r="V13" s="1725"/>
      <c r="W13" s="1725"/>
      <c r="X13" s="1725"/>
      <c r="Y13" s="1725"/>
      <c r="Z13" s="1725"/>
      <c r="AA13" s="1725"/>
      <c r="AB13" s="1725"/>
      <c r="AC13" s="1725"/>
      <c r="AD13" s="1725"/>
      <c r="AE13" s="1725"/>
      <c r="AF13" s="1725"/>
      <c r="AG13" s="1725"/>
      <c r="AH13" s="1725"/>
      <c r="AI13" s="1909"/>
      <c r="AJ13" s="1651"/>
      <c r="AK13" s="1655"/>
      <c r="AL13" s="1658"/>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639"/>
      <c r="BE13" s="1999"/>
      <c r="BF13" s="1636"/>
      <c r="BG13" s="1680"/>
      <c r="BH13" s="1683"/>
      <c r="BI13" s="1683"/>
      <c r="BJ13" s="1731"/>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601" t="s">
        <v>193</v>
      </c>
      <c r="C16" s="1974" t="s">
        <v>206</v>
      </c>
      <c r="D16" s="1924" t="s">
        <v>227</v>
      </c>
      <c r="E16" s="1610" t="s">
        <v>74</v>
      </c>
      <c r="F16" s="1910" t="s">
        <v>253</v>
      </c>
      <c r="G16" s="1716" t="s">
        <v>491</v>
      </c>
      <c r="H16" s="1995" t="s">
        <v>367</v>
      </c>
      <c r="I16" s="1635" t="s">
        <v>63</v>
      </c>
      <c r="J16" s="1648" t="s">
        <v>492</v>
      </c>
      <c r="K16" s="1648" t="s">
        <v>493</v>
      </c>
      <c r="L16" s="1648" t="s">
        <v>355</v>
      </c>
      <c r="M16" s="1635" t="s">
        <v>372</v>
      </c>
      <c r="N16" s="1642" t="s">
        <v>135</v>
      </c>
      <c r="O16" s="1645">
        <v>1</v>
      </c>
      <c r="P16" s="1724" t="s">
        <v>53</v>
      </c>
      <c r="Q16" s="1724" t="s">
        <v>53</v>
      </c>
      <c r="R16" s="1724" t="s">
        <v>53</v>
      </c>
      <c r="S16" s="1724" t="s">
        <v>54</v>
      </c>
      <c r="T16" s="1724" t="s">
        <v>53</v>
      </c>
      <c r="U16" s="1724" t="s">
        <v>54</v>
      </c>
      <c r="V16" s="1724" t="s">
        <v>54</v>
      </c>
      <c r="W16" s="1724" t="s">
        <v>54</v>
      </c>
      <c r="X16" s="1724" t="s">
        <v>54</v>
      </c>
      <c r="Y16" s="1724" t="s">
        <v>53</v>
      </c>
      <c r="Z16" s="1724" t="s">
        <v>53</v>
      </c>
      <c r="AA16" s="1724" t="s">
        <v>53</v>
      </c>
      <c r="AB16" s="1724" t="s">
        <v>53</v>
      </c>
      <c r="AC16" s="1724" t="s">
        <v>53</v>
      </c>
      <c r="AD16" s="1724" t="s">
        <v>54</v>
      </c>
      <c r="AE16" s="1724" t="s">
        <v>53</v>
      </c>
      <c r="AF16" s="1724" t="s">
        <v>54</v>
      </c>
      <c r="AG16" s="1724" t="s">
        <v>53</v>
      </c>
      <c r="AH16" s="1724" t="s">
        <v>54</v>
      </c>
      <c r="AI16" s="1907">
        <v>11</v>
      </c>
      <c r="AJ16" s="1650" t="s">
        <v>130</v>
      </c>
      <c r="AK16" s="1653">
        <v>0.8</v>
      </c>
      <c r="AL16" s="1656"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637" t="s">
        <v>60</v>
      </c>
      <c r="BE16" s="1724" t="s">
        <v>513</v>
      </c>
      <c r="BF16" s="1722" t="s">
        <v>514</v>
      </c>
      <c r="BG16" s="1722" t="s">
        <v>395</v>
      </c>
      <c r="BH16" s="1732">
        <v>44564</v>
      </c>
      <c r="BI16" s="1728">
        <v>44926</v>
      </c>
      <c r="BJ16" s="1780" t="s">
        <v>1217</v>
      </c>
    </row>
    <row r="17" spans="2:62" ht="252.75" customHeight="1" thickBot="1" x14ac:dyDescent="0.35">
      <c r="B17" s="1602"/>
      <c r="C17" s="1997"/>
      <c r="D17" s="1958"/>
      <c r="E17" s="1632"/>
      <c r="F17" s="1912"/>
      <c r="G17" s="1717"/>
      <c r="H17" s="1996"/>
      <c r="I17" s="1636"/>
      <c r="J17" s="1649"/>
      <c r="K17" s="1649"/>
      <c r="L17" s="1649"/>
      <c r="M17" s="1636"/>
      <c r="N17" s="1644"/>
      <c r="O17" s="1647"/>
      <c r="P17" s="1725"/>
      <c r="Q17" s="1725"/>
      <c r="R17" s="1725"/>
      <c r="S17" s="1725"/>
      <c r="T17" s="1725"/>
      <c r="U17" s="1725"/>
      <c r="V17" s="1725"/>
      <c r="W17" s="1725"/>
      <c r="X17" s="1725"/>
      <c r="Y17" s="1725"/>
      <c r="Z17" s="1725"/>
      <c r="AA17" s="1725"/>
      <c r="AB17" s="1725"/>
      <c r="AC17" s="1725"/>
      <c r="AD17" s="1725"/>
      <c r="AE17" s="1725"/>
      <c r="AF17" s="1725"/>
      <c r="AG17" s="1725"/>
      <c r="AH17" s="1725"/>
      <c r="AI17" s="1909"/>
      <c r="AJ17" s="1651"/>
      <c r="AK17" s="1655"/>
      <c r="AL17" s="1658"/>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639"/>
      <c r="BE17" s="1725"/>
      <c r="BF17" s="1723"/>
      <c r="BG17" s="1723"/>
      <c r="BH17" s="1733"/>
      <c r="BI17" s="1729"/>
      <c r="BJ17" s="1782"/>
    </row>
    <row r="18" spans="2:62" ht="273.75" customHeight="1" thickBot="1" x14ac:dyDescent="0.35">
      <c r="B18" s="1602"/>
      <c r="C18" s="1997"/>
      <c r="D18" s="1958"/>
      <c r="E18" s="1666" t="s">
        <v>74</v>
      </c>
      <c r="F18" s="1910" t="s">
        <v>254</v>
      </c>
      <c r="G18" s="1716" t="s">
        <v>494</v>
      </c>
      <c r="H18" s="1995" t="s">
        <v>367</v>
      </c>
      <c r="I18" s="1635" t="s">
        <v>63</v>
      </c>
      <c r="J18" s="1648" t="s">
        <v>495</v>
      </c>
      <c r="K18" s="1648" t="s">
        <v>496</v>
      </c>
      <c r="L18" s="1648" t="s">
        <v>355</v>
      </c>
      <c r="M18" s="1635" t="s">
        <v>373</v>
      </c>
      <c r="N18" s="1642" t="s">
        <v>112</v>
      </c>
      <c r="O18" s="1645">
        <v>0.2</v>
      </c>
      <c r="P18" s="1724" t="s">
        <v>53</v>
      </c>
      <c r="Q18" s="1724" t="s">
        <v>53</v>
      </c>
      <c r="R18" s="1724" t="s">
        <v>53</v>
      </c>
      <c r="S18" s="1724" t="s">
        <v>54</v>
      </c>
      <c r="T18" s="1724" t="s">
        <v>53</v>
      </c>
      <c r="U18" s="1724" t="s">
        <v>54</v>
      </c>
      <c r="V18" s="1724" t="s">
        <v>54</v>
      </c>
      <c r="W18" s="1724" t="s">
        <v>54</v>
      </c>
      <c r="X18" s="1724" t="s">
        <v>54</v>
      </c>
      <c r="Y18" s="1724" t="s">
        <v>53</v>
      </c>
      <c r="Z18" s="1724" t="s">
        <v>53</v>
      </c>
      <c r="AA18" s="1724" t="s">
        <v>53</v>
      </c>
      <c r="AB18" s="1724" t="s">
        <v>53</v>
      </c>
      <c r="AC18" s="1724" t="s">
        <v>53</v>
      </c>
      <c r="AD18" s="1724" t="s">
        <v>54</v>
      </c>
      <c r="AE18" s="1724" t="s">
        <v>53</v>
      </c>
      <c r="AF18" s="1724" t="s">
        <v>54</v>
      </c>
      <c r="AG18" s="1724" t="s">
        <v>53</v>
      </c>
      <c r="AH18" s="1724" t="s">
        <v>54</v>
      </c>
      <c r="AI18" s="1907">
        <v>11</v>
      </c>
      <c r="AJ18" s="1650" t="s">
        <v>130</v>
      </c>
      <c r="AK18" s="1653">
        <v>0.8</v>
      </c>
      <c r="AL18" s="1656"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637" t="s">
        <v>60</v>
      </c>
      <c r="BE18" s="1724" t="s">
        <v>513</v>
      </c>
      <c r="BF18" s="1722" t="s">
        <v>514</v>
      </c>
      <c r="BG18" s="1722" t="s">
        <v>395</v>
      </c>
      <c r="BH18" s="1732">
        <v>44562</v>
      </c>
      <c r="BI18" s="1728">
        <v>44926</v>
      </c>
      <c r="BJ18" s="1780" t="s">
        <v>1217</v>
      </c>
    </row>
    <row r="19" spans="2:62" ht="213" customHeight="1" thickBot="1" x14ac:dyDescent="0.35">
      <c r="B19" s="1603"/>
      <c r="C19" s="1975"/>
      <c r="D19" s="1925"/>
      <c r="E19" s="1612"/>
      <c r="F19" s="1912"/>
      <c r="G19" s="1717"/>
      <c r="H19" s="1996"/>
      <c r="I19" s="1636"/>
      <c r="J19" s="1649"/>
      <c r="K19" s="1649"/>
      <c r="L19" s="1649"/>
      <c r="M19" s="1636"/>
      <c r="N19" s="1644"/>
      <c r="O19" s="1647"/>
      <c r="P19" s="1725"/>
      <c r="Q19" s="1725"/>
      <c r="R19" s="1725"/>
      <c r="S19" s="1725"/>
      <c r="T19" s="1725"/>
      <c r="U19" s="1725"/>
      <c r="V19" s="1725"/>
      <c r="W19" s="1725"/>
      <c r="X19" s="1725"/>
      <c r="Y19" s="1725"/>
      <c r="Z19" s="1725"/>
      <c r="AA19" s="1725"/>
      <c r="AB19" s="1725"/>
      <c r="AC19" s="1725"/>
      <c r="AD19" s="1725"/>
      <c r="AE19" s="1725"/>
      <c r="AF19" s="1725"/>
      <c r="AG19" s="1725"/>
      <c r="AH19" s="1725"/>
      <c r="AI19" s="1909"/>
      <c r="AJ19" s="1651"/>
      <c r="AK19" s="1655"/>
      <c r="AL19" s="1658"/>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639"/>
      <c r="BE19" s="1725"/>
      <c r="BF19" s="1723"/>
      <c r="BG19" s="1723"/>
      <c r="BH19" s="1733"/>
      <c r="BI19" s="1729"/>
      <c r="BJ19" s="1782"/>
    </row>
    <row r="20" spans="2:62" ht="139.5" customHeight="1" thickBot="1" x14ac:dyDescent="0.35">
      <c r="B20" s="1601" t="s">
        <v>194</v>
      </c>
      <c r="C20" s="1974" t="s">
        <v>212</v>
      </c>
      <c r="D20" s="1924" t="s">
        <v>228</v>
      </c>
      <c r="E20" s="1610" t="s">
        <v>74</v>
      </c>
      <c r="F20" s="1910" t="s">
        <v>265</v>
      </c>
      <c r="G20" s="1716" t="s">
        <v>1218</v>
      </c>
      <c r="H20" s="1995" t="s">
        <v>367</v>
      </c>
      <c r="I20" s="1635" t="s">
        <v>63</v>
      </c>
      <c r="J20" s="1648" t="s">
        <v>771</v>
      </c>
      <c r="K20" s="1648" t="s">
        <v>1219</v>
      </c>
      <c r="L20" s="1648" t="s">
        <v>355</v>
      </c>
      <c r="M20" s="1635" t="s">
        <v>372</v>
      </c>
      <c r="N20" s="1642" t="s">
        <v>135</v>
      </c>
      <c r="O20" s="1645">
        <v>1</v>
      </c>
      <c r="P20" s="1724" t="s">
        <v>54</v>
      </c>
      <c r="Q20" s="1724" t="s">
        <v>53</v>
      </c>
      <c r="R20" s="1724" t="s">
        <v>54</v>
      </c>
      <c r="S20" s="1724" t="s">
        <v>54</v>
      </c>
      <c r="T20" s="1724" t="s">
        <v>53</v>
      </c>
      <c r="U20" s="1724" t="s">
        <v>53</v>
      </c>
      <c r="V20" s="1724" t="s">
        <v>53</v>
      </c>
      <c r="W20" s="1724" t="s">
        <v>54</v>
      </c>
      <c r="X20" s="1724" t="s">
        <v>53</v>
      </c>
      <c r="Y20" s="1724" t="s">
        <v>54</v>
      </c>
      <c r="Z20" s="1724" t="s">
        <v>54</v>
      </c>
      <c r="AA20" s="1724" t="s">
        <v>53</v>
      </c>
      <c r="AB20" s="1724" t="s">
        <v>54</v>
      </c>
      <c r="AC20" s="1724" t="s">
        <v>54</v>
      </c>
      <c r="AD20" s="1724" t="s">
        <v>53</v>
      </c>
      <c r="AE20" s="1724" t="s">
        <v>54</v>
      </c>
      <c r="AF20" s="1724" t="s">
        <v>54</v>
      </c>
      <c r="AG20" s="1724" t="s">
        <v>53</v>
      </c>
      <c r="AH20" s="1724" t="s">
        <v>54</v>
      </c>
      <c r="AI20" s="1907">
        <v>8</v>
      </c>
      <c r="AJ20" s="1650" t="s">
        <v>130</v>
      </c>
      <c r="AK20" s="1653">
        <v>0.8</v>
      </c>
      <c r="AL20" s="1656"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637" t="s">
        <v>60</v>
      </c>
      <c r="BE20" s="379" t="s">
        <v>1222</v>
      </c>
      <c r="BF20" s="670" t="s">
        <v>1223</v>
      </c>
      <c r="BG20" s="670" t="s">
        <v>775</v>
      </c>
      <c r="BH20" s="404">
        <v>44562</v>
      </c>
      <c r="BI20" s="404">
        <v>44866</v>
      </c>
      <c r="BJ20" s="405" t="s">
        <v>776</v>
      </c>
    </row>
    <row r="21" spans="2:62" ht="213" customHeight="1" thickBot="1" x14ac:dyDescent="0.35">
      <c r="B21" s="1602"/>
      <c r="C21" s="1997"/>
      <c r="D21" s="1958"/>
      <c r="E21" s="1632"/>
      <c r="F21" s="1912"/>
      <c r="G21" s="1717"/>
      <c r="H21" s="1996"/>
      <c r="I21" s="1636"/>
      <c r="J21" s="1649"/>
      <c r="K21" s="1649"/>
      <c r="L21" s="1649"/>
      <c r="M21" s="1636"/>
      <c r="N21" s="1644"/>
      <c r="O21" s="1647"/>
      <c r="P21" s="1725"/>
      <c r="Q21" s="1725"/>
      <c r="R21" s="1725"/>
      <c r="S21" s="1725"/>
      <c r="T21" s="1725"/>
      <c r="U21" s="1725"/>
      <c r="V21" s="1725"/>
      <c r="W21" s="1725"/>
      <c r="X21" s="1725"/>
      <c r="Y21" s="1725"/>
      <c r="Z21" s="1725"/>
      <c r="AA21" s="1725"/>
      <c r="AB21" s="1725"/>
      <c r="AC21" s="1725"/>
      <c r="AD21" s="1725"/>
      <c r="AE21" s="1725"/>
      <c r="AF21" s="1725"/>
      <c r="AG21" s="1725"/>
      <c r="AH21" s="1725"/>
      <c r="AI21" s="1909"/>
      <c r="AJ21" s="1651"/>
      <c r="AK21" s="1655"/>
      <c r="AL21" s="1658"/>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639"/>
      <c r="BE21" s="648" t="s">
        <v>1224</v>
      </c>
      <c r="BF21" s="648" t="s">
        <v>1225</v>
      </c>
      <c r="BG21" s="313" t="s">
        <v>395</v>
      </c>
      <c r="BH21" s="314">
        <v>44583</v>
      </c>
      <c r="BI21" s="314">
        <v>44895</v>
      </c>
      <c r="BJ21" s="406" t="s">
        <v>1226</v>
      </c>
    </row>
    <row r="22" spans="2:62" ht="124.5" customHeight="1" thickBot="1" x14ac:dyDescent="0.35">
      <c r="B22" s="1603"/>
      <c r="C22" s="1975"/>
      <c r="D22" s="1925"/>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601" t="s">
        <v>197</v>
      </c>
      <c r="C24" s="1974" t="s">
        <v>216</v>
      </c>
      <c r="D24" s="1924" t="s">
        <v>229</v>
      </c>
      <c r="E24" s="1610" t="s">
        <v>50</v>
      </c>
      <c r="F24" s="1910" t="s">
        <v>289</v>
      </c>
      <c r="G24" s="1716" t="s">
        <v>753</v>
      </c>
      <c r="H24" s="1995" t="s">
        <v>367</v>
      </c>
      <c r="I24" s="1635" t="s">
        <v>63</v>
      </c>
      <c r="J24" s="1758" t="s">
        <v>750</v>
      </c>
      <c r="K24" s="1756" t="s">
        <v>751</v>
      </c>
      <c r="L24" s="1648" t="s">
        <v>355</v>
      </c>
      <c r="M24" s="1635" t="s">
        <v>373</v>
      </c>
      <c r="N24" s="1642" t="s">
        <v>112</v>
      </c>
      <c r="O24" s="1645">
        <v>0.2</v>
      </c>
      <c r="P24" s="1724" t="s">
        <v>53</v>
      </c>
      <c r="Q24" s="1724" t="s">
        <v>53</v>
      </c>
      <c r="R24" s="1724" t="s">
        <v>53</v>
      </c>
      <c r="S24" s="1724" t="s">
        <v>54</v>
      </c>
      <c r="T24" s="1724" t="s">
        <v>53</v>
      </c>
      <c r="U24" s="1724" t="s">
        <v>53</v>
      </c>
      <c r="V24" s="1724" t="s">
        <v>53</v>
      </c>
      <c r="W24" s="1724" t="s">
        <v>54</v>
      </c>
      <c r="X24" s="1724" t="s">
        <v>54</v>
      </c>
      <c r="Y24" s="1724" t="s">
        <v>53</v>
      </c>
      <c r="Z24" s="1724" t="s">
        <v>53</v>
      </c>
      <c r="AA24" s="1724" t="s">
        <v>53</v>
      </c>
      <c r="AB24" s="1724" t="s">
        <v>53</v>
      </c>
      <c r="AC24" s="1724" t="s">
        <v>53</v>
      </c>
      <c r="AD24" s="1724" t="s">
        <v>54</v>
      </c>
      <c r="AE24" s="1724" t="s">
        <v>54</v>
      </c>
      <c r="AF24" s="1724" t="s">
        <v>54</v>
      </c>
      <c r="AG24" s="1724" t="s">
        <v>54</v>
      </c>
      <c r="AH24" s="1724" t="s">
        <v>54</v>
      </c>
      <c r="AI24" s="1907">
        <v>11</v>
      </c>
      <c r="AJ24" s="1650" t="s">
        <v>130</v>
      </c>
      <c r="AK24" s="1653">
        <v>0.8</v>
      </c>
      <c r="AL24" s="1656"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637" t="s">
        <v>60</v>
      </c>
      <c r="BE24" s="2001" t="s">
        <v>756</v>
      </c>
      <c r="BF24" s="1722" t="s">
        <v>757</v>
      </c>
      <c r="BG24" s="1722" t="s">
        <v>390</v>
      </c>
      <c r="BH24" s="1732">
        <v>44713</v>
      </c>
      <c r="BI24" s="1728">
        <v>44895</v>
      </c>
      <c r="BJ24" s="1730" t="s">
        <v>758</v>
      </c>
    </row>
    <row r="25" spans="2:62" ht="189.75" customHeight="1" thickBot="1" x14ac:dyDescent="0.35">
      <c r="B25" s="1603"/>
      <c r="C25" s="1975"/>
      <c r="D25" s="1925"/>
      <c r="E25" s="1612"/>
      <c r="F25" s="1912"/>
      <c r="G25" s="1717"/>
      <c r="H25" s="1996"/>
      <c r="I25" s="1636"/>
      <c r="J25" s="1760"/>
      <c r="K25" s="1762"/>
      <c r="L25" s="1649"/>
      <c r="M25" s="1636"/>
      <c r="N25" s="1644"/>
      <c r="O25" s="1647"/>
      <c r="P25" s="1725"/>
      <c r="Q25" s="1725"/>
      <c r="R25" s="1725"/>
      <c r="S25" s="1725"/>
      <c r="T25" s="1725"/>
      <c r="U25" s="1725"/>
      <c r="V25" s="1725"/>
      <c r="W25" s="1725"/>
      <c r="X25" s="1725"/>
      <c r="Y25" s="1725"/>
      <c r="Z25" s="1725"/>
      <c r="AA25" s="1725"/>
      <c r="AB25" s="1725"/>
      <c r="AC25" s="1725"/>
      <c r="AD25" s="1725"/>
      <c r="AE25" s="1725"/>
      <c r="AF25" s="1725"/>
      <c r="AG25" s="1725"/>
      <c r="AH25" s="1725"/>
      <c r="AI25" s="1909"/>
      <c r="AJ25" s="1651"/>
      <c r="AK25" s="1655"/>
      <c r="AL25" s="1658"/>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639"/>
      <c r="BE25" s="2002"/>
      <c r="BF25" s="1723"/>
      <c r="BG25" s="1723"/>
      <c r="BH25" s="1733"/>
      <c r="BI25" s="1729"/>
      <c r="BJ25" s="1731"/>
    </row>
    <row r="26" spans="2:62" ht="207" customHeight="1" thickBot="1" x14ac:dyDescent="0.35">
      <c r="B26" s="1601" t="s">
        <v>195</v>
      </c>
      <c r="C26" s="1974" t="s">
        <v>208</v>
      </c>
      <c r="D26" s="1924"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602"/>
      <c r="C27" s="1997"/>
      <c r="D27" s="1958"/>
      <c r="E27" s="1666" t="s">
        <v>50</v>
      </c>
      <c r="F27" s="1910" t="s">
        <v>304</v>
      </c>
      <c r="G27" s="1633" t="s">
        <v>851</v>
      </c>
      <c r="H27" s="1979" t="s">
        <v>367</v>
      </c>
      <c r="I27" s="1635" t="s">
        <v>63</v>
      </c>
      <c r="J27" s="1648" t="s">
        <v>1228</v>
      </c>
      <c r="K27" s="1648" t="s">
        <v>852</v>
      </c>
      <c r="L27" s="1648" t="s">
        <v>101</v>
      </c>
      <c r="M27" s="1635" t="s">
        <v>372</v>
      </c>
      <c r="N27" s="1642" t="s">
        <v>135</v>
      </c>
      <c r="O27" s="1645">
        <v>1</v>
      </c>
      <c r="P27" s="1724" t="s">
        <v>53</v>
      </c>
      <c r="Q27" s="1724" t="s">
        <v>53</v>
      </c>
      <c r="R27" s="1724" t="s">
        <v>53</v>
      </c>
      <c r="S27" s="1724" t="s">
        <v>53</v>
      </c>
      <c r="T27" s="1724" t="s">
        <v>53</v>
      </c>
      <c r="U27" s="1724" t="s">
        <v>53</v>
      </c>
      <c r="V27" s="1724" t="s">
        <v>53</v>
      </c>
      <c r="W27" s="1724" t="s">
        <v>53</v>
      </c>
      <c r="X27" s="1724" t="s">
        <v>53</v>
      </c>
      <c r="Y27" s="1724" t="s">
        <v>53</v>
      </c>
      <c r="Z27" s="1724" t="s">
        <v>53</v>
      </c>
      <c r="AA27" s="1724" t="s">
        <v>53</v>
      </c>
      <c r="AB27" s="1724" t="s">
        <v>53</v>
      </c>
      <c r="AC27" s="1724" t="s">
        <v>53</v>
      </c>
      <c r="AD27" s="1724" t="s">
        <v>53</v>
      </c>
      <c r="AE27" s="1724" t="s">
        <v>54</v>
      </c>
      <c r="AF27" s="1724" t="s">
        <v>53</v>
      </c>
      <c r="AG27" s="1724" t="s">
        <v>53</v>
      </c>
      <c r="AH27" s="1724" t="s">
        <v>54</v>
      </c>
      <c r="AI27" s="1907">
        <v>17</v>
      </c>
      <c r="AJ27" s="1650" t="s">
        <v>155</v>
      </c>
      <c r="AK27" s="1653">
        <v>1</v>
      </c>
      <c r="AL27" s="1965" t="s">
        <v>91</v>
      </c>
      <c r="AM27" s="2003" t="s">
        <v>84</v>
      </c>
      <c r="AN27" s="1750" t="s">
        <v>853</v>
      </c>
      <c r="AO27" s="2009" t="s">
        <v>787</v>
      </c>
      <c r="AP27" s="1742" t="s">
        <v>103</v>
      </c>
      <c r="AQ27" s="1637" t="s">
        <v>61</v>
      </c>
      <c r="AR27" s="707">
        <v>0.25</v>
      </c>
      <c r="AS27" s="1637" t="s">
        <v>56</v>
      </c>
      <c r="AT27" s="1653">
        <v>0.15</v>
      </c>
      <c r="AU27" s="1743">
        <v>0.4</v>
      </c>
      <c r="AV27" s="1637" t="s">
        <v>57</v>
      </c>
      <c r="AW27" s="1637" t="s">
        <v>58</v>
      </c>
      <c r="AX27" s="1637" t="s">
        <v>59</v>
      </c>
      <c r="AY27" s="1743">
        <v>0.6</v>
      </c>
      <c r="AZ27" s="1749" t="s">
        <v>122</v>
      </c>
      <c r="BA27" s="1743">
        <v>1</v>
      </c>
      <c r="BB27" s="1749" t="s">
        <v>155</v>
      </c>
      <c r="BC27" s="1741" t="s">
        <v>91</v>
      </c>
      <c r="BD27" s="1637" t="s">
        <v>60</v>
      </c>
      <c r="BE27" s="607" t="s">
        <v>856</v>
      </c>
      <c r="BF27" s="584" t="s">
        <v>854</v>
      </c>
      <c r="BG27" s="584" t="s">
        <v>395</v>
      </c>
      <c r="BH27" s="585">
        <v>44562</v>
      </c>
      <c r="BI27" s="586">
        <v>44926</v>
      </c>
      <c r="BJ27" s="1780" t="s">
        <v>855</v>
      </c>
    </row>
    <row r="28" spans="2:62" ht="66" customHeight="1" thickBot="1" x14ac:dyDescent="0.35">
      <c r="B28" s="1602"/>
      <c r="C28" s="1997"/>
      <c r="D28" s="1958"/>
      <c r="E28" s="1611"/>
      <c r="F28" s="1911"/>
      <c r="G28" s="1677"/>
      <c r="H28" s="2000"/>
      <c r="I28" s="1640"/>
      <c r="J28" s="1665"/>
      <c r="K28" s="1665"/>
      <c r="L28" s="1665"/>
      <c r="M28" s="1640"/>
      <c r="N28" s="1643"/>
      <c r="O28" s="1646"/>
      <c r="P28" s="1783"/>
      <c r="Q28" s="1783"/>
      <c r="R28" s="1783"/>
      <c r="S28" s="1783"/>
      <c r="T28" s="1783"/>
      <c r="U28" s="1783"/>
      <c r="V28" s="1783"/>
      <c r="W28" s="1783"/>
      <c r="X28" s="1783"/>
      <c r="Y28" s="1783"/>
      <c r="Z28" s="1783"/>
      <c r="AA28" s="1783"/>
      <c r="AB28" s="1783"/>
      <c r="AC28" s="1783"/>
      <c r="AD28" s="1783"/>
      <c r="AE28" s="1783"/>
      <c r="AF28" s="1783"/>
      <c r="AG28" s="1783"/>
      <c r="AH28" s="1783"/>
      <c r="AI28" s="1908"/>
      <c r="AJ28" s="1652"/>
      <c r="AK28" s="1654"/>
      <c r="AL28" s="1962"/>
      <c r="AM28" s="2004"/>
      <c r="AN28" s="2008"/>
      <c r="AO28" s="2010"/>
      <c r="AP28" s="2012"/>
      <c r="AQ28" s="1638"/>
      <c r="AR28" s="707"/>
      <c r="AS28" s="1638"/>
      <c r="AT28" s="1654"/>
      <c r="AU28" s="2006"/>
      <c r="AV28" s="1638"/>
      <c r="AW28" s="1638"/>
      <c r="AX28" s="1638"/>
      <c r="AY28" s="2006"/>
      <c r="AZ28" s="2007"/>
      <c r="BA28" s="2006"/>
      <c r="BB28" s="2007"/>
      <c r="BC28" s="1948"/>
      <c r="BD28" s="1638"/>
      <c r="BE28" s="609" t="s">
        <v>857</v>
      </c>
      <c r="BF28" s="471" t="s">
        <v>854</v>
      </c>
      <c r="BG28" s="471" t="s">
        <v>395</v>
      </c>
      <c r="BH28" s="274">
        <v>44562</v>
      </c>
      <c r="BI28" s="472">
        <v>44926</v>
      </c>
      <c r="BJ28" s="1781"/>
    </row>
    <row r="29" spans="2:62" ht="104.25" customHeight="1" thickBot="1" x14ac:dyDescent="0.35">
      <c r="B29" s="1602"/>
      <c r="C29" s="1997"/>
      <c r="D29" s="1958"/>
      <c r="E29" s="1611"/>
      <c r="F29" s="1911"/>
      <c r="G29" s="1677"/>
      <c r="H29" s="2000"/>
      <c r="I29" s="1640"/>
      <c r="J29" s="1665"/>
      <c r="K29" s="1665"/>
      <c r="L29" s="1665"/>
      <c r="M29" s="1640"/>
      <c r="N29" s="1643"/>
      <c r="O29" s="1646"/>
      <c r="P29" s="1783"/>
      <c r="Q29" s="1783"/>
      <c r="R29" s="1783"/>
      <c r="S29" s="1783"/>
      <c r="T29" s="1783"/>
      <c r="U29" s="1783"/>
      <c r="V29" s="1783"/>
      <c r="W29" s="1783"/>
      <c r="X29" s="1783"/>
      <c r="Y29" s="1783"/>
      <c r="Z29" s="1783"/>
      <c r="AA29" s="1783"/>
      <c r="AB29" s="1783"/>
      <c r="AC29" s="1783"/>
      <c r="AD29" s="1783"/>
      <c r="AE29" s="1783"/>
      <c r="AF29" s="1783"/>
      <c r="AG29" s="1783"/>
      <c r="AH29" s="1783"/>
      <c r="AI29" s="1908"/>
      <c r="AJ29" s="1652"/>
      <c r="AK29" s="1654"/>
      <c r="AL29" s="1962"/>
      <c r="AM29" s="2004"/>
      <c r="AN29" s="2008"/>
      <c r="AO29" s="2010"/>
      <c r="AP29" s="2012"/>
      <c r="AQ29" s="1638"/>
      <c r="AR29" s="707"/>
      <c r="AS29" s="1638"/>
      <c r="AT29" s="1654"/>
      <c r="AU29" s="2006"/>
      <c r="AV29" s="1638"/>
      <c r="AW29" s="1638"/>
      <c r="AX29" s="1638"/>
      <c r="AY29" s="2006"/>
      <c r="AZ29" s="2007"/>
      <c r="BA29" s="2006"/>
      <c r="BB29" s="2007"/>
      <c r="BC29" s="1948"/>
      <c r="BD29" s="1638"/>
      <c r="BE29" s="609" t="s">
        <v>859</v>
      </c>
      <c r="BF29" s="471" t="s">
        <v>854</v>
      </c>
      <c r="BG29" s="471" t="s">
        <v>395</v>
      </c>
      <c r="BH29" s="274">
        <v>44562</v>
      </c>
      <c r="BI29" s="472">
        <v>44926</v>
      </c>
      <c r="BJ29" s="1781"/>
    </row>
    <row r="30" spans="2:62" ht="132.75" customHeight="1" thickBot="1" x14ac:dyDescent="0.35">
      <c r="B30" s="1602"/>
      <c r="C30" s="1997"/>
      <c r="D30" s="1958"/>
      <c r="E30" s="1632"/>
      <c r="F30" s="1912"/>
      <c r="G30" s="1634"/>
      <c r="H30" s="1980"/>
      <c r="I30" s="1636"/>
      <c r="J30" s="1649"/>
      <c r="K30" s="1649"/>
      <c r="L30" s="1649"/>
      <c r="M30" s="1636"/>
      <c r="N30" s="1644"/>
      <c r="O30" s="1647"/>
      <c r="P30" s="1725"/>
      <c r="Q30" s="1725"/>
      <c r="R30" s="1725"/>
      <c r="S30" s="1725"/>
      <c r="T30" s="1725"/>
      <c r="U30" s="1725"/>
      <c r="V30" s="1725"/>
      <c r="W30" s="1725"/>
      <c r="X30" s="1725"/>
      <c r="Y30" s="1725"/>
      <c r="Z30" s="1725"/>
      <c r="AA30" s="1725"/>
      <c r="AB30" s="1725"/>
      <c r="AC30" s="1725"/>
      <c r="AD30" s="1725"/>
      <c r="AE30" s="1725"/>
      <c r="AF30" s="1725"/>
      <c r="AG30" s="1725"/>
      <c r="AH30" s="1725"/>
      <c r="AI30" s="1909"/>
      <c r="AJ30" s="1651"/>
      <c r="AK30" s="1655"/>
      <c r="AL30" s="1963"/>
      <c r="AM30" s="2005"/>
      <c r="AN30" s="1751"/>
      <c r="AO30" s="2011"/>
      <c r="AP30" s="1702"/>
      <c r="AQ30" s="1639"/>
      <c r="AR30" s="465"/>
      <c r="AS30" s="1639"/>
      <c r="AT30" s="1655"/>
      <c r="AU30" s="1691"/>
      <c r="AV30" s="1639"/>
      <c r="AW30" s="1639"/>
      <c r="AX30" s="1639"/>
      <c r="AY30" s="1691"/>
      <c r="AZ30" s="1704"/>
      <c r="BA30" s="1691"/>
      <c r="BB30" s="1704"/>
      <c r="BC30" s="1706"/>
      <c r="BD30" s="1639"/>
      <c r="BE30" s="482" t="s">
        <v>858</v>
      </c>
      <c r="BF30" s="483" t="s">
        <v>854</v>
      </c>
      <c r="BG30" s="483" t="s">
        <v>395</v>
      </c>
      <c r="BH30" s="484">
        <v>44562</v>
      </c>
      <c r="BI30" s="485">
        <v>44926</v>
      </c>
      <c r="BJ30" s="1782"/>
    </row>
    <row r="31" spans="2:62" ht="137.25" customHeight="1" thickBot="1" x14ac:dyDescent="0.35">
      <c r="B31" s="1602"/>
      <c r="C31" s="1997"/>
      <c r="D31" s="1958"/>
      <c r="E31" s="1666" t="s">
        <v>50</v>
      </c>
      <c r="F31" s="1910" t="s">
        <v>330</v>
      </c>
      <c r="G31" s="1633" t="s">
        <v>864</v>
      </c>
      <c r="H31" s="1979" t="s">
        <v>367</v>
      </c>
      <c r="I31" s="1635" t="s">
        <v>63</v>
      </c>
      <c r="J31" s="1648" t="s">
        <v>1229</v>
      </c>
      <c r="K31" s="1648" t="s">
        <v>865</v>
      </c>
      <c r="L31" s="1648" t="s">
        <v>355</v>
      </c>
      <c r="M31" s="1635" t="s">
        <v>372</v>
      </c>
      <c r="N31" s="1642" t="s">
        <v>135</v>
      </c>
      <c r="O31" s="1645">
        <v>1</v>
      </c>
      <c r="P31" s="1724" t="s">
        <v>53</v>
      </c>
      <c r="Q31" s="1724" t="s">
        <v>53</v>
      </c>
      <c r="R31" s="1724" t="s">
        <v>53</v>
      </c>
      <c r="S31" s="1724" t="s">
        <v>53</v>
      </c>
      <c r="T31" s="1724" t="s">
        <v>53</v>
      </c>
      <c r="U31" s="1724" t="s">
        <v>53</v>
      </c>
      <c r="V31" s="1724" t="s">
        <v>53</v>
      </c>
      <c r="W31" s="1724" t="s">
        <v>53</v>
      </c>
      <c r="X31" s="1724" t="s">
        <v>53</v>
      </c>
      <c r="Y31" s="1724" t="s">
        <v>53</v>
      </c>
      <c r="Z31" s="1724" t="s">
        <v>53</v>
      </c>
      <c r="AA31" s="1724" t="s">
        <v>53</v>
      </c>
      <c r="AB31" s="1724" t="s">
        <v>53</v>
      </c>
      <c r="AC31" s="1724" t="s">
        <v>53</v>
      </c>
      <c r="AD31" s="1724" t="s">
        <v>53</v>
      </c>
      <c r="AE31" s="1724" t="s">
        <v>54</v>
      </c>
      <c r="AF31" s="1724" t="s">
        <v>53</v>
      </c>
      <c r="AG31" s="1724" t="s">
        <v>53</v>
      </c>
      <c r="AH31" s="1724" t="s">
        <v>54</v>
      </c>
      <c r="AI31" s="1907">
        <v>17</v>
      </c>
      <c r="AJ31" s="1650" t="s">
        <v>155</v>
      </c>
      <c r="AK31" s="1653">
        <v>1</v>
      </c>
      <c r="AL31" s="1965"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637" t="s">
        <v>60</v>
      </c>
      <c r="BE31" s="1722" t="s">
        <v>871</v>
      </c>
      <c r="BF31" s="1722" t="s">
        <v>872</v>
      </c>
      <c r="BG31" s="1722" t="s">
        <v>395</v>
      </c>
      <c r="BH31" s="1732">
        <v>44562</v>
      </c>
      <c r="BI31" s="1728">
        <v>44926</v>
      </c>
      <c r="BJ31" s="1780" t="s">
        <v>873</v>
      </c>
    </row>
    <row r="32" spans="2:62" ht="164.25" customHeight="1" thickBot="1" x14ac:dyDescent="0.35">
      <c r="B32" s="1602"/>
      <c r="C32" s="1997"/>
      <c r="D32" s="1958"/>
      <c r="E32" s="1611"/>
      <c r="F32" s="1911"/>
      <c r="G32" s="1677"/>
      <c r="H32" s="2000"/>
      <c r="I32" s="1640"/>
      <c r="J32" s="1665"/>
      <c r="K32" s="1665"/>
      <c r="L32" s="1665"/>
      <c r="M32" s="1640"/>
      <c r="N32" s="1643"/>
      <c r="O32" s="1646"/>
      <c r="P32" s="1783"/>
      <c r="Q32" s="1783"/>
      <c r="R32" s="1783"/>
      <c r="S32" s="1783"/>
      <c r="T32" s="1783"/>
      <c r="U32" s="1783"/>
      <c r="V32" s="1783"/>
      <c r="W32" s="1783"/>
      <c r="X32" s="1783"/>
      <c r="Y32" s="1783"/>
      <c r="Z32" s="1783"/>
      <c r="AA32" s="1783"/>
      <c r="AB32" s="1783"/>
      <c r="AC32" s="1783"/>
      <c r="AD32" s="1783"/>
      <c r="AE32" s="1783"/>
      <c r="AF32" s="1783"/>
      <c r="AG32" s="1783"/>
      <c r="AH32" s="1783"/>
      <c r="AI32" s="1908"/>
      <c r="AJ32" s="1652"/>
      <c r="AK32" s="1654"/>
      <c r="AL32" s="1962"/>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638"/>
      <c r="BE32" s="2013"/>
      <c r="BF32" s="2013"/>
      <c r="BG32" s="2013"/>
      <c r="BH32" s="2014"/>
      <c r="BI32" s="2015"/>
      <c r="BJ32" s="1781"/>
    </row>
    <row r="33" spans="2:62" ht="159" customHeight="1" thickBot="1" x14ac:dyDescent="0.35">
      <c r="B33" s="1602"/>
      <c r="C33" s="1997"/>
      <c r="D33" s="1958"/>
      <c r="E33" s="1611"/>
      <c r="F33" s="1911"/>
      <c r="G33" s="1677"/>
      <c r="H33" s="2000"/>
      <c r="I33" s="1640"/>
      <c r="J33" s="1665"/>
      <c r="K33" s="1665"/>
      <c r="L33" s="1665"/>
      <c r="M33" s="1640"/>
      <c r="N33" s="1643"/>
      <c r="O33" s="1646"/>
      <c r="P33" s="1783"/>
      <c r="Q33" s="1783"/>
      <c r="R33" s="1783"/>
      <c r="S33" s="1783"/>
      <c r="T33" s="1783"/>
      <c r="U33" s="1783"/>
      <c r="V33" s="1783"/>
      <c r="W33" s="1783"/>
      <c r="X33" s="1783"/>
      <c r="Y33" s="1783"/>
      <c r="Z33" s="1783"/>
      <c r="AA33" s="1783"/>
      <c r="AB33" s="1783"/>
      <c r="AC33" s="1783"/>
      <c r="AD33" s="1783"/>
      <c r="AE33" s="1783"/>
      <c r="AF33" s="1783"/>
      <c r="AG33" s="1783"/>
      <c r="AH33" s="1783"/>
      <c r="AI33" s="1908"/>
      <c r="AJ33" s="1652"/>
      <c r="AK33" s="1654"/>
      <c r="AL33" s="1962"/>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638"/>
      <c r="BE33" s="2013"/>
      <c r="BF33" s="2013"/>
      <c r="BG33" s="2013"/>
      <c r="BH33" s="2014"/>
      <c r="BI33" s="2015"/>
      <c r="BJ33" s="1781"/>
    </row>
    <row r="34" spans="2:62" ht="57.75" customHeight="1" thickBot="1" x14ac:dyDescent="0.35">
      <c r="B34" s="1602"/>
      <c r="C34" s="1997"/>
      <c r="D34" s="1958"/>
      <c r="E34" s="1611"/>
      <c r="F34" s="1911"/>
      <c r="G34" s="1677"/>
      <c r="H34" s="2000"/>
      <c r="I34" s="1640"/>
      <c r="J34" s="1665"/>
      <c r="K34" s="1665"/>
      <c r="L34" s="1665"/>
      <c r="M34" s="1640"/>
      <c r="N34" s="1643"/>
      <c r="O34" s="1646"/>
      <c r="P34" s="1783"/>
      <c r="Q34" s="1783"/>
      <c r="R34" s="1783"/>
      <c r="S34" s="1783"/>
      <c r="T34" s="1783"/>
      <c r="U34" s="1783"/>
      <c r="V34" s="1783"/>
      <c r="W34" s="1783"/>
      <c r="X34" s="1783"/>
      <c r="Y34" s="1783"/>
      <c r="Z34" s="1783"/>
      <c r="AA34" s="1783"/>
      <c r="AB34" s="1783"/>
      <c r="AC34" s="1783"/>
      <c r="AD34" s="1783"/>
      <c r="AE34" s="1783"/>
      <c r="AF34" s="1783"/>
      <c r="AG34" s="1783"/>
      <c r="AH34" s="1783"/>
      <c r="AI34" s="1908"/>
      <c r="AJ34" s="1652"/>
      <c r="AK34" s="1654"/>
      <c r="AL34" s="1962"/>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638"/>
      <c r="BE34" s="2013"/>
      <c r="BF34" s="2013"/>
      <c r="BG34" s="2013"/>
      <c r="BH34" s="2014"/>
      <c r="BI34" s="2015"/>
      <c r="BJ34" s="1781"/>
    </row>
    <row r="35" spans="2:62" ht="127.5" customHeight="1" thickBot="1" x14ac:dyDescent="0.35">
      <c r="B35" s="1603"/>
      <c r="C35" s="1975"/>
      <c r="D35" s="1925"/>
      <c r="E35" s="1612"/>
      <c r="F35" s="1912"/>
      <c r="G35" s="1634"/>
      <c r="H35" s="1980"/>
      <c r="I35" s="1636"/>
      <c r="J35" s="1649"/>
      <c r="K35" s="1649"/>
      <c r="L35" s="1649"/>
      <c r="M35" s="1636"/>
      <c r="N35" s="1644"/>
      <c r="O35" s="1647"/>
      <c r="P35" s="1725"/>
      <c r="Q35" s="1725"/>
      <c r="R35" s="1725"/>
      <c r="S35" s="1725"/>
      <c r="T35" s="1725"/>
      <c r="U35" s="1725"/>
      <c r="V35" s="1725"/>
      <c r="W35" s="1725"/>
      <c r="X35" s="1725"/>
      <c r="Y35" s="1725"/>
      <c r="Z35" s="1725"/>
      <c r="AA35" s="1725"/>
      <c r="AB35" s="1725"/>
      <c r="AC35" s="1725"/>
      <c r="AD35" s="1725"/>
      <c r="AE35" s="1725"/>
      <c r="AF35" s="1725"/>
      <c r="AG35" s="1725"/>
      <c r="AH35" s="1725"/>
      <c r="AI35" s="1909"/>
      <c r="AJ35" s="1651"/>
      <c r="AK35" s="1655"/>
      <c r="AL35" s="1963"/>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639"/>
      <c r="BE35" s="1723"/>
      <c r="BF35" s="1723"/>
      <c r="BG35" s="1723"/>
      <c r="BH35" s="1733"/>
      <c r="BI35" s="1729"/>
      <c r="BJ35" s="1782"/>
    </row>
    <row r="36" spans="2:62" ht="108" customHeight="1" thickBot="1" x14ac:dyDescent="0.35">
      <c r="B36" s="1601" t="s">
        <v>202</v>
      </c>
      <c r="C36" s="1974" t="s">
        <v>209</v>
      </c>
      <c r="D36" s="1924" t="s">
        <v>225</v>
      </c>
      <c r="E36" s="1610" t="s">
        <v>50</v>
      </c>
      <c r="F36" s="1910" t="s">
        <v>306</v>
      </c>
      <c r="G36" s="1716" t="s">
        <v>497</v>
      </c>
      <c r="H36" s="1995" t="s">
        <v>367</v>
      </c>
      <c r="I36" s="1635" t="s">
        <v>51</v>
      </c>
      <c r="J36" s="1648" t="s">
        <v>498</v>
      </c>
      <c r="K36" s="1648" t="s">
        <v>499</v>
      </c>
      <c r="L36" s="1648" t="s">
        <v>355</v>
      </c>
      <c r="M36" s="1635" t="s">
        <v>373</v>
      </c>
      <c r="N36" s="1642" t="s">
        <v>112</v>
      </c>
      <c r="O36" s="1645">
        <v>0.2</v>
      </c>
      <c r="P36" s="1724" t="s">
        <v>53</v>
      </c>
      <c r="Q36" s="1724" t="s">
        <v>53</v>
      </c>
      <c r="R36" s="1724" t="s">
        <v>54</v>
      </c>
      <c r="S36" s="1724" t="s">
        <v>54</v>
      </c>
      <c r="T36" s="1724" t="s">
        <v>53</v>
      </c>
      <c r="U36" s="1724" t="s">
        <v>53</v>
      </c>
      <c r="V36" s="1724" t="s">
        <v>53</v>
      </c>
      <c r="W36" s="1724" t="s">
        <v>54</v>
      </c>
      <c r="X36" s="1724" t="s">
        <v>54</v>
      </c>
      <c r="Y36" s="1724" t="s">
        <v>53</v>
      </c>
      <c r="Z36" s="1724" t="s">
        <v>53</v>
      </c>
      <c r="AA36" s="1724" t="s">
        <v>53</v>
      </c>
      <c r="AB36" s="1724" t="s">
        <v>53</v>
      </c>
      <c r="AC36" s="1724" t="s">
        <v>53</v>
      </c>
      <c r="AD36" s="1724" t="s">
        <v>53</v>
      </c>
      <c r="AE36" s="1724" t="s">
        <v>54</v>
      </c>
      <c r="AF36" s="1724" t="s">
        <v>54</v>
      </c>
      <c r="AG36" s="1724" t="s">
        <v>54</v>
      </c>
      <c r="AH36" s="1724" t="s">
        <v>54</v>
      </c>
      <c r="AI36" s="1907">
        <v>11</v>
      </c>
      <c r="AJ36" s="1650" t="s">
        <v>130</v>
      </c>
      <c r="AK36" s="1653">
        <v>0.8</v>
      </c>
      <c r="AL36" s="1965"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637" t="s">
        <v>60</v>
      </c>
      <c r="BE36" s="611" t="s">
        <v>502</v>
      </c>
      <c r="BF36" s="611" t="s">
        <v>1230</v>
      </c>
      <c r="BG36" s="611" t="s">
        <v>430</v>
      </c>
      <c r="BH36" s="612">
        <v>44566</v>
      </c>
      <c r="BI36" s="612">
        <v>44925</v>
      </c>
      <c r="BJ36" s="2016" t="s">
        <v>1231</v>
      </c>
    </row>
    <row r="37" spans="2:62" ht="108" customHeight="1" thickBot="1" x14ac:dyDescent="0.35">
      <c r="B37" s="1602"/>
      <c r="C37" s="1997"/>
      <c r="D37" s="1958"/>
      <c r="E37" s="1612"/>
      <c r="F37" s="1912"/>
      <c r="G37" s="1717"/>
      <c r="H37" s="1996"/>
      <c r="I37" s="1636"/>
      <c r="J37" s="1649"/>
      <c r="K37" s="1649"/>
      <c r="L37" s="1649"/>
      <c r="M37" s="1636"/>
      <c r="N37" s="1644"/>
      <c r="O37" s="1647"/>
      <c r="P37" s="1725"/>
      <c r="Q37" s="1725"/>
      <c r="R37" s="1725"/>
      <c r="S37" s="1725"/>
      <c r="T37" s="1725"/>
      <c r="U37" s="1725"/>
      <c r="V37" s="1725"/>
      <c r="W37" s="1725"/>
      <c r="X37" s="1725"/>
      <c r="Y37" s="1725"/>
      <c r="Z37" s="1725"/>
      <c r="AA37" s="1725"/>
      <c r="AB37" s="1725"/>
      <c r="AC37" s="1725"/>
      <c r="AD37" s="1725"/>
      <c r="AE37" s="1725"/>
      <c r="AF37" s="1725"/>
      <c r="AG37" s="1725"/>
      <c r="AH37" s="1725"/>
      <c r="AI37" s="1909"/>
      <c r="AJ37" s="1651"/>
      <c r="AK37" s="1655"/>
      <c r="AL37" s="1963"/>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639"/>
      <c r="BE37" s="523" t="s">
        <v>503</v>
      </c>
      <c r="BF37" s="483" t="s">
        <v>1230</v>
      </c>
      <c r="BG37" s="483" t="s">
        <v>430</v>
      </c>
      <c r="BH37" s="484">
        <v>44566</v>
      </c>
      <c r="BI37" s="484">
        <v>44925</v>
      </c>
      <c r="BJ37" s="2017"/>
    </row>
    <row r="38" spans="2:62" ht="123" customHeight="1" thickBot="1" x14ac:dyDescent="0.35">
      <c r="B38" s="1602"/>
      <c r="C38" s="1997"/>
      <c r="D38" s="1958"/>
      <c r="E38" s="1610" t="s">
        <v>50</v>
      </c>
      <c r="F38" s="1910" t="s">
        <v>312</v>
      </c>
      <c r="G38" s="1659" t="s">
        <v>900</v>
      </c>
      <c r="H38" s="1995" t="s">
        <v>367</v>
      </c>
      <c r="I38" s="1635" t="s">
        <v>63</v>
      </c>
      <c r="J38" s="1635" t="s">
        <v>901</v>
      </c>
      <c r="K38" s="1904" t="s">
        <v>902</v>
      </c>
      <c r="L38" s="1648" t="s">
        <v>355</v>
      </c>
      <c r="M38" s="1635" t="s">
        <v>372</v>
      </c>
      <c r="N38" s="1642" t="s">
        <v>135</v>
      </c>
      <c r="O38" s="1645">
        <v>1</v>
      </c>
      <c r="P38" s="1724" t="s">
        <v>53</v>
      </c>
      <c r="Q38" s="1724" t="s">
        <v>53</v>
      </c>
      <c r="R38" s="1724" t="s">
        <v>53</v>
      </c>
      <c r="S38" s="1724" t="s">
        <v>54</v>
      </c>
      <c r="T38" s="1724" t="s">
        <v>53</v>
      </c>
      <c r="U38" s="1724" t="s">
        <v>53</v>
      </c>
      <c r="V38" s="1724" t="s">
        <v>53</v>
      </c>
      <c r="W38" s="1724" t="s">
        <v>54</v>
      </c>
      <c r="X38" s="1724" t="s">
        <v>54</v>
      </c>
      <c r="Y38" s="1724" t="s">
        <v>53</v>
      </c>
      <c r="Z38" s="1724" t="s">
        <v>53</v>
      </c>
      <c r="AA38" s="1724" t="s">
        <v>53</v>
      </c>
      <c r="AB38" s="1724" t="s">
        <v>53</v>
      </c>
      <c r="AC38" s="1724" t="s">
        <v>53</v>
      </c>
      <c r="AD38" s="1724" t="s">
        <v>53</v>
      </c>
      <c r="AE38" s="1724" t="s">
        <v>54</v>
      </c>
      <c r="AF38" s="1724" t="s">
        <v>54</v>
      </c>
      <c r="AG38" s="1724" t="s">
        <v>54</v>
      </c>
      <c r="AH38" s="1724" t="s">
        <v>54</v>
      </c>
      <c r="AI38" s="1907">
        <v>12</v>
      </c>
      <c r="AJ38" s="1650" t="s">
        <v>155</v>
      </c>
      <c r="AK38" s="1653">
        <v>1</v>
      </c>
      <c r="AL38" s="1965"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637" t="s">
        <v>60</v>
      </c>
      <c r="BE38" s="1722" t="s">
        <v>1234</v>
      </c>
      <c r="BF38" s="1722" t="s">
        <v>1235</v>
      </c>
      <c r="BG38" s="1722" t="s">
        <v>430</v>
      </c>
      <c r="BH38" s="1732">
        <v>44563</v>
      </c>
      <c r="BI38" s="1732">
        <v>44925</v>
      </c>
      <c r="BJ38" s="1730" t="s">
        <v>1236</v>
      </c>
    </row>
    <row r="39" spans="2:62" ht="203.25" customHeight="1" thickBot="1" x14ac:dyDescent="0.35">
      <c r="B39" s="1602"/>
      <c r="C39" s="1997"/>
      <c r="D39" s="1958"/>
      <c r="E39" s="1611"/>
      <c r="F39" s="1911"/>
      <c r="G39" s="1660"/>
      <c r="H39" s="2018"/>
      <c r="I39" s="1640"/>
      <c r="J39" s="1640"/>
      <c r="K39" s="1905"/>
      <c r="L39" s="1665"/>
      <c r="M39" s="1640"/>
      <c r="N39" s="1643"/>
      <c r="O39" s="1646"/>
      <c r="P39" s="1783"/>
      <c r="Q39" s="1783"/>
      <c r="R39" s="1783"/>
      <c r="S39" s="1783"/>
      <c r="T39" s="1783"/>
      <c r="U39" s="1783"/>
      <c r="V39" s="1783"/>
      <c r="W39" s="1783"/>
      <c r="X39" s="1783"/>
      <c r="Y39" s="1783"/>
      <c r="Z39" s="1783"/>
      <c r="AA39" s="1783"/>
      <c r="AB39" s="1783"/>
      <c r="AC39" s="1783"/>
      <c r="AD39" s="1783"/>
      <c r="AE39" s="1783"/>
      <c r="AF39" s="1783"/>
      <c r="AG39" s="1783"/>
      <c r="AH39" s="1783"/>
      <c r="AI39" s="1908"/>
      <c r="AJ39" s="1652"/>
      <c r="AK39" s="1654"/>
      <c r="AL39" s="1962"/>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638"/>
      <c r="BE39" s="2013"/>
      <c r="BF39" s="2013"/>
      <c r="BG39" s="2013"/>
      <c r="BH39" s="2014"/>
      <c r="BI39" s="2014"/>
      <c r="BJ39" s="2019"/>
    </row>
    <row r="40" spans="2:62" ht="108" customHeight="1" thickBot="1" x14ac:dyDescent="0.35">
      <c r="B40" s="1603"/>
      <c r="C40" s="1975"/>
      <c r="D40" s="1925"/>
      <c r="E40" s="1612"/>
      <c r="F40" s="1912"/>
      <c r="G40" s="1661"/>
      <c r="H40" s="1996"/>
      <c r="I40" s="1636"/>
      <c r="J40" s="1636"/>
      <c r="K40" s="1906"/>
      <c r="L40" s="1649"/>
      <c r="M40" s="1636"/>
      <c r="N40" s="1644"/>
      <c r="O40" s="1647"/>
      <c r="P40" s="1725"/>
      <c r="Q40" s="1725"/>
      <c r="R40" s="1725"/>
      <c r="S40" s="1725"/>
      <c r="T40" s="1725"/>
      <c r="U40" s="1725"/>
      <c r="V40" s="1725"/>
      <c r="W40" s="1725"/>
      <c r="X40" s="1725"/>
      <c r="Y40" s="1725"/>
      <c r="Z40" s="1725"/>
      <c r="AA40" s="1725"/>
      <c r="AB40" s="1725"/>
      <c r="AC40" s="1725"/>
      <c r="AD40" s="1725"/>
      <c r="AE40" s="1725"/>
      <c r="AF40" s="1725"/>
      <c r="AG40" s="1725"/>
      <c r="AH40" s="1725"/>
      <c r="AI40" s="1909"/>
      <c r="AJ40" s="1651"/>
      <c r="AK40" s="1655"/>
      <c r="AL40" s="1963"/>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639"/>
      <c r="BE40" s="1723"/>
      <c r="BF40" s="1723"/>
      <c r="BG40" s="1723"/>
      <c r="BH40" s="1733"/>
      <c r="BI40" s="1733"/>
      <c r="BJ40" s="1731"/>
    </row>
    <row r="41" spans="2:62" ht="261.75" customHeight="1" thickBot="1" x14ac:dyDescent="0.35">
      <c r="B41" s="1601" t="s">
        <v>162</v>
      </c>
      <c r="C41" s="1974" t="s">
        <v>219</v>
      </c>
      <c r="D41" s="1924" t="s">
        <v>225</v>
      </c>
      <c r="E41" s="1610" t="s">
        <v>346</v>
      </c>
      <c r="F41" s="1910" t="s">
        <v>318</v>
      </c>
      <c r="G41" s="1659" t="s">
        <v>526</v>
      </c>
      <c r="H41" s="1979" t="s">
        <v>367</v>
      </c>
      <c r="I41" s="1635" t="s">
        <v>63</v>
      </c>
      <c r="J41" s="1648" t="s">
        <v>527</v>
      </c>
      <c r="K41" s="1648" t="s">
        <v>528</v>
      </c>
      <c r="L41" s="1648" t="s">
        <v>355</v>
      </c>
      <c r="M41" s="1635" t="s">
        <v>373</v>
      </c>
      <c r="N41" s="1642" t="s">
        <v>112</v>
      </c>
      <c r="O41" s="1645">
        <v>0.2</v>
      </c>
      <c r="P41" s="1724" t="s">
        <v>54</v>
      </c>
      <c r="Q41" s="1724" t="s">
        <v>54</v>
      </c>
      <c r="R41" s="1724" t="s">
        <v>54</v>
      </c>
      <c r="S41" s="1724" t="s">
        <v>54</v>
      </c>
      <c r="T41" s="1724" t="s">
        <v>53</v>
      </c>
      <c r="U41" s="1724" t="s">
        <v>53</v>
      </c>
      <c r="V41" s="1724" t="s">
        <v>53</v>
      </c>
      <c r="W41" s="1724" t="s">
        <v>54</v>
      </c>
      <c r="X41" s="1724" t="s">
        <v>53</v>
      </c>
      <c r="Y41" s="1724" t="s">
        <v>53</v>
      </c>
      <c r="Z41" s="1724" t="s">
        <v>53</v>
      </c>
      <c r="AA41" s="1724" t="s">
        <v>53</v>
      </c>
      <c r="AB41" s="1724" t="s">
        <v>53</v>
      </c>
      <c r="AC41" s="1724" t="s">
        <v>53</v>
      </c>
      <c r="AD41" s="1724" t="s">
        <v>53</v>
      </c>
      <c r="AE41" s="1724" t="s">
        <v>54</v>
      </c>
      <c r="AF41" s="1724" t="s">
        <v>54</v>
      </c>
      <c r="AG41" s="1724" t="s">
        <v>54</v>
      </c>
      <c r="AH41" s="1724" t="s">
        <v>54</v>
      </c>
      <c r="AI41" s="1907">
        <v>10</v>
      </c>
      <c r="AJ41" s="1650" t="s">
        <v>130</v>
      </c>
      <c r="AK41" s="1653">
        <v>0.8</v>
      </c>
      <c r="AL41" s="1656"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637" t="s">
        <v>60</v>
      </c>
      <c r="BE41" s="2001" t="s">
        <v>533</v>
      </c>
      <c r="BF41" s="1722" t="s">
        <v>534</v>
      </c>
      <c r="BG41" s="1722" t="s">
        <v>430</v>
      </c>
      <c r="BH41" s="1732">
        <v>44576</v>
      </c>
      <c r="BI41" s="1732">
        <v>44925</v>
      </c>
      <c r="BJ41" s="1780" t="s">
        <v>1241</v>
      </c>
    </row>
    <row r="42" spans="2:62" ht="114.75" customHeight="1" thickBot="1" x14ac:dyDescent="0.35">
      <c r="B42" s="1602"/>
      <c r="C42" s="1997"/>
      <c r="D42" s="1958"/>
      <c r="E42" s="1611"/>
      <c r="F42" s="1911"/>
      <c r="G42" s="1660"/>
      <c r="H42" s="2000"/>
      <c r="I42" s="1640"/>
      <c r="J42" s="1665"/>
      <c r="K42" s="1665"/>
      <c r="L42" s="1665"/>
      <c r="M42" s="1640"/>
      <c r="N42" s="1643"/>
      <c r="O42" s="1646"/>
      <c r="P42" s="1783"/>
      <c r="Q42" s="1783"/>
      <c r="R42" s="1783"/>
      <c r="S42" s="1783"/>
      <c r="T42" s="1783"/>
      <c r="U42" s="1783"/>
      <c r="V42" s="1783"/>
      <c r="W42" s="1783"/>
      <c r="X42" s="1783"/>
      <c r="Y42" s="1783"/>
      <c r="Z42" s="1783"/>
      <c r="AA42" s="1783"/>
      <c r="AB42" s="1783"/>
      <c r="AC42" s="1783"/>
      <c r="AD42" s="1783"/>
      <c r="AE42" s="1783"/>
      <c r="AF42" s="1783"/>
      <c r="AG42" s="1783"/>
      <c r="AH42" s="1783"/>
      <c r="AI42" s="1908"/>
      <c r="AJ42" s="1652"/>
      <c r="AK42" s="1654"/>
      <c r="AL42" s="1657"/>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638"/>
      <c r="BE42" s="2020"/>
      <c r="BF42" s="2013"/>
      <c r="BG42" s="2013"/>
      <c r="BH42" s="2014"/>
      <c r="BI42" s="2014"/>
      <c r="BJ42" s="1781"/>
    </row>
    <row r="43" spans="2:62" ht="125.25" customHeight="1" thickBot="1" x14ac:dyDescent="0.35">
      <c r="B43" s="1603"/>
      <c r="C43" s="1975"/>
      <c r="D43" s="1925"/>
      <c r="E43" s="1612"/>
      <c r="F43" s="1912"/>
      <c r="G43" s="1661"/>
      <c r="H43" s="1980"/>
      <c r="I43" s="1636"/>
      <c r="J43" s="1649"/>
      <c r="K43" s="1649"/>
      <c r="L43" s="1649"/>
      <c r="M43" s="1636"/>
      <c r="N43" s="1644"/>
      <c r="O43" s="1647"/>
      <c r="P43" s="1725"/>
      <c r="Q43" s="1725"/>
      <c r="R43" s="1725"/>
      <c r="S43" s="1725"/>
      <c r="T43" s="1725"/>
      <c r="U43" s="1725"/>
      <c r="V43" s="1725"/>
      <c r="W43" s="1725"/>
      <c r="X43" s="1725"/>
      <c r="Y43" s="1725"/>
      <c r="Z43" s="1725"/>
      <c r="AA43" s="1725"/>
      <c r="AB43" s="1725"/>
      <c r="AC43" s="1725"/>
      <c r="AD43" s="1725"/>
      <c r="AE43" s="1725"/>
      <c r="AF43" s="1725"/>
      <c r="AG43" s="1725"/>
      <c r="AH43" s="1725"/>
      <c r="AI43" s="1909"/>
      <c r="AJ43" s="1651"/>
      <c r="AK43" s="1655"/>
      <c r="AL43" s="1658"/>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639"/>
      <c r="BE43" s="608" t="s">
        <v>535</v>
      </c>
      <c r="BF43" s="1723"/>
      <c r="BG43" s="1723"/>
      <c r="BH43" s="1733"/>
      <c r="BI43" s="1733"/>
      <c r="BJ43" s="1782"/>
    </row>
    <row r="44" spans="2:62" ht="152.25" customHeight="1" thickBot="1" x14ac:dyDescent="0.35">
      <c r="B44" s="1601" t="s">
        <v>71</v>
      </c>
      <c r="C44" s="1974" t="s">
        <v>220</v>
      </c>
      <c r="D44" s="1924" t="s">
        <v>221</v>
      </c>
      <c r="E44" s="1610" t="s">
        <v>50</v>
      </c>
      <c r="F44" s="1910" t="s">
        <v>323</v>
      </c>
      <c r="G44" s="1659" t="s">
        <v>592</v>
      </c>
      <c r="H44" s="1995" t="s">
        <v>367</v>
      </c>
      <c r="I44" s="1635" t="s">
        <v>63</v>
      </c>
      <c r="J44" s="1724" t="s">
        <v>593</v>
      </c>
      <c r="K44" s="279" t="s">
        <v>594</v>
      </c>
      <c r="L44" s="1648" t="s">
        <v>355</v>
      </c>
      <c r="M44" s="1635" t="s">
        <v>371</v>
      </c>
      <c r="N44" s="1642" t="s">
        <v>122</v>
      </c>
      <c r="O44" s="1645">
        <v>0.6</v>
      </c>
      <c r="P44" s="1724" t="s">
        <v>53</v>
      </c>
      <c r="Q44" s="1724" t="s">
        <v>53</v>
      </c>
      <c r="R44" s="1724" t="s">
        <v>53</v>
      </c>
      <c r="S44" s="1724" t="s">
        <v>53</v>
      </c>
      <c r="T44" s="1724" t="s">
        <v>53</v>
      </c>
      <c r="U44" s="1724" t="s">
        <v>53</v>
      </c>
      <c r="V44" s="1724" t="s">
        <v>53</v>
      </c>
      <c r="W44" s="1724" t="s">
        <v>53</v>
      </c>
      <c r="X44" s="1724" t="s">
        <v>53</v>
      </c>
      <c r="Y44" s="1724" t="s">
        <v>53</v>
      </c>
      <c r="Z44" s="1724" t="s">
        <v>53</v>
      </c>
      <c r="AA44" s="1724" t="s">
        <v>53</v>
      </c>
      <c r="AB44" s="1724" t="s">
        <v>53</v>
      </c>
      <c r="AC44" s="1724" t="s">
        <v>53</v>
      </c>
      <c r="AD44" s="1724" t="s">
        <v>54</v>
      </c>
      <c r="AE44" s="1724" t="s">
        <v>54</v>
      </c>
      <c r="AF44" s="1724" t="s">
        <v>54</v>
      </c>
      <c r="AG44" s="1724" t="s">
        <v>53</v>
      </c>
      <c r="AH44" s="1724" t="s">
        <v>54</v>
      </c>
      <c r="AI44" s="1907">
        <v>15</v>
      </c>
      <c r="AJ44" s="1650" t="s">
        <v>155</v>
      </c>
      <c r="AK44" s="1653">
        <v>1</v>
      </c>
      <c r="AL44" s="1965"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637" t="s">
        <v>60</v>
      </c>
      <c r="BE44" s="601" t="s">
        <v>598</v>
      </c>
      <c r="BF44" s="640" t="s">
        <v>599</v>
      </c>
      <c r="BG44" s="640" t="s">
        <v>381</v>
      </c>
      <c r="BH44" s="585">
        <v>44564</v>
      </c>
      <c r="BI44" s="585">
        <v>44925</v>
      </c>
      <c r="BJ44" s="1780" t="s">
        <v>602</v>
      </c>
    </row>
    <row r="45" spans="2:62" ht="83.25" thickBot="1" x14ac:dyDescent="0.35">
      <c r="B45" s="1603"/>
      <c r="C45" s="1975"/>
      <c r="D45" s="1925"/>
      <c r="E45" s="1612"/>
      <c r="F45" s="1912"/>
      <c r="G45" s="1661"/>
      <c r="H45" s="1996"/>
      <c r="I45" s="1636"/>
      <c r="J45" s="1725"/>
      <c r="K45" s="281" t="s">
        <v>595</v>
      </c>
      <c r="L45" s="1649"/>
      <c r="M45" s="1636"/>
      <c r="N45" s="1644"/>
      <c r="O45" s="1647"/>
      <c r="P45" s="1725"/>
      <c r="Q45" s="1725"/>
      <c r="R45" s="1725"/>
      <c r="S45" s="1725"/>
      <c r="T45" s="1725"/>
      <c r="U45" s="1725"/>
      <c r="V45" s="1725"/>
      <c r="W45" s="1725"/>
      <c r="X45" s="1725"/>
      <c r="Y45" s="1725"/>
      <c r="Z45" s="1725"/>
      <c r="AA45" s="1725"/>
      <c r="AB45" s="1725"/>
      <c r="AC45" s="1725"/>
      <c r="AD45" s="1725"/>
      <c r="AE45" s="1725"/>
      <c r="AF45" s="1725"/>
      <c r="AG45" s="1725"/>
      <c r="AH45" s="1725"/>
      <c r="AI45" s="1909"/>
      <c r="AJ45" s="1651"/>
      <c r="AK45" s="1655"/>
      <c r="AL45" s="1963"/>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639"/>
      <c r="BE45" s="278" t="s">
        <v>600</v>
      </c>
      <c r="BF45" s="278" t="s">
        <v>601</v>
      </c>
      <c r="BG45" s="278" t="s">
        <v>395</v>
      </c>
      <c r="BH45" s="234">
        <v>44564</v>
      </c>
      <c r="BI45" s="234">
        <v>44925</v>
      </c>
      <c r="BJ45" s="1782"/>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AJ8:AJ9 AJ12 AJ15:AJ16 AJ18 AJ36 AJ41 AJ44 AJ38:AJ39 AJ46">
    <cfRule type="cellIs" dxfId="593" priority="113" operator="equal">
      <formula>"Moderado"</formula>
    </cfRule>
    <cfRule type="cellIs" dxfId="592" priority="114" operator="equal">
      <formula>"Catastrófico"</formula>
    </cfRule>
    <cfRule type="cellIs" dxfId="591" priority="115" operator="equal">
      <formula>"Mayor"</formula>
    </cfRule>
  </conditionalFormatting>
  <conditionalFormatting sqref="N8:N10 N12 N15:N16 N18 N36 N41 N44 N38:N39 N46">
    <cfRule type="cellIs" dxfId="590" priority="108" operator="equal">
      <formula>"Muy Alta"</formula>
    </cfRule>
    <cfRule type="cellIs" dxfId="589" priority="109" operator="equal">
      <formula>"Alta"</formula>
    </cfRule>
    <cfRule type="cellIs" dxfId="588" priority="110" operator="equal">
      <formula>"Media"</formula>
    </cfRule>
    <cfRule type="cellIs" dxfId="587" priority="111" operator="equal">
      <formula>"Baja"</formula>
    </cfRule>
    <cfRule type="cellIs" dxfId="586" priority="112" operator="equal">
      <formula>"Muy baja"</formula>
    </cfRule>
  </conditionalFormatting>
  <conditionalFormatting sqref="AL8 AL10 AL12 AL15:AL16 AL18 AL36 AL41 AL44 AL38:AL39 AL46 AM36:AM46 BC36:BC46">
    <cfRule type="cellIs" dxfId="585" priority="104" operator="equal">
      <formula>"Extrema"</formula>
    </cfRule>
    <cfRule type="cellIs" dxfId="584" priority="105" operator="equal">
      <formula>"Alta"</formula>
    </cfRule>
    <cfRule type="cellIs" dxfId="583" priority="106" operator="equal">
      <formula>"Moderada"</formula>
    </cfRule>
    <cfRule type="cellIs" dxfId="582" priority="107" operator="equal">
      <formula>"Baja"</formula>
    </cfRule>
  </conditionalFormatting>
  <conditionalFormatting sqref="BC8 BC12:BC13 BC15:BC19">
    <cfRule type="cellIs" dxfId="581" priority="100" operator="equal">
      <formula>"Extrema"</formula>
    </cfRule>
    <cfRule type="cellIs" dxfId="580" priority="101" operator="equal">
      <formula>"Alta"</formula>
    </cfRule>
    <cfRule type="cellIs" dxfId="579" priority="102" operator="equal">
      <formula>"Moderada"</formula>
    </cfRule>
    <cfRule type="cellIs" dxfId="578" priority="103" operator="equal">
      <formula>"Baja"</formula>
    </cfRule>
  </conditionalFormatting>
  <conditionalFormatting sqref="AM8:AM9">
    <cfRule type="cellIs" dxfId="577" priority="96" operator="equal">
      <formula>"Extrema"</formula>
    </cfRule>
    <cfRule type="cellIs" dxfId="576" priority="97" operator="equal">
      <formula>"Alta"</formula>
    </cfRule>
    <cfRule type="cellIs" dxfId="575" priority="98" operator="equal">
      <formula>"Moderada"</formula>
    </cfRule>
    <cfRule type="cellIs" dxfId="574" priority="99" operator="equal">
      <formula>"Baja"</formula>
    </cfRule>
  </conditionalFormatting>
  <conditionalFormatting sqref="AJ10:AJ11">
    <cfRule type="cellIs" dxfId="573" priority="93" operator="equal">
      <formula>"Moderado"</formula>
    </cfRule>
    <cfRule type="cellIs" dxfId="572" priority="94" operator="equal">
      <formula>"Catastrófico"</formula>
    </cfRule>
    <cfRule type="cellIs" dxfId="571" priority="95" operator="equal">
      <formula>"Mayor"</formula>
    </cfRule>
  </conditionalFormatting>
  <conditionalFormatting sqref="BC10">
    <cfRule type="cellIs" dxfId="570" priority="89" operator="equal">
      <formula>"Extrema"</formula>
    </cfRule>
    <cfRule type="cellIs" dxfId="569" priority="90" operator="equal">
      <formula>"Alta"</formula>
    </cfRule>
    <cfRule type="cellIs" dxfId="568" priority="91" operator="equal">
      <formula>"Moderada"</formula>
    </cfRule>
    <cfRule type="cellIs" dxfId="567" priority="92" operator="equal">
      <formula>"Baja"</formula>
    </cfRule>
  </conditionalFormatting>
  <conditionalFormatting sqref="AM10:AM11">
    <cfRule type="cellIs" dxfId="566" priority="85" operator="equal">
      <formula>"Extrema"</formula>
    </cfRule>
    <cfRule type="cellIs" dxfId="565" priority="86" operator="equal">
      <formula>"Alta"</formula>
    </cfRule>
    <cfRule type="cellIs" dxfId="564" priority="87" operator="equal">
      <formula>"Moderada"</formula>
    </cfRule>
    <cfRule type="cellIs" dxfId="563" priority="88" operator="equal">
      <formula>"Baja"</formula>
    </cfRule>
  </conditionalFormatting>
  <conditionalFormatting sqref="AM12:AM13 AM15:AM16">
    <cfRule type="cellIs" dxfId="562" priority="81" operator="equal">
      <formula>"Extrema"</formula>
    </cfRule>
    <cfRule type="cellIs" dxfId="561" priority="82" operator="equal">
      <formula>"Alta"</formula>
    </cfRule>
    <cfRule type="cellIs" dxfId="560" priority="83" operator="equal">
      <formula>"Moderada"</formula>
    </cfRule>
    <cfRule type="cellIs" dxfId="559" priority="84" operator="equal">
      <formula>"Baja"</formula>
    </cfRule>
  </conditionalFormatting>
  <conditionalFormatting sqref="AM17:AM19">
    <cfRule type="cellIs" dxfId="558" priority="77" operator="equal">
      <formula>"Extrema"</formula>
    </cfRule>
    <cfRule type="cellIs" dxfId="557" priority="78" operator="equal">
      <formula>"Alta"</formula>
    </cfRule>
    <cfRule type="cellIs" dxfId="556" priority="79" operator="equal">
      <formula>"Moderada"</formula>
    </cfRule>
    <cfRule type="cellIs" dxfId="555" priority="80" operator="equal">
      <formula>"Baja"</formula>
    </cfRule>
  </conditionalFormatting>
  <conditionalFormatting sqref="AJ20 AJ22 AJ31 AJ27">
    <cfRule type="cellIs" dxfId="554" priority="74" operator="equal">
      <formula>"Moderado"</formula>
    </cfRule>
    <cfRule type="cellIs" dxfId="553" priority="75" operator="equal">
      <formula>"Catastrófico"</formula>
    </cfRule>
    <cfRule type="cellIs" dxfId="552" priority="76" operator="equal">
      <formula>"Mayor"</formula>
    </cfRule>
  </conditionalFormatting>
  <conditionalFormatting sqref="N20 N22 N31 N27">
    <cfRule type="cellIs" dxfId="551" priority="69" operator="equal">
      <formula>"Muy Alta"</formula>
    </cfRule>
    <cfRule type="cellIs" dxfId="550" priority="70" operator="equal">
      <formula>"Alta"</formula>
    </cfRule>
    <cfRule type="cellIs" dxfId="549" priority="71" operator="equal">
      <formula>"Media"</formula>
    </cfRule>
    <cfRule type="cellIs" dxfId="548" priority="72" operator="equal">
      <formula>"Baja"</formula>
    </cfRule>
    <cfRule type="cellIs" dxfId="547" priority="73" operator="equal">
      <formula>"Muy baja"</formula>
    </cfRule>
  </conditionalFormatting>
  <conditionalFormatting sqref="AL20 AL22 AL31 AL27">
    <cfRule type="cellIs" dxfId="546" priority="65" operator="equal">
      <formula>"Extrema"</formula>
    </cfRule>
    <cfRule type="cellIs" dxfId="545" priority="66" operator="equal">
      <formula>"Alta"</formula>
    </cfRule>
    <cfRule type="cellIs" dxfId="544" priority="67" operator="equal">
      <formula>"Moderada"</formula>
    </cfRule>
    <cfRule type="cellIs" dxfId="543" priority="68" operator="equal">
      <formula>"Baja"</formula>
    </cfRule>
  </conditionalFormatting>
  <conditionalFormatting sqref="BC20:BC22 BC31:BC35 BC27">
    <cfRule type="cellIs" dxfId="542" priority="61" operator="equal">
      <formula>"Extrema"</formula>
    </cfRule>
    <cfRule type="cellIs" dxfId="541" priority="62" operator="equal">
      <formula>"Alta"</formula>
    </cfRule>
    <cfRule type="cellIs" dxfId="540" priority="63" operator="equal">
      <formula>"Moderada"</formula>
    </cfRule>
    <cfRule type="cellIs" dxfId="539" priority="64" operator="equal">
      <formula>"Baja"</formula>
    </cfRule>
  </conditionalFormatting>
  <conditionalFormatting sqref="AM20:AM22 AM31:AM35 AM27">
    <cfRule type="cellIs" dxfId="538" priority="57" operator="equal">
      <formula>"Extrema"</formula>
    </cfRule>
    <cfRule type="cellIs" dxfId="537" priority="58" operator="equal">
      <formula>"Alta"</formula>
    </cfRule>
    <cfRule type="cellIs" dxfId="536" priority="59" operator="equal">
      <formula>"Moderada"</formula>
    </cfRule>
    <cfRule type="cellIs" dxfId="535" priority="60" operator="equal">
      <formula>"Baja"</formula>
    </cfRule>
  </conditionalFormatting>
  <conditionalFormatting sqref="AJ14">
    <cfRule type="cellIs" dxfId="534" priority="54" operator="equal">
      <formula>"Moderado"</formula>
    </cfRule>
    <cfRule type="cellIs" dxfId="533" priority="55" operator="equal">
      <formula>"Catastrófico"</formula>
    </cfRule>
    <cfRule type="cellIs" dxfId="532" priority="56" operator="equal">
      <formula>"Mayor"</formula>
    </cfRule>
  </conditionalFormatting>
  <conditionalFormatting sqref="N14">
    <cfRule type="cellIs" dxfId="531" priority="49" operator="equal">
      <formula>"Muy Alta"</formula>
    </cfRule>
    <cfRule type="cellIs" dxfId="530" priority="50" operator="equal">
      <formula>"Alta"</formula>
    </cfRule>
    <cfRule type="cellIs" dxfId="529" priority="51" operator="equal">
      <formula>"Media"</formula>
    </cfRule>
    <cfRule type="cellIs" dxfId="528" priority="52" operator="equal">
      <formula>"Baja"</formula>
    </cfRule>
    <cfRule type="cellIs" dxfId="527" priority="53" operator="equal">
      <formula>"Muy baja"</formula>
    </cfRule>
  </conditionalFormatting>
  <conditionalFormatting sqref="AL14:AM14 BC14">
    <cfRule type="cellIs" dxfId="526" priority="45" operator="equal">
      <formula>"Extrema"</formula>
    </cfRule>
    <cfRule type="cellIs" dxfId="525" priority="46" operator="equal">
      <formula>"Alta"</formula>
    </cfRule>
    <cfRule type="cellIs" dxfId="524" priority="47" operator="equal">
      <formula>"Moderada"</formula>
    </cfRule>
    <cfRule type="cellIs" dxfId="523" priority="48" operator="equal">
      <formula>"Baja"</formula>
    </cfRule>
  </conditionalFormatting>
  <conditionalFormatting sqref="AJ23">
    <cfRule type="cellIs" dxfId="522" priority="42" operator="equal">
      <formula>"Moderado"</formula>
    </cfRule>
    <cfRule type="cellIs" dxfId="521" priority="43" operator="equal">
      <formula>"Catastrófico"</formula>
    </cfRule>
    <cfRule type="cellIs" dxfId="520" priority="44" operator="equal">
      <formula>"Mayor"</formula>
    </cfRule>
  </conditionalFormatting>
  <conditionalFormatting sqref="N23">
    <cfRule type="cellIs" dxfId="519" priority="37" operator="equal">
      <formula>"Muy Alta"</formula>
    </cfRule>
    <cfRule type="cellIs" dxfId="518" priority="38" operator="equal">
      <formula>"Alta"</formula>
    </cfRule>
    <cfRule type="cellIs" dxfId="517" priority="39" operator="equal">
      <formula>"Media"</formula>
    </cfRule>
    <cfRule type="cellIs" dxfId="516" priority="40" operator="equal">
      <formula>"Baja"</formula>
    </cfRule>
    <cfRule type="cellIs" dxfId="515" priority="41" operator="equal">
      <formula>"Muy baja"</formula>
    </cfRule>
  </conditionalFormatting>
  <conditionalFormatting sqref="AL23:AM23 BC23">
    <cfRule type="cellIs" dxfId="514" priority="33" operator="equal">
      <formula>"Extrema"</formula>
    </cfRule>
    <cfRule type="cellIs" dxfId="513" priority="34" operator="equal">
      <formula>"Alta"</formula>
    </cfRule>
    <cfRule type="cellIs" dxfId="512" priority="35" operator="equal">
      <formula>"Moderada"</formula>
    </cfRule>
    <cfRule type="cellIs" dxfId="511" priority="36" operator="equal">
      <formula>"Baja"</formula>
    </cfRule>
  </conditionalFormatting>
  <conditionalFormatting sqref="AJ24">
    <cfRule type="cellIs" dxfId="510" priority="30" operator="equal">
      <formula>"Moderado"</formula>
    </cfRule>
    <cfRule type="cellIs" dxfId="509" priority="31" operator="equal">
      <formula>"Catastrófico"</formula>
    </cfRule>
    <cfRule type="cellIs" dxfId="508" priority="32" operator="equal">
      <formula>"Mayor"</formula>
    </cfRule>
  </conditionalFormatting>
  <conditionalFormatting sqref="N24">
    <cfRule type="cellIs" dxfId="507" priority="25" operator="equal">
      <formula>"Muy Alta"</formula>
    </cfRule>
    <cfRule type="cellIs" dxfId="506" priority="26" operator="equal">
      <formula>"Alta"</formula>
    </cfRule>
    <cfRule type="cellIs" dxfId="505" priority="27" operator="equal">
      <formula>"Media"</formula>
    </cfRule>
    <cfRule type="cellIs" dxfId="504" priority="28" operator="equal">
      <formula>"Baja"</formula>
    </cfRule>
    <cfRule type="cellIs" dxfId="503" priority="29" operator="equal">
      <formula>"Muy baja"</formula>
    </cfRule>
  </conditionalFormatting>
  <conditionalFormatting sqref="AL24 AM24:AM25 BC24:BC25">
    <cfRule type="cellIs" dxfId="502" priority="21" operator="equal">
      <formula>"Extrema"</formula>
    </cfRule>
    <cfRule type="cellIs" dxfId="501" priority="22" operator="equal">
      <formula>"Alta"</formula>
    </cfRule>
    <cfRule type="cellIs" dxfId="500" priority="23" operator="equal">
      <formula>"Moderada"</formula>
    </cfRule>
    <cfRule type="cellIs" dxfId="499" priority="24" operator="equal">
      <formula>"Baja"</formula>
    </cfRule>
  </conditionalFormatting>
  <conditionalFormatting sqref="AJ26">
    <cfRule type="cellIs" dxfId="498" priority="18" operator="equal">
      <formula>"Moderado"</formula>
    </cfRule>
    <cfRule type="cellIs" dxfId="497" priority="19" operator="equal">
      <formula>"Catastrófico"</formula>
    </cfRule>
    <cfRule type="cellIs" dxfId="496" priority="20" operator="equal">
      <formula>"Mayor"</formula>
    </cfRule>
  </conditionalFormatting>
  <conditionalFormatting sqref="N26">
    <cfRule type="cellIs" dxfId="495" priority="13" operator="equal">
      <formula>"Muy Alta"</formula>
    </cfRule>
    <cfRule type="cellIs" dxfId="494" priority="14" operator="equal">
      <formula>"Alta"</formula>
    </cfRule>
    <cfRule type="cellIs" dxfId="493" priority="15" operator="equal">
      <formula>"Media"</formula>
    </cfRule>
    <cfRule type="cellIs" dxfId="492" priority="16" operator="equal">
      <formula>"Baja"</formula>
    </cfRule>
    <cfRule type="cellIs" dxfId="491" priority="17" operator="equal">
      <formula>"Muy baja"</formula>
    </cfRule>
  </conditionalFormatting>
  <conditionalFormatting sqref="AL26">
    <cfRule type="cellIs" dxfId="490" priority="9" operator="equal">
      <formula>"Extrema"</formula>
    </cfRule>
    <cfRule type="cellIs" dxfId="489" priority="10" operator="equal">
      <formula>"Alta"</formula>
    </cfRule>
    <cfRule type="cellIs" dxfId="488" priority="11" operator="equal">
      <formula>"Moderada"</formula>
    </cfRule>
    <cfRule type="cellIs" dxfId="487" priority="12" operator="equal">
      <formula>"Baja"</formula>
    </cfRule>
  </conditionalFormatting>
  <conditionalFormatting sqref="BC26">
    <cfRule type="cellIs" dxfId="486" priority="5" operator="equal">
      <formula>"Extrema"</formula>
    </cfRule>
    <cfRule type="cellIs" dxfId="485" priority="6" operator="equal">
      <formula>"Alta"</formula>
    </cfRule>
    <cfRule type="cellIs" dxfId="484" priority="7" operator="equal">
      <formula>"Moderada"</formula>
    </cfRule>
    <cfRule type="cellIs" dxfId="483" priority="8" operator="equal">
      <formula>"Baja"</formula>
    </cfRule>
  </conditionalFormatting>
  <conditionalFormatting sqref="AM26">
    <cfRule type="cellIs" dxfId="482" priority="1" operator="equal">
      <formula>"Extrema"</formula>
    </cfRule>
    <cfRule type="cellIs" dxfId="481" priority="2" operator="equal">
      <formula>"Alta"</formula>
    </cfRule>
    <cfRule type="cellIs" dxfId="480" priority="3" operator="equal">
      <formula>"Moderada"</formula>
    </cfRule>
    <cfRule type="cellIs" dxfId="479"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BZ141"/>
  <sheetViews>
    <sheetView showGridLines="0" topLeftCell="B1" zoomScale="60" zoomScaleNormal="60" zoomScalePageLayoutView="70" workbookViewId="0">
      <selection activeCell="B3" sqref="B3:AO3"/>
    </sheetView>
  </sheetViews>
  <sheetFormatPr baseColWidth="10" defaultColWidth="11.42578125" defaultRowHeight="16.5" x14ac:dyDescent="0.3"/>
  <cols>
    <col min="1" max="1" width="4.28515625" style="1078" customWidth="1"/>
    <col min="2" max="4" width="16.28515625" style="1078" customWidth="1"/>
    <col min="5" max="5" width="25.28515625" style="1078" customWidth="1"/>
    <col min="6" max="6" width="9" style="1113" customWidth="1"/>
    <col min="7" max="7" width="42.5703125" style="1114" customWidth="1"/>
    <col min="8" max="8" width="29.42578125" style="1114" customWidth="1"/>
    <col min="9" max="9" width="42.85546875" style="1115" customWidth="1"/>
    <col min="10" max="10" width="36" style="1115" customWidth="1"/>
    <col min="11" max="11" width="36" style="1116" customWidth="1"/>
    <col min="12" max="12" width="20.140625" style="1117" customWidth="1"/>
    <col min="13" max="13" width="6.42578125" style="1117" customWidth="1"/>
    <col min="14" max="14" width="7.7109375" style="1117" customWidth="1"/>
    <col min="15" max="15" width="10.42578125" style="1118" customWidth="1"/>
    <col min="16" max="16" width="18.42578125" style="1118" customWidth="1"/>
    <col min="17" max="17" width="7.42578125" style="1118" bestFit="1" customWidth="1"/>
    <col min="18" max="18" width="72.85546875" style="1018" customWidth="1"/>
    <col min="19" max="19" width="18.42578125" style="1119" customWidth="1"/>
    <col min="20" max="20" width="12" style="1078" customWidth="1"/>
    <col min="21" max="21" width="7" style="1113" customWidth="1"/>
    <col min="22" max="22" width="7.85546875" style="1078" customWidth="1"/>
    <col min="23" max="23" width="8.28515625" style="1078" customWidth="1"/>
    <col min="24" max="24" width="7.140625" style="1078" customWidth="1"/>
    <col min="25" max="25" width="15.5703125" style="1078" customWidth="1"/>
    <col min="26" max="28" width="3.5703125" style="1078" customWidth="1"/>
    <col min="29" max="30" width="7.140625" style="1078" customWidth="1"/>
    <col min="31" max="31" width="10.7109375" style="1078" customWidth="1"/>
    <col min="32" max="32" width="7.140625" style="1120" customWidth="1"/>
    <col min="33" max="34" width="7.140625" style="1078" customWidth="1"/>
    <col min="35" max="35" width="67.42578125" style="1018" customWidth="1"/>
    <col min="36" max="37" width="20.42578125" style="1115" customWidth="1"/>
    <col min="38" max="38" width="12.28515625" style="1115" customWidth="1"/>
    <col min="39" max="39" width="13" style="1115" customWidth="1"/>
    <col min="40" max="40" width="22.42578125" style="1016" hidden="1" customWidth="1"/>
    <col min="41" max="41" width="60" style="1115" customWidth="1"/>
    <col min="42" max="16384" width="11.42578125" style="1078"/>
  </cols>
  <sheetData>
    <row r="1" spans="1:78" ht="41.25" customHeight="1" thickTop="1" x14ac:dyDescent="0.3">
      <c r="B1" s="2066" t="s">
        <v>78</v>
      </c>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c r="AA1" s="2067"/>
      <c r="AB1" s="2067"/>
      <c r="AC1" s="2067"/>
      <c r="AD1" s="2067"/>
      <c r="AE1" s="2067"/>
      <c r="AF1" s="2067"/>
      <c r="AG1" s="2067"/>
      <c r="AH1" s="2067"/>
      <c r="AI1" s="2067"/>
      <c r="AJ1" s="2067"/>
      <c r="AK1" s="2067"/>
      <c r="AL1" s="2067"/>
      <c r="AM1" s="2067"/>
      <c r="AN1" s="2067"/>
      <c r="AO1" s="2068"/>
    </row>
    <row r="2" spans="1:78" ht="41.25" customHeight="1" thickBot="1" x14ac:dyDescent="0.35">
      <c r="B2" s="2069" t="s">
        <v>79</v>
      </c>
      <c r="C2" s="2070"/>
      <c r="D2" s="2070"/>
      <c r="E2" s="2070"/>
      <c r="F2" s="2070"/>
      <c r="G2" s="2070"/>
      <c r="H2" s="2070"/>
      <c r="I2" s="2070"/>
      <c r="J2" s="2070"/>
      <c r="K2" s="2070"/>
      <c r="L2" s="2070"/>
      <c r="M2" s="2070"/>
      <c r="N2" s="2070"/>
      <c r="O2" s="2070"/>
      <c r="P2" s="2070"/>
      <c r="Q2" s="2070"/>
      <c r="R2" s="2070"/>
      <c r="S2" s="2070"/>
      <c r="T2" s="2070"/>
      <c r="U2" s="2070"/>
      <c r="V2" s="2070"/>
      <c r="W2" s="2070"/>
      <c r="X2" s="2070"/>
      <c r="Y2" s="2070"/>
      <c r="Z2" s="2070"/>
      <c r="AA2" s="2070"/>
      <c r="AB2" s="2070"/>
      <c r="AC2" s="2070"/>
      <c r="AD2" s="2070"/>
      <c r="AE2" s="2070"/>
      <c r="AF2" s="2070"/>
      <c r="AG2" s="2070"/>
      <c r="AH2" s="2070"/>
      <c r="AI2" s="2070"/>
      <c r="AJ2" s="2070"/>
      <c r="AK2" s="2070"/>
      <c r="AL2" s="2070"/>
      <c r="AM2" s="2070"/>
      <c r="AN2" s="2070"/>
      <c r="AO2" s="2071"/>
    </row>
    <row r="3" spans="1:78" ht="41.25" customHeight="1" thickTop="1" thickBot="1" x14ac:dyDescent="0.35">
      <c r="B3" s="2069" t="s">
        <v>1936</v>
      </c>
      <c r="C3" s="2070"/>
      <c r="D3" s="2070"/>
      <c r="E3" s="2070"/>
      <c r="F3" s="2070"/>
      <c r="G3" s="2070"/>
      <c r="H3" s="2070"/>
      <c r="I3" s="2070"/>
      <c r="J3" s="2070"/>
      <c r="K3" s="2070"/>
      <c r="L3" s="2070"/>
      <c r="M3" s="2070"/>
      <c r="N3" s="2070"/>
      <c r="O3" s="2070"/>
      <c r="P3" s="2070"/>
      <c r="Q3" s="2070"/>
      <c r="R3" s="2070"/>
      <c r="S3" s="2070"/>
      <c r="T3" s="2070"/>
      <c r="U3" s="2070"/>
      <c r="V3" s="2070"/>
      <c r="W3" s="2070"/>
      <c r="X3" s="2070"/>
      <c r="Y3" s="2070"/>
      <c r="Z3" s="2070"/>
      <c r="AA3" s="2070"/>
      <c r="AB3" s="2070"/>
      <c r="AC3" s="2070"/>
      <c r="AD3" s="2070"/>
      <c r="AE3" s="2070"/>
      <c r="AF3" s="2070"/>
      <c r="AG3" s="2070"/>
      <c r="AH3" s="2070"/>
      <c r="AI3" s="2070"/>
      <c r="AJ3" s="2070"/>
      <c r="AK3" s="2070"/>
      <c r="AL3" s="2070"/>
      <c r="AM3" s="2070"/>
      <c r="AN3" s="2070"/>
      <c r="AO3" s="2071"/>
      <c r="AP3" s="1577"/>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78"/>
      <c r="BN3" s="1578"/>
      <c r="BO3" s="1578"/>
      <c r="BP3" s="1578"/>
      <c r="BQ3" s="1578"/>
      <c r="BR3" s="1578"/>
      <c r="BS3" s="1578"/>
      <c r="BT3" s="1578"/>
      <c r="BU3" s="1578"/>
      <c r="BV3" s="1578"/>
      <c r="BW3" s="1578"/>
      <c r="BX3" s="1578"/>
      <c r="BY3" s="1578"/>
      <c r="BZ3" s="1578"/>
    </row>
    <row r="4" spans="1:78" ht="42.75" customHeight="1" thickTop="1" thickBot="1" x14ac:dyDescent="0.35">
      <c r="B4" s="2072" t="s">
        <v>1937</v>
      </c>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2073"/>
      <c r="AA4" s="2073"/>
      <c r="AB4" s="2073"/>
      <c r="AC4" s="2073"/>
      <c r="AD4" s="2073"/>
      <c r="AE4" s="2073"/>
      <c r="AF4" s="2073"/>
      <c r="AG4" s="2073"/>
      <c r="AH4" s="2073"/>
      <c r="AI4" s="2073"/>
      <c r="AJ4" s="2073"/>
      <c r="AK4" s="2073"/>
      <c r="AL4" s="2073"/>
      <c r="AM4" s="2073"/>
      <c r="AN4" s="2073"/>
      <c r="AO4" s="2074"/>
      <c r="AP4" s="1577"/>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row>
    <row r="5" spans="1:78" ht="36.75" customHeight="1" thickTop="1" x14ac:dyDescent="0.3">
      <c r="B5" s="2086"/>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c r="AG5" s="2086"/>
      <c r="AH5" s="2086"/>
      <c r="AI5" s="2086"/>
      <c r="AJ5" s="2086"/>
      <c r="AK5" s="2086"/>
      <c r="AL5" s="2086"/>
      <c r="AM5" s="2086"/>
      <c r="AN5" s="2086"/>
      <c r="AO5" s="2086"/>
      <c r="AP5" s="1079"/>
      <c r="AQ5" s="1079"/>
      <c r="AR5" s="1079"/>
    </row>
    <row r="6" spans="1:78" ht="55.5" customHeight="1" x14ac:dyDescent="0.3">
      <c r="B6" s="1581"/>
      <c r="C6" s="1581"/>
      <c r="D6" s="1581"/>
      <c r="E6" s="1581"/>
      <c r="F6" s="1581"/>
      <c r="G6" s="1581"/>
      <c r="H6" s="1581"/>
      <c r="I6" s="1581"/>
      <c r="J6" s="1581"/>
      <c r="K6" s="1581"/>
      <c r="L6" s="1582"/>
      <c r="M6" s="1585" t="s">
        <v>0</v>
      </c>
      <c r="N6" s="1586"/>
      <c r="O6" s="1586"/>
      <c r="P6" s="1587"/>
      <c r="Q6" s="1591" t="s">
        <v>1</v>
      </c>
      <c r="R6" s="1592"/>
      <c r="S6" s="1592"/>
      <c r="T6" s="1592"/>
      <c r="U6" s="1592"/>
      <c r="V6" s="1592"/>
      <c r="W6" s="1592"/>
      <c r="X6" s="1592"/>
      <c r="Y6" s="1592"/>
      <c r="Z6" s="1592"/>
      <c r="AA6" s="1592"/>
      <c r="AB6" s="1593"/>
      <c r="AC6" s="1591" t="s">
        <v>2</v>
      </c>
      <c r="AD6" s="1592"/>
      <c r="AE6" s="1592"/>
      <c r="AF6" s="1592"/>
      <c r="AG6" s="1592"/>
      <c r="AH6" s="1593"/>
      <c r="AI6" s="1869" t="s">
        <v>3</v>
      </c>
      <c r="AJ6" s="1870"/>
      <c r="AK6" s="1870"/>
      <c r="AL6" s="1870"/>
      <c r="AM6" s="1870"/>
      <c r="AN6" s="1871"/>
      <c r="AO6" s="1005" t="s">
        <v>87</v>
      </c>
      <c r="AP6" s="1079"/>
      <c r="AQ6" s="1079"/>
      <c r="AR6" s="1079"/>
      <c r="AS6" s="1079"/>
      <c r="AT6" s="1079"/>
    </row>
    <row r="7" spans="1:78" ht="30.75" customHeight="1" x14ac:dyDescent="0.3">
      <c r="B7" s="1583"/>
      <c r="C7" s="1583"/>
      <c r="D7" s="1583"/>
      <c r="E7" s="1583"/>
      <c r="F7" s="1583"/>
      <c r="G7" s="1583"/>
      <c r="H7" s="1583"/>
      <c r="I7" s="1583"/>
      <c r="J7" s="1583"/>
      <c r="K7" s="1583"/>
      <c r="L7" s="1584"/>
      <c r="M7" s="1588"/>
      <c r="N7" s="1589"/>
      <c r="O7" s="1589"/>
      <c r="P7" s="1590"/>
      <c r="Q7" s="1597" t="s">
        <v>85</v>
      </c>
      <c r="R7" s="2089" t="s">
        <v>86</v>
      </c>
      <c r="S7" s="1618" t="s">
        <v>89</v>
      </c>
      <c r="T7" s="1620" t="s">
        <v>4</v>
      </c>
      <c r="U7" s="1622" t="s">
        <v>5</v>
      </c>
      <c r="V7" s="1623"/>
      <c r="W7" s="1623"/>
      <c r="X7" s="1623"/>
      <c r="Y7" s="1623"/>
      <c r="Z7" s="1623"/>
      <c r="AA7" s="1623"/>
      <c r="AB7" s="1624"/>
      <c r="AC7" s="1625" t="s">
        <v>1403</v>
      </c>
      <c r="AD7" s="1625" t="s">
        <v>7</v>
      </c>
      <c r="AE7" s="1616" t="s">
        <v>8</v>
      </c>
      <c r="AF7" s="1616" t="s">
        <v>9</v>
      </c>
      <c r="AG7" s="1616" t="s">
        <v>10</v>
      </c>
      <c r="AH7" s="1597" t="s">
        <v>11</v>
      </c>
      <c r="AI7" s="1862" t="s">
        <v>1400</v>
      </c>
      <c r="AJ7" s="1862" t="s">
        <v>12</v>
      </c>
      <c r="AK7" s="1862" t="s">
        <v>13</v>
      </c>
      <c r="AL7" s="1862" t="s">
        <v>14</v>
      </c>
      <c r="AM7" s="1862" t="s">
        <v>15</v>
      </c>
      <c r="AN7" s="1862" t="s">
        <v>16</v>
      </c>
      <c r="AO7" s="1862" t="s">
        <v>88</v>
      </c>
      <c r="AP7" s="1079"/>
      <c r="AQ7" s="1079"/>
      <c r="AR7" s="1079"/>
    </row>
    <row r="8" spans="1:78" s="1079" customFormat="1" ht="65.25" customHeight="1" thickBot="1" x14ac:dyDescent="0.3">
      <c r="B8" s="1080" t="s">
        <v>17</v>
      </c>
      <c r="C8" s="1081" t="s">
        <v>75</v>
      </c>
      <c r="D8" s="1081" t="s">
        <v>76</v>
      </c>
      <c r="E8" s="1082" t="s">
        <v>18</v>
      </c>
      <c r="F8" s="1080" t="s">
        <v>1708</v>
      </c>
      <c r="G8" s="1083" t="s">
        <v>80</v>
      </c>
      <c r="H8" s="1084" t="s">
        <v>369</v>
      </c>
      <c r="I8" s="1084" t="s">
        <v>19</v>
      </c>
      <c r="J8" s="1084" t="s">
        <v>20</v>
      </c>
      <c r="K8" s="1084" t="s">
        <v>354</v>
      </c>
      <c r="L8" s="1085" t="s">
        <v>22</v>
      </c>
      <c r="M8" s="1086" t="s">
        <v>81</v>
      </c>
      <c r="N8" s="1087" t="s">
        <v>23</v>
      </c>
      <c r="O8" s="1087" t="s">
        <v>1429</v>
      </c>
      <c r="P8" s="1087" t="s">
        <v>83</v>
      </c>
      <c r="Q8" s="1865"/>
      <c r="R8" s="2090"/>
      <c r="S8" s="1861"/>
      <c r="T8" s="1866"/>
      <c r="U8" s="1080" t="s">
        <v>44</v>
      </c>
      <c r="V8" s="1088" t="s">
        <v>1401</v>
      </c>
      <c r="W8" s="1080" t="s">
        <v>46</v>
      </c>
      <c r="X8" s="1088" t="s">
        <v>1402</v>
      </c>
      <c r="Y8" s="1081" t="s">
        <v>1399</v>
      </c>
      <c r="Z8" s="1080" t="s">
        <v>47</v>
      </c>
      <c r="AA8" s="1080" t="s">
        <v>48</v>
      </c>
      <c r="AB8" s="1080" t="s">
        <v>49</v>
      </c>
      <c r="AC8" s="1867"/>
      <c r="AD8" s="1867"/>
      <c r="AE8" s="1864"/>
      <c r="AF8" s="1864"/>
      <c r="AG8" s="1864"/>
      <c r="AH8" s="1865"/>
      <c r="AI8" s="1863"/>
      <c r="AJ8" s="1863"/>
      <c r="AK8" s="1863"/>
      <c r="AL8" s="1863"/>
      <c r="AM8" s="1863"/>
      <c r="AN8" s="1863"/>
      <c r="AO8" s="1863"/>
    </row>
    <row r="9" spans="1:78" ht="134.25" customHeight="1" x14ac:dyDescent="0.3">
      <c r="A9" s="1079"/>
      <c r="B9" s="2075" t="s">
        <v>191</v>
      </c>
      <c r="C9" s="2076" t="s">
        <v>215</v>
      </c>
      <c r="D9" s="2076" t="s">
        <v>221</v>
      </c>
      <c r="E9" s="2077" t="s">
        <v>74</v>
      </c>
      <c r="F9" s="2078" t="s">
        <v>231</v>
      </c>
      <c r="G9" s="2081" t="s">
        <v>1049</v>
      </c>
      <c r="H9" s="1881" t="s">
        <v>68</v>
      </c>
      <c r="I9" s="1901" t="s">
        <v>377</v>
      </c>
      <c r="J9" s="1901" t="s">
        <v>1730</v>
      </c>
      <c r="K9" s="2033" t="s">
        <v>358</v>
      </c>
      <c r="L9" s="1919" t="s">
        <v>72</v>
      </c>
      <c r="M9" s="2035" t="s">
        <v>90</v>
      </c>
      <c r="N9" s="2037">
        <v>0.4</v>
      </c>
      <c r="O9" s="1946">
        <v>0.6</v>
      </c>
      <c r="P9" s="2039" t="s">
        <v>126</v>
      </c>
      <c r="Q9" s="93" t="s">
        <v>84</v>
      </c>
      <c r="R9" s="2221" t="s">
        <v>1803</v>
      </c>
      <c r="S9" s="1334" t="s">
        <v>379</v>
      </c>
      <c r="T9" s="1538" t="s">
        <v>103</v>
      </c>
      <c r="U9" s="1517" t="s">
        <v>61</v>
      </c>
      <c r="V9" s="1504">
        <v>0.25</v>
      </c>
      <c r="W9" s="1517" t="s">
        <v>56</v>
      </c>
      <c r="X9" s="1504">
        <v>0.15</v>
      </c>
      <c r="Y9" s="1535">
        <v>0.4</v>
      </c>
      <c r="Z9" s="1517" t="s">
        <v>57</v>
      </c>
      <c r="AA9" s="1517" t="s">
        <v>58</v>
      </c>
      <c r="AB9" s="1517" t="s">
        <v>59</v>
      </c>
      <c r="AC9" s="1535">
        <v>0.24</v>
      </c>
      <c r="AD9" s="1542" t="s">
        <v>90</v>
      </c>
      <c r="AE9" s="1535">
        <v>0.6</v>
      </c>
      <c r="AF9" s="1542" t="s">
        <v>123</v>
      </c>
      <c r="AG9" s="1515" t="s">
        <v>126</v>
      </c>
      <c r="AH9" s="1953" t="s">
        <v>60</v>
      </c>
      <c r="AI9" s="1966" t="s">
        <v>1659</v>
      </c>
      <c r="AJ9" s="1881" t="s">
        <v>379</v>
      </c>
      <c r="AK9" s="1881" t="s">
        <v>381</v>
      </c>
      <c r="AL9" s="2222">
        <v>45659</v>
      </c>
      <c r="AM9" s="2223">
        <v>46022</v>
      </c>
      <c r="AN9" s="2224"/>
      <c r="AO9" s="2225" t="s">
        <v>1660</v>
      </c>
    </row>
    <row r="10" spans="1:78" ht="156" customHeight="1" x14ac:dyDescent="0.3">
      <c r="A10" s="1079"/>
      <c r="B10" s="2027"/>
      <c r="C10" s="2029"/>
      <c r="D10" s="2029"/>
      <c r="E10" s="2031"/>
      <c r="F10" s="2079"/>
      <c r="G10" s="2082"/>
      <c r="H10" s="2045"/>
      <c r="I10" s="2084"/>
      <c r="J10" s="2084"/>
      <c r="K10" s="2064"/>
      <c r="L10" s="2062"/>
      <c r="M10" s="2063"/>
      <c r="N10" s="2065"/>
      <c r="O10" s="2088"/>
      <c r="P10" s="2040"/>
      <c r="Q10" s="1320" t="s">
        <v>347</v>
      </c>
      <c r="R10" s="2226" t="s">
        <v>1804</v>
      </c>
      <c r="S10" s="2227" t="s">
        <v>379</v>
      </c>
      <c r="T10" s="1539" t="s">
        <v>103</v>
      </c>
      <c r="U10" s="1532" t="s">
        <v>61</v>
      </c>
      <c r="V10" s="1525">
        <v>0.25</v>
      </c>
      <c r="W10" s="1532" t="s">
        <v>56</v>
      </c>
      <c r="X10" s="1525">
        <v>0.15</v>
      </c>
      <c r="Y10" s="1555">
        <v>0.4</v>
      </c>
      <c r="Z10" s="1532" t="s">
        <v>57</v>
      </c>
      <c r="AA10" s="1532" t="s">
        <v>58</v>
      </c>
      <c r="AB10" s="1532" t="s">
        <v>59</v>
      </c>
      <c r="AC10" s="1562">
        <v>0.14399999999999999</v>
      </c>
      <c r="AD10" s="1557" t="s">
        <v>112</v>
      </c>
      <c r="AE10" s="1555">
        <v>0.6</v>
      </c>
      <c r="AF10" s="1557" t="s">
        <v>123</v>
      </c>
      <c r="AG10" s="1558" t="s">
        <v>126</v>
      </c>
      <c r="AH10" s="2091"/>
      <c r="AI10" s="2092"/>
      <c r="AJ10" s="2045"/>
      <c r="AK10" s="2045"/>
      <c r="AL10" s="2228"/>
      <c r="AM10" s="2229"/>
      <c r="AN10" s="1013"/>
      <c r="AO10" s="2230"/>
    </row>
    <row r="11" spans="1:78" ht="104.25" customHeight="1" thickBot="1" x14ac:dyDescent="0.35">
      <c r="B11" s="2027"/>
      <c r="C11" s="2029"/>
      <c r="D11" s="2029"/>
      <c r="E11" s="2031"/>
      <c r="F11" s="2080"/>
      <c r="G11" s="2083"/>
      <c r="H11" s="1829"/>
      <c r="I11" s="2085"/>
      <c r="J11" s="2085"/>
      <c r="K11" s="2034"/>
      <c r="L11" s="1709"/>
      <c r="M11" s="2036"/>
      <c r="N11" s="2038"/>
      <c r="O11" s="1689"/>
      <c r="P11" s="2041"/>
      <c r="Q11" s="1331" t="s">
        <v>348</v>
      </c>
      <c r="R11" s="2231" t="s">
        <v>1805</v>
      </c>
      <c r="S11" s="1335" t="s">
        <v>379</v>
      </c>
      <c r="T11" s="1540" t="s">
        <v>103</v>
      </c>
      <c r="U11" s="1477" t="s">
        <v>62</v>
      </c>
      <c r="V11" s="1478">
        <v>0.15</v>
      </c>
      <c r="W11" s="1477" t="s">
        <v>56</v>
      </c>
      <c r="X11" s="1478">
        <v>0.15</v>
      </c>
      <c r="Y11" s="1479">
        <v>0.3</v>
      </c>
      <c r="Z11" s="1477" t="s">
        <v>73</v>
      </c>
      <c r="AA11" s="1477" t="s">
        <v>58</v>
      </c>
      <c r="AB11" s="1477" t="s">
        <v>59</v>
      </c>
      <c r="AC11" s="1479">
        <v>0.1008</v>
      </c>
      <c r="AD11" s="1481" t="s">
        <v>112</v>
      </c>
      <c r="AE11" s="1479">
        <v>0.6</v>
      </c>
      <c r="AF11" s="1481" t="s">
        <v>123</v>
      </c>
      <c r="AG11" s="1482" t="s">
        <v>126</v>
      </c>
      <c r="AH11" s="1692"/>
      <c r="AI11" s="1828"/>
      <c r="AJ11" s="1829"/>
      <c r="AK11" s="1829"/>
      <c r="AL11" s="2232"/>
      <c r="AM11" s="2233"/>
      <c r="AN11" s="1253"/>
      <c r="AO11" s="2234"/>
    </row>
    <row r="12" spans="1:78" ht="147.75" customHeight="1" x14ac:dyDescent="0.3">
      <c r="B12" s="2027" t="s">
        <v>190</v>
      </c>
      <c r="C12" s="2029" t="s">
        <v>204</v>
      </c>
      <c r="D12" s="2029" t="s">
        <v>222</v>
      </c>
      <c r="E12" s="2031" t="s">
        <v>74</v>
      </c>
      <c r="F12" s="2078" t="s">
        <v>232</v>
      </c>
      <c r="G12" s="1879" t="s">
        <v>383</v>
      </c>
      <c r="H12" s="1881" t="s">
        <v>68</v>
      </c>
      <c r="I12" s="1881" t="s">
        <v>385</v>
      </c>
      <c r="J12" s="1881" t="s">
        <v>384</v>
      </c>
      <c r="K12" s="2033" t="s">
        <v>101</v>
      </c>
      <c r="L12" s="1919" t="s">
        <v>72</v>
      </c>
      <c r="M12" s="2035" t="s">
        <v>90</v>
      </c>
      <c r="N12" s="2037">
        <v>0.4</v>
      </c>
      <c r="O12" s="1946">
        <v>0.2</v>
      </c>
      <c r="P12" s="2039" t="s">
        <v>90</v>
      </c>
      <c r="Q12" s="93" t="s">
        <v>84</v>
      </c>
      <c r="R12" s="2221" t="s">
        <v>1806</v>
      </c>
      <c r="S12" s="1334" t="s">
        <v>400</v>
      </c>
      <c r="T12" s="1538" t="s">
        <v>103</v>
      </c>
      <c r="U12" s="1517" t="s">
        <v>61</v>
      </c>
      <c r="V12" s="1504">
        <v>0.25</v>
      </c>
      <c r="W12" s="1517" t="s">
        <v>56</v>
      </c>
      <c r="X12" s="1504">
        <v>0.15</v>
      </c>
      <c r="Y12" s="1535">
        <v>0.4</v>
      </c>
      <c r="Z12" s="1517" t="s">
        <v>57</v>
      </c>
      <c r="AA12" s="1517" t="s">
        <v>58</v>
      </c>
      <c r="AB12" s="1517" t="s">
        <v>59</v>
      </c>
      <c r="AC12" s="1535">
        <v>0.24</v>
      </c>
      <c r="AD12" s="1542" t="s">
        <v>90</v>
      </c>
      <c r="AE12" s="1535">
        <v>0.2</v>
      </c>
      <c r="AF12" s="1542" t="s">
        <v>1083</v>
      </c>
      <c r="AG12" s="1515" t="s">
        <v>90</v>
      </c>
      <c r="AH12" s="1953" t="s">
        <v>114</v>
      </c>
      <c r="AI12" s="1533" t="s">
        <v>388</v>
      </c>
      <c r="AJ12" s="1533" t="s">
        <v>388</v>
      </c>
      <c r="AK12" s="1533" t="s">
        <v>388</v>
      </c>
      <c r="AL12" s="1533" t="s">
        <v>388</v>
      </c>
      <c r="AM12" s="1533" t="s">
        <v>388</v>
      </c>
      <c r="AN12" s="1010"/>
      <c r="AO12" s="2225" t="s">
        <v>389</v>
      </c>
    </row>
    <row r="13" spans="1:78" ht="153" customHeight="1" thickBot="1" x14ac:dyDescent="0.35">
      <c r="B13" s="2027"/>
      <c r="C13" s="2029"/>
      <c r="D13" s="2029"/>
      <c r="E13" s="2031"/>
      <c r="F13" s="2080"/>
      <c r="G13" s="2032"/>
      <c r="H13" s="1829"/>
      <c r="I13" s="1829"/>
      <c r="J13" s="1829"/>
      <c r="K13" s="2034"/>
      <c r="L13" s="1709"/>
      <c r="M13" s="2036"/>
      <c r="N13" s="2038"/>
      <c r="O13" s="1689"/>
      <c r="P13" s="2041"/>
      <c r="Q13" s="1331" t="s">
        <v>347</v>
      </c>
      <c r="R13" s="1497" t="s">
        <v>1807</v>
      </c>
      <c r="S13" s="1335" t="s">
        <v>387</v>
      </c>
      <c r="T13" s="1540" t="s">
        <v>103</v>
      </c>
      <c r="U13" s="1477" t="s">
        <v>61</v>
      </c>
      <c r="V13" s="1478">
        <v>0.25</v>
      </c>
      <c r="W13" s="1477" t="s">
        <v>56</v>
      </c>
      <c r="X13" s="1478">
        <v>0.15</v>
      </c>
      <c r="Y13" s="1479">
        <v>0.4</v>
      </c>
      <c r="Z13" s="1477" t="s">
        <v>57</v>
      </c>
      <c r="AA13" s="1477" t="s">
        <v>58</v>
      </c>
      <c r="AB13" s="1477" t="s">
        <v>59</v>
      </c>
      <c r="AC13" s="1480">
        <v>0.14399999999999999</v>
      </c>
      <c r="AD13" s="1481" t="s">
        <v>112</v>
      </c>
      <c r="AE13" s="1479">
        <v>0.2</v>
      </c>
      <c r="AF13" s="1481" t="s">
        <v>1083</v>
      </c>
      <c r="AG13" s="1482" t="s">
        <v>90</v>
      </c>
      <c r="AH13" s="1692"/>
      <c r="AI13" s="1486" t="s">
        <v>388</v>
      </c>
      <c r="AJ13" s="1486" t="s">
        <v>388</v>
      </c>
      <c r="AK13" s="1486" t="s">
        <v>388</v>
      </c>
      <c r="AL13" s="1486" t="s">
        <v>388</v>
      </c>
      <c r="AM13" s="1486" t="s">
        <v>388</v>
      </c>
      <c r="AN13" s="1253"/>
      <c r="AO13" s="2234"/>
    </row>
    <row r="14" spans="1:78" ht="172.5" customHeight="1" x14ac:dyDescent="0.3">
      <c r="B14" s="2027"/>
      <c r="C14" s="2029"/>
      <c r="D14" s="2029"/>
      <c r="E14" s="2031" t="s">
        <v>74</v>
      </c>
      <c r="F14" s="2078" t="s">
        <v>234</v>
      </c>
      <c r="G14" s="2081" t="s">
        <v>391</v>
      </c>
      <c r="H14" s="1881" t="s">
        <v>68</v>
      </c>
      <c r="I14" s="2033" t="s">
        <v>392</v>
      </c>
      <c r="J14" s="2033" t="s">
        <v>393</v>
      </c>
      <c r="K14" s="2033" t="s">
        <v>101</v>
      </c>
      <c r="L14" s="1919" t="s">
        <v>72</v>
      </c>
      <c r="M14" s="2035" t="s">
        <v>90</v>
      </c>
      <c r="N14" s="2037">
        <v>0.4</v>
      </c>
      <c r="O14" s="1946">
        <v>0.6</v>
      </c>
      <c r="P14" s="2039" t="s">
        <v>126</v>
      </c>
      <c r="Q14" s="93" t="s">
        <v>84</v>
      </c>
      <c r="R14" s="1285" t="s">
        <v>1808</v>
      </c>
      <c r="S14" s="1334" t="s">
        <v>394</v>
      </c>
      <c r="T14" s="1538" t="s">
        <v>103</v>
      </c>
      <c r="U14" s="1517" t="s">
        <v>62</v>
      </c>
      <c r="V14" s="1504">
        <v>0.15</v>
      </c>
      <c r="W14" s="1517" t="s">
        <v>56</v>
      </c>
      <c r="X14" s="1504">
        <v>0.15</v>
      </c>
      <c r="Y14" s="1535">
        <v>0.3</v>
      </c>
      <c r="Z14" s="1517" t="s">
        <v>57</v>
      </c>
      <c r="AA14" s="1517" t="s">
        <v>58</v>
      </c>
      <c r="AB14" s="1517" t="s">
        <v>59</v>
      </c>
      <c r="AC14" s="1535">
        <v>0.28000000000000003</v>
      </c>
      <c r="AD14" s="1542" t="s">
        <v>90</v>
      </c>
      <c r="AE14" s="1535">
        <v>0.6</v>
      </c>
      <c r="AF14" s="1542" t="s">
        <v>123</v>
      </c>
      <c r="AG14" s="1515" t="s">
        <v>126</v>
      </c>
      <c r="AH14" s="1953" t="s">
        <v>60</v>
      </c>
      <c r="AI14" s="1966" t="s">
        <v>916</v>
      </c>
      <c r="AJ14" s="1881" t="s">
        <v>396</v>
      </c>
      <c r="AK14" s="1881" t="s">
        <v>395</v>
      </c>
      <c r="AL14" s="2222">
        <v>45659</v>
      </c>
      <c r="AM14" s="2222">
        <v>46020</v>
      </c>
      <c r="AN14" s="1488"/>
      <c r="AO14" s="2225" t="s">
        <v>1269</v>
      </c>
    </row>
    <row r="15" spans="1:78" ht="96.75" customHeight="1" thickBot="1" x14ac:dyDescent="0.35">
      <c r="B15" s="2027"/>
      <c r="C15" s="2029"/>
      <c r="D15" s="2029"/>
      <c r="E15" s="2031"/>
      <c r="F15" s="2080"/>
      <c r="G15" s="2083"/>
      <c r="H15" s="1829"/>
      <c r="I15" s="2034"/>
      <c r="J15" s="2034"/>
      <c r="K15" s="2034"/>
      <c r="L15" s="1709"/>
      <c r="M15" s="2036"/>
      <c r="N15" s="2038"/>
      <c r="O15" s="1689"/>
      <c r="P15" s="2041"/>
      <c r="Q15" s="1331" t="s">
        <v>347</v>
      </c>
      <c r="R15" s="1497" t="s">
        <v>1809</v>
      </c>
      <c r="S15" s="1335" t="s">
        <v>394</v>
      </c>
      <c r="T15" s="1540" t="s">
        <v>103</v>
      </c>
      <c r="U15" s="1477" t="s">
        <v>62</v>
      </c>
      <c r="V15" s="1478">
        <v>0.15</v>
      </c>
      <c r="W15" s="1477" t="s">
        <v>56</v>
      </c>
      <c r="X15" s="1478">
        <v>0.15</v>
      </c>
      <c r="Y15" s="1479">
        <v>0.3</v>
      </c>
      <c r="Z15" s="1477" t="s">
        <v>57</v>
      </c>
      <c r="AA15" s="1477" t="s">
        <v>58</v>
      </c>
      <c r="AB15" s="1477" t="s">
        <v>59</v>
      </c>
      <c r="AC15" s="1480">
        <v>0.1008</v>
      </c>
      <c r="AD15" s="1481" t="s">
        <v>112</v>
      </c>
      <c r="AE15" s="1479">
        <v>0.2</v>
      </c>
      <c r="AF15" s="1481" t="s">
        <v>1083</v>
      </c>
      <c r="AG15" s="1482" t="s">
        <v>90</v>
      </c>
      <c r="AH15" s="1692"/>
      <c r="AI15" s="1828"/>
      <c r="AJ15" s="1829"/>
      <c r="AK15" s="1829"/>
      <c r="AL15" s="2232"/>
      <c r="AM15" s="2232"/>
      <c r="AN15" s="1489"/>
      <c r="AO15" s="2234"/>
    </row>
    <row r="16" spans="1:78" ht="168" customHeight="1" thickBot="1" x14ac:dyDescent="0.35">
      <c r="B16" s="2027"/>
      <c r="C16" s="2029"/>
      <c r="D16" s="2029"/>
      <c r="E16" s="598" t="s">
        <v>74</v>
      </c>
      <c r="F16" s="1291" t="s">
        <v>235</v>
      </c>
      <c r="G16" s="1304" t="s">
        <v>1270</v>
      </c>
      <c r="H16" s="1297" t="s">
        <v>68</v>
      </c>
      <c r="I16" s="1296" t="s">
        <v>398</v>
      </c>
      <c r="J16" s="1296" t="s">
        <v>399</v>
      </c>
      <c r="K16" s="1296" t="s">
        <v>101</v>
      </c>
      <c r="L16" s="1292" t="s">
        <v>72</v>
      </c>
      <c r="M16" s="1293" t="s">
        <v>90</v>
      </c>
      <c r="N16" s="1294">
        <v>0.4</v>
      </c>
      <c r="O16" s="1295">
        <v>0.2</v>
      </c>
      <c r="P16" s="1306" t="s">
        <v>90</v>
      </c>
      <c r="Q16" s="1333" t="s">
        <v>84</v>
      </c>
      <c r="R16" s="1281" t="s">
        <v>1810</v>
      </c>
      <c r="S16" s="1336" t="s">
        <v>400</v>
      </c>
      <c r="T16" s="890" t="s">
        <v>103</v>
      </c>
      <c r="U16" s="1467" t="s">
        <v>61</v>
      </c>
      <c r="V16" s="1466">
        <v>0.25</v>
      </c>
      <c r="W16" s="1467" t="s">
        <v>56</v>
      </c>
      <c r="X16" s="1466">
        <v>0.15</v>
      </c>
      <c r="Y16" s="1473">
        <v>0.4</v>
      </c>
      <c r="Z16" s="1467" t="s">
        <v>57</v>
      </c>
      <c r="AA16" s="1467" t="s">
        <v>58</v>
      </c>
      <c r="AB16" s="1467" t="s">
        <v>59</v>
      </c>
      <c r="AC16" s="1473">
        <v>0.24</v>
      </c>
      <c r="AD16" s="1472" t="s">
        <v>90</v>
      </c>
      <c r="AE16" s="1473">
        <v>0.2</v>
      </c>
      <c r="AF16" s="1472" t="s">
        <v>1083</v>
      </c>
      <c r="AG16" s="1474" t="s">
        <v>90</v>
      </c>
      <c r="AH16" s="1467" t="s">
        <v>114</v>
      </c>
      <c r="AI16" s="1483" t="s">
        <v>388</v>
      </c>
      <c r="AJ16" s="1483" t="s">
        <v>388</v>
      </c>
      <c r="AK16" s="1483" t="s">
        <v>388</v>
      </c>
      <c r="AL16" s="1483" t="s">
        <v>388</v>
      </c>
      <c r="AM16" s="1483" t="s">
        <v>388</v>
      </c>
      <c r="AN16" s="1256"/>
      <c r="AO16" s="2235" t="s">
        <v>1274</v>
      </c>
    </row>
    <row r="17" spans="1:41" ht="186.75" customHeight="1" thickBot="1" x14ac:dyDescent="0.35">
      <c r="B17" s="2027" t="s">
        <v>203</v>
      </c>
      <c r="C17" s="2029" t="s">
        <v>1792</v>
      </c>
      <c r="D17" s="2029" t="s">
        <v>223</v>
      </c>
      <c r="E17" s="1455" t="s">
        <v>74</v>
      </c>
      <c r="F17" s="1471" t="s">
        <v>236</v>
      </c>
      <c r="G17" s="2215" t="s">
        <v>1797</v>
      </c>
      <c r="H17" s="1456" t="s">
        <v>68</v>
      </c>
      <c r="I17" s="2217" t="s">
        <v>1798</v>
      </c>
      <c r="J17" s="2217" t="s">
        <v>1799</v>
      </c>
      <c r="K17" s="1457" t="s">
        <v>101</v>
      </c>
      <c r="L17" s="1464" t="s">
        <v>167</v>
      </c>
      <c r="M17" s="1454" t="s">
        <v>90</v>
      </c>
      <c r="N17" s="1452">
        <v>0.4</v>
      </c>
      <c r="O17" s="1453">
        <v>0.4</v>
      </c>
      <c r="P17" s="1458" t="s">
        <v>126</v>
      </c>
      <c r="Q17" s="93" t="s">
        <v>84</v>
      </c>
      <c r="R17" s="2236" t="s">
        <v>1811</v>
      </c>
      <c r="S17" s="1335" t="s">
        <v>1624</v>
      </c>
      <c r="T17" s="1540" t="s">
        <v>103</v>
      </c>
      <c r="U17" s="1477" t="s">
        <v>61</v>
      </c>
      <c r="V17" s="1478">
        <v>0.25</v>
      </c>
      <c r="W17" s="1477" t="s">
        <v>56</v>
      </c>
      <c r="X17" s="1478">
        <v>0.15</v>
      </c>
      <c r="Y17" s="1479">
        <v>0.4</v>
      </c>
      <c r="Z17" s="1477" t="s">
        <v>57</v>
      </c>
      <c r="AA17" s="1477" t="s">
        <v>58</v>
      </c>
      <c r="AB17" s="1477" t="s">
        <v>59</v>
      </c>
      <c r="AC17" s="1480">
        <v>0.14399999999999999</v>
      </c>
      <c r="AD17" s="1481" t="s">
        <v>112</v>
      </c>
      <c r="AE17" s="1479">
        <v>0.4</v>
      </c>
      <c r="AF17" s="1481" t="s">
        <v>117</v>
      </c>
      <c r="AG17" s="1482" t="s">
        <v>90</v>
      </c>
      <c r="AH17" s="1467" t="s">
        <v>114</v>
      </c>
      <c r="AI17" s="1483" t="s">
        <v>388</v>
      </c>
      <c r="AJ17" s="1483" t="s">
        <v>388</v>
      </c>
      <c r="AK17" s="1483" t="s">
        <v>388</v>
      </c>
      <c r="AL17" s="1483" t="s">
        <v>388</v>
      </c>
      <c r="AM17" s="1483" t="s">
        <v>388</v>
      </c>
      <c r="AN17" s="1010"/>
      <c r="AO17" s="2235" t="s">
        <v>1053</v>
      </c>
    </row>
    <row r="18" spans="1:41" ht="219.75" customHeight="1" thickBot="1" x14ac:dyDescent="0.35">
      <c r="B18" s="2027"/>
      <c r="C18" s="2029"/>
      <c r="D18" s="2029"/>
      <c r="E18" s="598" t="s">
        <v>74</v>
      </c>
      <c r="F18" s="1471" t="s">
        <v>238</v>
      </c>
      <c r="G18" s="2216" t="s">
        <v>1800</v>
      </c>
      <c r="H18" s="1297" t="s">
        <v>68</v>
      </c>
      <c r="I18" s="1303" t="s">
        <v>1617</v>
      </c>
      <c r="J18" s="1303" t="s">
        <v>1618</v>
      </c>
      <c r="K18" s="1303" t="s">
        <v>101</v>
      </c>
      <c r="L18" s="1464" t="s">
        <v>167</v>
      </c>
      <c r="M18" s="1293" t="s">
        <v>90</v>
      </c>
      <c r="N18" s="1294">
        <v>0.4</v>
      </c>
      <c r="O18" s="1295">
        <v>0.4</v>
      </c>
      <c r="P18" s="1306" t="s">
        <v>126</v>
      </c>
      <c r="Q18" s="1333" t="s">
        <v>84</v>
      </c>
      <c r="R18" s="2237" t="s">
        <v>1812</v>
      </c>
      <c r="S18" s="1336" t="s">
        <v>1626</v>
      </c>
      <c r="T18" s="890" t="s">
        <v>103</v>
      </c>
      <c r="U18" s="1467" t="s">
        <v>61</v>
      </c>
      <c r="V18" s="1466">
        <v>0.25</v>
      </c>
      <c r="W18" s="1467" t="s">
        <v>56</v>
      </c>
      <c r="X18" s="1466">
        <v>0.15</v>
      </c>
      <c r="Y18" s="1473">
        <v>0.4</v>
      </c>
      <c r="Z18" s="1467" t="s">
        <v>73</v>
      </c>
      <c r="AA18" s="1467" t="s">
        <v>58</v>
      </c>
      <c r="AB18" s="1467" t="s">
        <v>59</v>
      </c>
      <c r="AC18" s="1473">
        <v>0.24</v>
      </c>
      <c r="AD18" s="1472" t="s">
        <v>90</v>
      </c>
      <c r="AE18" s="1473">
        <v>0.4</v>
      </c>
      <c r="AF18" s="1472" t="s">
        <v>117</v>
      </c>
      <c r="AG18" s="1474" t="s">
        <v>126</v>
      </c>
      <c r="AH18" s="1467" t="s">
        <v>114</v>
      </c>
      <c r="AI18" s="1484" t="s">
        <v>1801</v>
      </c>
      <c r="AJ18" s="1484" t="s">
        <v>1615</v>
      </c>
      <c r="AK18" s="1483" t="s">
        <v>430</v>
      </c>
      <c r="AL18" s="1492">
        <v>45658</v>
      </c>
      <c r="AM18" s="1492">
        <v>46022</v>
      </c>
      <c r="AN18" s="308"/>
      <c r="AO18" s="2238" t="s">
        <v>1813</v>
      </c>
    </row>
    <row r="19" spans="1:41" ht="158.25" customHeight="1" x14ac:dyDescent="0.3">
      <c r="B19" s="2027" t="s">
        <v>192</v>
      </c>
      <c r="C19" s="2029" t="s">
        <v>214</v>
      </c>
      <c r="D19" s="2029" t="s">
        <v>1635</v>
      </c>
      <c r="E19" s="2031" t="s">
        <v>74</v>
      </c>
      <c r="F19" s="2078" t="s">
        <v>239</v>
      </c>
      <c r="G19" s="1879" t="s">
        <v>423</v>
      </c>
      <c r="H19" s="1881" t="s">
        <v>68</v>
      </c>
      <c r="I19" s="1881" t="s">
        <v>408</v>
      </c>
      <c r="J19" s="1881" t="s">
        <v>413</v>
      </c>
      <c r="K19" s="2033" t="s">
        <v>355</v>
      </c>
      <c r="L19" s="1919" t="s">
        <v>72</v>
      </c>
      <c r="M19" s="2035" t="s">
        <v>90</v>
      </c>
      <c r="N19" s="2037">
        <v>0.4</v>
      </c>
      <c r="O19" s="1946">
        <v>0.6</v>
      </c>
      <c r="P19" s="2039" t="s">
        <v>126</v>
      </c>
      <c r="Q19" s="93" t="s">
        <v>84</v>
      </c>
      <c r="R19" s="2239" t="s">
        <v>1814</v>
      </c>
      <c r="S19" s="1334" t="s">
        <v>414</v>
      </c>
      <c r="T19" s="1538" t="s">
        <v>105</v>
      </c>
      <c r="U19" s="1517" t="s">
        <v>55</v>
      </c>
      <c r="V19" s="1504">
        <v>0.1</v>
      </c>
      <c r="W19" s="1517" t="s">
        <v>56</v>
      </c>
      <c r="X19" s="1504">
        <v>0.15</v>
      </c>
      <c r="Y19" s="1535">
        <v>0.25</v>
      </c>
      <c r="Z19" s="1517" t="s">
        <v>73</v>
      </c>
      <c r="AA19" s="1517" t="s">
        <v>65</v>
      </c>
      <c r="AB19" s="1517" t="s">
        <v>59</v>
      </c>
      <c r="AC19" s="1535">
        <v>0.4</v>
      </c>
      <c r="AD19" s="1542" t="s">
        <v>90</v>
      </c>
      <c r="AE19" s="1535">
        <v>0.44999999999999996</v>
      </c>
      <c r="AF19" s="1542" t="s">
        <v>123</v>
      </c>
      <c r="AG19" s="1515" t="s">
        <v>126</v>
      </c>
      <c r="AH19" s="1953" t="s">
        <v>60</v>
      </c>
      <c r="AI19" s="1966" t="s">
        <v>411</v>
      </c>
      <c r="AJ19" s="1881" t="s">
        <v>412</v>
      </c>
      <c r="AK19" s="2093" t="s">
        <v>390</v>
      </c>
      <c r="AL19" s="2023">
        <v>45659</v>
      </c>
      <c r="AM19" s="2023">
        <v>45991</v>
      </c>
      <c r="AN19" s="1010"/>
      <c r="AO19" s="2225" t="s">
        <v>424</v>
      </c>
    </row>
    <row r="20" spans="1:41" ht="177" customHeight="1" x14ac:dyDescent="0.3">
      <c r="B20" s="2027"/>
      <c r="C20" s="2029"/>
      <c r="D20" s="2029"/>
      <c r="E20" s="2031"/>
      <c r="F20" s="2079"/>
      <c r="G20" s="2044"/>
      <c r="H20" s="2045"/>
      <c r="I20" s="2045"/>
      <c r="J20" s="2045"/>
      <c r="K20" s="2064"/>
      <c r="L20" s="2062"/>
      <c r="M20" s="2063"/>
      <c r="N20" s="2065"/>
      <c r="O20" s="2088"/>
      <c r="P20" s="2040"/>
      <c r="Q20" s="1320" t="s">
        <v>347</v>
      </c>
      <c r="R20" s="1282" t="s">
        <v>1815</v>
      </c>
      <c r="S20" s="2227" t="s">
        <v>414</v>
      </c>
      <c r="T20" s="1539" t="s">
        <v>105</v>
      </c>
      <c r="U20" s="1532" t="s">
        <v>55</v>
      </c>
      <c r="V20" s="1525">
        <v>0.1</v>
      </c>
      <c r="W20" s="1532" t="s">
        <v>56</v>
      </c>
      <c r="X20" s="1525">
        <v>0.15</v>
      </c>
      <c r="Y20" s="1555">
        <v>0.25</v>
      </c>
      <c r="Z20" s="1532" t="s">
        <v>57</v>
      </c>
      <c r="AA20" s="1532" t="s">
        <v>58</v>
      </c>
      <c r="AB20" s="1532" t="s">
        <v>59</v>
      </c>
      <c r="AC20" s="1562">
        <v>0.4</v>
      </c>
      <c r="AD20" s="1557" t="s">
        <v>90</v>
      </c>
      <c r="AE20" s="1555">
        <v>0.33749999999999997</v>
      </c>
      <c r="AF20" s="1557" t="s">
        <v>117</v>
      </c>
      <c r="AG20" s="1558" t="s">
        <v>126</v>
      </c>
      <c r="AH20" s="2091"/>
      <c r="AI20" s="2092"/>
      <c r="AJ20" s="2045"/>
      <c r="AK20" s="2094"/>
      <c r="AL20" s="2095"/>
      <c r="AM20" s="2095"/>
      <c r="AN20" s="1013"/>
      <c r="AO20" s="2230"/>
    </row>
    <row r="21" spans="1:41" ht="183" customHeight="1" thickBot="1" x14ac:dyDescent="0.35">
      <c r="B21" s="2027"/>
      <c r="C21" s="2029"/>
      <c r="D21" s="2029"/>
      <c r="E21" s="2031"/>
      <c r="F21" s="2080"/>
      <c r="G21" s="2032"/>
      <c r="H21" s="1829"/>
      <c r="I21" s="1829"/>
      <c r="J21" s="1829"/>
      <c r="K21" s="2034"/>
      <c r="L21" s="1709"/>
      <c r="M21" s="2036"/>
      <c r="N21" s="2038"/>
      <c r="O21" s="1689"/>
      <c r="P21" s="2041"/>
      <c r="Q21" s="1331" t="s">
        <v>348</v>
      </c>
      <c r="R21" s="1537" t="s">
        <v>1816</v>
      </c>
      <c r="S21" s="1335" t="s">
        <v>414</v>
      </c>
      <c r="T21" s="1540" t="s">
        <v>103</v>
      </c>
      <c r="U21" s="1477" t="s">
        <v>61</v>
      </c>
      <c r="V21" s="1478">
        <v>0.25</v>
      </c>
      <c r="W21" s="1477" t="s">
        <v>56</v>
      </c>
      <c r="X21" s="1478">
        <v>0.15</v>
      </c>
      <c r="Y21" s="1479">
        <v>0.4</v>
      </c>
      <c r="Z21" s="1477" t="s">
        <v>57</v>
      </c>
      <c r="AA21" s="1477" t="s">
        <v>58</v>
      </c>
      <c r="AB21" s="1477" t="s">
        <v>59</v>
      </c>
      <c r="AC21" s="1479">
        <v>0.24</v>
      </c>
      <c r="AD21" s="1481" t="s">
        <v>90</v>
      </c>
      <c r="AE21" s="1479">
        <v>0.33749999999999997</v>
      </c>
      <c r="AF21" s="1481" t="s">
        <v>117</v>
      </c>
      <c r="AG21" s="1482" t="s">
        <v>126</v>
      </c>
      <c r="AH21" s="1692"/>
      <c r="AI21" s="1828"/>
      <c r="AJ21" s="1829"/>
      <c r="AK21" s="1903"/>
      <c r="AL21" s="2024"/>
      <c r="AM21" s="2024"/>
      <c r="AN21" s="1253"/>
      <c r="AO21" s="2234"/>
    </row>
    <row r="22" spans="1:41" ht="159" customHeight="1" x14ac:dyDescent="0.3">
      <c r="B22" s="2027"/>
      <c r="C22" s="2029"/>
      <c r="D22" s="2029"/>
      <c r="E22" s="2031" t="s">
        <v>74</v>
      </c>
      <c r="F22" s="2078" t="s">
        <v>240</v>
      </c>
      <c r="G22" s="1879" t="s">
        <v>425</v>
      </c>
      <c r="H22" s="1881" t="s">
        <v>51</v>
      </c>
      <c r="I22" s="1881" t="s">
        <v>415</v>
      </c>
      <c r="J22" s="1881" t="s">
        <v>426</v>
      </c>
      <c r="K22" s="2033" t="s">
        <v>101</v>
      </c>
      <c r="L22" s="1919" t="s">
        <v>64</v>
      </c>
      <c r="M22" s="2035" t="s">
        <v>122</v>
      </c>
      <c r="N22" s="2037">
        <v>0.6</v>
      </c>
      <c r="O22" s="1946">
        <v>0.6</v>
      </c>
      <c r="P22" s="2039" t="s">
        <v>126</v>
      </c>
      <c r="Q22" s="93" t="s">
        <v>84</v>
      </c>
      <c r="R22" s="1429" t="s">
        <v>1817</v>
      </c>
      <c r="S22" s="1334" t="s">
        <v>409</v>
      </c>
      <c r="T22" s="1538" t="s">
        <v>103</v>
      </c>
      <c r="U22" s="1517" t="s">
        <v>62</v>
      </c>
      <c r="V22" s="1504">
        <v>0.15</v>
      </c>
      <c r="W22" s="1517" t="s">
        <v>56</v>
      </c>
      <c r="X22" s="1504">
        <v>0.15</v>
      </c>
      <c r="Y22" s="1535">
        <v>0.3</v>
      </c>
      <c r="Z22" s="1517" t="s">
        <v>57</v>
      </c>
      <c r="AA22" s="1517" t="s">
        <v>58</v>
      </c>
      <c r="AB22" s="1517" t="s">
        <v>59</v>
      </c>
      <c r="AC22" s="1535">
        <v>0.42</v>
      </c>
      <c r="AD22" s="1542" t="s">
        <v>122</v>
      </c>
      <c r="AE22" s="1535">
        <v>0.6</v>
      </c>
      <c r="AF22" s="1542" t="s">
        <v>123</v>
      </c>
      <c r="AG22" s="1515" t="s">
        <v>126</v>
      </c>
      <c r="AH22" s="1953" t="s">
        <v>60</v>
      </c>
      <c r="AI22" s="1966" t="s">
        <v>416</v>
      </c>
      <c r="AJ22" s="1881" t="s">
        <v>412</v>
      </c>
      <c r="AK22" s="1881" t="s">
        <v>390</v>
      </c>
      <c r="AL22" s="1915">
        <v>45659</v>
      </c>
      <c r="AM22" s="1915">
        <v>46020</v>
      </c>
      <c r="AN22" s="1010"/>
      <c r="AO22" s="2225" t="s">
        <v>428</v>
      </c>
    </row>
    <row r="23" spans="1:41" ht="191.25" customHeight="1" thickBot="1" x14ac:dyDescent="0.35">
      <c r="B23" s="2027"/>
      <c r="C23" s="2029"/>
      <c r="D23" s="2029"/>
      <c r="E23" s="2031"/>
      <c r="F23" s="2080"/>
      <c r="G23" s="2032"/>
      <c r="H23" s="1829"/>
      <c r="I23" s="1829"/>
      <c r="J23" s="1829"/>
      <c r="K23" s="2034"/>
      <c r="L23" s="1709"/>
      <c r="M23" s="2036"/>
      <c r="N23" s="2038"/>
      <c r="O23" s="1689"/>
      <c r="P23" s="2041"/>
      <c r="Q23" s="1331" t="s">
        <v>347</v>
      </c>
      <c r="R23" s="1497" t="s">
        <v>1818</v>
      </c>
      <c r="S23" s="1335" t="s">
        <v>427</v>
      </c>
      <c r="T23" s="1540" t="s">
        <v>103</v>
      </c>
      <c r="U23" s="1477" t="s">
        <v>61</v>
      </c>
      <c r="V23" s="1478">
        <v>0.25</v>
      </c>
      <c r="W23" s="1477" t="s">
        <v>56</v>
      </c>
      <c r="X23" s="1478">
        <v>0.15</v>
      </c>
      <c r="Y23" s="1479">
        <v>0.4</v>
      </c>
      <c r="Z23" s="1477" t="s">
        <v>57</v>
      </c>
      <c r="AA23" s="1477" t="s">
        <v>58</v>
      </c>
      <c r="AB23" s="1477" t="s">
        <v>59</v>
      </c>
      <c r="AC23" s="1480">
        <v>0.252</v>
      </c>
      <c r="AD23" s="1481" t="s">
        <v>90</v>
      </c>
      <c r="AE23" s="1479">
        <v>0.6</v>
      </c>
      <c r="AF23" s="1481" t="s">
        <v>123</v>
      </c>
      <c r="AG23" s="1482" t="s">
        <v>126</v>
      </c>
      <c r="AH23" s="1692"/>
      <c r="AI23" s="1828"/>
      <c r="AJ23" s="1829"/>
      <c r="AK23" s="1829"/>
      <c r="AL23" s="1825"/>
      <c r="AM23" s="1825"/>
      <c r="AN23" s="1253"/>
      <c r="AO23" s="2234"/>
    </row>
    <row r="24" spans="1:41" ht="172.5" customHeight="1" x14ac:dyDescent="0.3">
      <c r="B24" s="2027"/>
      <c r="C24" s="2029"/>
      <c r="D24" s="2029"/>
      <c r="E24" s="2031" t="s">
        <v>74</v>
      </c>
      <c r="F24" s="2078" t="s">
        <v>242</v>
      </c>
      <c r="G24" s="1879" t="s">
        <v>1537</v>
      </c>
      <c r="H24" s="1881" t="s">
        <v>68</v>
      </c>
      <c r="I24" s="1881" t="s">
        <v>1538</v>
      </c>
      <c r="J24" s="1881" t="s">
        <v>421</v>
      </c>
      <c r="K24" s="2033" t="s">
        <v>101</v>
      </c>
      <c r="L24" s="1919" t="s">
        <v>72</v>
      </c>
      <c r="M24" s="2035" t="s">
        <v>90</v>
      </c>
      <c r="N24" s="2037">
        <v>0.4</v>
      </c>
      <c r="O24" s="1946">
        <v>0.2</v>
      </c>
      <c r="P24" s="2039" t="s">
        <v>90</v>
      </c>
      <c r="Q24" s="93" t="s">
        <v>84</v>
      </c>
      <c r="R24" s="1285" t="s">
        <v>1819</v>
      </c>
      <c r="S24" s="1421" t="s">
        <v>1540</v>
      </c>
      <c r="T24" s="1538" t="s">
        <v>103</v>
      </c>
      <c r="U24" s="1517" t="s">
        <v>61</v>
      </c>
      <c r="V24" s="1504">
        <v>0.25</v>
      </c>
      <c r="W24" s="1517" t="s">
        <v>56</v>
      </c>
      <c r="X24" s="1504">
        <v>0.15</v>
      </c>
      <c r="Y24" s="1535">
        <v>0.4</v>
      </c>
      <c r="Z24" s="1517" t="s">
        <v>57</v>
      </c>
      <c r="AA24" s="1517" t="s">
        <v>65</v>
      </c>
      <c r="AB24" s="1517" t="s">
        <v>59</v>
      </c>
      <c r="AC24" s="1535">
        <v>0.24</v>
      </c>
      <c r="AD24" s="1542" t="s">
        <v>90</v>
      </c>
      <c r="AE24" s="1535">
        <v>0.2</v>
      </c>
      <c r="AF24" s="1542" t="s">
        <v>1083</v>
      </c>
      <c r="AG24" s="1515" t="s">
        <v>90</v>
      </c>
      <c r="AH24" s="1953" t="s">
        <v>114</v>
      </c>
      <c r="AI24" s="1533" t="s">
        <v>388</v>
      </c>
      <c r="AJ24" s="1533" t="s">
        <v>388</v>
      </c>
      <c r="AK24" s="1533" t="s">
        <v>388</v>
      </c>
      <c r="AL24" s="1533" t="s">
        <v>388</v>
      </c>
      <c r="AM24" s="1533" t="s">
        <v>388</v>
      </c>
      <c r="AN24" s="1010"/>
      <c r="AO24" s="1939" t="s">
        <v>436</v>
      </c>
    </row>
    <row r="25" spans="1:41" ht="209.25" customHeight="1" x14ac:dyDescent="0.3">
      <c r="B25" s="2027"/>
      <c r="C25" s="2029"/>
      <c r="D25" s="2029"/>
      <c r="E25" s="2031"/>
      <c r="F25" s="2079"/>
      <c r="G25" s="2044"/>
      <c r="H25" s="2045"/>
      <c r="I25" s="2045"/>
      <c r="J25" s="2045"/>
      <c r="K25" s="2064"/>
      <c r="L25" s="2062"/>
      <c r="M25" s="2063"/>
      <c r="N25" s="2065"/>
      <c r="O25" s="2088"/>
      <c r="P25" s="2040"/>
      <c r="Q25" s="1320" t="s">
        <v>347</v>
      </c>
      <c r="R25" s="1282" t="s">
        <v>1820</v>
      </c>
      <c r="S25" s="1419" t="s">
        <v>1443</v>
      </c>
      <c r="T25" s="1539" t="s">
        <v>103</v>
      </c>
      <c r="U25" s="1532" t="s">
        <v>62</v>
      </c>
      <c r="V25" s="1525">
        <v>0.15</v>
      </c>
      <c r="W25" s="1532" t="s">
        <v>56</v>
      </c>
      <c r="X25" s="1525">
        <v>0.15</v>
      </c>
      <c r="Y25" s="1555">
        <v>0.3</v>
      </c>
      <c r="Z25" s="1532" t="s">
        <v>73</v>
      </c>
      <c r="AA25" s="1532" t="s">
        <v>58</v>
      </c>
      <c r="AB25" s="1532" t="s">
        <v>59</v>
      </c>
      <c r="AC25" s="1562">
        <v>0.16799999999999998</v>
      </c>
      <c r="AD25" s="1557" t="s">
        <v>112</v>
      </c>
      <c r="AE25" s="1555">
        <v>0.2</v>
      </c>
      <c r="AF25" s="1557" t="s">
        <v>1083</v>
      </c>
      <c r="AG25" s="1558" t="s">
        <v>90</v>
      </c>
      <c r="AH25" s="2091"/>
      <c r="AI25" s="1550" t="s">
        <v>388</v>
      </c>
      <c r="AJ25" s="1550" t="s">
        <v>388</v>
      </c>
      <c r="AK25" s="1550" t="s">
        <v>388</v>
      </c>
      <c r="AL25" s="1550" t="s">
        <v>388</v>
      </c>
      <c r="AM25" s="1550" t="s">
        <v>388</v>
      </c>
      <c r="AN25" s="1013"/>
      <c r="AO25" s="2100"/>
    </row>
    <row r="26" spans="1:41" ht="238.5" customHeight="1" thickBot="1" x14ac:dyDescent="0.35">
      <c r="B26" s="2027"/>
      <c r="C26" s="2029"/>
      <c r="D26" s="2029"/>
      <c r="E26" s="2031"/>
      <c r="F26" s="2080"/>
      <c r="G26" s="2032"/>
      <c r="H26" s="1829"/>
      <c r="I26" s="1829"/>
      <c r="J26" s="1829"/>
      <c r="K26" s="2034"/>
      <c r="L26" s="1709"/>
      <c r="M26" s="2036"/>
      <c r="N26" s="2038"/>
      <c r="O26" s="1689"/>
      <c r="P26" s="2041"/>
      <c r="Q26" s="1331" t="s">
        <v>348</v>
      </c>
      <c r="R26" s="1497" t="s">
        <v>1821</v>
      </c>
      <c r="S26" s="1420" t="s">
        <v>422</v>
      </c>
      <c r="T26" s="1540" t="s">
        <v>103</v>
      </c>
      <c r="U26" s="1477" t="s">
        <v>62</v>
      </c>
      <c r="V26" s="1478">
        <v>0.15</v>
      </c>
      <c r="W26" s="1477" t="s">
        <v>56</v>
      </c>
      <c r="X26" s="1478">
        <v>0.15</v>
      </c>
      <c r="Y26" s="1479">
        <v>0.3</v>
      </c>
      <c r="Z26" s="1477" t="s">
        <v>73</v>
      </c>
      <c r="AA26" s="1477" t="s">
        <v>58</v>
      </c>
      <c r="AB26" s="1477" t="s">
        <v>59</v>
      </c>
      <c r="AC26" s="1479">
        <v>0.11759999999999998</v>
      </c>
      <c r="AD26" s="1481" t="s">
        <v>112</v>
      </c>
      <c r="AE26" s="1479">
        <v>0.2</v>
      </c>
      <c r="AF26" s="1481" t="s">
        <v>1083</v>
      </c>
      <c r="AG26" s="1482" t="s">
        <v>90</v>
      </c>
      <c r="AH26" s="1692"/>
      <c r="AI26" s="1486" t="s">
        <v>388</v>
      </c>
      <c r="AJ26" s="1486" t="s">
        <v>388</v>
      </c>
      <c r="AK26" s="1486" t="s">
        <v>388</v>
      </c>
      <c r="AL26" s="1486" t="s">
        <v>388</v>
      </c>
      <c r="AM26" s="1486" t="s">
        <v>388</v>
      </c>
      <c r="AN26" s="1253"/>
      <c r="AO26" s="1947"/>
    </row>
    <row r="27" spans="1:41" ht="154.5" customHeight="1" x14ac:dyDescent="0.3">
      <c r="B27" s="2027"/>
      <c r="C27" s="2029"/>
      <c r="D27" s="2029"/>
      <c r="E27" s="2031" t="s">
        <v>74</v>
      </c>
      <c r="F27" s="2078" t="s">
        <v>328</v>
      </c>
      <c r="G27" s="1879" t="s">
        <v>437</v>
      </c>
      <c r="H27" s="1881" t="s">
        <v>68</v>
      </c>
      <c r="I27" s="1881" t="s">
        <v>438</v>
      </c>
      <c r="J27" s="1881" t="s">
        <v>439</v>
      </c>
      <c r="K27" s="2033" t="s">
        <v>101</v>
      </c>
      <c r="L27" s="1919" t="s">
        <v>72</v>
      </c>
      <c r="M27" s="2035" t="s">
        <v>90</v>
      </c>
      <c r="N27" s="2037">
        <v>0.4</v>
      </c>
      <c r="O27" s="1946">
        <v>0.2</v>
      </c>
      <c r="P27" s="2039" t="s">
        <v>90</v>
      </c>
      <c r="Q27" s="93" t="s">
        <v>84</v>
      </c>
      <c r="R27" s="1285" t="s">
        <v>1822</v>
      </c>
      <c r="S27" s="1421" t="s">
        <v>422</v>
      </c>
      <c r="T27" s="1538" t="s">
        <v>103</v>
      </c>
      <c r="U27" s="1517" t="s">
        <v>62</v>
      </c>
      <c r="V27" s="1504">
        <v>0.15</v>
      </c>
      <c r="W27" s="1517" t="s">
        <v>56</v>
      </c>
      <c r="X27" s="1504">
        <v>0.15</v>
      </c>
      <c r="Y27" s="1535">
        <v>0.3</v>
      </c>
      <c r="Z27" s="1517" t="s">
        <v>73</v>
      </c>
      <c r="AA27" s="1517" t="s">
        <v>58</v>
      </c>
      <c r="AB27" s="1517" t="s">
        <v>59</v>
      </c>
      <c r="AC27" s="1535">
        <v>0.28000000000000003</v>
      </c>
      <c r="AD27" s="1542" t="s">
        <v>90</v>
      </c>
      <c r="AE27" s="1535">
        <v>0.2</v>
      </c>
      <c r="AF27" s="1542" t="s">
        <v>1083</v>
      </c>
      <c r="AG27" s="1515" t="s">
        <v>90</v>
      </c>
      <c r="AH27" s="1953" t="s">
        <v>114</v>
      </c>
      <c r="AI27" s="1533" t="s">
        <v>388</v>
      </c>
      <c r="AJ27" s="1533" t="s">
        <v>388</v>
      </c>
      <c r="AK27" s="1533" t="s">
        <v>388</v>
      </c>
      <c r="AL27" s="1533" t="s">
        <v>388</v>
      </c>
      <c r="AM27" s="1533" t="s">
        <v>388</v>
      </c>
      <c r="AN27" s="1010"/>
      <c r="AO27" s="1939" t="s">
        <v>440</v>
      </c>
    </row>
    <row r="28" spans="1:41" ht="283.5" customHeight="1" thickBot="1" x14ac:dyDescent="0.35">
      <c r="B28" s="2027"/>
      <c r="C28" s="2029"/>
      <c r="D28" s="2029"/>
      <c r="E28" s="2031"/>
      <c r="F28" s="2080"/>
      <c r="G28" s="2032"/>
      <c r="H28" s="1829"/>
      <c r="I28" s="1829"/>
      <c r="J28" s="1829"/>
      <c r="K28" s="2034"/>
      <c r="L28" s="1709"/>
      <c r="M28" s="2036"/>
      <c r="N28" s="2038"/>
      <c r="O28" s="1689"/>
      <c r="P28" s="2041"/>
      <c r="Q28" s="1331" t="s">
        <v>347</v>
      </c>
      <c r="R28" s="1497" t="s">
        <v>1544</v>
      </c>
      <c r="S28" s="1420" t="s">
        <v>1443</v>
      </c>
      <c r="T28" s="1540" t="s">
        <v>103</v>
      </c>
      <c r="U28" s="1477" t="s">
        <v>61</v>
      </c>
      <c r="V28" s="1478">
        <v>0.25</v>
      </c>
      <c r="W28" s="1477" t="s">
        <v>56</v>
      </c>
      <c r="X28" s="1478">
        <v>0.15</v>
      </c>
      <c r="Y28" s="1479">
        <v>0.4</v>
      </c>
      <c r="Z28" s="1477" t="s">
        <v>57</v>
      </c>
      <c r="AA28" s="1477" t="s">
        <v>65</v>
      </c>
      <c r="AB28" s="1477" t="s">
        <v>59</v>
      </c>
      <c r="AC28" s="1480">
        <v>0.16800000000000001</v>
      </c>
      <c r="AD28" s="1481" t="s">
        <v>112</v>
      </c>
      <c r="AE28" s="1479">
        <v>0.2</v>
      </c>
      <c r="AF28" s="1481" t="s">
        <v>1083</v>
      </c>
      <c r="AG28" s="1482" t="s">
        <v>90</v>
      </c>
      <c r="AH28" s="1692"/>
      <c r="AI28" s="1486" t="s">
        <v>388</v>
      </c>
      <c r="AJ28" s="1486" t="s">
        <v>388</v>
      </c>
      <c r="AK28" s="1486" t="s">
        <v>388</v>
      </c>
      <c r="AL28" s="1486" t="s">
        <v>388</v>
      </c>
      <c r="AM28" s="1486" t="s">
        <v>388</v>
      </c>
      <c r="AN28" s="1253"/>
      <c r="AO28" s="1947"/>
    </row>
    <row r="29" spans="1:41" s="1403" customFormat="1" ht="193.5" customHeight="1" x14ac:dyDescent="0.3">
      <c r="A29" s="1395"/>
      <c r="B29" s="2028" t="s">
        <v>201</v>
      </c>
      <c r="C29" s="2030" t="s">
        <v>218</v>
      </c>
      <c r="D29" s="2030" t="s">
        <v>225</v>
      </c>
      <c r="E29" s="2046" t="s">
        <v>74</v>
      </c>
      <c r="F29" s="2047" t="s">
        <v>243</v>
      </c>
      <c r="G29" s="2050" t="s">
        <v>1706</v>
      </c>
      <c r="H29" s="2053" t="s">
        <v>68</v>
      </c>
      <c r="I29" s="2053" t="s">
        <v>441</v>
      </c>
      <c r="J29" s="1396" t="s">
        <v>443</v>
      </c>
      <c r="K29" s="2056" t="s">
        <v>101</v>
      </c>
      <c r="L29" s="2058" t="s">
        <v>70</v>
      </c>
      <c r="M29" s="2060" t="s">
        <v>129</v>
      </c>
      <c r="N29" s="2101">
        <v>0.8</v>
      </c>
      <c r="O29" s="2096">
        <v>0.6</v>
      </c>
      <c r="P29" s="2098" t="s">
        <v>129</v>
      </c>
      <c r="Q29" s="1397" t="s">
        <v>84</v>
      </c>
      <c r="R29" s="1285" t="s">
        <v>1823</v>
      </c>
      <c r="S29" s="1334" t="s">
        <v>445</v>
      </c>
      <c r="T29" s="1538" t="s">
        <v>103</v>
      </c>
      <c r="U29" s="1517" t="s">
        <v>61</v>
      </c>
      <c r="V29" s="1504">
        <v>0.25</v>
      </c>
      <c r="W29" s="1517" t="s">
        <v>56</v>
      </c>
      <c r="X29" s="1504">
        <v>0.15</v>
      </c>
      <c r="Y29" s="1535">
        <v>0.4</v>
      </c>
      <c r="Z29" s="1517" t="s">
        <v>73</v>
      </c>
      <c r="AA29" s="1517" t="s">
        <v>58</v>
      </c>
      <c r="AB29" s="1517" t="s">
        <v>59</v>
      </c>
      <c r="AC29" s="1535">
        <v>0.48</v>
      </c>
      <c r="AD29" s="1542" t="s">
        <v>122</v>
      </c>
      <c r="AE29" s="1535">
        <v>0.6</v>
      </c>
      <c r="AF29" s="1542" t="s">
        <v>123</v>
      </c>
      <c r="AG29" s="1515" t="s">
        <v>126</v>
      </c>
      <c r="AH29" s="1953" t="s">
        <v>60</v>
      </c>
      <c r="AI29" s="1285" t="s">
        <v>462</v>
      </c>
      <c r="AJ29" s="1488" t="s">
        <v>463</v>
      </c>
      <c r="AK29" s="1488" t="s">
        <v>430</v>
      </c>
      <c r="AL29" s="1315">
        <v>45659</v>
      </c>
      <c r="AM29" s="1315">
        <v>46020</v>
      </c>
      <c r="AN29" s="1010"/>
      <c r="AO29" s="1939" t="s">
        <v>447</v>
      </c>
    </row>
    <row r="30" spans="1:41" s="1403" customFormat="1" ht="141" customHeight="1" thickBot="1" x14ac:dyDescent="0.35">
      <c r="A30" s="1395"/>
      <c r="B30" s="2028"/>
      <c r="C30" s="2030"/>
      <c r="D30" s="2030"/>
      <c r="E30" s="2046"/>
      <c r="F30" s="2049"/>
      <c r="G30" s="2052"/>
      <c r="H30" s="2055"/>
      <c r="I30" s="2055"/>
      <c r="J30" s="1398" t="s">
        <v>444</v>
      </c>
      <c r="K30" s="2057"/>
      <c r="L30" s="2059"/>
      <c r="M30" s="2061"/>
      <c r="N30" s="2102"/>
      <c r="O30" s="2097"/>
      <c r="P30" s="2099"/>
      <c r="Q30" s="1399" t="s">
        <v>347</v>
      </c>
      <c r="R30" s="1497" t="s">
        <v>1824</v>
      </c>
      <c r="S30" s="1335" t="s">
        <v>446</v>
      </c>
      <c r="T30" s="1540" t="s">
        <v>103</v>
      </c>
      <c r="U30" s="1477" t="s">
        <v>61</v>
      </c>
      <c r="V30" s="1478">
        <v>0.25</v>
      </c>
      <c r="W30" s="1477" t="s">
        <v>56</v>
      </c>
      <c r="X30" s="1478">
        <v>0.15</v>
      </c>
      <c r="Y30" s="1479">
        <v>0.4</v>
      </c>
      <c r="Z30" s="1477" t="s">
        <v>73</v>
      </c>
      <c r="AA30" s="1477" t="s">
        <v>58</v>
      </c>
      <c r="AB30" s="1477" t="s">
        <v>59</v>
      </c>
      <c r="AC30" s="1480">
        <v>0.28799999999999998</v>
      </c>
      <c r="AD30" s="1481" t="s">
        <v>90</v>
      </c>
      <c r="AE30" s="1479">
        <v>0.6</v>
      </c>
      <c r="AF30" s="1481" t="s">
        <v>123</v>
      </c>
      <c r="AG30" s="1482" t="s">
        <v>126</v>
      </c>
      <c r="AH30" s="1692"/>
      <c r="AI30" s="1497" t="s">
        <v>464</v>
      </c>
      <c r="AJ30" s="1489" t="s">
        <v>465</v>
      </c>
      <c r="AK30" s="1489" t="s">
        <v>430</v>
      </c>
      <c r="AL30" s="1337">
        <v>45659</v>
      </c>
      <c r="AM30" s="1337">
        <v>46020</v>
      </c>
      <c r="AN30" s="1253"/>
      <c r="AO30" s="1947"/>
    </row>
    <row r="31" spans="1:41" s="1403" customFormat="1" ht="225.75" customHeight="1" x14ac:dyDescent="0.3">
      <c r="A31" s="1395"/>
      <c r="B31" s="2028"/>
      <c r="C31" s="2030"/>
      <c r="D31" s="2030"/>
      <c r="E31" s="2046" t="s">
        <v>74</v>
      </c>
      <c r="F31" s="2047" t="s">
        <v>244</v>
      </c>
      <c r="G31" s="2050" t="s">
        <v>1707</v>
      </c>
      <c r="H31" s="2053" t="s">
        <v>68</v>
      </c>
      <c r="I31" s="2053" t="s">
        <v>449</v>
      </c>
      <c r="J31" s="1400" t="s">
        <v>450</v>
      </c>
      <c r="K31" s="2056" t="s">
        <v>101</v>
      </c>
      <c r="L31" s="2058" t="s">
        <v>70</v>
      </c>
      <c r="M31" s="2060" t="s">
        <v>129</v>
      </c>
      <c r="N31" s="2101">
        <v>0.8</v>
      </c>
      <c r="O31" s="2096">
        <v>0.6</v>
      </c>
      <c r="P31" s="2098" t="s">
        <v>129</v>
      </c>
      <c r="Q31" s="1397" t="s">
        <v>84</v>
      </c>
      <c r="R31" s="1560" t="s">
        <v>1825</v>
      </c>
      <c r="S31" s="1334" t="s">
        <v>446</v>
      </c>
      <c r="T31" s="1538" t="s">
        <v>103</v>
      </c>
      <c r="U31" s="1517" t="s">
        <v>61</v>
      </c>
      <c r="V31" s="1504">
        <v>0.25</v>
      </c>
      <c r="W31" s="1517" t="s">
        <v>56</v>
      </c>
      <c r="X31" s="1504">
        <v>0.15</v>
      </c>
      <c r="Y31" s="1535">
        <v>0.4</v>
      </c>
      <c r="Z31" s="1517" t="s">
        <v>73</v>
      </c>
      <c r="AA31" s="1517" t="s">
        <v>65</v>
      </c>
      <c r="AB31" s="1517" t="s">
        <v>59</v>
      </c>
      <c r="AC31" s="1535">
        <v>0.48</v>
      </c>
      <c r="AD31" s="1542" t="s">
        <v>122</v>
      </c>
      <c r="AE31" s="1535">
        <v>0.6</v>
      </c>
      <c r="AF31" s="1542" t="s">
        <v>123</v>
      </c>
      <c r="AG31" s="1515" t="s">
        <v>126</v>
      </c>
      <c r="AH31" s="1953" t="s">
        <v>60</v>
      </c>
      <c r="AI31" s="1285" t="s">
        <v>466</v>
      </c>
      <c r="AJ31" s="1488" t="s">
        <v>469</v>
      </c>
      <c r="AK31" s="1533" t="s">
        <v>381</v>
      </c>
      <c r="AL31" s="1534">
        <v>45659</v>
      </c>
      <c r="AM31" s="1534">
        <v>46020</v>
      </c>
      <c r="AN31" s="1010"/>
      <c r="AO31" s="1939" t="s">
        <v>454</v>
      </c>
    </row>
    <row r="32" spans="1:41" s="1403" customFormat="1" ht="93" customHeight="1" x14ac:dyDescent="0.3">
      <c r="A32" s="1395"/>
      <c r="B32" s="2028"/>
      <c r="C32" s="2030"/>
      <c r="D32" s="2030"/>
      <c r="E32" s="2046"/>
      <c r="F32" s="2048"/>
      <c r="G32" s="2051"/>
      <c r="H32" s="2054"/>
      <c r="I32" s="2054"/>
      <c r="J32" s="1401" t="s">
        <v>451</v>
      </c>
      <c r="K32" s="2106"/>
      <c r="L32" s="2107"/>
      <c r="M32" s="2108"/>
      <c r="N32" s="2109"/>
      <c r="O32" s="2110"/>
      <c r="P32" s="2111"/>
      <c r="Q32" s="2103" t="s">
        <v>347</v>
      </c>
      <c r="R32" s="2240" t="s">
        <v>1826</v>
      </c>
      <c r="S32" s="2241" t="s">
        <v>453</v>
      </c>
      <c r="T32" s="2105" t="s">
        <v>103</v>
      </c>
      <c r="U32" s="2091" t="s">
        <v>61</v>
      </c>
      <c r="V32" s="2088">
        <v>0.25</v>
      </c>
      <c r="W32" s="2091" t="s">
        <v>56</v>
      </c>
      <c r="X32" s="2088">
        <v>0.15</v>
      </c>
      <c r="Y32" s="2115">
        <v>0.4</v>
      </c>
      <c r="Z32" s="2091" t="s">
        <v>73</v>
      </c>
      <c r="AA32" s="2091" t="s">
        <v>65</v>
      </c>
      <c r="AB32" s="2091" t="s">
        <v>59</v>
      </c>
      <c r="AC32" s="2114">
        <v>0.28799999999999998</v>
      </c>
      <c r="AD32" s="2112" t="s">
        <v>90</v>
      </c>
      <c r="AE32" s="2115">
        <v>0.6</v>
      </c>
      <c r="AF32" s="2112" t="s">
        <v>123</v>
      </c>
      <c r="AG32" s="2113" t="s">
        <v>126</v>
      </c>
      <c r="AH32" s="2091"/>
      <c r="AI32" s="2240" t="s">
        <v>467</v>
      </c>
      <c r="AJ32" s="2045" t="s">
        <v>470</v>
      </c>
      <c r="AK32" s="2094" t="s">
        <v>468</v>
      </c>
      <c r="AL32" s="2095">
        <v>45659</v>
      </c>
      <c r="AM32" s="2095">
        <v>46020</v>
      </c>
      <c r="AN32" s="1013"/>
      <c r="AO32" s="2100"/>
    </row>
    <row r="33" spans="1:41" s="1403" customFormat="1" ht="159.75" customHeight="1" thickBot="1" x14ac:dyDescent="0.35">
      <c r="A33" s="1395"/>
      <c r="B33" s="2028"/>
      <c r="C33" s="2030"/>
      <c r="D33" s="2030"/>
      <c r="E33" s="2046"/>
      <c r="F33" s="2049"/>
      <c r="G33" s="2052"/>
      <c r="H33" s="2055"/>
      <c r="I33" s="2055"/>
      <c r="J33" s="1402" t="s">
        <v>452</v>
      </c>
      <c r="K33" s="2057"/>
      <c r="L33" s="2059"/>
      <c r="M33" s="2061"/>
      <c r="N33" s="2102"/>
      <c r="O33" s="2097"/>
      <c r="P33" s="2099"/>
      <c r="Q33" s="2104"/>
      <c r="R33" s="1841"/>
      <c r="S33" s="2242"/>
      <c r="T33" s="2043"/>
      <c r="U33" s="1692"/>
      <c r="V33" s="1689"/>
      <c r="W33" s="1692"/>
      <c r="X33" s="1689"/>
      <c r="Y33" s="1690"/>
      <c r="Z33" s="1692"/>
      <c r="AA33" s="1692"/>
      <c r="AB33" s="1692"/>
      <c r="AC33" s="1693"/>
      <c r="AD33" s="1703"/>
      <c r="AE33" s="1690"/>
      <c r="AF33" s="1703"/>
      <c r="AG33" s="1705"/>
      <c r="AH33" s="1692"/>
      <c r="AI33" s="1841"/>
      <c r="AJ33" s="1829"/>
      <c r="AK33" s="1903"/>
      <c r="AL33" s="2024"/>
      <c r="AM33" s="2024"/>
      <c r="AN33" s="1253"/>
      <c r="AO33" s="1947"/>
    </row>
    <row r="34" spans="1:41" ht="195.75" customHeight="1" thickBot="1" x14ac:dyDescent="0.35">
      <c r="B34" s="2027" t="s">
        <v>196</v>
      </c>
      <c r="C34" s="2029" t="s">
        <v>213</v>
      </c>
      <c r="D34" s="2029" t="s">
        <v>225</v>
      </c>
      <c r="E34" s="598" t="s">
        <v>74</v>
      </c>
      <c r="F34" s="1471" t="s">
        <v>246</v>
      </c>
      <c r="G34" s="1304" t="s">
        <v>1548</v>
      </c>
      <c r="H34" s="1297" t="s">
        <v>68</v>
      </c>
      <c r="I34" s="1297" t="s">
        <v>1103</v>
      </c>
      <c r="J34" s="1297" t="s">
        <v>1104</v>
      </c>
      <c r="K34" s="1296" t="s">
        <v>101</v>
      </c>
      <c r="L34" s="1292" t="s">
        <v>72</v>
      </c>
      <c r="M34" s="1293" t="s">
        <v>90</v>
      </c>
      <c r="N34" s="1294">
        <v>0.4</v>
      </c>
      <c r="O34" s="1295">
        <v>0.2</v>
      </c>
      <c r="P34" s="1306" t="s">
        <v>90</v>
      </c>
      <c r="Q34" s="1333" t="s">
        <v>84</v>
      </c>
      <c r="R34" s="1281" t="s">
        <v>1827</v>
      </c>
      <c r="S34" s="1343" t="s">
        <v>1550</v>
      </c>
      <c r="T34" s="890" t="s">
        <v>103</v>
      </c>
      <c r="U34" s="1467" t="s">
        <v>62</v>
      </c>
      <c r="V34" s="1466">
        <v>0.15</v>
      </c>
      <c r="W34" s="1467" t="s">
        <v>56</v>
      </c>
      <c r="X34" s="1466">
        <v>0.15</v>
      </c>
      <c r="Y34" s="1473">
        <v>0.3</v>
      </c>
      <c r="Z34" s="1467" t="s">
        <v>73</v>
      </c>
      <c r="AA34" s="1467" t="s">
        <v>58</v>
      </c>
      <c r="AB34" s="1467" t="s">
        <v>59</v>
      </c>
      <c r="AC34" s="1473">
        <v>0.28000000000000003</v>
      </c>
      <c r="AD34" s="1472" t="s">
        <v>90</v>
      </c>
      <c r="AE34" s="1473">
        <v>0.2</v>
      </c>
      <c r="AF34" s="1472" t="s">
        <v>1083</v>
      </c>
      <c r="AG34" s="1474" t="s">
        <v>90</v>
      </c>
      <c r="AH34" s="1467" t="s">
        <v>114</v>
      </c>
      <c r="AI34" s="1483" t="s">
        <v>388</v>
      </c>
      <c r="AJ34" s="1483" t="s">
        <v>388</v>
      </c>
      <c r="AK34" s="1483" t="s">
        <v>388</v>
      </c>
      <c r="AL34" s="1483" t="s">
        <v>388</v>
      </c>
      <c r="AM34" s="1483" t="s">
        <v>388</v>
      </c>
      <c r="AN34" s="1256"/>
      <c r="AO34" s="1485" t="s">
        <v>1125</v>
      </c>
    </row>
    <row r="35" spans="1:41" ht="163.5" customHeight="1" x14ac:dyDescent="0.3">
      <c r="B35" s="2027"/>
      <c r="C35" s="2029"/>
      <c r="D35" s="2029"/>
      <c r="E35" s="2031" t="s">
        <v>74</v>
      </c>
      <c r="F35" s="2078" t="s">
        <v>247</v>
      </c>
      <c r="G35" s="1879" t="s">
        <v>1602</v>
      </c>
      <c r="H35" s="1881" t="s">
        <v>68</v>
      </c>
      <c r="I35" s="1881" t="s">
        <v>1601</v>
      </c>
      <c r="J35" s="1881" t="s">
        <v>1603</v>
      </c>
      <c r="K35" s="2033" t="s">
        <v>101</v>
      </c>
      <c r="L35" s="1919" t="s">
        <v>64</v>
      </c>
      <c r="M35" s="2035" t="s">
        <v>122</v>
      </c>
      <c r="N35" s="2037">
        <v>0.6</v>
      </c>
      <c r="O35" s="1946">
        <v>0.2</v>
      </c>
      <c r="P35" s="2039" t="s">
        <v>126</v>
      </c>
      <c r="Q35" s="93" t="s">
        <v>84</v>
      </c>
      <c r="R35" s="1429" t="s">
        <v>1828</v>
      </c>
      <c r="S35" s="1421" t="s">
        <v>1555</v>
      </c>
      <c r="T35" s="1538" t="s">
        <v>103</v>
      </c>
      <c r="U35" s="1517" t="s">
        <v>61</v>
      </c>
      <c r="V35" s="1504">
        <v>0.25</v>
      </c>
      <c r="W35" s="1517" t="s">
        <v>56</v>
      </c>
      <c r="X35" s="1504">
        <v>0.15</v>
      </c>
      <c r="Y35" s="1535">
        <v>0.4</v>
      </c>
      <c r="Z35" s="1517" t="s">
        <v>73</v>
      </c>
      <c r="AA35" s="1517" t="s">
        <v>65</v>
      </c>
      <c r="AB35" s="1517" t="s">
        <v>59</v>
      </c>
      <c r="AC35" s="1535">
        <v>0.36</v>
      </c>
      <c r="AD35" s="1542" t="s">
        <v>90</v>
      </c>
      <c r="AE35" s="1535">
        <v>0.2</v>
      </c>
      <c r="AF35" s="1542" t="s">
        <v>1083</v>
      </c>
      <c r="AG35" s="1515" t="s">
        <v>90</v>
      </c>
      <c r="AH35" s="1953" t="s">
        <v>114</v>
      </c>
      <c r="AI35" s="1881" t="s">
        <v>388</v>
      </c>
      <c r="AJ35" s="1881" t="s">
        <v>388</v>
      </c>
      <c r="AK35" s="1881" t="s">
        <v>388</v>
      </c>
      <c r="AL35" s="1881" t="s">
        <v>388</v>
      </c>
      <c r="AM35" s="1881" t="s">
        <v>388</v>
      </c>
      <c r="AN35" s="1881"/>
      <c r="AO35" s="1939" t="s">
        <v>1605</v>
      </c>
    </row>
    <row r="36" spans="1:41" ht="204.75" customHeight="1" thickBot="1" x14ac:dyDescent="0.35">
      <c r="B36" s="2027"/>
      <c r="C36" s="2029"/>
      <c r="D36" s="2029"/>
      <c r="E36" s="2031"/>
      <c r="F36" s="2080"/>
      <c r="G36" s="2032"/>
      <c r="H36" s="1829"/>
      <c r="I36" s="1829"/>
      <c r="J36" s="1829"/>
      <c r="K36" s="2034"/>
      <c r="L36" s="1709"/>
      <c r="M36" s="2036"/>
      <c r="N36" s="2038"/>
      <c r="O36" s="1689"/>
      <c r="P36" s="2041"/>
      <c r="Q36" s="1331" t="s">
        <v>347</v>
      </c>
      <c r="R36" s="1537" t="s">
        <v>1829</v>
      </c>
      <c r="S36" s="1417" t="s">
        <v>605</v>
      </c>
      <c r="T36" s="1540" t="s">
        <v>103</v>
      </c>
      <c r="U36" s="1477" t="s">
        <v>61</v>
      </c>
      <c r="V36" s="1478">
        <v>0.25</v>
      </c>
      <c r="W36" s="1477" t="s">
        <v>56</v>
      </c>
      <c r="X36" s="1478">
        <v>0.15</v>
      </c>
      <c r="Y36" s="1479">
        <v>0.4</v>
      </c>
      <c r="Z36" s="1477" t="s">
        <v>57</v>
      </c>
      <c r="AA36" s="1477" t="s">
        <v>58</v>
      </c>
      <c r="AB36" s="1477" t="s">
        <v>59</v>
      </c>
      <c r="AC36" s="1480">
        <v>0.216</v>
      </c>
      <c r="AD36" s="1481" t="s">
        <v>90</v>
      </c>
      <c r="AE36" s="1479">
        <v>0.2</v>
      </c>
      <c r="AF36" s="1481" t="s">
        <v>1083</v>
      </c>
      <c r="AG36" s="1482" t="s">
        <v>90</v>
      </c>
      <c r="AH36" s="1692"/>
      <c r="AI36" s="1829"/>
      <c r="AJ36" s="1829"/>
      <c r="AK36" s="1829"/>
      <c r="AL36" s="1829"/>
      <c r="AM36" s="1829"/>
      <c r="AN36" s="1829"/>
      <c r="AO36" s="1947"/>
    </row>
    <row r="37" spans="1:41" ht="202.5" customHeight="1" thickBot="1" x14ac:dyDescent="0.35">
      <c r="B37" s="2027"/>
      <c r="C37" s="2029"/>
      <c r="D37" s="2029"/>
      <c r="E37" s="598" t="s">
        <v>74</v>
      </c>
      <c r="F37" s="1471" t="s">
        <v>248</v>
      </c>
      <c r="G37" s="1304" t="s">
        <v>1128</v>
      </c>
      <c r="H37" s="1297" t="s">
        <v>68</v>
      </c>
      <c r="I37" s="1297" t="s">
        <v>1129</v>
      </c>
      <c r="J37" s="1297" t="s">
        <v>1130</v>
      </c>
      <c r="K37" s="1296" t="s">
        <v>101</v>
      </c>
      <c r="L37" s="1292" t="s">
        <v>64</v>
      </c>
      <c r="M37" s="1293" t="s">
        <v>122</v>
      </c>
      <c r="N37" s="1294">
        <v>0.6</v>
      </c>
      <c r="O37" s="1295">
        <v>0.2</v>
      </c>
      <c r="P37" s="1306" t="s">
        <v>126</v>
      </c>
      <c r="Q37" s="1333" t="s">
        <v>84</v>
      </c>
      <c r="R37" s="2243" t="s">
        <v>1830</v>
      </c>
      <c r="S37" s="1343" t="s">
        <v>1607</v>
      </c>
      <c r="T37" s="890" t="s">
        <v>103</v>
      </c>
      <c r="U37" s="1467" t="s">
        <v>62</v>
      </c>
      <c r="V37" s="1466">
        <v>0.15</v>
      </c>
      <c r="W37" s="1467" t="s">
        <v>56</v>
      </c>
      <c r="X37" s="1466">
        <v>0.15</v>
      </c>
      <c r="Y37" s="1473">
        <v>0.3</v>
      </c>
      <c r="Z37" s="1467" t="s">
        <v>57</v>
      </c>
      <c r="AA37" s="1467" t="s">
        <v>58</v>
      </c>
      <c r="AB37" s="1467" t="s">
        <v>59</v>
      </c>
      <c r="AC37" s="1473">
        <v>0.42</v>
      </c>
      <c r="AD37" s="1472" t="s">
        <v>122</v>
      </c>
      <c r="AE37" s="1473">
        <v>0.2</v>
      </c>
      <c r="AF37" s="1472" t="s">
        <v>1083</v>
      </c>
      <c r="AG37" s="1474" t="s">
        <v>126</v>
      </c>
      <c r="AH37" s="1467" t="s">
        <v>60</v>
      </c>
      <c r="AI37" s="1487" t="s">
        <v>1133</v>
      </c>
      <c r="AJ37" s="1484" t="s">
        <v>387</v>
      </c>
      <c r="AK37" s="1483" t="s">
        <v>430</v>
      </c>
      <c r="AL37" s="1492">
        <v>45689</v>
      </c>
      <c r="AM37" s="1492">
        <v>45991</v>
      </c>
      <c r="AN37" s="1256"/>
      <c r="AO37" s="1485" t="s">
        <v>1609</v>
      </c>
    </row>
    <row r="38" spans="1:41" ht="124.5" customHeight="1" x14ac:dyDescent="0.3">
      <c r="B38" s="2027"/>
      <c r="C38" s="2029"/>
      <c r="D38" s="2029"/>
      <c r="E38" s="2031" t="s">
        <v>74</v>
      </c>
      <c r="F38" s="2078" t="s">
        <v>249</v>
      </c>
      <c r="G38" s="1879" t="s">
        <v>1551</v>
      </c>
      <c r="H38" s="1881" t="s">
        <v>68</v>
      </c>
      <c r="I38" s="1881" t="s">
        <v>1553</v>
      </c>
      <c r="J38" s="1881" t="s">
        <v>1552</v>
      </c>
      <c r="K38" s="1881" t="s">
        <v>101</v>
      </c>
      <c r="L38" s="1881" t="s">
        <v>167</v>
      </c>
      <c r="M38" s="2035" t="s">
        <v>112</v>
      </c>
      <c r="N38" s="2037">
        <v>0.2</v>
      </c>
      <c r="O38" s="1946">
        <v>0.2</v>
      </c>
      <c r="P38" s="2039" t="s">
        <v>90</v>
      </c>
      <c r="Q38" s="93" t="s">
        <v>84</v>
      </c>
      <c r="R38" s="1308" t="s">
        <v>1831</v>
      </c>
      <c r="S38" s="1334" t="s">
        <v>1555</v>
      </c>
      <c r="T38" s="1538" t="s">
        <v>103</v>
      </c>
      <c r="U38" s="1517" t="s">
        <v>61</v>
      </c>
      <c r="V38" s="1504">
        <v>0.25</v>
      </c>
      <c r="W38" s="1517" t="s">
        <v>56</v>
      </c>
      <c r="X38" s="1504">
        <v>0.15</v>
      </c>
      <c r="Y38" s="1535">
        <v>0.4</v>
      </c>
      <c r="Z38" s="1517" t="s">
        <v>57</v>
      </c>
      <c r="AA38" s="1517" t="s">
        <v>58</v>
      </c>
      <c r="AB38" s="1517" t="s">
        <v>59</v>
      </c>
      <c r="AC38" s="1535">
        <v>0.12</v>
      </c>
      <c r="AD38" s="1542" t="s">
        <v>112</v>
      </c>
      <c r="AE38" s="1535">
        <v>0.2</v>
      </c>
      <c r="AF38" s="1542" t="s">
        <v>1083</v>
      </c>
      <c r="AG38" s="1515" t="s">
        <v>90</v>
      </c>
      <c r="AH38" s="1953" t="s">
        <v>114</v>
      </c>
      <c r="AI38" s="1881" t="s">
        <v>388</v>
      </c>
      <c r="AJ38" s="1881" t="s">
        <v>388</v>
      </c>
      <c r="AK38" s="1881" t="s">
        <v>388</v>
      </c>
      <c r="AL38" s="1881" t="s">
        <v>388</v>
      </c>
      <c r="AM38" s="1881" t="s">
        <v>388</v>
      </c>
      <c r="AN38" s="1881"/>
      <c r="AO38" s="1939" t="s">
        <v>1140</v>
      </c>
    </row>
    <row r="39" spans="1:41" ht="133.5" customHeight="1" thickBot="1" x14ac:dyDescent="0.35">
      <c r="B39" s="2027"/>
      <c r="C39" s="2029"/>
      <c r="D39" s="2029"/>
      <c r="E39" s="2031"/>
      <c r="F39" s="2080"/>
      <c r="G39" s="2032"/>
      <c r="H39" s="1829"/>
      <c r="I39" s="1829"/>
      <c r="J39" s="1829"/>
      <c r="K39" s="1829"/>
      <c r="L39" s="1829"/>
      <c r="M39" s="2036"/>
      <c r="N39" s="2038"/>
      <c r="O39" s="1689"/>
      <c r="P39" s="2041"/>
      <c r="Q39" s="1331" t="s">
        <v>347</v>
      </c>
      <c r="R39" s="1549" t="s">
        <v>1832</v>
      </c>
      <c r="S39" s="1335" t="s">
        <v>1555</v>
      </c>
      <c r="T39" s="1540" t="s">
        <v>103</v>
      </c>
      <c r="U39" s="1477" t="s">
        <v>61</v>
      </c>
      <c r="V39" s="1478">
        <v>0.25</v>
      </c>
      <c r="W39" s="1477" t="s">
        <v>56</v>
      </c>
      <c r="X39" s="1478">
        <v>0.15</v>
      </c>
      <c r="Y39" s="1479">
        <v>0.4</v>
      </c>
      <c r="Z39" s="1477" t="s">
        <v>57</v>
      </c>
      <c r="AA39" s="1477" t="s">
        <v>58</v>
      </c>
      <c r="AB39" s="1477" t="s">
        <v>59</v>
      </c>
      <c r="AC39" s="1480">
        <v>7.1999999999999995E-2</v>
      </c>
      <c r="AD39" s="1481" t="s">
        <v>112</v>
      </c>
      <c r="AE39" s="1479">
        <v>0.2</v>
      </c>
      <c r="AF39" s="1481" t="s">
        <v>1083</v>
      </c>
      <c r="AG39" s="1482" t="s">
        <v>90</v>
      </c>
      <c r="AH39" s="1692"/>
      <c r="AI39" s="1829"/>
      <c r="AJ39" s="1829"/>
      <c r="AK39" s="1829"/>
      <c r="AL39" s="1829"/>
      <c r="AM39" s="1829"/>
      <c r="AN39" s="1829"/>
      <c r="AO39" s="1947"/>
    </row>
    <row r="40" spans="1:41" ht="134.25" customHeight="1" x14ac:dyDescent="0.3">
      <c r="B40" s="2027"/>
      <c r="C40" s="2029"/>
      <c r="D40" s="2029"/>
      <c r="E40" s="2031" t="s">
        <v>74</v>
      </c>
      <c r="F40" s="2078" t="s">
        <v>250</v>
      </c>
      <c r="G40" s="1879" t="s">
        <v>1142</v>
      </c>
      <c r="H40" s="1881" t="s">
        <v>51</v>
      </c>
      <c r="I40" s="1881" t="s">
        <v>1141</v>
      </c>
      <c r="J40" s="1305" t="s">
        <v>1143</v>
      </c>
      <c r="K40" s="1204" t="s">
        <v>355</v>
      </c>
      <c r="L40" s="1919" t="s">
        <v>64</v>
      </c>
      <c r="M40" s="2035" t="s">
        <v>122</v>
      </c>
      <c r="N40" s="2037">
        <v>0.6</v>
      </c>
      <c r="O40" s="1946">
        <v>0.2</v>
      </c>
      <c r="P40" s="2039" t="s">
        <v>126</v>
      </c>
      <c r="Q40" s="93" t="s">
        <v>84</v>
      </c>
      <c r="R40" s="1308" t="s">
        <v>1499</v>
      </c>
      <c r="S40" s="1334" t="s">
        <v>1145</v>
      </c>
      <c r="T40" s="1538" t="s">
        <v>103</v>
      </c>
      <c r="U40" s="1517" t="s">
        <v>61</v>
      </c>
      <c r="V40" s="1504">
        <v>0.25</v>
      </c>
      <c r="W40" s="1517" t="s">
        <v>56</v>
      </c>
      <c r="X40" s="1504">
        <v>0.15</v>
      </c>
      <c r="Y40" s="1535">
        <v>0.4</v>
      </c>
      <c r="Z40" s="1517" t="s">
        <v>57</v>
      </c>
      <c r="AA40" s="1517" t="s">
        <v>58</v>
      </c>
      <c r="AB40" s="1517" t="s">
        <v>59</v>
      </c>
      <c r="AC40" s="1535">
        <v>0.36</v>
      </c>
      <c r="AD40" s="1542" t="s">
        <v>90</v>
      </c>
      <c r="AE40" s="1535">
        <v>0.2</v>
      </c>
      <c r="AF40" s="1542" t="s">
        <v>1083</v>
      </c>
      <c r="AG40" s="1515" t="s">
        <v>90</v>
      </c>
      <c r="AH40" s="1953" t="s">
        <v>114</v>
      </c>
      <c r="AI40" s="1881" t="s">
        <v>388</v>
      </c>
      <c r="AJ40" s="1881" t="s">
        <v>388</v>
      </c>
      <c r="AK40" s="1881" t="s">
        <v>388</v>
      </c>
      <c r="AL40" s="1881" t="s">
        <v>388</v>
      </c>
      <c r="AM40" s="1881" t="s">
        <v>388</v>
      </c>
      <c r="AN40" s="1881"/>
      <c r="AO40" s="1939" t="s">
        <v>1148</v>
      </c>
    </row>
    <row r="41" spans="1:41" ht="137.25" thickBot="1" x14ac:dyDescent="0.35">
      <c r="B41" s="2027"/>
      <c r="C41" s="2029"/>
      <c r="D41" s="2029"/>
      <c r="E41" s="2031"/>
      <c r="F41" s="2080"/>
      <c r="G41" s="2032"/>
      <c r="H41" s="1829"/>
      <c r="I41" s="1829"/>
      <c r="J41" s="1300" t="s">
        <v>1144</v>
      </c>
      <c r="K41" s="1338" t="s">
        <v>356</v>
      </c>
      <c r="L41" s="1709"/>
      <c r="M41" s="2036"/>
      <c r="N41" s="2038"/>
      <c r="O41" s="1689"/>
      <c r="P41" s="2041"/>
      <c r="Q41" s="1331" t="s">
        <v>347</v>
      </c>
      <c r="R41" s="1549" t="s">
        <v>1500</v>
      </c>
      <c r="S41" s="1335" t="s">
        <v>1145</v>
      </c>
      <c r="T41" s="1540" t="s">
        <v>103</v>
      </c>
      <c r="U41" s="1477" t="s">
        <v>61</v>
      </c>
      <c r="V41" s="1478">
        <v>0.25</v>
      </c>
      <c r="W41" s="1477" t="s">
        <v>56</v>
      </c>
      <c r="X41" s="1478">
        <v>0.15</v>
      </c>
      <c r="Y41" s="1479">
        <v>0.4</v>
      </c>
      <c r="Z41" s="1477" t="s">
        <v>57</v>
      </c>
      <c r="AA41" s="1477" t="s">
        <v>58</v>
      </c>
      <c r="AB41" s="1477" t="s">
        <v>59</v>
      </c>
      <c r="AC41" s="1480">
        <v>0.216</v>
      </c>
      <c r="AD41" s="1481" t="s">
        <v>90</v>
      </c>
      <c r="AE41" s="1479">
        <v>0.2</v>
      </c>
      <c r="AF41" s="1481" t="s">
        <v>1083</v>
      </c>
      <c r="AG41" s="1482" t="s">
        <v>90</v>
      </c>
      <c r="AH41" s="1692"/>
      <c r="AI41" s="1829" t="s">
        <v>388</v>
      </c>
      <c r="AJ41" s="1829" t="s">
        <v>388</v>
      </c>
      <c r="AK41" s="1829" t="s">
        <v>388</v>
      </c>
      <c r="AL41" s="1829" t="s">
        <v>388</v>
      </c>
      <c r="AM41" s="1829" t="s">
        <v>388</v>
      </c>
      <c r="AN41" s="1829"/>
      <c r="AO41" s="1947"/>
    </row>
    <row r="42" spans="1:41" ht="325.5" customHeight="1" thickBot="1" x14ac:dyDescent="0.35">
      <c r="B42" s="1365" t="s">
        <v>198</v>
      </c>
      <c r="C42" s="1543" t="s">
        <v>1793</v>
      </c>
      <c r="D42" s="1364" t="s">
        <v>226</v>
      </c>
      <c r="E42" s="598" t="s">
        <v>74</v>
      </c>
      <c r="F42" s="1471" t="s">
        <v>251</v>
      </c>
      <c r="G42" s="1304" t="s">
        <v>474</v>
      </c>
      <c r="H42" s="1297" t="s">
        <v>51</v>
      </c>
      <c r="I42" s="1297" t="s">
        <v>475</v>
      </c>
      <c r="J42" s="1297" t="s">
        <v>476</v>
      </c>
      <c r="K42" s="1296" t="s">
        <v>101</v>
      </c>
      <c r="L42" s="1292" t="s">
        <v>72</v>
      </c>
      <c r="M42" s="1293" t="s">
        <v>90</v>
      </c>
      <c r="N42" s="1294">
        <v>0.4</v>
      </c>
      <c r="O42" s="1295">
        <v>0.6</v>
      </c>
      <c r="P42" s="1306" t="s">
        <v>126</v>
      </c>
      <c r="Q42" s="1333" t="s">
        <v>84</v>
      </c>
      <c r="R42" s="2243" t="s">
        <v>1833</v>
      </c>
      <c r="S42" s="1336" t="s">
        <v>477</v>
      </c>
      <c r="T42" s="890" t="s">
        <v>103</v>
      </c>
      <c r="U42" s="1467" t="s">
        <v>61</v>
      </c>
      <c r="V42" s="1466">
        <v>0.25</v>
      </c>
      <c r="W42" s="1467" t="s">
        <v>56</v>
      </c>
      <c r="X42" s="1466">
        <v>0.15</v>
      </c>
      <c r="Y42" s="1473">
        <v>0.4</v>
      </c>
      <c r="Z42" s="1467" t="s">
        <v>57</v>
      </c>
      <c r="AA42" s="1467" t="s">
        <v>58</v>
      </c>
      <c r="AB42" s="1467" t="s">
        <v>59</v>
      </c>
      <c r="AC42" s="1473">
        <v>0.24</v>
      </c>
      <c r="AD42" s="1472" t="s">
        <v>90</v>
      </c>
      <c r="AE42" s="1473">
        <v>0.6</v>
      </c>
      <c r="AF42" s="1472" t="s">
        <v>123</v>
      </c>
      <c r="AG42" s="1474" t="s">
        <v>126</v>
      </c>
      <c r="AH42" s="1467" t="s">
        <v>60</v>
      </c>
      <c r="AI42" s="1281" t="s">
        <v>1834</v>
      </c>
      <c r="AJ42" s="1484" t="s">
        <v>479</v>
      </c>
      <c r="AK42" s="1484" t="s">
        <v>480</v>
      </c>
      <c r="AL42" s="1491">
        <v>45811</v>
      </c>
      <c r="AM42" s="1491">
        <v>45991</v>
      </c>
      <c r="AN42" s="1484"/>
      <c r="AO42" s="1485" t="s">
        <v>481</v>
      </c>
    </row>
    <row r="43" spans="1:41" ht="243" customHeight="1" x14ac:dyDescent="0.3">
      <c r="A43" s="1379"/>
      <c r="B43" s="2027" t="s">
        <v>193</v>
      </c>
      <c r="C43" s="2029" t="s">
        <v>206</v>
      </c>
      <c r="D43" s="2029" t="s">
        <v>227</v>
      </c>
      <c r="E43" s="2031" t="s">
        <v>74</v>
      </c>
      <c r="F43" s="2078" t="s">
        <v>255</v>
      </c>
      <c r="G43" s="2081" t="s">
        <v>515</v>
      </c>
      <c r="H43" s="1881" t="s">
        <v>68</v>
      </c>
      <c r="I43" s="2033" t="s">
        <v>510</v>
      </c>
      <c r="J43" s="2033" t="s">
        <v>511</v>
      </c>
      <c r="K43" s="2033" t="s">
        <v>355</v>
      </c>
      <c r="L43" s="1919" t="s">
        <v>64</v>
      </c>
      <c r="M43" s="2035" t="s">
        <v>122</v>
      </c>
      <c r="N43" s="2037">
        <v>0.6</v>
      </c>
      <c r="O43" s="1946">
        <v>0.4</v>
      </c>
      <c r="P43" s="2039" t="s">
        <v>126</v>
      </c>
      <c r="Q43" s="93" t="s">
        <v>84</v>
      </c>
      <c r="R43" s="1285" t="s">
        <v>1835</v>
      </c>
      <c r="S43" s="1421" t="s">
        <v>512</v>
      </c>
      <c r="T43" s="1538" t="s">
        <v>103</v>
      </c>
      <c r="U43" s="1517" t="s">
        <v>61</v>
      </c>
      <c r="V43" s="1504">
        <v>0.25</v>
      </c>
      <c r="W43" s="1517" t="s">
        <v>56</v>
      </c>
      <c r="X43" s="1504">
        <v>0.15</v>
      </c>
      <c r="Y43" s="1535">
        <v>0.4</v>
      </c>
      <c r="Z43" s="1517" t="s">
        <v>57</v>
      </c>
      <c r="AA43" s="1517" t="s">
        <v>58</v>
      </c>
      <c r="AB43" s="1517" t="s">
        <v>59</v>
      </c>
      <c r="AC43" s="1535">
        <v>0.36</v>
      </c>
      <c r="AD43" s="1542" t="s">
        <v>90</v>
      </c>
      <c r="AE43" s="1535">
        <v>0.4</v>
      </c>
      <c r="AF43" s="1542" t="s">
        <v>117</v>
      </c>
      <c r="AG43" s="1515" t="s">
        <v>126</v>
      </c>
      <c r="AH43" s="1953" t="s">
        <v>60</v>
      </c>
      <c r="AI43" s="1966" t="s">
        <v>513</v>
      </c>
      <c r="AJ43" s="1881" t="s">
        <v>514</v>
      </c>
      <c r="AK43" s="1881" t="s">
        <v>395</v>
      </c>
      <c r="AL43" s="1915">
        <v>45659</v>
      </c>
      <c r="AM43" s="1915">
        <v>46020</v>
      </c>
      <c r="AN43" s="1881"/>
      <c r="AO43" s="1939" t="s">
        <v>926</v>
      </c>
    </row>
    <row r="44" spans="1:41" ht="269.25" customHeight="1" thickBot="1" x14ac:dyDescent="0.35">
      <c r="A44" s="1379"/>
      <c r="B44" s="2027"/>
      <c r="C44" s="2029"/>
      <c r="D44" s="2029"/>
      <c r="E44" s="2031"/>
      <c r="F44" s="2080"/>
      <c r="G44" s="2083"/>
      <c r="H44" s="1829"/>
      <c r="I44" s="2034"/>
      <c r="J44" s="2034"/>
      <c r="K44" s="2034"/>
      <c r="L44" s="1709"/>
      <c r="M44" s="2036"/>
      <c r="N44" s="2038"/>
      <c r="O44" s="1689"/>
      <c r="P44" s="2041"/>
      <c r="Q44" s="1331" t="s">
        <v>347</v>
      </c>
      <c r="R44" s="1497" t="s">
        <v>1836</v>
      </c>
      <c r="S44" s="1335" t="s">
        <v>512</v>
      </c>
      <c r="T44" s="1540" t="s">
        <v>103</v>
      </c>
      <c r="U44" s="1477" t="s">
        <v>61</v>
      </c>
      <c r="V44" s="1478">
        <v>0.25</v>
      </c>
      <c r="W44" s="1477" t="s">
        <v>56</v>
      </c>
      <c r="X44" s="1478">
        <v>0.15</v>
      </c>
      <c r="Y44" s="1479">
        <v>0.4</v>
      </c>
      <c r="Z44" s="1477" t="s">
        <v>57</v>
      </c>
      <c r="AA44" s="1477" t="s">
        <v>58</v>
      </c>
      <c r="AB44" s="1477" t="s">
        <v>59</v>
      </c>
      <c r="AC44" s="1480">
        <v>0.216</v>
      </c>
      <c r="AD44" s="1481" t="s">
        <v>90</v>
      </c>
      <c r="AE44" s="1479">
        <v>0.4</v>
      </c>
      <c r="AF44" s="1481" t="s">
        <v>117</v>
      </c>
      <c r="AG44" s="1482" t="s">
        <v>126</v>
      </c>
      <c r="AH44" s="1692"/>
      <c r="AI44" s="1828"/>
      <c r="AJ44" s="1829"/>
      <c r="AK44" s="1829"/>
      <c r="AL44" s="1825"/>
      <c r="AM44" s="1825"/>
      <c r="AN44" s="1829"/>
      <c r="AO44" s="1947"/>
    </row>
    <row r="45" spans="1:41" ht="243.75" customHeight="1" x14ac:dyDescent="0.3">
      <c r="B45" s="2027"/>
      <c r="C45" s="2029"/>
      <c r="D45" s="2029"/>
      <c r="E45" s="2031" t="s">
        <v>74</v>
      </c>
      <c r="F45" s="2078" t="s">
        <v>256</v>
      </c>
      <c r="G45" s="2081" t="s">
        <v>516</v>
      </c>
      <c r="H45" s="1881" t="s">
        <v>68</v>
      </c>
      <c r="I45" s="1881" t="s">
        <v>517</v>
      </c>
      <c r="J45" s="2033" t="s">
        <v>518</v>
      </c>
      <c r="K45" s="2033" t="s">
        <v>355</v>
      </c>
      <c r="L45" s="1919" t="s">
        <v>70</v>
      </c>
      <c r="M45" s="2035" t="s">
        <v>129</v>
      </c>
      <c r="N45" s="2037">
        <v>0.8</v>
      </c>
      <c r="O45" s="1946">
        <v>0.8</v>
      </c>
      <c r="P45" s="2039" t="s">
        <v>129</v>
      </c>
      <c r="Q45" s="93" t="s">
        <v>84</v>
      </c>
      <c r="R45" s="1285" t="s">
        <v>1837</v>
      </c>
      <c r="S45" s="1334" t="s">
        <v>512</v>
      </c>
      <c r="T45" s="1538" t="s">
        <v>103</v>
      </c>
      <c r="U45" s="1517" t="s">
        <v>61</v>
      </c>
      <c r="V45" s="1504">
        <v>0.25</v>
      </c>
      <c r="W45" s="1517" t="s">
        <v>56</v>
      </c>
      <c r="X45" s="1504">
        <v>0.15</v>
      </c>
      <c r="Y45" s="1535">
        <v>0.4</v>
      </c>
      <c r="Z45" s="1517" t="s">
        <v>57</v>
      </c>
      <c r="AA45" s="1517" t="s">
        <v>58</v>
      </c>
      <c r="AB45" s="1517" t="s">
        <v>59</v>
      </c>
      <c r="AC45" s="1535">
        <v>0.48</v>
      </c>
      <c r="AD45" s="1542" t="s">
        <v>122</v>
      </c>
      <c r="AE45" s="1535">
        <v>0.8</v>
      </c>
      <c r="AF45" s="1542" t="s">
        <v>130</v>
      </c>
      <c r="AG45" s="1515" t="s">
        <v>129</v>
      </c>
      <c r="AH45" s="1953" t="s">
        <v>60</v>
      </c>
      <c r="AI45" s="1966" t="s">
        <v>513</v>
      </c>
      <c r="AJ45" s="1881" t="s">
        <v>514</v>
      </c>
      <c r="AK45" s="1881" t="s">
        <v>395</v>
      </c>
      <c r="AL45" s="1915">
        <v>45659</v>
      </c>
      <c r="AM45" s="1915">
        <v>46020</v>
      </c>
      <c r="AN45" s="1881"/>
      <c r="AO45" s="1939" t="s">
        <v>928</v>
      </c>
    </row>
    <row r="46" spans="1:41" ht="201" customHeight="1" thickBot="1" x14ac:dyDescent="0.35">
      <c r="B46" s="2027"/>
      <c r="C46" s="2029"/>
      <c r="D46" s="2029"/>
      <c r="E46" s="2031"/>
      <c r="F46" s="2080"/>
      <c r="G46" s="2083"/>
      <c r="H46" s="1829"/>
      <c r="I46" s="1829"/>
      <c r="J46" s="2034"/>
      <c r="K46" s="2034"/>
      <c r="L46" s="1709"/>
      <c r="M46" s="2036"/>
      <c r="N46" s="2038"/>
      <c r="O46" s="1689"/>
      <c r="P46" s="2041"/>
      <c r="Q46" s="1331" t="s">
        <v>347</v>
      </c>
      <c r="R46" s="1497" t="s">
        <v>1838</v>
      </c>
      <c r="S46" s="1335" t="s">
        <v>519</v>
      </c>
      <c r="T46" s="1540" t="s">
        <v>103</v>
      </c>
      <c r="U46" s="1477" t="s">
        <v>61</v>
      </c>
      <c r="V46" s="1478">
        <v>0.25</v>
      </c>
      <c r="W46" s="1477" t="s">
        <v>56</v>
      </c>
      <c r="X46" s="1478">
        <v>0.15</v>
      </c>
      <c r="Y46" s="1479">
        <v>0.4</v>
      </c>
      <c r="Z46" s="1477" t="s">
        <v>73</v>
      </c>
      <c r="AA46" s="1477" t="s">
        <v>65</v>
      </c>
      <c r="AB46" s="1477" t="s">
        <v>59</v>
      </c>
      <c r="AC46" s="1480">
        <v>0.28799999999999998</v>
      </c>
      <c r="AD46" s="1481" t="s">
        <v>90</v>
      </c>
      <c r="AE46" s="1479">
        <v>0.8</v>
      </c>
      <c r="AF46" s="1481" t="s">
        <v>130</v>
      </c>
      <c r="AG46" s="1482" t="s">
        <v>129</v>
      </c>
      <c r="AH46" s="1692"/>
      <c r="AI46" s="1828"/>
      <c r="AJ46" s="1829"/>
      <c r="AK46" s="1829"/>
      <c r="AL46" s="1825"/>
      <c r="AM46" s="1825"/>
      <c r="AN46" s="1829"/>
      <c r="AO46" s="1947"/>
    </row>
    <row r="47" spans="1:41" ht="377.25" customHeight="1" x14ac:dyDescent="0.3">
      <c r="B47" s="2027" t="s">
        <v>194</v>
      </c>
      <c r="C47" s="2029" t="s">
        <v>212</v>
      </c>
      <c r="D47" s="2029" t="s">
        <v>228</v>
      </c>
      <c r="E47" s="2031" t="s">
        <v>74</v>
      </c>
      <c r="F47" s="2078" t="s">
        <v>257</v>
      </c>
      <c r="G47" s="1879" t="s">
        <v>1533</v>
      </c>
      <c r="H47" s="1881" t="s">
        <v>68</v>
      </c>
      <c r="I47" s="1881" t="s">
        <v>1534</v>
      </c>
      <c r="J47" s="1881" t="s">
        <v>1535</v>
      </c>
      <c r="K47" s="2033" t="s">
        <v>101</v>
      </c>
      <c r="L47" s="1919" t="s">
        <v>72</v>
      </c>
      <c r="M47" s="2035" t="s">
        <v>90</v>
      </c>
      <c r="N47" s="2037">
        <v>0.4</v>
      </c>
      <c r="O47" s="1946">
        <v>0.2</v>
      </c>
      <c r="P47" s="2039" t="s">
        <v>90</v>
      </c>
      <c r="Q47" s="93" t="s">
        <v>84</v>
      </c>
      <c r="R47" s="1308" t="s">
        <v>1839</v>
      </c>
      <c r="S47" s="2244" t="s">
        <v>1444</v>
      </c>
      <c r="T47" s="2042" t="s">
        <v>103</v>
      </c>
      <c r="U47" s="1953" t="s">
        <v>61</v>
      </c>
      <c r="V47" s="1946">
        <v>0.25</v>
      </c>
      <c r="W47" s="1953" t="s">
        <v>56</v>
      </c>
      <c r="X47" s="1946">
        <v>0.15</v>
      </c>
      <c r="Y47" s="2116">
        <v>0.4</v>
      </c>
      <c r="Z47" s="1953" t="s">
        <v>57</v>
      </c>
      <c r="AA47" s="1953" t="s">
        <v>58</v>
      </c>
      <c r="AB47" s="1953" t="s">
        <v>59</v>
      </c>
      <c r="AC47" s="2116">
        <v>0.24</v>
      </c>
      <c r="AD47" s="2022" t="s">
        <v>90</v>
      </c>
      <c r="AE47" s="2116">
        <v>0.2</v>
      </c>
      <c r="AF47" s="2022" t="s">
        <v>1083</v>
      </c>
      <c r="AG47" s="1951" t="s">
        <v>90</v>
      </c>
      <c r="AH47" s="1953" t="s">
        <v>114</v>
      </c>
      <c r="AI47" s="1308" t="s">
        <v>1752</v>
      </c>
      <c r="AJ47" s="1552" t="s">
        <v>1754</v>
      </c>
      <c r="AK47" s="1309" t="s">
        <v>395</v>
      </c>
      <c r="AL47" s="1310">
        <v>45691</v>
      </c>
      <c r="AM47" s="1310">
        <v>45991</v>
      </c>
      <c r="AN47" s="1329"/>
      <c r="AO47" s="1340" t="s">
        <v>1669</v>
      </c>
    </row>
    <row r="48" spans="1:41" ht="198.75" customHeight="1" thickBot="1" x14ac:dyDescent="0.35">
      <c r="B48" s="2027"/>
      <c r="C48" s="2029"/>
      <c r="D48" s="2029"/>
      <c r="E48" s="2031"/>
      <c r="F48" s="2080"/>
      <c r="G48" s="2032"/>
      <c r="H48" s="1829"/>
      <c r="I48" s="1829"/>
      <c r="J48" s="1829"/>
      <c r="K48" s="2034"/>
      <c r="L48" s="1709"/>
      <c r="M48" s="2036"/>
      <c r="N48" s="2038"/>
      <c r="O48" s="1689"/>
      <c r="P48" s="2041"/>
      <c r="Q48" s="1331" t="s">
        <v>347</v>
      </c>
      <c r="R48" s="1445" t="s">
        <v>1840</v>
      </c>
      <c r="S48" s="2242"/>
      <c r="T48" s="2043"/>
      <c r="U48" s="1692"/>
      <c r="V48" s="1689"/>
      <c r="W48" s="1692"/>
      <c r="X48" s="1689"/>
      <c r="Y48" s="1690"/>
      <c r="Z48" s="1692"/>
      <c r="AA48" s="1692"/>
      <c r="AB48" s="1692"/>
      <c r="AC48" s="1690"/>
      <c r="AD48" s="1703"/>
      <c r="AE48" s="1690"/>
      <c r="AF48" s="1703"/>
      <c r="AG48" s="1705"/>
      <c r="AH48" s="1692"/>
      <c r="AI48" s="1549" t="s">
        <v>1753</v>
      </c>
      <c r="AJ48" s="1553" t="s">
        <v>1064</v>
      </c>
      <c r="AK48" s="1553" t="s">
        <v>590</v>
      </c>
      <c r="AL48" s="1311">
        <v>45748</v>
      </c>
      <c r="AM48" s="1311">
        <v>45991</v>
      </c>
      <c r="AN48" s="1312"/>
      <c r="AO48" s="1342" t="s">
        <v>1670</v>
      </c>
    </row>
    <row r="49" spans="1:41" ht="359.25" customHeight="1" thickBot="1" x14ac:dyDescent="0.35">
      <c r="B49" s="2027"/>
      <c r="C49" s="2029"/>
      <c r="D49" s="2029"/>
      <c r="E49" s="598" t="s">
        <v>50</v>
      </c>
      <c r="F49" s="1471" t="s">
        <v>258</v>
      </c>
      <c r="G49" s="1490" t="s">
        <v>1749</v>
      </c>
      <c r="H49" s="1297" t="s">
        <v>68</v>
      </c>
      <c r="I49" s="1297" t="s">
        <v>1062</v>
      </c>
      <c r="J49" s="1297" t="s">
        <v>1063</v>
      </c>
      <c r="K49" s="1296" t="s">
        <v>101</v>
      </c>
      <c r="L49" s="1292" t="s">
        <v>64</v>
      </c>
      <c r="M49" s="1293" t="s">
        <v>122</v>
      </c>
      <c r="N49" s="1294">
        <v>0.6</v>
      </c>
      <c r="O49" s="1295">
        <v>0.2</v>
      </c>
      <c r="P49" s="1306" t="s">
        <v>126</v>
      </c>
      <c r="Q49" s="1333" t="s">
        <v>84</v>
      </c>
      <c r="R49" s="1426" t="s">
        <v>1841</v>
      </c>
      <c r="S49" s="1343" t="s">
        <v>1064</v>
      </c>
      <c r="T49" s="890" t="s">
        <v>105</v>
      </c>
      <c r="U49" s="1467" t="s">
        <v>55</v>
      </c>
      <c r="V49" s="1466">
        <v>0.1</v>
      </c>
      <c r="W49" s="1467" t="s">
        <v>56</v>
      </c>
      <c r="X49" s="1466">
        <v>0.15</v>
      </c>
      <c r="Y49" s="1473">
        <v>0.25</v>
      </c>
      <c r="Z49" s="1467" t="s">
        <v>57</v>
      </c>
      <c r="AA49" s="1467" t="s">
        <v>58</v>
      </c>
      <c r="AB49" s="1467" t="s">
        <v>59</v>
      </c>
      <c r="AC49" s="1473">
        <v>0.6</v>
      </c>
      <c r="AD49" s="1472" t="s">
        <v>122</v>
      </c>
      <c r="AE49" s="1473">
        <v>0.15000000000000002</v>
      </c>
      <c r="AF49" s="1472" t="s">
        <v>1083</v>
      </c>
      <c r="AG49" s="1344" t="s">
        <v>126</v>
      </c>
      <c r="AH49" s="1345" t="s">
        <v>60</v>
      </c>
      <c r="AI49" s="1346" t="s">
        <v>1750</v>
      </c>
      <c r="AJ49" s="1317" t="s">
        <v>1064</v>
      </c>
      <c r="AK49" s="1317" t="s">
        <v>590</v>
      </c>
      <c r="AL49" s="1347" t="s">
        <v>1751</v>
      </c>
      <c r="AM49" s="1347">
        <v>45991</v>
      </c>
      <c r="AN49" s="1348"/>
      <c r="AO49" s="1349" t="s">
        <v>1065</v>
      </c>
    </row>
    <row r="50" spans="1:41" ht="400.5" customHeight="1" thickBot="1" x14ac:dyDescent="0.35">
      <c r="B50" s="2027"/>
      <c r="C50" s="2029"/>
      <c r="D50" s="2029"/>
      <c r="E50" s="598" t="s">
        <v>74</v>
      </c>
      <c r="F50" s="1471" t="s">
        <v>259</v>
      </c>
      <c r="G50" s="1490" t="s">
        <v>1755</v>
      </c>
      <c r="H50" s="1297" t="s">
        <v>68</v>
      </c>
      <c r="I50" s="1301" t="s">
        <v>766</v>
      </c>
      <c r="J50" s="1297" t="s">
        <v>1121</v>
      </c>
      <c r="K50" s="1296" t="s">
        <v>101</v>
      </c>
      <c r="L50" s="1292" t="s">
        <v>72</v>
      </c>
      <c r="M50" s="1293" t="s">
        <v>90</v>
      </c>
      <c r="N50" s="1294">
        <v>0.4</v>
      </c>
      <c r="O50" s="1295">
        <v>0.2</v>
      </c>
      <c r="P50" s="1306" t="s">
        <v>90</v>
      </c>
      <c r="Q50" s="1333" t="s">
        <v>84</v>
      </c>
      <c r="R50" s="1426" t="s">
        <v>1842</v>
      </c>
      <c r="S50" s="1336" t="s">
        <v>1122</v>
      </c>
      <c r="T50" s="890" t="s">
        <v>103</v>
      </c>
      <c r="U50" s="1467" t="s">
        <v>61</v>
      </c>
      <c r="V50" s="1466">
        <v>0.25</v>
      </c>
      <c r="W50" s="1467" t="s">
        <v>56</v>
      </c>
      <c r="X50" s="1466">
        <v>0.15</v>
      </c>
      <c r="Y50" s="1473">
        <v>0.4</v>
      </c>
      <c r="Z50" s="1467" t="s">
        <v>57</v>
      </c>
      <c r="AA50" s="1467" t="s">
        <v>58</v>
      </c>
      <c r="AB50" s="1467" t="s">
        <v>59</v>
      </c>
      <c r="AC50" s="1473">
        <v>0.24</v>
      </c>
      <c r="AD50" s="1472" t="s">
        <v>90</v>
      </c>
      <c r="AE50" s="1473">
        <v>0.2</v>
      </c>
      <c r="AF50" s="1472" t="s">
        <v>1083</v>
      </c>
      <c r="AG50" s="1474" t="s">
        <v>90</v>
      </c>
      <c r="AH50" s="1467" t="s">
        <v>114</v>
      </c>
      <c r="AI50" s="1483" t="s">
        <v>388</v>
      </c>
      <c r="AJ50" s="1484" t="s">
        <v>1754</v>
      </c>
      <c r="AK50" s="1483" t="s">
        <v>395</v>
      </c>
      <c r="AL50" s="1271">
        <v>45691</v>
      </c>
      <c r="AM50" s="1271">
        <v>45991</v>
      </c>
      <c r="AN50" s="1256"/>
      <c r="AO50" s="1485" t="s">
        <v>1788</v>
      </c>
    </row>
    <row r="51" spans="1:41" s="1403" customFormat="1" ht="366" customHeight="1" thickBot="1" x14ac:dyDescent="0.35">
      <c r="A51" s="1395"/>
      <c r="B51" s="2028"/>
      <c r="C51" s="2030"/>
      <c r="D51" s="2030"/>
      <c r="E51" s="1404" t="s">
        <v>50</v>
      </c>
      <c r="F51" s="2212" t="s">
        <v>260</v>
      </c>
      <c r="G51" s="2214" t="s">
        <v>1068</v>
      </c>
      <c r="H51" s="1405" t="s">
        <v>157</v>
      </c>
      <c r="I51" s="1406" t="s">
        <v>1671</v>
      </c>
      <c r="J51" s="1405" t="s">
        <v>1067</v>
      </c>
      <c r="K51" s="1407" t="s">
        <v>356</v>
      </c>
      <c r="L51" s="1408" t="s">
        <v>64</v>
      </c>
      <c r="M51" s="1409" t="s">
        <v>122</v>
      </c>
      <c r="N51" s="1410">
        <v>0.6</v>
      </c>
      <c r="O51" s="1411">
        <v>0.6</v>
      </c>
      <c r="P51" s="1412" t="s">
        <v>90</v>
      </c>
      <c r="Q51" s="1413" t="s">
        <v>84</v>
      </c>
      <c r="R51" s="1426" t="s">
        <v>1843</v>
      </c>
      <c r="S51" s="1336" t="s">
        <v>1709</v>
      </c>
      <c r="T51" s="890" t="s">
        <v>103</v>
      </c>
      <c r="U51" s="1467" t="s">
        <v>61</v>
      </c>
      <c r="V51" s="1466">
        <v>0.25</v>
      </c>
      <c r="W51" s="1467" t="s">
        <v>56</v>
      </c>
      <c r="X51" s="1466">
        <v>0.15</v>
      </c>
      <c r="Y51" s="1473">
        <v>0.4</v>
      </c>
      <c r="Z51" s="1467" t="s">
        <v>57</v>
      </c>
      <c r="AA51" s="1467" t="s">
        <v>58</v>
      </c>
      <c r="AB51" s="1467" t="s">
        <v>59</v>
      </c>
      <c r="AC51" s="1473">
        <v>0.36</v>
      </c>
      <c r="AD51" s="1472" t="s">
        <v>90</v>
      </c>
      <c r="AE51" s="1473">
        <v>0.6</v>
      </c>
      <c r="AF51" s="1472" t="s">
        <v>123</v>
      </c>
      <c r="AG51" s="1474" t="s">
        <v>126</v>
      </c>
      <c r="AH51" s="1467" t="s">
        <v>60</v>
      </c>
      <c r="AI51" s="1346" t="s">
        <v>1756</v>
      </c>
      <c r="AJ51" s="1317" t="s">
        <v>1757</v>
      </c>
      <c r="AK51" s="1317" t="s">
        <v>390</v>
      </c>
      <c r="AL51" s="1347">
        <v>45748</v>
      </c>
      <c r="AM51" s="1347">
        <v>45838</v>
      </c>
      <c r="AN51" s="1256"/>
      <c r="AO51" s="1485" t="s">
        <v>1758</v>
      </c>
    </row>
    <row r="52" spans="1:41" ht="295.5" customHeight="1" thickBot="1" x14ac:dyDescent="0.35">
      <c r="B52" s="2027"/>
      <c r="C52" s="2029"/>
      <c r="D52" s="2029"/>
      <c r="E52" s="598" t="s">
        <v>50</v>
      </c>
      <c r="F52" s="1471" t="s">
        <v>261</v>
      </c>
      <c r="G52" s="1304" t="s">
        <v>1073</v>
      </c>
      <c r="H52" s="1297" t="s">
        <v>68</v>
      </c>
      <c r="I52" s="1297" t="s">
        <v>1071</v>
      </c>
      <c r="J52" s="1297" t="s">
        <v>1072</v>
      </c>
      <c r="K52" s="1296" t="s">
        <v>101</v>
      </c>
      <c r="L52" s="1292" t="s">
        <v>64</v>
      </c>
      <c r="M52" s="1293" t="s">
        <v>122</v>
      </c>
      <c r="N52" s="1294">
        <v>0.6</v>
      </c>
      <c r="O52" s="1295">
        <v>0.2</v>
      </c>
      <c r="P52" s="1306" t="s">
        <v>126</v>
      </c>
      <c r="Q52" s="1333" t="s">
        <v>84</v>
      </c>
      <c r="R52" s="1426" t="s">
        <v>1844</v>
      </c>
      <c r="S52" s="1336" t="s">
        <v>1292</v>
      </c>
      <c r="T52" s="890" t="s">
        <v>103</v>
      </c>
      <c r="U52" s="1467" t="s">
        <v>61</v>
      </c>
      <c r="V52" s="1466">
        <v>0.25</v>
      </c>
      <c r="W52" s="1467" t="s">
        <v>56</v>
      </c>
      <c r="X52" s="1466">
        <v>0.15</v>
      </c>
      <c r="Y52" s="1473">
        <v>0.4</v>
      </c>
      <c r="Z52" s="1467" t="s">
        <v>57</v>
      </c>
      <c r="AA52" s="1467" t="s">
        <v>58</v>
      </c>
      <c r="AB52" s="1467" t="s">
        <v>59</v>
      </c>
      <c r="AC52" s="1473">
        <v>0.36</v>
      </c>
      <c r="AD52" s="1472" t="s">
        <v>90</v>
      </c>
      <c r="AE52" s="1473">
        <v>0.2</v>
      </c>
      <c r="AF52" s="1472" t="s">
        <v>1083</v>
      </c>
      <c r="AG52" s="1474" t="s">
        <v>90</v>
      </c>
      <c r="AH52" s="1467" t="s">
        <v>114</v>
      </c>
      <c r="AI52" s="1483" t="s">
        <v>388</v>
      </c>
      <c r="AJ52" s="1483" t="s">
        <v>388</v>
      </c>
      <c r="AK52" s="1483" t="s">
        <v>388</v>
      </c>
      <c r="AL52" s="1483" t="s">
        <v>388</v>
      </c>
      <c r="AM52" s="1483" t="s">
        <v>388</v>
      </c>
      <c r="AN52" s="1483"/>
      <c r="AO52" s="2245" t="s">
        <v>1759</v>
      </c>
    </row>
    <row r="53" spans="1:41" ht="390.75" customHeight="1" thickBot="1" x14ac:dyDescent="0.35">
      <c r="B53" s="2027"/>
      <c r="C53" s="2029"/>
      <c r="D53" s="2029"/>
      <c r="E53" s="598" t="s">
        <v>50</v>
      </c>
      <c r="F53" s="1471" t="s">
        <v>262</v>
      </c>
      <c r="G53" s="1304" t="s">
        <v>1078</v>
      </c>
      <c r="H53" s="1297" t="s">
        <v>68</v>
      </c>
      <c r="I53" s="1484" t="s">
        <v>1747</v>
      </c>
      <c r="J53" s="1484" t="s">
        <v>1748</v>
      </c>
      <c r="K53" s="1296" t="s">
        <v>101</v>
      </c>
      <c r="L53" s="1292" t="s">
        <v>70</v>
      </c>
      <c r="M53" s="1293" t="s">
        <v>129</v>
      </c>
      <c r="N53" s="1294">
        <v>0.8</v>
      </c>
      <c r="O53" s="1295">
        <v>0.2</v>
      </c>
      <c r="P53" s="1306" t="s">
        <v>126</v>
      </c>
      <c r="Q53" s="1333" t="s">
        <v>84</v>
      </c>
      <c r="R53" s="1426" t="s">
        <v>1845</v>
      </c>
      <c r="S53" s="1343" t="s">
        <v>1672</v>
      </c>
      <c r="T53" s="890" t="s">
        <v>103</v>
      </c>
      <c r="U53" s="1467" t="s">
        <v>61</v>
      </c>
      <c r="V53" s="1466">
        <v>0.25</v>
      </c>
      <c r="W53" s="1467" t="s">
        <v>56</v>
      </c>
      <c r="X53" s="1466">
        <v>0.15</v>
      </c>
      <c r="Y53" s="1473">
        <v>0.4</v>
      </c>
      <c r="Z53" s="1467" t="s">
        <v>57</v>
      </c>
      <c r="AA53" s="1467" t="s">
        <v>58</v>
      </c>
      <c r="AB53" s="1467" t="s">
        <v>59</v>
      </c>
      <c r="AC53" s="1473">
        <v>0.48</v>
      </c>
      <c r="AD53" s="1472" t="s">
        <v>122</v>
      </c>
      <c r="AE53" s="1473">
        <v>0.2</v>
      </c>
      <c r="AF53" s="1472" t="s">
        <v>1083</v>
      </c>
      <c r="AG53" s="1474" t="s">
        <v>126</v>
      </c>
      <c r="AH53" s="1467" t="s">
        <v>60</v>
      </c>
      <c r="AI53" s="1346" t="s">
        <v>1673</v>
      </c>
      <c r="AJ53" s="1317" t="s">
        <v>1674</v>
      </c>
      <c r="AK53" s="1317" t="s">
        <v>590</v>
      </c>
      <c r="AL53" s="1350">
        <v>45748</v>
      </c>
      <c r="AM53" s="1350">
        <v>46021</v>
      </c>
      <c r="AN53" s="1256"/>
      <c r="AO53" s="1485" t="s">
        <v>1079</v>
      </c>
    </row>
    <row r="54" spans="1:41" ht="266.25" customHeight="1" thickBot="1" x14ac:dyDescent="0.35">
      <c r="B54" s="2027"/>
      <c r="C54" s="2029"/>
      <c r="D54" s="2029"/>
      <c r="E54" s="1435" t="s">
        <v>50</v>
      </c>
      <c r="F54" s="1523" t="s">
        <v>263</v>
      </c>
      <c r="G54" s="1496" t="s">
        <v>1739</v>
      </c>
      <c r="H54" s="1432" t="s">
        <v>68</v>
      </c>
      <c r="I54" s="1431" t="s">
        <v>968</v>
      </c>
      <c r="J54" s="1431" t="s">
        <v>969</v>
      </c>
      <c r="K54" s="1436" t="s">
        <v>101</v>
      </c>
      <c r="L54" s="1433" t="s">
        <v>64</v>
      </c>
      <c r="M54" s="1437" t="s">
        <v>122</v>
      </c>
      <c r="N54" s="1438">
        <v>0.6</v>
      </c>
      <c r="O54" s="1434">
        <v>0.6</v>
      </c>
      <c r="P54" s="1439" t="s">
        <v>126</v>
      </c>
      <c r="Q54" s="93" t="s">
        <v>84</v>
      </c>
      <c r="R54" s="1509" t="s">
        <v>1846</v>
      </c>
      <c r="S54" s="1334" t="s">
        <v>767</v>
      </c>
      <c r="T54" s="1538" t="s">
        <v>103</v>
      </c>
      <c r="U54" s="1517" t="s">
        <v>62</v>
      </c>
      <c r="V54" s="1504">
        <v>0.15</v>
      </c>
      <c r="W54" s="1517" t="s">
        <v>56</v>
      </c>
      <c r="X54" s="1504">
        <v>0.15</v>
      </c>
      <c r="Y54" s="1535">
        <v>0.3</v>
      </c>
      <c r="Z54" s="1517" t="s">
        <v>57</v>
      </c>
      <c r="AA54" s="1517" t="s">
        <v>58</v>
      </c>
      <c r="AB54" s="1517" t="s">
        <v>59</v>
      </c>
      <c r="AC54" s="1535">
        <v>0.42</v>
      </c>
      <c r="AD54" s="1542" t="s">
        <v>122</v>
      </c>
      <c r="AE54" s="1535">
        <v>0.6</v>
      </c>
      <c r="AF54" s="1542" t="s">
        <v>123</v>
      </c>
      <c r="AG54" s="1515" t="s">
        <v>126</v>
      </c>
      <c r="AH54" s="1517" t="s">
        <v>60</v>
      </c>
      <c r="AI54" s="1509" t="s">
        <v>1740</v>
      </c>
      <c r="AJ54" s="1488" t="s">
        <v>767</v>
      </c>
      <c r="AK54" s="1309" t="s">
        <v>381</v>
      </c>
      <c r="AL54" s="1315">
        <v>45689</v>
      </c>
      <c r="AM54" s="1315">
        <v>45991</v>
      </c>
      <c r="AN54" s="1010"/>
      <c r="AO54" s="1541" t="s">
        <v>971</v>
      </c>
    </row>
    <row r="55" spans="1:41" ht="219.75" customHeight="1" thickBot="1" x14ac:dyDescent="0.35">
      <c r="B55" s="2027"/>
      <c r="C55" s="2029"/>
      <c r="D55" s="2029"/>
      <c r="E55" s="598" t="s">
        <v>50</v>
      </c>
      <c r="F55" s="1471" t="s">
        <v>264</v>
      </c>
      <c r="G55" s="1304" t="s">
        <v>1644</v>
      </c>
      <c r="H55" s="1297" t="s">
        <v>51</v>
      </c>
      <c r="I55" s="1297" t="s">
        <v>1645</v>
      </c>
      <c r="J55" s="1297" t="s">
        <v>1646</v>
      </c>
      <c r="K55" s="1296" t="s">
        <v>355</v>
      </c>
      <c r="L55" s="1292" t="s">
        <v>70</v>
      </c>
      <c r="M55" s="1293" t="s">
        <v>129</v>
      </c>
      <c r="N55" s="1294">
        <v>0.8</v>
      </c>
      <c r="O55" s="1295">
        <v>1</v>
      </c>
      <c r="P55" s="1306" t="s">
        <v>91</v>
      </c>
      <c r="Q55" s="1333" t="s">
        <v>84</v>
      </c>
      <c r="R55" s="1426" t="s">
        <v>1847</v>
      </c>
      <c r="S55" s="1336" t="s">
        <v>797</v>
      </c>
      <c r="T55" s="890" t="s">
        <v>105</v>
      </c>
      <c r="U55" s="1467" t="s">
        <v>55</v>
      </c>
      <c r="V55" s="1466">
        <v>0.1</v>
      </c>
      <c r="W55" s="1467" t="s">
        <v>56</v>
      </c>
      <c r="X55" s="1466">
        <v>0.15</v>
      </c>
      <c r="Y55" s="1473">
        <v>0.25</v>
      </c>
      <c r="Z55" s="1467" t="s">
        <v>57</v>
      </c>
      <c r="AA55" s="1467" t="s">
        <v>58</v>
      </c>
      <c r="AB55" s="1467" t="s">
        <v>59</v>
      </c>
      <c r="AC55" s="1473">
        <v>0.8</v>
      </c>
      <c r="AD55" s="1472" t="s">
        <v>129</v>
      </c>
      <c r="AE55" s="1473">
        <v>0.75</v>
      </c>
      <c r="AF55" s="1472" t="s">
        <v>130</v>
      </c>
      <c r="AG55" s="1474" t="s">
        <v>129</v>
      </c>
      <c r="AH55" s="1467" t="s">
        <v>60</v>
      </c>
      <c r="AI55" s="1499" t="s">
        <v>1848</v>
      </c>
      <c r="AJ55" s="1317" t="s">
        <v>977</v>
      </c>
      <c r="AK55" s="1317" t="s">
        <v>590</v>
      </c>
      <c r="AL55" s="1352" t="s">
        <v>1761</v>
      </c>
      <c r="AM55" s="1352">
        <v>45960</v>
      </c>
      <c r="AN55" s="1256"/>
      <c r="AO55" s="1485" t="s">
        <v>978</v>
      </c>
    </row>
    <row r="56" spans="1:41" ht="249" customHeight="1" thickBot="1" x14ac:dyDescent="0.35">
      <c r="B56" s="2027"/>
      <c r="C56" s="2029"/>
      <c r="D56" s="2029"/>
      <c r="E56" s="598" t="s">
        <v>50</v>
      </c>
      <c r="F56" s="1471" t="s">
        <v>266</v>
      </c>
      <c r="G56" s="1490" t="s">
        <v>1735</v>
      </c>
      <c r="H56" s="1484" t="s">
        <v>68</v>
      </c>
      <c r="I56" s="1484" t="s">
        <v>1736</v>
      </c>
      <c r="J56" s="1484" t="s">
        <v>1737</v>
      </c>
      <c r="K56" s="1296" t="s">
        <v>358</v>
      </c>
      <c r="L56" s="1292" t="s">
        <v>70</v>
      </c>
      <c r="M56" s="1293" t="s">
        <v>129</v>
      </c>
      <c r="N56" s="1294">
        <v>0.8</v>
      </c>
      <c r="O56" s="1295">
        <v>1</v>
      </c>
      <c r="P56" s="1306" t="s">
        <v>91</v>
      </c>
      <c r="Q56" s="1333" t="s">
        <v>84</v>
      </c>
      <c r="R56" s="2246" t="s">
        <v>1849</v>
      </c>
      <c r="S56" s="1336" t="s">
        <v>780</v>
      </c>
      <c r="T56" s="890" t="s">
        <v>103</v>
      </c>
      <c r="U56" s="1467" t="s">
        <v>61</v>
      </c>
      <c r="V56" s="1466">
        <v>0.25</v>
      </c>
      <c r="W56" s="1467" t="s">
        <v>56</v>
      </c>
      <c r="X56" s="1466">
        <v>0.15</v>
      </c>
      <c r="Y56" s="1473">
        <v>0.4</v>
      </c>
      <c r="Z56" s="1467" t="s">
        <v>57</v>
      </c>
      <c r="AA56" s="1467" t="s">
        <v>58</v>
      </c>
      <c r="AB56" s="1467" t="s">
        <v>59</v>
      </c>
      <c r="AC56" s="1473">
        <v>0.48</v>
      </c>
      <c r="AD56" s="1472" t="s">
        <v>122</v>
      </c>
      <c r="AE56" s="1473">
        <v>1</v>
      </c>
      <c r="AF56" s="1472" t="s">
        <v>155</v>
      </c>
      <c r="AG56" s="1474" t="s">
        <v>91</v>
      </c>
      <c r="AH56" s="1467" t="s">
        <v>60</v>
      </c>
      <c r="AI56" s="1487" t="s">
        <v>1738</v>
      </c>
      <c r="AJ56" s="1484" t="s">
        <v>780</v>
      </c>
      <c r="AK56" s="1317" t="s">
        <v>395</v>
      </c>
      <c r="AL56" s="1347">
        <v>45717</v>
      </c>
      <c r="AM56" s="1347">
        <v>45991</v>
      </c>
      <c r="AN56" s="1256"/>
      <c r="AO56" s="1485" t="s">
        <v>1658</v>
      </c>
    </row>
    <row r="57" spans="1:41" ht="297" customHeight="1" x14ac:dyDescent="0.3">
      <c r="B57" s="2027"/>
      <c r="C57" s="2029"/>
      <c r="D57" s="2029"/>
      <c r="E57" s="2031" t="s">
        <v>74</v>
      </c>
      <c r="F57" s="2078" t="s">
        <v>267</v>
      </c>
      <c r="G57" s="1879" t="s">
        <v>1257</v>
      </c>
      <c r="H57" s="1881" t="s">
        <v>51</v>
      </c>
      <c r="I57" s="1881" t="s">
        <v>1250</v>
      </c>
      <c r="J57" s="1881" t="s">
        <v>1251</v>
      </c>
      <c r="K57" s="2033" t="s">
        <v>355</v>
      </c>
      <c r="L57" s="1919" t="s">
        <v>167</v>
      </c>
      <c r="M57" s="2035" t="s">
        <v>112</v>
      </c>
      <c r="N57" s="2037">
        <v>0.2</v>
      </c>
      <c r="O57" s="1946">
        <v>0.2</v>
      </c>
      <c r="P57" s="2039" t="s">
        <v>90</v>
      </c>
      <c r="Q57" s="93" t="s">
        <v>84</v>
      </c>
      <c r="R57" s="1427" t="s">
        <v>1850</v>
      </c>
      <c r="S57" s="2247" t="s">
        <v>1300</v>
      </c>
      <c r="T57" s="1538" t="s">
        <v>103</v>
      </c>
      <c r="U57" s="1517" t="s">
        <v>61</v>
      </c>
      <c r="V57" s="1504">
        <v>0.25</v>
      </c>
      <c r="W57" s="1517" t="s">
        <v>56</v>
      </c>
      <c r="X57" s="1504">
        <v>0.15</v>
      </c>
      <c r="Y57" s="1535">
        <v>0.4</v>
      </c>
      <c r="Z57" s="1517" t="s">
        <v>57</v>
      </c>
      <c r="AA57" s="1517" t="s">
        <v>58</v>
      </c>
      <c r="AB57" s="1517" t="s">
        <v>59</v>
      </c>
      <c r="AC57" s="1535">
        <v>0.12</v>
      </c>
      <c r="AD57" s="1542" t="s">
        <v>112</v>
      </c>
      <c r="AE57" s="1535">
        <v>0.2</v>
      </c>
      <c r="AF57" s="1542" t="s">
        <v>1083</v>
      </c>
      <c r="AG57" s="1515" t="s">
        <v>90</v>
      </c>
      <c r="AH57" s="1953" t="s">
        <v>114</v>
      </c>
      <c r="AI57" s="1354" t="s">
        <v>388</v>
      </c>
      <c r="AJ57" s="1552" t="s">
        <v>1675</v>
      </c>
      <c r="AK57" s="1309" t="s">
        <v>395</v>
      </c>
      <c r="AL57" s="1355">
        <v>45689</v>
      </c>
      <c r="AM57" s="1355">
        <v>45991</v>
      </c>
      <c r="AN57" s="1010"/>
      <c r="AO57" s="2248" t="s">
        <v>1253</v>
      </c>
    </row>
    <row r="58" spans="1:41" ht="245.25" customHeight="1" thickBot="1" x14ac:dyDescent="0.35">
      <c r="B58" s="2027"/>
      <c r="C58" s="2029"/>
      <c r="D58" s="2029"/>
      <c r="E58" s="2031"/>
      <c r="F58" s="2080"/>
      <c r="G58" s="2032"/>
      <c r="H58" s="1829"/>
      <c r="I58" s="1829"/>
      <c r="J58" s="1829"/>
      <c r="K58" s="2034"/>
      <c r="L58" s="1709"/>
      <c r="M58" s="2036"/>
      <c r="N58" s="2038"/>
      <c r="O58" s="1689"/>
      <c r="P58" s="2041"/>
      <c r="Q58" s="1331" t="s">
        <v>347</v>
      </c>
      <c r="R58" s="1428" t="s">
        <v>1851</v>
      </c>
      <c r="S58" s="2249" t="s">
        <v>1254</v>
      </c>
      <c r="T58" s="1540" t="s">
        <v>103</v>
      </c>
      <c r="U58" s="1477" t="s">
        <v>61</v>
      </c>
      <c r="V58" s="1478">
        <v>0.25</v>
      </c>
      <c r="W58" s="1477" t="s">
        <v>56</v>
      </c>
      <c r="X58" s="1478">
        <v>0.15</v>
      </c>
      <c r="Y58" s="1479">
        <v>0.4</v>
      </c>
      <c r="Z58" s="1477" t="s">
        <v>57</v>
      </c>
      <c r="AA58" s="1477" t="s">
        <v>58</v>
      </c>
      <c r="AB58" s="1477" t="s">
        <v>59</v>
      </c>
      <c r="AC58" s="1480">
        <v>7.1999999999999995E-2</v>
      </c>
      <c r="AD58" s="1481" t="s">
        <v>112</v>
      </c>
      <c r="AE58" s="1479">
        <v>0.2</v>
      </c>
      <c r="AF58" s="1481" t="s">
        <v>1083</v>
      </c>
      <c r="AG58" s="1482" t="s">
        <v>90</v>
      </c>
      <c r="AH58" s="1692"/>
      <c r="AI58" s="1313" t="s">
        <v>388</v>
      </c>
      <c r="AJ58" s="1553" t="s">
        <v>1675</v>
      </c>
      <c r="AK58" s="1351" t="s">
        <v>395</v>
      </c>
      <c r="AL58" s="1356">
        <v>45689</v>
      </c>
      <c r="AM58" s="1356">
        <v>45991</v>
      </c>
      <c r="AN58" s="1253"/>
      <c r="AO58" s="2250"/>
    </row>
    <row r="59" spans="1:41" ht="181.5" customHeight="1" x14ac:dyDescent="0.3">
      <c r="B59" s="2027" t="s">
        <v>199</v>
      </c>
      <c r="C59" s="2029" t="s">
        <v>207</v>
      </c>
      <c r="D59" s="2029" t="s">
        <v>225</v>
      </c>
      <c r="E59" s="2031" t="s">
        <v>50</v>
      </c>
      <c r="F59" s="2078" t="s">
        <v>269</v>
      </c>
      <c r="G59" s="1879" t="s">
        <v>1157</v>
      </c>
      <c r="H59" s="1881" t="s">
        <v>68</v>
      </c>
      <c r="I59" s="1881" t="s">
        <v>1155</v>
      </c>
      <c r="J59" s="1881" t="s">
        <v>1156</v>
      </c>
      <c r="K59" s="2033" t="s">
        <v>101</v>
      </c>
      <c r="L59" s="1919" t="s">
        <v>64</v>
      </c>
      <c r="M59" s="2035" t="s">
        <v>122</v>
      </c>
      <c r="N59" s="2037">
        <v>0.6</v>
      </c>
      <c r="O59" s="1946">
        <v>0.6</v>
      </c>
      <c r="P59" s="2039" t="s">
        <v>126</v>
      </c>
      <c r="Q59" s="93" t="s">
        <v>84</v>
      </c>
      <c r="R59" s="2221" t="s">
        <v>1852</v>
      </c>
      <c r="S59" s="1358" t="s">
        <v>1159</v>
      </c>
      <c r="T59" s="1538" t="s">
        <v>103</v>
      </c>
      <c r="U59" s="1517" t="s">
        <v>61</v>
      </c>
      <c r="V59" s="1504">
        <v>0.25</v>
      </c>
      <c r="W59" s="1517" t="s">
        <v>56</v>
      </c>
      <c r="X59" s="1504">
        <v>0.15</v>
      </c>
      <c r="Y59" s="1535">
        <v>0.4</v>
      </c>
      <c r="Z59" s="1517" t="s">
        <v>57</v>
      </c>
      <c r="AA59" s="1517" t="s">
        <v>58</v>
      </c>
      <c r="AB59" s="1517" t="s">
        <v>59</v>
      </c>
      <c r="AC59" s="1535">
        <v>0.36</v>
      </c>
      <c r="AD59" s="1542" t="s">
        <v>90</v>
      </c>
      <c r="AE59" s="1535">
        <v>0.6</v>
      </c>
      <c r="AF59" s="1542" t="s">
        <v>123</v>
      </c>
      <c r="AG59" s="1515" t="s">
        <v>126</v>
      </c>
      <c r="AH59" s="1953" t="s">
        <v>60</v>
      </c>
      <c r="AI59" s="1966" t="s">
        <v>1162</v>
      </c>
      <c r="AJ59" s="1881" t="s">
        <v>1163</v>
      </c>
      <c r="AK59" s="2093" t="s">
        <v>395</v>
      </c>
      <c r="AL59" s="2023">
        <v>45659</v>
      </c>
      <c r="AM59" s="2023">
        <v>46020</v>
      </c>
      <c r="AN59" s="1010"/>
      <c r="AO59" s="1939" t="s">
        <v>1764</v>
      </c>
    </row>
    <row r="60" spans="1:41" ht="195" customHeight="1" thickBot="1" x14ac:dyDescent="0.35">
      <c r="B60" s="2027"/>
      <c r="C60" s="2029"/>
      <c r="D60" s="2029"/>
      <c r="E60" s="2031"/>
      <c r="F60" s="2080"/>
      <c r="G60" s="2032"/>
      <c r="H60" s="1829"/>
      <c r="I60" s="1829"/>
      <c r="J60" s="1829"/>
      <c r="K60" s="2034"/>
      <c r="L60" s="1709"/>
      <c r="M60" s="2036"/>
      <c r="N60" s="2038"/>
      <c r="O60" s="1689"/>
      <c r="P60" s="2041"/>
      <c r="Q60" s="1331" t="s">
        <v>347</v>
      </c>
      <c r="R60" s="1497" t="s">
        <v>1853</v>
      </c>
      <c r="S60" s="1359" t="s">
        <v>1161</v>
      </c>
      <c r="T60" s="1540" t="s">
        <v>103</v>
      </c>
      <c r="U60" s="1477" t="s">
        <v>62</v>
      </c>
      <c r="V60" s="1478">
        <v>0.15</v>
      </c>
      <c r="W60" s="1477" t="s">
        <v>56</v>
      </c>
      <c r="X60" s="1478">
        <v>0.15</v>
      </c>
      <c r="Y60" s="1479">
        <v>0.3</v>
      </c>
      <c r="Z60" s="1477" t="s">
        <v>73</v>
      </c>
      <c r="AA60" s="1477" t="s">
        <v>65</v>
      </c>
      <c r="AB60" s="1477" t="s">
        <v>59</v>
      </c>
      <c r="AC60" s="1480">
        <v>0.252</v>
      </c>
      <c r="AD60" s="1481" t="s">
        <v>90</v>
      </c>
      <c r="AE60" s="1479">
        <v>0.6</v>
      </c>
      <c r="AF60" s="1481" t="s">
        <v>123</v>
      </c>
      <c r="AG60" s="1482" t="s">
        <v>126</v>
      </c>
      <c r="AH60" s="1692"/>
      <c r="AI60" s="1828"/>
      <c r="AJ60" s="1829"/>
      <c r="AK60" s="1903"/>
      <c r="AL60" s="2024"/>
      <c r="AM60" s="2024"/>
      <c r="AN60" s="1253"/>
      <c r="AO60" s="1947"/>
    </row>
    <row r="61" spans="1:41" ht="159.75" customHeight="1" x14ac:dyDescent="0.3">
      <c r="B61" s="2027"/>
      <c r="C61" s="2029"/>
      <c r="D61" s="2029"/>
      <c r="E61" s="2031" t="s">
        <v>50</v>
      </c>
      <c r="F61" s="2078" t="s">
        <v>270</v>
      </c>
      <c r="G61" s="1879" t="s">
        <v>1165</v>
      </c>
      <c r="H61" s="1881" t="s">
        <v>68</v>
      </c>
      <c r="I61" s="1881" t="s">
        <v>1166</v>
      </c>
      <c r="J61" s="1881" t="s">
        <v>1167</v>
      </c>
      <c r="K61" s="2033" t="s">
        <v>101</v>
      </c>
      <c r="L61" s="1919" t="s">
        <v>70</v>
      </c>
      <c r="M61" s="2035" t="s">
        <v>129</v>
      </c>
      <c r="N61" s="2037">
        <v>0.8</v>
      </c>
      <c r="O61" s="1946">
        <v>0.4</v>
      </c>
      <c r="P61" s="2039" t="s">
        <v>126</v>
      </c>
      <c r="Q61" s="93" t="s">
        <v>84</v>
      </c>
      <c r="R61" s="1285" t="s">
        <v>1854</v>
      </c>
      <c r="S61" s="1358" t="s">
        <v>1168</v>
      </c>
      <c r="T61" s="1538" t="s">
        <v>103</v>
      </c>
      <c r="U61" s="1517" t="s">
        <v>61</v>
      </c>
      <c r="V61" s="1504">
        <v>0.25</v>
      </c>
      <c r="W61" s="1517" t="s">
        <v>56</v>
      </c>
      <c r="X61" s="1504">
        <v>0.15</v>
      </c>
      <c r="Y61" s="1535">
        <v>0.4</v>
      </c>
      <c r="Z61" s="1517" t="s">
        <v>57</v>
      </c>
      <c r="AA61" s="1517" t="s">
        <v>58</v>
      </c>
      <c r="AB61" s="1517" t="s">
        <v>59</v>
      </c>
      <c r="AC61" s="1535">
        <v>0.48</v>
      </c>
      <c r="AD61" s="1542" t="s">
        <v>122</v>
      </c>
      <c r="AE61" s="1535">
        <v>0.4</v>
      </c>
      <c r="AF61" s="1542" t="s">
        <v>117</v>
      </c>
      <c r="AG61" s="1515" t="s">
        <v>126</v>
      </c>
      <c r="AH61" s="1953" t="s">
        <v>114</v>
      </c>
      <c r="AI61" s="1881" t="s">
        <v>388</v>
      </c>
      <c r="AJ61" s="1881" t="s">
        <v>388</v>
      </c>
      <c r="AK61" s="1881" t="s">
        <v>388</v>
      </c>
      <c r="AL61" s="1881" t="s">
        <v>388</v>
      </c>
      <c r="AM61" s="1881" t="s">
        <v>388</v>
      </c>
      <c r="AN61" s="1010"/>
      <c r="AO61" s="2251" t="s">
        <v>1765</v>
      </c>
    </row>
    <row r="62" spans="1:41" ht="205.5" customHeight="1" x14ac:dyDescent="0.3">
      <c r="B62" s="2027"/>
      <c r="C62" s="2029"/>
      <c r="D62" s="2029"/>
      <c r="E62" s="2031"/>
      <c r="F62" s="2079"/>
      <c r="G62" s="2044"/>
      <c r="H62" s="2045"/>
      <c r="I62" s="2045"/>
      <c r="J62" s="2045"/>
      <c r="K62" s="2064"/>
      <c r="L62" s="2062"/>
      <c r="M62" s="2063"/>
      <c r="N62" s="2065"/>
      <c r="O62" s="2088"/>
      <c r="P62" s="2040"/>
      <c r="Q62" s="1320" t="s">
        <v>347</v>
      </c>
      <c r="R62" s="2226" t="s">
        <v>1855</v>
      </c>
      <c r="S62" s="1357" t="s">
        <v>1168</v>
      </c>
      <c r="T62" s="1539" t="s">
        <v>103</v>
      </c>
      <c r="U62" s="1532" t="s">
        <v>61</v>
      </c>
      <c r="V62" s="1525">
        <v>0.25</v>
      </c>
      <c r="W62" s="1532" t="s">
        <v>56</v>
      </c>
      <c r="X62" s="1525">
        <v>0.15</v>
      </c>
      <c r="Y62" s="1555">
        <v>0.4</v>
      </c>
      <c r="Z62" s="1532" t="s">
        <v>57</v>
      </c>
      <c r="AA62" s="1532" t="s">
        <v>58</v>
      </c>
      <c r="AB62" s="1532" t="s">
        <v>59</v>
      </c>
      <c r="AC62" s="1562">
        <v>0.28799999999999998</v>
      </c>
      <c r="AD62" s="1557" t="s">
        <v>90</v>
      </c>
      <c r="AE62" s="1555">
        <v>0.4</v>
      </c>
      <c r="AF62" s="1557" t="s">
        <v>117</v>
      </c>
      <c r="AG62" s="1558" t="s">
        <v>126</v>
      </c>
      <c r="AH62" s="2091"/>
      <c r="AI62" s="2045"/>
      <c r="AJ62" s="2045"/>
      <c r="AK62" s="2045"/>
      <c r="AL62" s="2045"/>
      <c r="AM62" s="2045"/>
      <c r="AN62" s="1013"/>
      <c r="AO62" s="2252" t="s">
        <v>1766</v>
      </c>
    </row>
    <row r="63" spans="1:41" ht="142.5" customHeight="1" x14ac:dyDescent="0.3">
      <c r="B63" s="2027"/>
      <c r="C63" s="2029"/>
      <c r="D63" s="2029"/>
      <c r="E63" s="2031"/>
      <c r="F63" s="2079"/>
      <c r="G63" s="2044"/>
      <c r="H63" s="2045"/>
      <c r="I63" s="2045"/>
      <c r="J63" s="2045"/>
      <c r="K63" s="2064"/>
      <c r="L63" s="2062"/>
      <c r="M63" s="2063"/>
      <c r="N63" s="2065"/>
      <c r="O63" s="2088"/>
      <c r="P63" s="2040"/>
      <c r="Q63" s="1320" t="s">
        <v>348</v>
      </c>
      <c r="R63" s="1282" t="s">
        <v>1856</v>
      </c>
      <c r="S63" s="1357" t="s">
        <v>1168</v>
      </c>
      <c r="T63" s="1539" t="s">
        <v>103</v>
      </c>
      <c r="U63" s="1532" t="s">
        <v>62</v>
      </c>
      <c r="V63" s="1525">
        <v>0.15</v>
      </c>
      <c r="W63" s="1532" t="s">
        <v>56</v>
      </c>
      <c r="X63" s="1525">
        <v>0.15</v>
      </c>
      <c r="Y63" s="1555">
        <v>0.3</v>
      </c>
      <c r="Z63" s="1532" t="s">
        <v>73</v>
      </c>
      <c r="AA63" s="1532" t="s">
        <v>65</v>
      </c>
      <c r="AB63" s="1532" t="s">
        <v>59</v>
      </c>
      <c r="AC63" s="1555">
        <v>0.2016</v>
      </c>
      <c r="AD63" s="1557" t="s">
        <v>90</v>
      </c>
      <c r="AE63" s="1555">
        <v>0.4</v>
      </c>
      <c r="AF63" s="1557" t="s">
        <v>117</v>
      </c>
      <c r="AG63" s="1558" t="s">
        <v>126</v>
      </c>
      <c r="AH63" s="2091"/>
      <c r="AI63" s="2045"/>
      <c r="AJ63" s="2045"/>
      <c r="AK63" s="2045"/>
      <c r="AL63" s="2045"/>
      <c r="AM63" s="2045"/>
      <c r="AN63" s="1013"/>
      <c r="AO63" s="2252" t="s">
        <v>1767</v>
      </c>
    </row>
    <row r="64" spans="1:41" ht="157.5" customHeight="1" x14ac:dyDescent="0.3">
      <c r="B64" s="2027"/>
      <c r="C64" s="2029"/>
      <c r="D64" s="2029"/>
      <c r="E64" s="2031"/>
      <c r="F64" s="2079"/>
      <c r="G64" s="2044"/>
      <c r="H64" s="2045"/>
      <c r="I64" s="2045"/>
      <c r="J64" s="2045"/>
      <c r="K64" s="2064"/>
      <c r="L64" s="2062"/>
      <c r="M64" s="2063"/>
      <c r="N64" s="2065"/>
      <c r="O64" s="2088"/>
      <c r="P64" s="2040"/>
      <c r="Q64" s="1320" t="s">
        <v>349</v>
      </c>
      <c r="R64" s="1282" t="s">
        <v>1857</v>
      </c>
      <c r="S64" s="1357" t="s">
        <v>1168</v>
      </c>
      <c r="T64" s="1539" t="s">
        <v>103</v>
      </c>
      <c r="U64" s="1532" t="s">
        <v>62</v>
      </c>
      <c r="V64" s="1525">
        <v>0.15</v>
      </c>
      <c r="W64" s="1532" t="s">
        <v>56</v>
      </c>
      <c r="X64" s="1525">
        <v>0.15</v>
      </c>
      <c r="Y64" s="1555">
        <v>0.3</v>
      </c>
      <c r="Z64" s="1532" t="s">
        <v>57</v>
      </c>
      <c r="AA64" s="1532" t="s">
        <v>58</v>
      </c>
      <c r="AB64" s="1532" t="s">
        <v>59</v>
      </c>
      <c r="AC64" s="1555">
        <v>0.14112</v>
      </c>
      <c r="AD64" s="1557" t="s">
        <v>112</v>
      </c>
      <c r="AE64" s="1555">
        <v>0.4</v>
      </c>
      <c r="AF64" s="1557" t="s">
        <v>117</v>
      </c>
      <c r="AG64" s="1558" t="s">
        <v>90</v>
      </c>
      <c r="AH64" s="2091"/>
      <c r="AI64" s="2045"/>
      <c r="AJ64" s="2045"/>
      <c r="AK64" s="2045"/>
      <c r="AL64" s="2045"/>
      <c r="AM64" s="2045"/>
      <c r="AN64" s="1013"/>
      <c r="AO64" s="2252" t="s">
        <v>1768</v>
      </c>
    </row>
    <row r="65" spans="2:41" ht="156.75" customHeight="1" thickBot="1" x14ac:dyDescent="0.35">
      <c r="B65" s="2027"/>
      <c r="C65" s="2029"/>
      <c r="D65" s="2029"/>
      <c r="E65" s="2031"/>
      <c r="F65" s="2080"/>
      <c r="G65" s="2032"/>
      <c r="H65" s="1829"/>
      <c r="I65" s="1829"/>
      <c r="J65" s="1829"/>
      <c r="K65" s="2034"/>
      <c r="L65" s="1709"/>
      <c r="M65" s="2036"/>
      <c r="N65" s="2038"/>
      <c r="O65" s="1689"/>
      <c r="P65" s="2041"/>
      <c r="Q65" s="1331" t="s">
        <v>350</v>
      </c>
      <c r="R65" s="1497" t="s">
        <v>1858</v>
      </c>
      <c r="S65" s="1359" t="s">
        <v>1169</v>
      </c>
      <c r="T65" s="1540" t="s">
        <v>103</v>
      </c>
      <c r="U65" s="1477" t="s">
        <v>62</v>
      </c>
      <c r="V65" s="1478">
        <v>0.15</v>
      </c>
      <c r="W65" s="1477" t="s">
        <v>56</v>
      </c>
      <c r="X65" s="1478">
        <v>0.15</v>
      </c>
      <c r="Y65" s="1479">
        <v>0.3</v>
      </c>
      <c r="Z65" s="1477" t="s">
        <v>57</v>
      </c>
      <c r="AA65" s="1477" t="s">
        <v>58</v>
      </c>
      <c r="AB65" s="1477" t="s">
        <v>59</v>
      </c>
      <c r="AC65" s="1479">
        <v>9.8783999999999997E-2</v>
      </c>
      <c r="AD65" s="1481" t="s">
        <v>112</v>
      </c>
      <c r="AE65" s="1479">
        <v>0.4</v>
      </c>
      <c r="AF65" s="1481" t="s">
        <v>117</v>
      </c>
      <c r="AG65" s="1482" t="s">
        <v>90</v>
      </c>
      <c r="AH65" s="1692"/>
      <c r="AI65" s="1829"/>
      <c r="AJ65" s="1829"/>
      <c r="AK65" s="1829"/>
      <c r="AL65" s="1829"/>
      <c r="AM65" s="1829"/>
      <c r="AN65" s="1253"/>
      <c r="AO65" s="1448" t="s">
        <v>1175</v>
      </c>
    </row>
    <row r="66" spans="2:41" ht="317.25" customHeight="1" thickBot="1" x14ac:dyDescent="0.35">
      <c r="B66" s="2027"/>
      <c r="C66" s="2029"/>
      <c r="D66" s="2029"/>
      <c r="E66" s="598" t="s">
        <v>50</v>
      </c>
      <c r="F66" s="1471" t="s">
        <v>272</v>
      </c>
      <c r="G66" s="1304" t="s">
        <v>1176</v>
      </c>
      <c r="H66" s="1297" t="s">
        <v>68</v>
      </c>
      <c r="I66" s="1297" t="s">
        <v>1177</v>
      </c>
      <c r="J66" s="1297" t="s">
        <v>1178</v>
      </c>
      <c r="K66" s="1296" t="s">
        <v>101</v>
      </c>
      <c r="L66" s="1292" t="s">
        <v>64</v>
      </c>
      <c r="M66" s="1293" t="s">
        <v>122</v>
      </c>
      <c r="N66" s="1294">
        <v>0.6</v>
      </c>
      <c r="O66" s="1295">
        <v>0.4</v>
      </c>
      <c r="P66" s="1306" t="s">
        <v>126</v>
      </c>
      <c r="Q66" s="1333" t="s">
        <v>84</v>
      </c>
      <c r="R66" s="1281" t="s">
        <v>1859</v>
      </c>
      <c r="S66" s="1422" t="s">
        <v>1584</v>
      </c>
      <c r="T66" s="890" t="s">
        <v>103</v>
      </c>
      <c r="U66" s="1467" t="s">
        <v>62</v>
      </c>
      <c r="V66" s="1466">
        <v>0.15</v>
      </c>
      <c r="W66" s="1467" t="s">
        <v>56</v>
      </c>
      <c r="X66" s="1466">
        <v>0.15</v>
      </c>
      <c r="Y66" s="1473">
        <v>0.3</v>
      </c>
      <c r="Z66" s="1467" t="s">
        <v>73</v>
      </c>
      <c r="AA66" s="1467" t="s">
        <v>65</v>
      </c>
      <c r="AB66" s="1467" t="s">
        <v>59</v>
      </c>
      <c r="AC66" s="1473">
        <v>0.42</v>
      </c>
      <c r="AD66" s="1472" t="s">
        <v>122</v>
      </c>
      <c r="AE66" s="1473">
        <v>0.4</v>
      </c>
      <c r="AF66" s="1472" t="s">
        <v>117</v>
      </c>
      <c r="AG66" s="1474" t="s">
        <v>126</v>
      </c>
      <c r="AH66" s="1467" t="s">
        <v>60</v>
      </c>
      <c r="AI66" s="1487" t="s">
        <v>1580</v>
      </c>
      <c r="AJ66" s="1484" t="s">
        <v>1584</v>
      </c>
      <c r="AK66" s="1483" t="s">
        <v>381</v>
      </c>
      <c r="AL66" s="1492">
        <v>45659</v>
      </c>
      <c r="AM66" s="1492">
        <v>46020</v>
      </c>
      <c r="AN66" s="1256"/>
      <c r="AO66" s="1485" t="s">
        <v>1769</v>
      </c>
    </row>
    <row r="67" spans="2:41" ht="181.5" customHeight="1" x14ac:dyDescent="0.3">
      <c r="B67" s="2027"/>
      <c r="C67" s="2029"/>
      <c r="D67" s="2029"/>
      <c r="E67" s="2031" t="s">
        <v>50</v>
      </c>
      <c r="F67" s="2078" t="s">
        <v>273</v>
      </c>
      <c r="G67" s="1879" t="s">
        <v>1183</v>
      </c>
      <c r="H67" s="1881" t="s">
        <v>68</v>
      </c>
      <c r="I67" s="1881" t="s">
        <v>1184</v>
      </c>
      <c r="J67" s="1881" t="s">
        <v>1185</v>
      </c>
      <c r="K67" s="2033" t="s">
        <v>101</v>
      </c>
      <c r="L67" s="1919" t="s">
        <v>64</v>
      </c>
      <c r="M67" s="2035" t="s">
        <v>122</v>
      </c>
      <c r="N67" s="2037">
        <v>0.6</v>
      </c>
      <c r="O67" s="1946">
        <v>0.4</v>
      </c>
      <c r="P67" s="2039" t="s">
        <v>126</v>
      </c>
      <c r="Q67" s="93" t="s">
        <v>84</v>
      </c>
      <c r="R67" s="2221" t="s">
        <v>1860</v>
      </c>
      <c r="S67" s="1423" t="s">
        <v>1583</v>
      </c>
      <c r="T67" s="1538" t="s">
        <v>103</v>
      </c>
      <c r="U67" s="1517" t="s">
        <v>62</v>
      </c>
      <c r="V67" s="1504">
        <v>0.15</v>
      </c>
      <c r="W67" s="1517" t="s">
        <v>56</v>
      </c>
      <c r="X67" s="1504">
        <v>0.15</v>
      </c>
      <c r="Y67" s="1535">
        <v>0.3</v>
      </c>
      <c r="Z67" s="1517" t="s">
        <v>57</v>
      </c>
      <c r="AA67" s="1517" t="s">
        <v>58</v>
      </c>
      <c r="AB67" s="1517" t="s">
        <v>59</v>
      </c>
      <c r="AC67" s="1535">
        <v>0.42</v>
      </c>
      <c r="AD67" s="1542" t="s">
        <v>122</v>
      </c>
      <c r="AE67" s="1535">
        <v>0.4</v>
      </c>
      <c r="AF67" s="1542" t="s">
        <v>117</v>
      </c>
      <c r="AG67" s="1515" t="s">
        <v>126</v>
      </c>
      <c r="AH67" s="1953" t="s">
        <v>60</v>
      </c>
      <c r="AI67" s="1966" t="s">
        <v>1586</v>
      </c>
      <c r="AJ67" s="1881" t="s">
        <v>1585</v>
      </c>
      <c r="AK67" s="2093" t="s">
        <v>590</v>
      </c>
      <c r="AL67" s="2023">
        <v>45659</v>
      </c>
      <c r="AM67" s="2023">
        <v>46020</v>
      </c>
      <c r="AN67" s="1010"/>
      <c r="AO67" s="1939" t="s">
        <v>1770</v>
      </c>
    </row>
    <row r="68" spans="2:41" ht="171.75" customHeight="1" thickBot="1" x14ac:dyDescent="0.35">
      <c r="B68" s="2027"/>
      <c r="C68" s="2029"/>
      <c r="D68" s="2029"/>
      <c r="E68" s="2031"/>
      <c r="F68" s="2080"/>
      <c r="G68" s="2032"/>
      <c r="H68" s="1829"/>
      <c r="I68" s="1829"/>
      <c r="J68" s="1829"/>
      <c r="K68" s="2034"/>
      <c r="L68" s="1709"/>
      <c r="M68" s="2036"/>
      <c r="N68" s="2038"/>
      <c r="O68" s="1689"/>
      <c r="P68" s="2041"/>
      <c r="Q68" s="1331" t="s">
        <v>347</v>
      </c>
      <c r="R68" s="2231" t="s">
        <v>1861</v>
      </c>
      <c r="S68" s="1424" t="s">
        <v>1583</v>
      </c>
      <c r="T68" s="1540" t="s">
        <v>103</v>
      </c>
      <c r="U68" s="1477" t="s">
        <v>62</v>
      </c>
      <c r="V68" s="1478">
        <v>0.15</v>
      </c>
      <c r="W68" s="1477" t="s">
        <v>56</v>
      </c>
      <c r="X68" s="1478">
        <v>0.15</v>
      </c>
      <c r="Y68" s="1479">
        <v>0.3</v>
      </c>
      <c r="Z68" s="1477" t="s">
        <v>57</v>
      </c>
      <c r="AA68" s="1477" t="s">
        <v>58</v>
      </c>
      <c r="AB68" s="1477" t="s">
        <v>59</v>
      </c>
      <c r="AC68" s="1480">
        <v>0.29399999999999998</v>
      </c>
      <c r="AD68" s="1481" t="s">
        <v>90</v>
      </c>
      <c r="AE68" s="1479">
        <v>0.4</v>
      </c>
      <c r="AF68" s="1481" t="s">
        <v>117</v>
      </c>
      <c r="AG68" s="1482" t="s">
        <v>126</v>
      </c>
      <c r="AH68" s="1692"/>
      <c r="AI68" s="1828"/>
      <c r="AJ68" s="1829"/>
      <c r="AK68" s="1903"/>
      <c r="AL68" s="2024"/>
      <c r="AM68" s="2024"/>
      <c r="AN68" s="1253"/>
      <c r="AO68" s="1947"/>
    </row>
    <row r="69" spans="2:41" ht="258" customHeight="1" thickBot="1" x14ac:dyDescent="0.35">
      <c r="B69" s="2127" t="s">
        <v>197</v>
      </c>
      <c r="C69" s="2157" t="s">
        <v>216</v>
      </c>
      <c r="D69" s="2157" t="s">
        <v>229</v>
      </c>
      <c r="E69" s="598" t="s">
        <v>74</v>
      </c>
      <c r="F69" s="1291" t="s">
        <v>274</v>
      </c>
      <c r="G69" s="1304" t="s">
        <v>929</v>
      </c>
      <c r="H69" s="1297" t="s">
        <v>68</v>
      </c>
      <c r="I69" s="1297" t="s">
        <v>613</v>
      </c>
      <c r="J69" s="1296" t="s">
        <v>614</v>
      </c>
      <c r="K69" s="1296" t="s">
        <v>101</v>
      </c>
      <c r="L69" s="1292" t="s">
        <v>72</v>
      </c>
      <c r="M69" s="1293" t="s">
        <v>90</v>
      </c>
      <c r="N69" s="1294">
        <v>0.4</v>
      </c>
      <c r="O69" s="1295">
        <v>0.2</v>
      </c>
      <c r="P69" s="1306" t="s">
        <v>90</v>
      </c>
      <c r="Q69" s="1333" t="s">
        <v>84</v>
      </c>
      <c r="R69" s="1281" t="s">
        <v>1862</v>
      </c>
      <c r="S69" s="1336" t="s">
        <v>615</v>
      </c>
      <c r="T69" s="890" t="s">
        <v>103</v>
      </c>
      <c r="U69" s="1467" t="s">
        <v>61</v>
      </c>
      <c r="V69" s="1466">
        <v>0.25</v>
      </c>
      <c r="W69" s="1467" t="s">
        <v>56</v>
      </c>
      <c r="X69" s="1466">
        <v>0.15</v>
      </c>
      <c r="Y69" s="1473">
        <v>0.4</v>
      </c>
      <c r="Z69" s="1467" t="s">
        <v>57</v>
      </c>
      <c r="AA69" s="1467" t="s">
        <v>58</v>
      </c>
      <c r="AB69" s="1467" t="s">
        <v>59</v>
      </c>
      <c r="AC69" s="1473">
        <v>0.24</v>
      </c>
      <c r="AD69" s="1472" t="s">
        <v>90</v>
      </c>
      <c r="AE69" s="1473">
        <v>0.2</v>
      </c>
      <c r="AF69" s="1472" t="s">
        <v>1083</v>
      </c>
      <c r="AG69" s="1474" t="s">
        <v>90</v>
      </c>
      <c r="AH69" s="1467" t="s">
        <v>114</v>
      </c>
      <c r="AI69" s="1483" t="s">
        <v>388</v>
      </c>
      <c r="AJ69" s="1483" t="s">
        <v>388</v>
      </c>
      <c r="AK69" s="1483" t="s">
        <v>388</v>
      </c>
      <c r="AL69" s="1483" t="s">
        <v>388</v>
      </c>
      <c r="AM69" s="1483" t="s">
        <v>388</v>
      </c>
      <c r="AN69" s="1256"/>
      <c r="AO69" s="1485" t="s">
        <v>930</v>
      </c>
    </row>
    <row r="70" spans="2:41" ht="198" customHeight="1" thickBot="1" x14ac:dyDescent="0.35">
      <c r="B70" s="1660"/>
      <c r="C70" s="1714"/>
      <c r="D70" s="1714"/>
      <c r="E70" s="598" t="s">
        <v>74</v>
      </c>
      <c r="F70" s="1291" t="s">
        <v>275</v>
      </c>
      <c r="G70" s="1304" t="s">
        <v>931</v>
      </c>
      <c r="H70" s="1297" t="s">
        <v>68</v>
      </c>
      <c r="I70" s="1297" t="s">
        <v>617</v>
      </c>
      <c r="J70" s="1296" t="s">
        <v>618</v>
      </c>
      <c r="K70" s="1296" t="s">
        <v>356</v>
      </c>
      <c r="L70" s="1292" t="s">
        <v>72</v>
      </c>
      <c r="M70" s="1293" t="s">
        <v>90</v>
      </c>
      <c r="N70" s="1294">
        <v>0.4</v>
      </c>
      <c r="O70" s="1295">
        <v>0.2</v>
      </c>
      <c r="P70" s="1306" t="s">
        <v>90</v>
      </c>
      <c r="Q70" s="1333" t="s">
        <v>84</v>
      </c>
      <c r="R70" s="1281" t="s">
        <v>1863</v>
      </c>
      <c r="S70" s="1336" t="s">
        <v>615</v>
      </c>
      <c r="T70" s="890" t="s">
        <v>103</v>
      </c>
      <c r="U70" s="1467" t="s">
        <v>62</v>
      </c>
      <c r="V70" s="1466">
        <v>0.15</v>
      </c>
      <c r="W70" s="1467" t="s">
        <v>56</v>
      </c>
      <c r="X70" s="1466">
        <v>0.15</v>
      </c>
      <c r="Y70" s="1473">
        <v>0.3</v>
      </c>
      <c r="Z70" s="1467" t="s">
        <v>57</v>
      </c>
      <c r="AA70" s="1467" t="s">
        <v>58</v>
      </c>
      <c r="AB70" s="1467" t="s">
        <v>59</v>
      </c>
      <c r="AC70" s="1473">
        <v>0.28000000000000003</v>
      </c>
      <c r="AD70" s="1472" t="s">
        <v>90</v>
      </c>
      <c r="AE70" s="1473">
        <v>0.2</v>
      </c>
      <c r="AF70" s="1472" t="s">
        <v>1083</v>
      </c>
      <c r="AG70" s="1474" t="s">
        <v>90</v>
      </c>
      <c r="AH70" s="1467" t="s">
        <v>114</v>
      </c>
      <c r="AI70" s="1483" t="s">
        <v>388</v>
      </c>
      <c r="AJ70" s="1483" t="s">
        <v>388</v>
      </c>
      <c r="AK70" s="1483" t="s">
        <v>388</v>
      </c>
      <c r="AL70" s="1483" t="s">
        <v>388</v>
      </c>
      <c r="AM70" s="1483" t="s">
        <v>388</v>
      </c>
      <c r="AN70" s="1256"/>
      <c r="AO70" s="1485" t="s">
        <v>620</v>
      </c>
    </row>
    <row r="71" spans="2:41" ht="199.5" customHeight="1" thickBot="1" x14ac:dyDescent="0.35">
      <c r="B71" s="1660"/>
      <c r="C71" s="1714"/>
      <c r="D71" s="1714"/>
      <c r="E71" s="598" t="s">
        <v>346</v>
      </c>
      <c r="F71" s="1291" t="s">
        <v>276</v>
      </c>
      <c r="G71" s="1304" t="s">
        <v>932</v>
      </c>
      <c r="H71" s="1297" t="s">
        <v>68</v>
      </c>
      <c r="I71" s="1297" t="s">
        <v>933</v>
      </c>
      <c r="J71" s="1296" t="s">
        <v>934</v>
      </c>
      <c r="K71" s="1296" t="s">
        <v>101</v>
      </c>
      <c r="L71" s="1292" t="s">
        <v>72</v>
      </c>
      <c r="M71" s="1293" t="s">
        <v>90</v>
      </c>
      <c r="N71" s="1294">
        <v>0.4</v>
      </c>
      <c r="O71" s="1295">
        <v>0.2</v>
      </c>
      <c r="P71" s="1306" t="s">
        <v>90</v>
      </c>
      <c r="Q71" s="1333" t="s">
        <v>84</v>
      </c>
      <c r="R71" s="1281" t="s">
        <v>1864</v>
      </c>
      <c r="S71" s="1336" t="s">
        <v>615</v>
      </c>
      <c r="T71" s="890" t="s">
        <v>103</v>
      </c>
      <c r="U71" s="1467" t="s">
        <v>61</v>
      </c>
      <c r="V71" s="1466">
        <v>0.25</v>
      </c>
      <c r="W71" s="1467" t="s">
        <v>56</v>
      </c>
      <c r="X71" s="1466">
        <v>0.15</v>
      </c>
      <c r="Y71" s="1473">
        <v>0.4</v>
      </c>
      <c r="Z71" s="1467" t="s">
        <v>57</v>
      </c>
      <c r="AA71" s="1467" t="s">
        <v>58</v>
      </c>
      <c r="AB71" s="1467" t="s">
        <v>59</v>
      </c>
      <c r="AC71" s="1473">
        <v>0.24</v>
      </c>
      <c r="AD71" s="1472" t="s">
        <v>90</v>
      </c>
      <c r="AE71" s="1473">
        <v>0.2</v>
      </c>
      <c r="AF71" s="1472" t="s">
        <v>1083</v>
      </c>
      <c r="AG71" s="1474" t="s">
        <v>90</v>
      </c>
      <c r="AH71" s="1467" t="s">
        <v>114</v>
      </c>
      <c r="AI71" s="1483" t="s">
        <v>388</v>
      </c>
      <c r="AJ71" s="1483" t="s">
        <v>388</v>
      </c>
      <c r="AK71" s="1483" t="s">
        <v>388</v>
      </c>
      <c r="AL71" s="1483" t="s">
        <v>388</v>
      </c>
      <c r="AM71" s="1483" t="s">
        <v>388</v>
      </c>
      <c r="AN71" s="1256"/>
      <c r="AO71" s="1485" t="s">
        <v>621</v>
      </c>
    </row>
    <row r="72" spans="2:41" ht="189" customHeight="1" thickBot="1" x14ac:dyDescent="0.35">
      <c r="B72" s="1660"/>
      <c r="C72" s="1714"/>
      <c r="D72" s="1714"/>
      <c r="E72" s="598" t="s">
        <v>74</v>
      </c>
      <c r="F72" s="1291" t="s">
        <v>278</v>
      </c>
      <c r="G72" s="1304" t="s">
        <v>938</v>
      </c>
      <c r="H72" s="1297" t="s">
        <v>68</v>
      </c>
      <c r="I72" s="1299" t="s">
        <v>637</v>
      </c>
      <c r="J72" s="1298" t="s">
        <v>638</v>
      </c>
      <c r="K72" s="1296" t="s">
        <v>358</v>
      </c>
      <c r="L72" s="1292" t="s">
        <v>72</v>
      </c>
      <c r="M72" s="1293" t="s">
        <v>90</v>
      </c>
      <c r="N72" s="1294">
        <v>0.4</v>
      </c>
      <c r="O72" s="1295">
        <v>0.2</v>
      </c>
      <c r="P72" s="1306" t="s">
        <v>90</v>
      </c>
      <c r="Q72" s="1333" t="s">
        <v>84</v>
      </c>
      <c r="R72" s="1281" t="s">
        <v>1662</v>
      </c>
      <c r="S72" s="1336" t="s">
        <v>823</v>
      </c>
      <c r="T72" s="890" t="s">
        <v>103</v>
      </c>
      <c r="U72" s="1467" t="s">
        <v>61</v>
      </c>
      <c r="V72" s="1466">
        <v>0.25</v>
      </c>
      <c r="W72" s="1467" t="s">
        <v>56</v>
      </c>
      <c r="X72" s="1466">
        <v>0.15</v>
      </c>
      <c r="Y72" s="1473">
        <v>0.4</v>
      </c>
      <c r="Z72" s="1467" t="s">
        <v>57</v>
      </c>
      <c r="AA72" s="1467" t="s">
        <v>65</v>
      </c>
      <c r="AB72" s="1467" t="s">
        <v>59</v>
      </c>
      <c r="AC72" s="1473">
        <v>0.24</v>
      </c>
      <c r="AD72" s="1472" t="s">
        <v>90</v>
      </c>
      <c r="AE72" s="1473">
        <v>0.2</v>
      </c>
      <c r="AF72" s="1472" t="s">
        <v>1083</v>
      </c>
      <c r="AG72" s="1474" t="s">
        <v>90</v>
      </c>
      <c r="AH72" s="1467" t="s">
        <v>114</v>
      </c>
      <c r="AI72" s="1487" t="s">
        <v>1663</v>
      </c>
      <c r="AJ72" s="1484" t="s">
        <v>639</v>
      </c>
      <c r="AK72" s="1484" t="s">
        <v>468</v>
      </c>
      <c r="AL72" s="1492">
        <v>45689</v>
      </c>
      <c r="AM72" s="1492">
        <v>45991</v>
      </c>
      <c r="AN72" s="1256"/>
      <c r="AO72" s="1493" t="s">
        <v>941</v>
      </c>
    </row>
    <row r="73" spans="2:41" ht="122.25" customHeight="1" x14ac:dyDescent="0.3">
      <c r="B73" s="1660"/>
      <c r="C73" s="1714"/>
      <c r="D73" s="1714"/>
      <c r="E73" s="2031" t="s">
        <v>346</v>
      </c>
      <c r="F73" s="2078" t="s">
        <v>279</v>
      </c>
      <c r="G73" s="2117" t="s">
        <v>640</v>
      </c>
      <c r="H73" s="1305" t="s">
        <v>157</v>
      </c>
      <c r="I73" s="1305" t="s">
        <v>641</v>
      </c>
      <c r="J73" s="1204" t="s">
        <v>642</v>
      </c>
      <c r="K73" s="2033" t="s">
        <v>355</v>
      </c>
      <c r="L73" s="1919" t="s">
        <v>70</v>
      </c>
      <c r="M73" s="2035" t="s">
        <v>129</v>
      </c>
      <c r="N73" s="2037">
        <v>0.8</v>
      </c>
      <c r="O73" s="1946">
        <v>0.6</v>
      </c>
      <c r="P73" s="2039" t="s">
        <v>129</v>
      </c>
      <c r="Q73" s="2121" t="s">
        <v>84</v>
      </c>
      <c r="R73" s="1966" t="s">
        <v>1313</v>
      </c>
      <c r="S73" s="2244" t="s">
        <v>687</v>
      </c>
      <c r="T73" s="2042" t="s">
        <v>103</v>
      </c>
      <c r="U73" s="1953" t="s">
        <v>61</v>
      </c>
      <c r="V73" s="1946">
        <v>0.25</v>
      </c>
      <c r="W73" s="1953" t="s">
        <v>56</v>
      </c>
      <c r="X73" s="1946">
        <v>0.15</v>
      </c>
      <c r="Y73" s="2116">
        <v>0.4</v>
      </c>
      <c r="Z73" s="1953" t="s">
        <v>57</v>
      </c>
      <c r="AA73" s="1953" t="s">
        <v>58</v>
      </c>
      <c r="AB73" s="1953" t="s">
        <v>59</v>
      </c>
      <c r="AC73" s="2116">
        <v>0.48</v>
      </c>
      <c r="AD73" s="2022" t="s">
        <v>122</v>
      </c>
      <c r="AE73" s="2116">
        <v>0.6</v>
      </c>
      <c r="AF73" s="2022" t="s">
        <v>123</v>
      </c>
      <c r="AG73" s="1951" t="s">
        <v>126</v>
      </c>
      <c r="AH73" s="1953" t="s">
        <v>60</v>
      </c>
      <c r="AI73" s="1966" t="s">
        <v>645</v>
      </c>
      <c r="AJ73" s="1881" t="s">
        <v>646</v>
      </c>
      <c r="AK73" s="2025" t="s">
        <v>590</v>
      </c>
      <c r="AL73" s="2023">
        <v>45659</v>
      </c>
      <c r="AM73" s="2023">
        <v>46022</v>
      </c>
      <c r="AN73" s="1010"/>
      <c r="AO73" s="2123" t="s">
        <v>648</v>
      </c>
    </row>
    <row r="74" spans="2:41" ht="106.5" customHeight="1" thickBot="1" x14ac:dyDescent="0.35">
      <c r="B74" s="1660"/>
      <c r="C74" s="1714"/>
      <c r="D74" s="1714"/>
      <c r="E74" s="2031"/>
      <c r="F74" s="2080"/>
      <c r="G74" s="2118"/>
      <c r="H74" s="1392" t="s">
        <v>51</v>
      </c>
      <c r="I74" s="1300" t="s">
        <v>643</v>
      </c>
      <c r="J74" s="1338" t="s">
        <v>644</v>
      </c>
      <c r="K74" s="2034"/>
      <c r="L74" s="1709"/>
      <c r="M74" s="2036"/>
      <c r="N74" s="2038"/>
      <c r="O74" s="1689"/>
      <c r="P74" s="2041"/>
      <c r="Q74" s="2122"/>
      <c r="R74" s="1828"/>
      <c r="S74" s="2242"/>
      <c r="T74" s="2043"/>
      <c r="U74" s="1692"/>
      <c r="V74" s="1689"/>
      <c r="W74" s="1692"/>
      <c r="X74" s="1689"/>
      <c r="Y74" s="1690"/>
      <c r="Z74" s="1692"/>
      <c r="AA74" s="1692"/>
      <c r="AB74" s="1692"/>
      <c r="AC74" s="1690"/>
      <c r="AD74" s="1703"/>
      <c r="AE74" s="1690"/>
      <c r="AF74" s="1703"/>
      <c r="AG74" s="1705"/>
      <c r="AH74" s="1692"/>
      <c r="AI74" s="1828"/>
      <c r="AJ74" s="1829"/>
      <c r="AK74" s="2140"/>
      <c r="AL74" s="2024"/>
      <c r="AM74" s="2024"/>
      <c r="AN74" s="1253"/>
      <c r="AO74" s="1914"/>
    </row>
    <row r="75" spans="2:41" ht="227.25" customHeight="1" thickBot="1" x14ac:dyDescent="0.35">
      <c r="B75" s="1660"/>
      <c r="C75" s="1714"/>
      <c r="D75" s="1714"/>
      <c r="E75" s="598" t="s">
        <v>50</v>
      </c>
      <c r="F75" s="1471" t="s">
        <v>280</v>
      </c>
      <c r="G75" s="1208" t="s">
        <v>649</v>
      </c>
      <c r="H75" s="1297" t="s">
        <v>51</v>
      </c>
      <c r="I75" s="1297" t="s">
        <v>650</v>
      </c>
      <c r="J75" s="1302" t="s">
        <v>651</v>
      </c>
      <c r="K75" s="1296" t="s">
        <v>355</v>
      </c>
      <c r="L75" s="1292" t="s">
        <v>70</v>
      </c>
      <c r="M75" s="1293" t="s">
        <v>129</v>
      </c>
      <c r="N75" s="1294">
        <v>0.8</v>
      </c>
      <c r="O75" s="1295">
        <v>0.6</v>
      </c>
      <c r="P75" s="1306" t="s">
        <v>129</v>
      </c>
      <c r="Q75" s="1333" t="s">
        <v>84</v>
      </c>
      <c r="R75" s="1487" t="s">
        <v>1865</v>
      </c>
      <c r="S75" s="1336" t="s">
        <v>652</v>
      </c>
      <c r="T75" s="890" t="s">
        <v>103</v>
      </c>
      <c r="U75" s="1467" t="s">
        <v>62</v>
      </c>
      <c r="V75" s="1466">
        <v>0.15</v>
      </c>
      <c r="W75" s="1467" t="s">
        <v>56</v>
      </c>
      <c r="X75" s="1466">
        <v>0.15</v>
      </c>
      <c r="Y75" s="1473">
        <v>0.3</v>
      </c>
      <c r="Z75" s="1467" t="s">
        <v>57</v>
      </c>
      <c r="AA75" s="1467" t="s">
        <v>58</v>
      </c>
      <c r="AB75" s="1467" t="s">
        <v>59</v>
      </c>
      <c r="AC75" s="1473">
        <v>0.56000000000000005</v>
      </c>
      <c r="AD75" s="1472" t="s">
        <v>122</v>
      </c>
      <c r="AE75" s="1473">
        <v>0.6</v>
      </c>
      <c r="AF75" s="1472" t="s">
        <v>123</v>
      </c>
      <c r="AG75" s="1474" t="s">
        <v>126</v>
      </c>
      <c r="AH75" s="1467" t="s">
        <v>60</v>
      </c>
      <c r="AI75" s="1487" t="s">
        <v>654</v>
      </c>
      <c r="AJ75" s="1484" t="s">
        <v>655</v>
      </c>
      <c r="AK75" s="1483" t="s">
        <v>590</v>
      </c>
      <c r="AL75" s="1271">
        <v>45659</v>
      </c>
      <c r="AM75" s="1271">
        <v>46022</v>
      </c>
      <c r="AN75" s="1256"/>
      <c r="AO75" s="1485" t="s">
        <v>656</v>
      </c>
    </row>
    <row r="76" spans="2:41" ht="162" customHeight="1" x14ac:dyDescent="0.3">
      <c r="B76" s="1660"/>
      <c r="C76" s="1714"/>
      <c r="D76" s="1714"/>
      <c r="E76" s="2031" t="s">
        <v>346</v>
      </c>
      <c r="F76" s="2078" t="s">
        <v>281</v>
      </c>
      <c r="G76" s="2081" t="s">
        <v>943</v>
      </c>
      <c r="H76" s="1881" t="s">
        <v>68</v>
      </c>
      <c r="I76" s="1210" t="s">
        <v>657</v>
      </c>
      <c r="J76" s="2033" t="s">
        <v>659</v>
      </c>
      <c r="K76" s="2033" t="s">
        <v>101</v>
      </c>
      <c r="L76" s="1919" t="s">
        <v>64</v>
      </c>
      <c r="M76" s="2035" t="s">
        <v>122</v>
      </c>
      <c r="N76" s="2037">
        <v>0.6</v>
      </c>
      <c r="O76" s="1946">
        <v>0.6</v>
      </c>
      <c r="P76" s="2039" t="s">
        <v>126</v>
      </c>
      <c r="Q76" s="2121" t="s">
        <v>84</v>
      </c>
      <c r="R76" s="1966" t="s">
        <v>1866</v>
      </c>
      <c r="S76" s="2244" t="s">
        <v>688</v>
      </c>
      <c r="T76" s="2042" t="s">
        <v>103</v>
      </c>
      <c r="U76" s="1953" t="s">
        <v>62</v>
      </c>
      <c r="V76" s="1946">
        <v>0.15</v>
      </c>
      <c r="W76" s="1953" t="s">
        <v>56</v>
      </c>
      <c r="X76" s="1946">
        <v>0.15</v>
      </c>
      <c r="Y76" s="2116">
        <v>0.3</v>
      </c>
      <c r="Z76" s="1953" t="s">
        <v>57</v>
      </c>
      <c r="AA76" s="1953" t="s">
        <v>58</v>
      </c>
      <c r="AB76" s="1953" t="s">
        <v>59</v>
      </c>
      <c r="AC76" s="2116">
        <v>0.42</v>
      </c>
      <c r="AD76" s="2022" t="s">
        <v>122</v>
      </c>
      <c r="AE76" s="2116">
        <v>0.6</v>
      </c>
      <c r="AF76" s="2022" t="s">
        <v>123</v>
      </c>
      <c r="AG76" s="1951" t="s">
        <v>126</v>
      </c>
      <c r="AH76" s="1953" t="s">
        <v>60</v>
      </c>
      <c r="AI76" s="1881" t="s">
        <v>661</v>
      </c>
      <c r="AJ76" s="1881" t="s">
        <v>662</v>
      </c>
      <c r="AK76" s="2093" t="s">
        <v>430</v>
      </c>
      <c r="AL76" s="2023">
        <v>45750</v>
      </c>
      <c r="AM76" s="2023">
        <v>45991</v>
      </c>
      <c r="AN76" s="1010"/>
      <c r="AO76" s="2123" t="s">
        <v>944</v>
      </c>
    </row>
    <row r="77" spans="2:41" ht="158.25" customHeight="1" thickBot="1" x14ac:dyDescent="0.35">
      <c r="B77" s="1660"/>
      <c r="C77" s="1714"/>
      <c r="D77" s="1714"/>
      <c r="E77" s="2031"/>
      <c r="F77" s="2080"/>
      <c r="G77" s="2083"/>
      <c r="H77" s="1829"/>
      <c r="I77" s="1300" t="s">
        <v>658</v>
      </c>
      <c r="J77" s="2034"/>
      <c r="K77" s="2034"/>
      <c r="L77" s="1709"/>
      <c r="M77" s="2036"/>
      <c r="N77" s="2038"/>
      <c r="O77" s="1689"/>
      <c r="P77" s="2041"/>
      <c r="Q77" s="2122"/>
      <c r="R77" s="1828"/>
      <c r="S77" s="2242"/>
      <c r="T77" s="2043"/>
      <c r="U77" s="1692"/>
      <c r="V77" s="1689"/>
      <c r="W77" s="1692"/>
      <c r="X77" s="1689"/>
      <c r="Y77" s="1690"/>
      <c r="Z77" s="1692"/>
      <c r="AA77" s="1692"/>
      <c r="AB77" s="1692"/>
      <c r="AC77" s="1690"/>
      <c r="AD77" s="1703"/>
      <c r="AE77" s="1690"/>
      <c r="AF77" s="1703"/>
      <c r="AG77" s="1705"/>
      <c r="AH77" s="1692"/>
      <c r="AI77" s="1829"/>
      <c r="AJ77" s="1829"/>
      <c r="AK77" s="1903"/>
      <c r="AL77" s="2024"/>
      <c r="AM77" s="2024"/>
      <c r="AN77" s="1253"/>
      <c r="AO77" s="1914"/>
    </row>
    <row r="78" spans="2:41" ht="159.75" customHeight="1" x14ac:dyDescent="0.3">
      <c r="B78" s="1660"/>
      <c r="C78" s="1714"/>
      <c r="D78" s="1714"/>
      <c r="E78" s="2031" t="s">
        <v>74</v>
      </c>
      <c r="F78" s="2078" t="s">
        <v>282</v>
      </c>
      <c r="G78" s="2117" t="s">
        <v>681</v>
      </c>
      <c r="H78" s="1881" t="s">
        <v>68</v>
      </c>
      <c r="I78" s="1881" t="s">
        <v>1664</v>
      </c>
      <c r="J78" s="2033" t="s">
        <v>683</v>
      </c>
      <c r="K78" s="2033" t="s">
        <v>101</v>
      </c>
      <c r="L78" s="1919" t="s">
        <v>167</v>
      </c>
      <c r="M78" s="2035" t="s">
        <v>112</v>
      </c>
      <c r="N78" s="2037">
        <v>0.2</v>
      </c>
      <c r="O78" s="1946">
        <v>0.2</v>
      </c>
      <c r="P78" s="2039" t="s">
        <v>90</v>
      </c>
      <c r="Q78" s="2121" t="s">
        <v>84</v>
      </c>
      <c r="R78" s="1966" t="s">
        <v>1867</v>
      </c>
      <c r="S78" s="2244" t="s">
        <v>1714</v>
      </c>
      <c r="T78" s="2042" t="s">
        <v>103</v>
      </c>
      <c r="U78" s="1953" t="s">
        <v>61</v>
      </c>
      <c r="V78" s="1946">
        <v>0.25</v>
      </c>
      <c r="W78" s="1953" t="s">
        <v>56</v>
      </c>
      <c r="X78" s="1946">
        <v>0.15</v>
      </c>
      <c r="Y78" s="2116">
        <v>0.4</v>
      </c>
      <c r="Z78" s="1953" t="s">
        <v>57</v>
      </c>
      <c r="AA78" s="1953" t="s">
        <v>58</v>
      </c>
      <c r="AB78" s="1953" t="s">
        <v>59</v>
      </c>
      <c r="AC78" s="2116">
        <v>7.0000000000000007E-2</v>
      </c>
      <c r="AD78" s="2022" t="s">
        <v>112</v>
      </c>
      <c r="AE78" s="2116">
        <v>0.2</v>
      </c>
      <c r="AF78" s="2022" t="s">
        <v>1083</v>
      </c>
      <c r="AG78" s="1951" t="s">
        <v>90</v>
      </c>
      <c r="AH78" s="1953" t="s">
        <v>114</v>
      </c>
      <c r="AI78" s="2093" t="s">
        <v>388</v>
      </c>
      <c r="AJ78" s="2093" t="s">
        <v>388</v>
      </c>
      <c r="AK78" s="2093" t="s">
        <v>388</v>
      </c>
      <c r="AL78" s="2093" t="s">
        <v>388</v>
      </c>
      <c r="AM78" s="2093" t="s">
        <v>388</v>
      </c>
      <c r="AN78" s="1010"/>
      <c r="AO78" s="1939" t="s">
        <v>947</v>
      </c>
    </row>
    <row r="79" spans="2:41" ht="105.75" customHeight="1" x14ac:dyDescent="0.3">
      <c r="B79" s="1660"/>
      <c r="C79" s="1714"/>
      <c r="D79" s="1714"/>
      <c r="E79" s="2031"/>
      <c r="F79" s="2079"/>
      <c r="G79" s="2160"/>
      <c r="H79" s="2045"/>
      <c r="I79" s="2045"/>
      <c r="J79" s="2064"/>
      <c r="K79" s="2064"/>
      <c r="L79" s="2062"/>
      <c r="M79" s="2063"/>
      <c r="N79" s="2065"/>
      <c r="O79" s="2088"/>
      <c r="P79" s="2040"/>
      <c r="Q79" s="2124"/>
      <c r="R79" s="2092"/>
      <c r="S79" s="2241"/>
      <c r="T79" s="2105"/>
      <c r="U79" s="2091"/>
      <c r="V79" s="2088"/>
      <c r="W79" s="2091"/>
      <c r="X79" s="2088"/>
      <c r="Y79" s="2115"/>
      <c r="Z79" s="2091"/>
      <c r="AA79" s="2091"/>
      <c r="AB79" s="2091"/>
      <c r="AC79" s="2115"/>
      <c r="AD79" s="2112"/>
      <c r="AE79" s="2115"/>
      <c r="AF79" s="2112"/>
      <c r="AG79" s="2113"/>
      <c r="AH79" s="2091"/>
      <c r="AI79" s="2094"/>
      <c r="AJ79" s="2094"/>
      <c r="AK79" s="2094"/>
      <c r="AL79" s="2094"/>
      <c r="AM79" s="2094"/>
      <c r="AN79" s="1550"/>
      <c r="AO79" s="2100"/>
    </row>
    <row r="80" spans="2:41" ht="21" customHeight="1" thickBot="1" x14ac:dyDescent="0.35">
      <c r="B80" s="1660"/>
      <c r="C80" s="1714"/>
      <c r="D80" s="1714"/>
      <c r="E80" s="2031"/>
      <c r="F80" s="2080"/>
      <c r="G80" s="2118"/>
      <c r="H80" s="1829"/>
      <c r="I80" s="1829"/>
      <c r="J80" s="2034"/>
      <c r="K80" s="2034"/>
      <c r="L80" s="1709"/>
      <c r="M80" s="2036"/>
      <c r="N80" s="2038"/>
      <c r="O80" s="1689"/>
      <c r="P80" s="2041"/>
      <c r="Q80" s="2122"/>
      <c r="R80" s="1828"/>
      <c r="S80" s="2242"/>
      <c r="T80" s="2043"/>
      <c r="U80" s="1692"/>
      <c r="V80" s="1689"/>
      <c r="W80" s="1692"/>
      <c r="X80" s="1689"/>
      <c r="Y80" s="1690"/>
      <c r="Z80" s="1692"/>
      <c r="AA80" s="1692"/>
      <c r="AB80" s="1692"/>
      <c r="AC80" s="1690"/>
      <c r="AD80" s="1703"/>
      <c r="AE80" s="1690"/>
      <c r="AF80" s="1703"/>
      <c r="AG80" s="1705"/>
      <c r="AH80" s="1692"/>
      <c r="AI80" s="1903"/>
      <c r="AJ80" s="1903"/>
      <c r="AK80" s="1903"/>
      <c r="AL80" s="1903"/>
      <c r="AM80" s="1903"/>
      <c r="AN80" s="1486"/>
      <c r="AO80" s="1947"/>
    </row>
    <row r="81" spans="2:41" ht="195" customHeight="1" x14ac:dyDescent="0.3">
      <c r="B81" s="1660"/>
      <c r="C81" s="1714"/>
      <c r="D81" s="1714"/>
      <c r="E81" s="2031" t="s">
        <v>50</v>
      </c>
      <c r="F81" s="2078" t="s">
        <v>283</v>
      </c>
      <c r="G81" s="2117" t="s">
        <v>692</v>
      </c>
      <c r="H81" s="1881" t="s">
        <v>68</v>
      </c>
      <c r="I81" s="1881" t="s">
        <v>696</v>
      </c>
      <c r="J81" s="1881" t="s">
        <v>695</v>
      </c>
      <c r="K81" s="2033" t="s">
        <v>101</v>
      </c>
      <c r="L81" s="1919" t="s">
        <v>72</v>
      </c>
      <c r="M81" s="2035" t="s">
        <v>90</v>
      </c>
      <c r="N81" s="2037">
        <v>0.4</v>
      </c>
      <c r="O81" s="1946">
        <v>0.4</v>
      </c>
      <c r="P81" s="2039" t="s">
        <v>126</v>
      </c>
      <c r="Q81" s="2121" t="s">
        <v>84</v>
      </c>
      <c r="R81" s="1966" t="s">
        <v>1868</v>
      </c>
      <c r="S81" s="2244" t="s">
        <v>698</v>
      </c>
      <c r="T81" s="2042" t="s">
        <v>103</v>
      </c>
      <c r="U81" s="1953" t="s">
        <v>61</v>
      </c>
      <c r="V81" s="1946">
        <v>0.25</v>
      </c>
      <c r="W81" s="1953" t="s">
        <v>56</v>
      </c>
      <c r="X81" s="1946">
        <v>0.15</v>
      </c>
      <c r="Y81" s="2116">
        <v>0.4</v>
      </c>
      <c r="Z81" s="1953" t="s">
        <v>57</v>
      </c>
      <c r="AA81" s="1953" t="s">
        <v>58</v>
      </c>
      <c r="AB81" s="1953" t="s">
        <v>59</v>
      </c>
      <c r="AC81" s="2125">
        <v>0.14399999999999999</v>
      </c>
      <c r="AD81" s="2022" t="s">
        <v>112</v>
      </c>
      <c r="AE81" s="2116">
        <v>0.4</v>
      </c>
      <c r="AF81" s="2022" t="s">
        <v>117</v>
      </c>
      <c r="AG81" s="1951" t="s">
        <v>90</v>
      </c>
      <c r="AH81" s="1953" t="s">
        <v>114</v>
      </c>
      <c r="AI81" s="1966" t="s">
        <v>1665</v>
      </c>
      <c r="AJ81" s="1881" t="s">
        <v>702</v>
      </c>
      <c r="AK81" s="1881" t="s">
        <v>430</v>
      </c>
      <c r="AL81" s="2023">
        <v>45672</v>
      </c>
      <c r="AM81" s="2023">
        <v>45991</v>
      </c>
      <c r="AN81" s="1010"/>
      <c r="AO81" s="2123" t="s">
        <v>703</v>
      </c>
    </row>
    <row r="82" spans="2:41" ht="118.5" customHeight="1" thickBot="1" x14ac:dyDescent="0.35">
      <c r="B82" s="1660"/>
      <c r="C82" s="1714"/>
      <c r="D82" s="1714"/>
      <c r="E82" s="2031"/>
      <c r="F82" s="2080"/>
      <c r="G82" s="2118"/>
      <c r="H82" s="1829"/>
      <c r="I82" s="1829"/>
      <c r="J82" s="1829"/>
      <c r="K82" s="2034"/>
      <c r="L82" s="1709"/>
      <c r="M82" s="2036"/>
      <c r="N82" s="2038"/>
      <c r="O82" s="1689"/>
      <c r="P82" s="2041"/>
      <c r="Q82" s="2122"/>
      <c r="R82" s="1828"/>
      <c r="S82" s="2242"/>
      <c r="T82" s="2043"/>
      <c r="U82" s="1692"/>
      <c r="V82" s="1689"/>
      <c r="W82" s="1692"/>
      <c r="X82" s="1689"/>
      <c r="Y82" s="1690"/>
      <c r="Z82" s="1692"/>
      <c r="AA82" s="1692"/>
      <c r="AB82" s="1692"/>
      <c r="AC82" s="1693"/>
      <c r="AD82" s="1703"/>
      <c r="AE82" s="1690"/>
      <c r="AF82" s="1703"/>
      <c r="AG82" s="1705"/>
      <c r="AH82" s="1692"/>
      <c r="AI82" s="1828"/>
      <c r="AJ82" s="1829"/>
      <c r="AK82" s="1829"/>
      <c r="AL82" s="2024"/>
      <c r="AM82" s="2024"/>
      <c r="AN82" s="1253"/>
      <c r="AO82" s="1914"/>
    </row>
    <row r="83" spans="2:41" ht="257.25" customHeight="1" x14ac:dyDescent="0.3">
      <c r="B83" s="1660"/>
      <c r="C83" s="1714"/>
      <c r="D83" s="1714"/>
      <c r="E83" s="2031" t="s">
        <v>346</v>
      </c>
      <c r="F83" s="2078" t="s">
        <v>285</v>
      </c>
      <c r="G83" s="2117" t="s">
        <v>950</v>
      </c>
      <c r="H83" s="1881" t="s">
        <v>68</v>
      </c>
      <c r="I83" s="2119" t="s">
        <v>705</v>
      </c>
      <c r="J83" s="2164" t="s">
        <v>706</v>
      </c>
      <c r="K83" s="2033" t="s">
        <v>355</v>
      </c>
      <c r="L83" s="1919" t="s">
        <v>70</v>
      </c>
      <c r="M83" s="2035" t="s">
        <v>129</v>
      </c>
      <c r="N83" s="2037">
        <v>0.8</v>
      </c>
      <c r="O83" s="1946">
        <v>0.8</v>
      </c>
      <c r="P83" s="2039" t="s">
        <v>129</v>
      </c>
      <c r="Q83" s="93" t="s">
        <v>84</v>
      </c>
      <c r="R83" s="1285" t="s">
        <v>1869</v>
      </c>
      <c r="S83" s="1334" t="s">
        <v>708</v>
      </c>
      <c r="T83" s="1538" t="s">
        <v>105</v>
      </c>
      <c r="U83" s="1517" t="s">
        <v>1666</v>
      </c>
      <c r="V83" s="1504">
        <v>0.1</v>
      </c>
      <c r="W83" s="1517" t="s">
        <v>56</v>
      </c>
      <c r="X83" s="1504">
        <v>0.15</v>
      </c>
      <c r="Y83" s="1535">
        <v>0.25</v>
      </c>
      <c r="Z83" s="1517" t="s">
        <v>57</v>
      </c>
      <c r="AA83" s="1517" t="s">
        <v>58</v>
      </c>
      <c r="AB83" s="1517" t="s">
        <v>59</v>
      </c>
      <c r="AC83" s="1535">
        <v>0.56000000000000005</v>
      </c>
      <c r="AD83" s="1542" t="s">
        <v>122</v>
      </c>
      <c r="AE83" s="1535">
        <v>0.6</v>
      </c>
      <c r="AF83" s="1542" t="s">
        <v>123</v>
      </c>
      <c r="AG83" s="1515" t="s">
        <v>126</v>
      </c>
      <c r="AH83" s="1953" t="s">
        <v>60</v>
      </c>
      <c r="AI83" s="1210" t="s">
        <v>712</v>
      </c>
      <c r="AJ83" s="1210" t="s">
        <v>713</v>
      </c>
      <c r="AK83" s="1210" t="s">
        <v>590</v>
      </c>
      <c r="AL83" s="1360">
        <v>45659</v>
      </c>
      <c r="AM83" s="1360">
        <v>45991</v>
      </c>
      <c r="AN83" s="2130"/>
      <c r="AO83" s="1939" t="s">
        <v>951</v>
      </c>
    </row>
    <row r="84" spans="2:41" ht="348" customHeight="1" thickBot="1" x14ac:dyDescent="0.35">
      <c r="B84" s="1660"/>
      <c r="C84" s="1714"/>
      <c r="D84" s="1714"/>
      <c r="E84" s="2031"/>
      <c r="F84" s="2080"/>
      <c r="G84" s="2118"/>
      <c r="H84" s="1829"/>
      <c r="I84" s="2120"/>
      <c r="J84" s="2165"/>
      <c r="K84" s="2034"/>
      <c r="L84" s="1709"/>
      <c r="M84" s="2036"/>
      <c r="N84" s="2038"/>
      <c r="O84" s="1689"/>
      <c r="P84" s="2041"/>
      <c r="Q84" s="1331" t="s">
        <v>347</v>
      </c>
      <c r="R84" s="1497" t="s">
        <v>1870</v>
      </c>
      <c r="S84" s="1335" t="s">
        <v>708</v>
      </c>
      <c r="T84" s="1540" t="s">
        <v>103</v>
      </c>
      <c r="U84" s="1477" t="s">
        <v>62</v>
      </c>
      <c r="V84" s="1478">
        <v>0.15</v>
      </c>
      <c r="W84" s="1477" t="s">
        <v>56</v>
      </c>
      <c r="X84" s="1478">
        <v>0.15</v>
      </c>
      <c r="Y84" s="1479">
        <v>0.3</v>
      </c>
      <c r="Z84" s="1477" t="s">
        <v>57</v>
      </c>
      <c r="AA84" s="1477" t="s">
        <v>58</v>
      </c>
      <c r="AB84" s="1477" t="s">
        <v>59</v>
      </c>
      <c r="AC84" s="1480">
        <v>0.39</v>
      </c>
      <c r="AD84" s="1481" t="s">
        <v>90</v>
      </c>
      <c r="AE84" s="1479">
        <v>0.60000000000000009</v>
      </c>
      <c r="AF84" s="1481" t="s">
        <v>123</v>
      </c>
      <c r="AG84" s="1482" t="s">
        <v>126</v>
      </c>
      <c r="AH84" s="1692"/>
      <c r="AI84" s="1219" t="s">
        <v>714</v>
      </c>
      <c r="AJ84" s="1489" t="s">
        <v>1667</v>
      </c>
      <c r="AK84" s="1219" t="s">
        <v>395</v>
      </c>
      <c r="AL84" s="1361">
        <v>45659</v>
      </c>
      <c r="AM84" s="1361">
        <v>45991</v>
      </c>
      <c r="AN84" s="1830"/>
      <c r="AO84" s="1947"/>
    </row>
    <row r="85" spans="2:41" ht="200.25" customHeight="1" x14ac:dyDescent="0.3">
      <c r="B85" s="1660"/>
      <c r="C85" s="1714"/>
      <c r="D85" s="1714"/>
      <c r="E85" s="1666" t="s">
        <v>50</v>
      </c>
      <c r="F85" s="1613" t="s">
        <v>287</v>
      </c>
      <c r="G85" s="1806" t="s">
        <v>1715</v>
      </c>
      <c r="H85" s="1794" t="s">
        <v>68</v>
      </c>
      <c r="I85" s="1794" t="s">
        <v>1716</v>
      </c>
      <c r="J85" s="1792" t="s">
        <v>1717</v>
      </c>
      <c r="K85" s="1792" t="s">
        <v>355</v>
      </c>
      <c r="L85" s="1635" t="s">
        <v>64</v>
      </c>
      <c r="M85" s="1642" t="s">
        <v>122</v>
      </c>
      <c r="N85" s="1645">
        <v>0.6</v>
      </c>
      <c r="O85" s="1653">
        <v>0.6</v>
      </c>
      <c r="P85" s="1965" t="s">
        <v>126</v>
      </c>
      <c r="Q85" s="93" t="s">
        <v>84</v>
      </c>
      <c r="R85" s="1285" t="s">
        <v>1871</v>
      </c>
      <c r="S85" s="1334" t="s">
        <v>1718</v>
      </c>
      <c r="T85" s="1538" t="s">
        <v>103</v>
      </c>
      <c r="U85" s="1517" t="s">
        <v>62</v>
      </c>
      <c r="V85" s="1504">
        <v>0.15</v>
      </c>
      <c r="W85" s="1517" t="s">
        <v>56</v>
      </c>
      <c r="X85" s="1504">
        <v>0.15</v>
      </c>
      <c r="Y85" s="1535">
        <v>0.3</v>
      </c>
      <c r="Z85" s="1517" t="s">
        <v>57</v>
      </c>
      <c r="AA85" s="1517" t="s">
        <v>58</v>
      </c>
      <c r="AB85" s="1517" t="s">
        <v>59</v>
      </c>
      <c r="AC85" s="1535">
        <v>0.42</v>
      </c>
      <c r="AD85" s="1542" t="s">
        <v>122</v>
      </c>
      <c r="AE85" s="1535">
        <v>0.6</v>
      </c>
      <c r="AF85" s="1542" t="s">
        <v>123</v>
      </c>
      <c r="AG85" s="1515" t="s">
        <v>126</v>
      </c>
      <c r="AH85" s="1953" t="s">
        <v>60</v>
      </c>
      <c r="AI85" s="1794" t="s">
        <v>1720</v>
      </c>
      <c r="AJ85" s="1794" t="s">
        <v>1721</v>
      </c>
      <c r="AK85" s="1794" t="s">
        <v>1342</v>
      </c>
      <c r="AL85" s="1812">
        <v>45992</v>
      </c>
      <c r="AM85" s="1812">
        <v>46020</v>
      </c>
      <c r="AN85" s="2130"/>
      <c r="AO85" s="1810" t="s">
        <v>1668</v>
      </c>
    </row>
    <row r="86" spans="2:41" ht="247.5" customHeight="1" thickBot="1" x14ac:dyDescent="0.35">
      <c r="B86" s="1660"/>
      <c r="C86" s="1714"/>
      <c r="D86" s="1714"/>
      <c r="E86" s="1611"/>
      <c r="F86" s="1614"/>
      <c r="G86" s="1832"/>
      <c r="H86" s="1795"/>
      <c r="I86" s="1795"/>
      <c r="J86" s="1797"/>
      <c r="K86" s="1797"/>
      <c r="L86" s="1640"/>
      <c r="M86" s="1643"/>
      <c r="N86" s="1646"/>
      <c r="O86" s="1654"/>
      <c r="P86" s="1962"/>
      <c r="Q86" s="1320" t="s">
        <v>347</v>
      </c>
      <c r="R86" s="1282" t="s">
        <v>1872</v>
      </c>
      <c r="S86" s="2227" t="s">
        <v>1719</v>
      </c>
      <c r="T86" s="1325" t="s">
        <v>103</v>
      </c>
      <c r="U86" s="1326" t="s">
        <v>62</v>
      </c>
      <c r="V86" s="1327">
        <v>0.15</v>
      </c>
      <c r="W86" s="1326" t="s">
        <v>56</v>
      </c>
      <c r="X86" s="1327">
        <v>0.15</v>
      </c>
      <c r="Y86" s="1562">
        <v>0.3</v>
      </c>
      <c r="Z86" s="1326" t="s">
        <v>57</v>
      </c>
      <c r="AA86" s="1326" t="s">
        <v>58</v>
      </c>
      <c r="AB86" s="1326" t="s">
        <v>59</v>
      </c>
      <c r="AC86" s="1562">
        <v>0.14405999999999999</v>
      </c>
      <c r="AD86" s="1328" t="s">
        <v>90</v>
      </c>
      <c r="AE86" s="1562">
        <v>0.6</v>
      </c>
      <c r="AF86" s="1461" t="s">
        <v>90</v>
      </c>
      <c r="AG86" s="1324" t="s">
        <v>126</v>
      </c>
      <c r="AH86" s="2091"/>
      <c r="AI86" s="1796"/>
      <c r="AJ86" s="1796"/>
      <c r="AK86" s="1796"/>
      <c r="AL86" s="1814"/>
      <c r="AM86" s="1814"/>
      <c r="AN86" s="2131"/>
      <c r="AO86" s="2021"/>
    </row>
    <row r="87" spans="2:41" ht="247.5" customHeight="1" thickBot="1" x14ac:dyDescent="0.35">
      <c r="B87" s="1660"/>
      <c r="C87" s="1714"/>
      <c r="D87" s="1714"/>
      <c r="E87" s="1611"/>
      <c r="F87" s="1614"/>
      <c r="G87" s="1832"/>
      <c r="H87" s="1795"/>
      <c r="I87" s="1795"/>
      <c r="J87" s="1797"/>
      <c r="K87" s="1797"/>
      <c r="L87" s="1640"/>
      <c r="M87" s="1643"/>
      <c r="N87" s="1646"/>
      <c r="O87" s="1654"/>
      <c r="P87" s="1962"/>
      <c r="Q87" s="709" t="s">
        <v>348</v>
      </c>
      <c r="R87" s="1459" t="s">
        <v>1873</v>
      </c>
      <c r="S87" s="1336" t="s">
        <v>1722</v>
      </c>
      <c r="T87" s="1325" t="s">
        <v>103</v>
      </c>
      <c r="U87" s="1324" t="s">
        <v>62</v>
      </c>
      <c r="V87" s="1327">
        <v>0.15</v>
      </c>
      <c r="W87" s="331" t="s">
        <v>56</v>
      </c>
      <c r="X87" s="1327">
        <v>0.15</v>
      </c>
      <c r="Y87" s="1562">
        <f>+V87+X87</f>
        <v>0.3</v>
      </c>
      <c r="Z87" s="1326" t="s">
        <v>57</v>
      </c>
      <c r="AA87" s="1326" t="s">
        <v>58</v>
      </c>
      <c r="AB87" s="1326" t="s">
        <v>59</v>
      </c>
      <c r="AC87" s="1562">
        <v>0.42</v>
      </c>
      <c r="AD87" s="1460" t="s">
        <v>90</v>
      </c>
      <c r="AE87" s="1562">
        <v>0.6</v>
      </c>
      <c r="AF87" s="1461" t="s">
        <v>90</v>
      </c>
      <c r="AG87" s="1324" t="s">
        <v>126</v>
      </c>
      <c r="AH87" s="1637" t="s">
        <v>118</v>
      </c>
      <c r="AI87" s="1794" t="s">
        <v>1725</v>
      </c>
      <c r="AJ87" s="1794" t="s">
        <v>1794</v>
      </c>
      <c r="AK87" s="1794" t="s">
        <v>390</v>
      </c>
      <c r="AL87" s="1802">
        <v>45992</v>
      </c>
      <c r="AM87" s="1802">
        <v>46020</v>
      </c>
      <c r="AN87" s="1256"/>
      <c r="AO87" s="2021"/>
    </row>
    <row r="88" spans="2:41" ht="247.5" customHeight="1" thickBot="1" x14ac:dyDescent="0.35">
      <c r="B88" s="1660"/>
      <c r="C88" s="1714"/>
      <c r="D88" s="1714"/>
      <c r="E88" s="1632"/>
      <c r="F88" s="1615"/>
      <c r="G88" s="1807"/>
      <c r="H88" s="1796"/>
      <c r="I88" s="1796"/>
      <c r="J88" s="1793"/>
      <c r="K88" s="1793"/>
      <c r="L88" s="1636"/>
      <c r="M88" s="1644"/>
      <c r="N88" s="1647"/>
      <c r="O88" s="1655"/>
      <c r="P88" s="1963"/>
      <c r="Q88" s="709" t="s">
        <v>349</v>
      </c>
      <c r="R88" s="2253" t="s">
        <v>1874</v>
      </c>
      <c r="S88" s="1336" t="s">
        <v>1723</v>
      </c>
      <c r="T88" s="1325" t="s">
        <v>103</v>
      </c>
      <c r="U88" s="1324" t="s">
        <v>61</v>
      </c>
      <c r="V88" s="1327">
        <v>0.25</v>
      </c>
      <c r="W88" s="331" t="s">
        <v>56</v>
      </c>
      <c r="X88" s="1327">
        <v>0.15</v>
      </c>
      <c r="Y88" s="1562">
        <f>+V88+X88</f>
        <v>0.4</v>
      </c>
      <c r="Z88" s="1326" t="s">
        <v>57</v>
      </c>
      <c r="AA88" s="1326" t="s">
        <v>58</v>
      </c>
      <c r="AB88" s="1326" t="s">
        <v>59</v>
      </c>
      <c r="AC88" s="1562">
        <v>0.25</v>
      </c>
      <c r="AD88" s="1460" t="s">
        <v>1724</v>
      </c>
      <c r="AE88" s="1562">
        <v>0.6</v>
      </c>
      <c r="AF88" s="1461" t="s">
        <v>90</v>
      </c>
      <c r="AG88" s="1324" t="s">
        <v>126</v>
      </c>
      <c r="AH88" s="1639"/>
      <c r="AI88" s="1796"/>
      <c r="AJ88" s="1796"/>
      <c r="AK88" s="1796"/>
      <c r="AL88" s="1826"/>
      <c r="AM88" s="1803"/>
      <c r="AN88" s="1256"/>
      <c r="AO88" s="1811"/>
    </row>
    <row r="89" spans="2:41" ht="133.5" customHeight="1" x14ac:dyDescent="0.3">
      <c r="B89" s="1660"/>
      <c r="C89" s="1714"/>
      <c r="D89" s="1714"/>
      <c r="E89" s="2031" t="s">
        <v>50</v>
      </c>
      <c r="F89" s="2078" t="s">
        <v>288</v>
      </c>
      <c r="G89" s="1879" t="s">
        <v>966</v>
      </c>
      <c r="H89" s="1881" t="s">
        <v>51</v>
      </c>
      <c r="I89" s="1881" t="s">
        <v>737</v>
      </c>
      <c r="J89" s="1881" t="s">
        <v>738</v>
      </c>
      <c r="K89" s="2033" t="s">
        <v>355</v>
      </c>
      <c r="L89" s="1919" t="s">
        <v>64</v>
      </c>
      <c r="M89" s="2161" t="s">
        <v>122</v>
      </c>
      <c r="N89" s="2037">
        <v>0.6</v>
      </c>
      <c r="O89" s="1946">
        <v>0.2</v>
      </c>
      <c r="P89" s="2039" t="s">
        <v>126</v>
      </c>
      <c r="Q89" s="93" t="s">
        <v>84</v>
      </c>
      <c r="R89" s="2221" t="s">
        <v>1875</v>
      </c>
      <c r="S89" s="1334" t="s">
        <v>1344</v>
      </c>
      <c r="T89" s="1538" t="s">
        <v>105</v>
      </c>
      <c r="U89" s="1517" t="s">
        <v>55</v>
      </c>
      <c r="V89" s="1504">
        <v>0.1</v>
      </c>
      <c r="W89" s="1517" t="s">
        <v>56</v>
      </c>
      <c r="X89" s="1504">
        <v>0.15</v>
      </c>
      <c r="Y89" s="1535">
        <v>0.25</v>
      </c>
      <c r="Z89" s="1517" t="s">
        <v>57</v>
      </c>
      <c r="AA89" s="1517" t="s">
        <v>58</v>
      </c>
      <c r="AB89" s="1517" t="s">
        <v>59</v>
      </c>
      <c r="AC89" s="1535">
        <v>0.6</v>
      </c>
      <c r="AD89" s="1542" t="s">
        <v>122</v>
      </c>
      <c r="AE89" s="1535">
        <v>0.15000000000000002</v>
      </c>
      <c r="AF89" s="1542" t="s">
        <v>1083</v>
      </c>
      <c r="AG89" s="1515" t="s">
        <v>126</v>
      </c>
      <c r="AH89" s="1953" t="s">
        <v>114</v>
      </c>
      <c r="AI89" s="1881" t="s">
        <v>388</v>
      </c>
      <c r="AJ89" s="1881" t="s">
        <v>388</v>
      </c>
      <c r="AK89" s="1881" t="s">
        <v>388</v>
      </c>
      <c r="AL89" s="1831" t="s">
        <v>388</v>
      </c>
      <c r="AM89" s="1881" t="s">
        <v>388</v>
      </c>
      <c r="AN89" s="1010"/>
      <c r="AO89" s="2123" t="s">
        <v>749</v>
      </c>
    </row>
    <row r="90" spans="2:41" ht="141" customHeight="1" x14ac:dyDescent="0.3">
      <c r="B90" s="1660"/>
      <c r="C90" s="1714"/>
      <c r="D90" s="1714"/>
      <c r="E90" s="2031"/>
      <c r="F90" s="2079"/>
      <c r="G90" s="2044"/>
      <c r="H90" s="2045"/>
      <c r="I90" s="2045"/>
      <c r="J90" s="2045"/>
      <c r="K90" s="2064"/>
      <c r="L90" s="2062"/>
      <c r="M90" s="2162"/>
      <c r="N90" s="2065"/>
      <c r="O90" s="2088"/>
      <c r="P90" s="2040"/>
      <c r="Q90" s="1320" t="s">
        <v>347</v>
      </c>
      <c r="R90" s="1282" t="s">
        <v>1876</v>
      </c>
      <c r="S90" s="2227" t="s">
        <v>1344</v>
      </c>
      <c r="T90" s="1539" t="s">
        <v>103</v>
      </c>
      <c r="U90" s="1532" t="s">
        <v>62</v>
      </c>
      <c r="V90" s="1525">
        <v>0.15</v>
      </c>
      <c r="W90" s="1532" t="s">
        <v>56</v>
      </c>
      <c r="X90" s="1525">
        <v>0.15</v>
      </c>
      <c r="Y90" s="1555">
        <v>0.3</v>
      </c>
      <c r="Z90" s="1532" t="s">
        <v>57</v>
      </c>
      <c r="AA90" s="1532" t="s">
        <v>58</v>
      </c>
      <c r="AB90" s="1532" t="s">
        <v>59</v>
      </c>
      <c r="AC90" s="1562">
        <v>0.42</v>
      </c>
      <c r="AD90" s="1557" t="s">
        <v>122</v>
      </c>
      <c r="AE90" s="1555">
        <v>0.15000000000000002</v>
      </c>
      <c r="AF90" s="1557" t="s">
        <v>1083</v>
      </c>
      <c r="AG90" s="1558" t="s">
        <v>126</v>
      </c>
      <c r="AH90" s="2091"/>
      <c r="AI90" s="2045"/>
      <c r="AJ90" s="2045"/>
      <c r="AK90" s="2045"/>
      <c r="AL90" s="2045"/>
      <c r="AM90" s="2045"/>
      <c r="AN90" s="1013"/>
      <c r="AO90" s="2126"/>
    </row>
    <row r="91" spans="2:41" ht="366" thickBot="1" x14ac:dyDescent="0.35">
      <c r="B91" s="1660"/>
      <c r="C91" s="1714"/>
      <c r="D91" s="1714"/>
      <c r="E91" s="2031"/>
      <c r="F91" s="2080"/>
      <c r="G91" s="2032"/>
      <c r="H91" s="1829"/>
      <c r="I91" s="1829"/>
      <c r="J91" s="1829"/>
      <c r="K91" s="2034"/>
      <c r="L91" s="1709"/>
      <c r="M91" s="2163"/>
      <c r="N91" s="2038"/>
      <c r="O91" s="1689"/>
      <c r="P91" s="2041"/>
      <c r="Q91" s="1331" t="s">
        <v>348</v>
      </c>
      <c r="R91" s="2231" t="s">
        <v>1877</v>
      </c>
      <c r="S91" s="1335" t="s">
        <v>1345</v>
      </c>
      <c r="T91" s="1540" t="s">
        <v>103</v>
      </c>
      <c r="U91" s="1477" t="s">
        <v>61</v>
      </c>
      <c r="V91" s="1478">
        <v>0.25</v>
      </c>
      <c r="W91" s="1477" t="s">
        <v>56</v>
      </c>
      <c r="X91" s="1478">
        <v>0.15</v>
      </c>
      <c r="Y91" s="1479">
        <v>0.4</v>
      </c>
      <c r="Z91" s="1477" t="s">
        <v>57</v>
      </c>
      <c r="AA91" s="1477" t="s">
        <v>58</v>
      </c>
      <c r="AB91" s="1477" t="s">
        <v>59</v>
      </c>
      <c r="AC91" s="1479">
        <v>0.252</v>
      </c>
      <c r="AD91" s="1481" t="s">
        <v>90</v>
      </c>
      <c r="AE91" s="1479">
        <v>0.15000000000000002</v>
      </c>
      <c r="AF91" s="1481" t="s">
        <v>1083</v>
      </c>
      <c r="AG91" s="1482" t="s">
        <v>90</v>
      </c>
      <c r="AH91" s="1692"/>
      <c r="AI91" s="1829"/>
      <c r="AJ91" s="1829"/>
      <c r="AK91" s="1829"/>
      <c r="AL91" s="1829"/>
      <c r="AM91" s="1829"/>
      <c r="AN91" s="1253"/>
      <c r="AO91" s="1914"/>
    </row>
    <row r="92" spans="2:41" ht="160.5" customHeight="1" thickBot="1" x14ac:dyDescent="0.35">
      <c r="B92" s="1660"/>
      <c r="C92" s="1714"/>
      <c r="D92" s="1714"/>
      <c r="E92" s="598" t="s">
        <v>346</v>
      </c>
      <c r="F92" s="1291" t="s">
        <v>290</v>
      </c>
      <c r="G92" s="1208" t="s">
        <v>967</v>
      </c>
      <c r="H92" s="1297" t="s">
        <v>68</v>
      </c>
      <c r="I92" s="1299" t="s">
        <v>759</v>
      </c>
      <c r="J92" s="1302" t="s">
        <v>760</v>
      </c>
      <c r="K92" s="1296" t="s">
        <v>355</v>
      </c>
      <c r="L92" s="1292" t="s">
        <v>72</v>
      </c>
      <c r="M92" s="690" t="s">
        <v>90</v>
      </c>
      <c r="N92" s="691">
        <v>0.4</v>
      </c>
      <c r="O92" s="695">
        <v>0.4</v>
      </c>
      <c r="P92" s="401" t="s">
        <v>126</v>
      </c>
      <c r="Q92" s="1333" t="s">
        <v>84</v>
      </c>
      <c r="R92" s="1487" t="s">
        <v>1878</v>
      </c>
      <c r="S92" s="1336" t="s">
        <v>757</v>
      </c>
      <c r="T92" s="696" t="s">
        <v>103</v>
      </c>
      <c r="U92" s="697" t="s">
        <v>61</v>
      </c>
      <c r="V92" s="695">
        <v>0.25</v>
      </c>
      <c r="W92" s="697" t="s">
        <v>56</v>
      </c>
      <c r="X92" s="695">
        <v>0.15</v>
      </c>
      <c r="Y92" s="698">
        <v>0.4</v>
      </c>
      <c r="Z92" s="697" t="s">
        <v>73</v>
      </c>
      <c r="AA92" s="697" t="s">
        <v>65</v>
      </c>
      <c r="AB92" s="697" t="s">
        <v>59</v>
      </c>
      <c r="AC92" s="698">
        <v>0.24</v>
      </c>
      <c r="AD92" s="699" t="s">
        <v>90</v>
      </c>
      <c r="AE92" s="698">
        <v>0.4</v>
      </c>
      <c r="AF92" s="699" t="s">
        <v>117</v>
      </c>
      <c r="AG92" s="700" t="s">
        <v>126</v>
      </c>
      <c r="AH92" s="1467" t="s">
        <v>60</v>
      </c>
      <c r="AI92" s="1487" t="s">
        <v>762</v>
      </c>
      <c r="AJ92" s="1484" t="s">
        <v>1337</v>
      </c>
      <c r="AK92" s="1484" t="s">
        <v>430</v>
      </c>
      <c r="AL92" s="1491">
        <v>45778</v>
      </c>
      <c r="AM92" s="1491">
        <v>45991</v>
      </c>
      <c r="AN92" s="1256"/>
      <c r="AO92" s="1485" t="s">
        <v>763</v>
      </c>
    </row>
    <row r="93" spans="2:41" ht="270" customHeight="1" thickBot="1" x14ac:dyDescent="0.35">
      <c r="B93" s="2127" t="s">
        <v>195</v>
      </c>
      <c r="C93" s="2157" t="s">
        <v>208</v>
      </c>
      <c r="D93" s="2157" t="s">
        <v>230</v>
      </c>
      <c r="E93" s="598" t="s">
        <v>74</v>
      </c>
      <c r="F93" s="1471" t="s">
        <v>291</v>
      </c>
      <c r="G93" s="1490" t="s">
        <v>1741</v>
      </c>
      <c r="H93" s="1484" t="s">
        <v>68</v>
      </c>
      <c r="I93" s="2218" t="s">
        <v>1743</v>
      </c>
      <c r="J93" s="2218" t="s">
        <v>1742</v>
      </c>
      <c r="K93" s="1296" t="s">
        <v>101</v>
      </c>
      <c r="L93" s="1292" t="s">
        <v>70</v>
      </c>
      <c r="M93" s="1293" t="s">
        <v>129</v>
      </c>
      <c r="N93" s="1294">
        <v>0.8</v>
      </c>
      <c r="O93" s="1295">
        <v>0.6</v>
      </c>
      <c r="P93" s="1306" t="s">
        <v>129</v>
      </c>
      <c r="Q93" s="1333" t="s">
        <v>84</v>
      </c>
      <c r="R93" s="1426" t="s">
        <v>1879</v>
      </c>
      <c r="S93" s="1343" t="s">
        <v>800</v>
      </c>
      <c r="T93" s="890" t="s">
        <v>103</v>
      </c>
      <c r="U93" s="1467" t="s">
        <v>61</v>
      </c>
      <c r="V93" s="1466">
        <v>0.25</v>
      </c>
      <c r="W93" s="1467" t="s">
        <v>69</v>
      </c>
      <c r="X93" s="1466">
        <v>0.25</v>
      </c>
      <c r="Y93" s="1473">
        <v>0.5</v>
      </c>
      <c r="Z93" s="1467" t="s">
        <v>57</v>
      </c>
      <c r="AA93" s="1467" t="s">
        <v>58</v>
      </c>
      <c r="AB93" s="1467" t="s">
        <v>59</v>
      </c>
      <c r="AC93" s="1473">
        <v>0.4</v>
      </c>
      <c r="AD93" s="1472" t="s">
        <v>90</v>
      </c>
      <c r="AE93" s="1473">
        <v>0.6</v>
      </c>
      <c r="AF93" s="1472" t="s">
        <v>123</v>
      </c>
      <c r="AG93" s="1474" t="s">
        <v>126</v>
      </c>
      <c r="AH93" s="1467" t="s">
        <v>60</v>
      </c>
      <c r="AI93" s="1487" t="s">
        <v>1744</v>
      </c>
      <c r="AJ93" s="1317" t="s">
        <v>819</v>
      </c>
      <c r="AK93" s="1317" t="s">
        <v>1436</v>
      </c>
      <c r="AL93" s="1352">
        <v>45689</v>
      </c>
      <c r="AM93" s="1352">
        <v>46020</v>
      </c>
      <c r="AN93" s="1256"/>
      <c r="AO93" s="1485" t="s">
        <v>805</v>
      </c>
    </row>
    <row r="94" spans="2:41" ht="336.75" customHeight="1" thickBot="1" x14ac:dyDescent="0.35">
      <c r="B94" s="2128"/>
      <c r="C94" s="2158"/>
      <c r="D94" s="2158"/>
      <c r="E94" s="598" t="s">
        <v>74</v>
      </c>
      <c r="F94" s="1471" t="s">
        <v>292</v>
      </c>
      <c r="G94" s="1490" t="s">
        <v>1745</v>
      </c>
      <c r="H94" s="1297" t="s">
        <v>68</v>
      </c>
      <c r="I94" s="1317" t="s">
        <v>1762</v>
      </c>
      <c r="J94" s="1317" t="s">
        <v>1763</v>
      </c>
      <c r="K94" s="1296" t="s">
        <v>101</v>
      </c>
      <c r="L94" s="1292" t="s">
        <v>70</v>
      </c>
      <c r="M94" s="1293" t="s">
        <v>129</v>
      </c>
      <c r="N94" s="1294">
        <v>0.8</v>
      </c>
      <c r="O94" s="1295">
        <v>0.6</v>
      </c>
      <c r="P94" s="1306" t="s">
        <v>129</v>
      </c>
      <c r="Q94" s="1333" t="s">
        <v>84</v>
      </c>
      <c r="R94" s="1444" t="s">
        <v>1880</v>
      </c>
      <c r="S94" s="1343" t="s">
        <v>800</v>
      </c>
      <c r="T94" s="890" t="s">
        <v>103</v>
      </c>
      <c r="U94" s="1467" t="s">
        <v>61</v>
      </c>
      <c r="V94" s="1466">
        <v>0.25</v>
      </c>
      <c r="W94" s="1467" t="s">
        <v>56</v>
      </c>
      <c r="X94" s="1466">
        <v>0.15</v>
      </c>
      <c r="Y94" s="1473">
        <v>0.4</v>
      </c>
      <c r="Z94" s="1467" t="s">
        <v>57</v>
      </c>
      <c r="AA94" s="1467" t="s">
        <v>58</v>
      </c>
      <c r="AB94" s="1467" t="s">
        <v>59</v>
      </c>
      <c r="AC94" s="1473">
        <v>0.48</v>
      </c>
      <c r="AD94" s="1472" t="s">
        <v>122</v>
      </c>
      <c r="AE94" s="1473">
        <v>0.6</v>
      </c>
      <c r="AF94" s="1472" t="s">
        <v>123</v>
      </c>
      <c r="AG94" s="1474" t="s">
        <v>126</v>
      </c>
      <c r="AH94" s="1467" t="s">
        <v>60</v>
      </c>
      <c r="AI94" s="1318" t="s">
        <v>1746</v>
      </c>
      <c r="AJ94" s="1317" t="s">
        <v>819</v>
      </c>
      <c r="AK94" s="1317" t="s">
        <v>1436</v>
      </c>
      <c r="AL94" s="1352">
        <v>45689</v>
      </c>
      <c r="AM94" s="1352">
        <v>46020</v>
      </c>
      <c r="AN94" s="1256"/>
      <c r="AO94" s="1485" t="s">
        <v>814</v>
      </c>
    </row>
    <row r="95" spans="2:41" ht="321.75" customHeight="1" thickBot="1" x14ac:dyDescent="0.35">
      <c r="B95" s="2128"/>
      <c r="C95" s="2158"/>
      <c r="D95" s="2158"/>
      <c r="E95" s="598" t="s">
        <v>74</v>
      </c>
      <c r="F95" s="1291" t="s">
        <v>293</v>
      </c>
      <c r="G95" s="1304" t="s">
        <v>1647</v>
      </c>
      <c r="H95" s="1297" t="s">
        <v>68</v>
      </c>
      <c r="I95" s="1297" t="s">
        <v>815</v>
      </c>
      <c r="J95" s="1297" t="s">
        <v>816</v>
      </c>
      <c r="K95" s="1296" t="s">
        <v>101</v>
      </c>
      <c r="L95" s="1292" t="s">
        <v>70</v>
      </c>
      <c r="M95" s="1293" t="s">
        <v>129</v>
      </c>
      <c r="N95" s="1294">
        <v>0.8</v>
      </c>
      <c r="O95" s="1295">
        <v>0.6</v>
      </c>
      <c r="P95" s="1306" t="s">
        <v>129</v>
      </c>
      <c r="Q95" s="1333" t="s">
        <v>84</v>
      </c>
      <c r="R95" s="1444" t="s">
        <v>1881</v>
      </c>
      <c r="S95" s="1343" t="s">
        <v>800</v>
      </c>
      <c r="T95" s="890" t="s">
        <v>103</v>
      </c>
      <c r="U95" s="1467" t="s">
        <v>61</v>
      </c>
      <c r="V95" s="1466">
        <v>0.25</v>
      </c>
      <c r="W95" s="1467" t="s">
        <v>56</v>
      </c>
      <c r="X95" s="1466">
        <v>0.15</v>
      </c>
      <c r="Y95" s="1473">
        <v>0.4</v>
      </c>
      <c r="Z95" s="1467" t="s">
        <v>57</v>
      </c>
      <c r="AA95" s="1467" t="s">
        <v>58</v>
      </c>
      <c r="AB95" s="1467" t="s">
        <v>59</v>
      </c>
      <c r="AC95" s="1473">
        <v>0.48</v>
      </c>
      <c r="AD95" s="1472" t="s">
        <v>122</v>
      </c>
      <c r="AE95" s="1473">
        <v>0.6</v>
      </c>
      <c r="AF95" s="1472" t="s">
        <v>123</v>
      </c>
      <c r="AG95" s="1474" t="s">
        <v>126</v>
      </c>
      <c r="AH95" s="1467" t="s">
        <v>60</v>
      </c>
      <c r="AI95" s="1318" t="s">
        <v>1676</v>
      </c>
      <c r="AJ95" s="1317" t="s">
        <v>819</v>
      </c>
      <c r="AK95" s="1317" t="s">
        <v>1648</v>
      </c>
      <c r="AL95" s="1352">
        <v>45689</v>
      </c>
      <c r="AM95" s="1352">
        <v>46020</v>
      </c>
      <c r="AN95" s="1256"/>
      <c r="AO95" s="1485" t="s">
        <v>820</v>
      </c>
    </row>
    <row r="96" spans="2:41" ht="215.25" customHeight="1" thickBot="1" x14ac:dyDescent="0.35">
      <c r="B96" s="2128"/>
      <c r="C96" s="2158"/>
      <c r="D96" s="2158"/>
      <c r="E96" s="598" t="s">
        <v>74</v>
      </c>
      <c r="F96" s="1291" t="s">
        <v>294</v>
      </c>
      <c r="G96" s="1304" t="s">
        <v>821</v>
      </c>
      <c r="H96" s="1297" t="s">
        <v>68</v>
      </c>
      <c r="I96" s="1297" t="s">
        <v>989</v>
      </c>
      <c r="J96" s="1297" t="s">
        <v>990</v>
      </c>
      <c r="K96" s="1296" t="s">
        <v>101</v>
      </c>
      <c r="L96" s="1292" t="s">
        <v>72</v>
      </c>
      <c r="M96" s="1293" t="s">
        <v>90</v>
      </c>
      <c r="N96" s="1294">
        <v>0.4</v>
      </c>
      <c r="O96" s="1295">
        <v>0.2</v>
      </c>
      <c r="P96" s="1306" t="s">
        <v>90</v>
      </c>
      <c r="Q96" s="1333" t="s">
        <v>84</v>
      </c>
      <c r="R96" s="1487" t="s">
        <v>1594</v>
      </c>
      <c r="S96" s="1343" t="s">
        <v>992</v>
      </c>
      <c r="T96" s="890" t="s">
        <v>103</v>
      </c>
      <c r="U96" s="1467" t="s">
        <v>61</v>
      </c>
      <c r="V96" s="1466">
        <v>0.25</v>
      </c>
      <c r="W96" s="1467" t="s">
        <v>56</v>
      </c>
      <c r="X96" s="1466">
        <v>0.15</v>
      </c>
      <c r="Y96" s="1473">
        <v>0.4</v>
      </c>
      <c r="Z96" s="1467" t="s">
        <v>73</v>
      </c>
      <c r="AA96" s="1467" t="s">
        <v>65</v>
      </c>
      <c r="AB96" s="1467" t="s">
        <v>59</v>
      </c>
      <c r="AC96" s="1473">
        <v>0.24</v>
      </c>
      <c r="AD96" s="1472" t="s">
        <v>90</v>
      </c>
      <c r="AE96" s="1473">
        <v>0.2</v>
      </c>
      <c r="AF96" s="1472" t="s">
        <v>1083</v>
      </c>
      <c r="AG96" s="1474" t="s">
        <v>90</v>
      </c>
      <c r="AH96" s="1467" t="s">
        <v>114</v>
      </c>
      <c r="AI96" s="1483" t="s">
        <v>388</v>
      </c>
      <c r="AJ96" s="1483" t="s">
        <v>388</v>
      </c>
      <c r="AK96" s="1483" t="s">
        <v>388</v>
      </c>
      <c r="AL96" s="1483" t="s">
        <v>388</v>
      </c>
      <c r="AM96" s="1483" t="s">
        <v>388</v>
      </c>
      <c r="AN96" s="1256"/>
      <c r="AO96" s="1179" t="s">
        <v>822</v>
      </c>
    </row>
    <row r="97" spans="1:41" ht="200.25" customHeight="1" thickBot="1" x14ac:dyDescent="0.35">
      <c r="B97" s="2128"/>
      <c r="C97" s="2158"/>
      <c r="D97" s="2158"/>
      <c r="E97" s="598" t="s">
        <v>74</v>
      </c>
      <c r="F97" s="1291" t="s">
        <v>333</v>
      </c>
      <c r="G97" s="1304" t="s">
        <v>1677</v>
      </c>
      <c r="H97" s="1297" t="s">
        <v>51</v>
      </c>
      <c r="I97" s="1302" t="s">
        <v>1678</v>
      </c>
      <c r="J97" s="1302" t="s">
        <v>1679</v>
      </c>
      <c r="K97" s="1296" t="s">
        <v>101</v>
      </c>
      <c r="L97" s="1292" t="s">
        <v>167</v>
      </c>
      <c r="M97" s="1293" t="s">
        <v>112</v>
      </c>
      <c r="N97" s="1294">
        <v>0.2</v>
      </c>
      <c r="O97" s="1295">
        <v>0.2</v>
      </c>
      <c r="P97" s="1306" t="s">
        <v>90</v>
      </c>
      <c r="Q97" s="1333" t="s">
        <v>84</v>
      </c>
      <c r="R97" s="1487" t="s">
        <v>1681</v>
      </c>
      <c r="S97" s="1343" t="s">
        <v>1509</v>
      </c>
      <c r="T97" s="890" t="s">
        <v>103</v>
      </c>
      <c r="U97" s="1467" t="s">
        <v>61</v>
      </c>
      <c r="V97" s="1466">
        <v>0.25</v>
      </c>
      <c r="W97" s="1467" t="s">
        <v>56</v>
      </c>
      <c r="X97" s="1466">
        <v>0.15</v>
      </c>
      <c r="Y97" s="1473">
        <v>0.4</v>
      </c>
      <c r="Z97" s="1467" t="s">
        <v>57</v>
      </c>
      <c r="AA97" s="1467" t="s">
        <v>58</v>
      </c>
      <c r="AB97" s="1467" t="s">
        <v>59</v>
      </c>
      <c r="AC97" s="1473">
        <v>0.12</v>
      </c>
      <c r="AD97" s="1472" t="s">
        <v>112</v>
      </c>
      <c r="AE97" s="1473">
        <v>0.2</v>
      </c>
      <c r="AF97" s="1472" t="s">
        <v>1083</v>
      </c>
      <c r="AG97" s="1474" t="s">
        <v>90</v>
      </c>
      <c r="AH97" s="1467" t="s">
        <v>114</v>
      </c>
      <c r="AI97" s="1483" t="s">
        <v>388</v>
      </c>
      <c r="AJ97" s="1483" t="s">
        <v>388</v>
      </c>
      <c r="AK97" s="1483" t="s">
        <v>388</v>
      </c>
      <c r="AL97" s="1483" t="s">
        <v>388</v>
      </c>
      <c r="AM97" s="1483" t="s">
        <v>388</v>
      </c>
      <c r="AN97" s="1256"/>
      <c r="AO97" s="1485" t="s">
        <v>1680</v>
      </c>
    </row>
    <row r="98" spans="1:41" ht="254.25" customHeight="1" x14ac:dyDescent="0.3">
      <c r="A98" s="1379"/>
      <c r="B98" s="2128"/>
      <c r="C98" s="2158"/>
      <c r="D98" s="2158"/>
      <c r="E98" s="2031" t="s">
        <v>50</v>
      </c>
      <c r="F98" s="2078" t="s">
        <v>302</v>
      </c>
      <c r="G98" s="2132" t="s">
        <v>1682</v>
      </c>
      <c r="H98" s="2025" t="s">
        <v>68</v>
      </c>
      <c r="I98" s="2025" t="s">
        <v>1683</v>
      </c>
      <c r="J98" s="2025" t="s">
        <v>1684</v>
      </c>
      <c r="K98" s="2033" t="s">
        <v>355</v>
      </c>
      <c r="L98" s="1919" t="s">
        <v>70</v>
      </c>
      <c r="M98" s="2035" t="s">
        <v>129</v>
      </c>
      <c r="N98" s="2037">
        <v>0.8</v>
      </c>
      <c r="O98" s="1946">
        <v>1</v>
      </c>
      <c r="P98" s="2039" t="s">
        <v>91</v>
      </c>
      <c r="Q98" s="93" t="s">
        <v>84</v>
      </c>
      <c r="R98" s="1429" t="s">
        <v>1882</v>
      </c>
      <c r="S98" s="1421" t="s">
        <v>1685</v>
      </c>
      <c r="T98" s="1363" t="s">
        <v>103</v>
      </c>
      <c r="U98" s="1321" t="s">
        <v>55</v>
      </c>
      <c r="V98" s="1319">
        <v>0.25</v>
      </c>
      <c r="W98" s="1321" t="s">
        <v>56</v>
      </c>
      <c r="X98" s="1319">
        <v>0.25</v>
      </c>
      <c r="Y98" s="1556">
        <v>0.3</v>
      </c>
      <c r="Z98" s="1321" t="s">
        <v>57</v>
      </c>
      <c r="AA98" s="1321" t="s">
        <v>58</v>
      </c>
      <c r="AB98" s="1321" t="s">
        <v>59</v>
      </c>
      <c r="AC98" s="1556">
        <v>0.48</v>
      </c>
      <c r="AD98" s="1322" t="s">
        <v>129</v>
      </c>
      <c r="AE98" s="1556">
        <v>1</v>
      </c>
      <c r="AF98" s="1322" t="s">
        <v>155</v>
      </c>
      <c r="AG98" s="1323" t="s">
        <v>91</v>
      </c>
      <c r="AH98" s="1953" t="s">
        <v>60</v>
      </c>
      <c r="AI98" s="1308" t="s">
        <v>1686</v>
      </c>
      <c r="AJ98" s="1552" t="s">
        <v>845</v>
      </c>
      <c r="AK98" s="1355" t="s">
        <v>395</v>
      </c>
      <c r="AL98" s="1315">
        <v>45658</v>
      </c>
      <c r="AM98" s="1315">
        <v>46022</v>
      </c>
      <c r="AN98" s="1329"/>
      <c r="AO98" s="2134" t="s">
        <v>1687</v>
      </c>
    </row>
    <row r="99" spans="1:41" ht="235.5" customHeight="1" thickBot="1" x14ac:dyDescent="0.35">
      <c r="A99" s="1379"/>
      <c r="B99" s="2128"/>
      <c r="C99" s="2158"/>
      <c r="D99" s="2158"/>
      <c r="E99" s="2031"/>
      <c r="F99" s="2079"/>
      <c r="G99" s="2133"/>
      <c r="H99" s="2026"/>
      <c r="I99" s="2026"/>
      <c r="J99" s="2026"/>
      <c r="K99" s="2064"/>
      <c r="L99" s="2062"/>
      <c r="M99" s="2063"/>
      <c r="N99" s="2065"/>
      <c r="O99" s="2088"/>
      <c r="P99" s="2040"/>
      <c r="Q99" s="1320" t="s">
        <v>347</v>
      </c>
      <c r="R99" s="1447" t="s">
        <v>1883</v>
      </c>
      <c r="S99" s="1419" t="s">
        <v>1685</v>
      </c>
      <c r="T99" s="1325" t="s">
        <v>103</v>
      </c>
      <c r="U99" s="1326" t="s">
        <v>62</v>
      </c>
      <c r="V99" s="1327">
        <v>0.15</v>
      </c>
      <c r="W99" s="1326" t="s">
        <v>56</v>
      </c>
      <c r="X99" s="1327">
        <v>0.25</v>
      </c>
      <c r="Y99" s="1562">
        <v>0.3</v>
      </c>
      <c r="Z99" s="1326" t="s">
        <v>57</v>
      </c>
      <c r="AA99" s="1326" t="s">
        <v>58</v>
      </c>
      <c r="AB99" s="1326" t="s">
        <v>59</v>
      </c>
      <c r="AC99" s="1562">
        <v>0.48</v>
      </c>
      <c r="AD99" s="1328" t="s">
        <v>129</v>
      </c>
      <c r="AE99" s="1562">
        <v>1</v>
      </c>
      <c r="AF99" s="1328" t="s">
        <v>155</v>
      </c>
      <c r="AG99" s="1324" t="s">
        <v>91</v>
      </c>
      <c r="AH99" s="2091"/>
      <c r="AI99" s="1314" t="s">
        <v>1688</v>
      </c>
      <c r="AJ99" s="1554" t="s">
        <v>845</v>
      </c>
      <c r="AK99" s="1353" t="s">
        <v>395</v>
      </c>
      <c r="AL99" s="1316">
        <v>45658</v>
      </c>
      <c r="AM99" s="1316">
        <v>46022</v>
      </c>
      <c r="AN99" s="1307"/>
      <c r="AO99" s="2136"/>
    </row>
    <row r="100" spans="1:41" ht="196.5" customHeight="1" thickBot="1" x14ac:dyDescent="0.35">
      <c r="A100" s="1379"/>
      <c r="B100" s="2128"/>
      <c r="C100" s="2158"/>
      <c r="D100" s="2158"/>
      <c r="E100" s="2031"/>
      <c r="F100" s="2079"/>
      <c r="G100" s="2133"/>
      <c r="H100" s="2026"/>
      <c r="I100" s="2026"/>
      <c r="J100" s="2026"/>
      <c r="K100" s="2064"/>
      <c r="L100" s="2062"/>
      <c r="M100" s="2063"/>
      <c r="N100" s="2065"/>
      <c r="O100" s="2088"/>
      <c r="P100" s="2040"/>
      <c r="Q100" s="1378" t="s">
        <v>348</v>
      </c>
      <c r="R100" s="1362" t="s">
        <v>1884</v>
      </c>
      <c r="S100" s="1419" t="s">
        <v>1685</v>
      </c>
      <c r="T100" s="1325" t="s">
        <v>103</v>
      </c>
      <c r="U100" s="1326" t="s">
        <v>61</v>
      </c>
      <c r="V100" s="1327">
        <v>0.25</v>
      </c>
      <c r="W100" s="1326" t="s">
        <v>56</v>
      </c>
      <c r="X100" s="1327">
        <v>0.15</v>
      </c>
      <c r="Y100" s="1562">
        <v>0.2</v>
      </c>
      <c r="Z100" s="1326" t="s">
        <v>57</v>
      </c>
      <c r="AA100" s="1326" t="s">
        <v>58</v>
      </c>
      <c r="AB100" s="1326" t="s">
        <v>59</v>
      </c>
      <c r="AC100" s="1562">
        <v>0.34</v>
      </c>
      <c r="AD100" s="1328" t="s">
        <v>129</v>
      </c>
      <c r="AE100" s="1562">
        <v>0.8</v>
      </c>
      <c r="AF100" s="1328" t="s">
        <v>130</v>
      </c>
      <c r="AG100" s="1324" t="s">
        <v>129</v>
      </c>
      <c r="AH100" s="2091"/>
      <c r="AI100" s="1314" t="s">
        <v>1689</v>
      </c>
      <c r="AJ100" s="1554" t="s">
        <v>845</v>
      </c>
      <c r="AK100" s="1353" t="s">
        <v>877</v>
      </c>
      <c r="AL100" s="1316">
        <v>45672</v>
      </c>
      <c r="AM100" s="1316">
        <v>46022</v>
      </c>
      <c r="AN100" s="1307"/>
      <c r="AO100" s="2136"/>
    </row>
    <row r="101" spans="1:41" ht="258.75" customHeight="1" x14ac:dyDescent="0.3">
      <c r="B101" s="2128"/>
      <c r="C101" s="2158"/>
      <c r="D101" s="2158"/>
      <c r="E101" s="2031" t="s">
        <v>50</v>
      </c>
      <c r="F101" s="2078" t="s">
        <v>303</v>
      </c>
      <c r="G101" s="1879" t="s">
        <v>1001</v>
      </c>
      <c r="H101" s="1881" t="s">
        <v>68</v>
      </c>
      <c r="I101" s="1881" t="s">
        <v>1002</v>
      </c>
      <c r="J101" s="1881" t="s">
        <v>1003</v>
      </c>
      <c r="K101" s="2033" t="s">
        <v>101</v>
      </c>
      <c r="L101" s="1919" t="s">
        <v>72</v>
      </c>
      <c r="M101" s="2035" t="s">
        <v>90</v>
      </c>
      <c r="N101" s="2037">
        <v>0.4</v>
      </c>
      <c r="O101" s="1946">
        <v>0.2</v>
      </c>
      <c r="P101" s="2039" t="s">
        <v>90</v>
      </c>
      <c r="Q101" s="93" t="s">
        <v>84</v>
      </c>
      <c r="R101" s="1308" t="s">
        <v>1690</v>
      </c>
      <c r="S101" s="1421" t="s">
        <v>1523</v>
      </c>
      <c r="T101" s="1538" t="s">
        <v>103</v>
      </c>
      <c r="U101" s="1517" t="s">
        <v>62</v>
      </c>
      <c r="V101" s="1504">
        <v>0.15</v>
      </c>
      <c r="W101" s="1517" t="s">
        <v>56</v>
      </c>
      <c r="X101" s="1504">
        <v>0.15</v>
      </c>
      <c r="Y101" s="1535">
        <v>0.3</v>
      </c>
      <c r="Z101" s="1517" t="s">
        <v>73</v>
      </c>
      <c r="AA101" s="1517" t="s">
        <v>65</v>
      </c>
      <c r="AB101" s="1517" t="s">
        <v>59</v>
      </c>
      <c r="AC101" s="1535">
        <v>0.28000000000000003</v>
      </c>
      <c r="AD101" s="1542" t="s">
        <v>90</v>
      </c>
      <c r="AE101" s="1535">
        <v>0.2</v>
      </c>
      <c r="AF101" s="1542" t="s">
        <v>1083</v>
      </c>
      <c r="AG101" s="1515" t="s">
        <v>90</v>
      </c>
      <c r="AH101" s="1953" t="s">
        <v>114</v>
      </c>
      <c r="AI101" s="2025" t="s">
        <v>1692</v>
      </c>
      <c r="AJ101" s="2025" t="s">
        <v>1693</v>
      </c>
      <c r="AK101" s="2137" t="s">
        <v>430</v>
      </c>
      <c r="AL101" s="2139">
        <v>45689</v>
      </c>
      <c r="AM101" s="2139">
        <v>45991</v>
      </c>
      <c r="AN101" s="1309"/>
      <c r="AO101" s="2134" t="s">
        <v>1694</v>
      </c>
    </row>
    <row r="102" spans="1:41" ht="186" customHeight="1" thickBot="1" x14ac:dyDescent="0.35">
      <c r="B102" s="2128"/>
      <c r="C102" s="2158"/>
      <c r="D102" s="2158"/>
      <c r="E102" s="2031"/>
      <c r="F102" s="2080"/>
      <c r="G102" s="2032"/>
      <c r="H102" s="1829"/>
      <c r="I102" s="1829"/>
      <c r="J102" s="1829"/>
      <c r="K102" s="2034"/>
      <c r="L102" s="1709"/>
      <c r="M102" s="2036"/>
      <c r="N102" s="2038"/>
      <c r="O102" s="1689"/>
      <c r="P102" s="2041"/>
      <c r="Q102" s="1331" t="s">
        <v>347</v>
      </c>
      <c r="R102" s="1549" t="s">
        <v>1691</v>
      </c>
      <c r="S102" s="1420" t="s">
        <v>1527</v>
      </c>
      <c r="T102" s="1540" t="s">
        <v>103</v>
      </c>
      <c r="U102" s="1477" t="s">
        <v>62</v>
      </c>
      <c r="V102" s="1478">
        <v>0.15</v>
      </c>
      <c r="W102" s="1477" t="s">
        <v>56</v>
      </c>
      <c r="X102" s="1478">
        <v>0.15</v>
      </c>
      <c r="Y102" s="1479">
        <v>0.3</v>
      </c>
      <c r="Z102" s="1477" t="s">
        <v>73</v>
      </c>
      <c r="AA102" s="1477" t="s">
        <v>65</v>
      </c>
      <c r="AB102" s="1477" t="s">
        <v>59</v>
      </c>
      <c r="AC102" s="1480">
        <v>0.19600000000000001</v>
      </c>
      <c r="AD102" s="1481" t="s">
        <v>112</v>
      </c>
      <c r="AE102" s="1479">
        <v>0.2</v>
      </c>
      <c r="AF102" s="1481" t="s">
        <v>1083</v>
      </c>
      <c r="AG102" s="1482" t="s">
        <v>90</v>
      </c>
      <c r="AH102" s="1692"/>
      <c r="AI102" s="2140"/>
      <c r="AJ102" s="2140"/>
      <c r="AK102" s="2138"/>
      <c r="AL102" s="2140"/>
      <c r="AM102" s="2140"/>
      <c r="AN102" s="1312"/>
      <c r="AO102" s="2135"/>
    </row>
    <row r="103" spans="1:41" ht="186" customHeight="1" thickBot="1" x14ac:dyDescent="0.35">
      <c r="B103" s="2129"/>
      <c r="C103" s="2159"/>
      <c r="D103" s="2159"/>
      <c r="E103" s="1391" t="s">
        <v>50</v>
      </c>
      <c r="F103" s="1425" t="s">
        <v>305</v>
      </c>
      <c r="G103" s="1380" t="s">
        <v>1005</v>
      </c>
      <c r="H103" s="1384" t="s">
        <v>68</v>
      </c>
      <c r="I103" s="1390" t="s">
        <v>1006</v>
      </c>
      <c r="J103" s="1390" t="s">
        <v>860</v>
      </c>
      <c r="K103" s="1390" t="s">
        <v>101</v>
      </c>
      <c r="L103" s="1386" t="s">
        <v>72</v>
      </c>
      <c r="M103" s="1389" t="s">
        <v>90</v>
      </c>
      <c r="N103" s="1387">
        <v>0.4</v>
      </c>
      <c r="O103" s="1385">
        <v>0.4</v>
      </c>
      <c r="P103" s="1388" t="s">
        <v>126</v>
      </c>
      <c r="Q103" s="93" t="s">
        <v>84</v>
      </c>
      <c r="R103" s="1429" t="s">
        <v>1696</v>
      </c>
      <c r="S103" s="1421" t="s">
        <v>862</v>
      </c>
      <c r="T103" s="1538" t="s">
        <v>103</v>
      </c>
      <c r="U103" s="1517" t="s">
        <v>62</v>
      </c>
      <c r="V103" s="1504">
        <v>0.15</v>
      </c>
      <c r="W103" s="1517" t="s">
        <v>56</v>
      </c>
      <c r="X103" s="1504">
        <v>0.15</v>
      </c>
      <c r="Y103" s="1535">
        <v>0.3</v>
      </c>
      <c r="Z103" s="1517" t="s">
        <v>57</v>
      </c>
      <c r="AA103" s="1517" t="s">
        <v>58</v>
      </c>
      <c r="AB103" s="1517" t="s">
        <v>59</v>
      </c>
      <c r="AC103" s="1556">
        <v>0.28000000000000003</v>
      </c>
      <c r="AD103" s="1542" t="s">
        <v>90</v>
      </c>
      <c r="AE103" s="1535">
        <v>0.4</v>
      </c>
      <c r="AF103" s="1542" t="s">
        <v>117</v>
      </c>
      <c r="AG103" s="1515" t="s">
        <v>126</v>
      </c>
      <c r="AH103" s="1517" t="s">
        <v>60</v>
      </c>
      <c r="AI103" s="1381" t="s">
        <v>1695</v>
      </c>
      <c r="AJ103" s="1381" t="s">
        <v>854</v>
      </c>
      <c r="AK103" s="1381" t="s">
        <v>877</v>
      </c>
      <c r="AL103" s="1382">
        <v>45659</v>
      </c>
      <c r="AM103" s="1382">
        <v>46022</v>
      </c>
      <c r="AN103" s="1329"/>
      <c r="AO103" s="1383" t="s">
        <v>1090</v>
      </c>
    </row>
    <row r="104" spans="1:41" ht="171" customHeight="1" x14ac:dyDescent="0.3">
      <c r="B104" s="2027" t="s">
        <v>202</v>
      </c>
      <c r="C104" s="2029" t="s">
        <v>209</v>
      </c>
      <c r="D104" s="2029" t="s">
        <v>225</v>
      </c>
      <c r="E104" s="2031" t="s">
        <v>50</v>
      </c>
      <c r="F104" s="2078" t="s">
        <v>307</v>
      </c>
      <c r="G104" s="1879" t="s">
        <v>508</v>
      </c>
      <c r="H104" s="1881" t="s">
        <v>68</v>
      </c>
      <c r="I104" s="2219" t="s">
        <v>506</v>
      </c>
      <c r="J104" s="2033" t="s">
        <v>507</v>
      </c>
      <c r="K104" s="2033" t="s">
        <v>101</v>
      </c>
      <c r="L104" s="1919" t="s">
        <v>64</v>
      </c>
      <c r="M104" s="2035" t="s">
        <v>122</v>
      </c>
      <c r="N104" s="2037">
        <v>0.6</v>
      </c>
      <c r="O104" s="1946">
        <v>0.4</v>
      </c>
      <c r="P104" s="2039" t="s">
        <v>126</v>
      </c>
      <c r="Q104" s="93" t="s">
        <v>84</v>
      </c>
      <c r="R104" s="2221" t="s">
        <v>1885</v>
      </c>
      <c r="S104" s="1421" t="s">
        <v>523</v>
      </c>
      <c r="T104" s="1538" t="s">
        <v>103</v>
      </c>
      <c r="U104" s="1517" t="s">
        <v>62</v>
      </c>
      <c r="V104" s="1504">
        <v>0.15</v>
      </c>
      <c r="W104" s="1517" t="s">
        <v>56</v>
      </c>
      <c r="X104" s="1504">
        <v>0.15</v>
      </c>
      <c r="Y104" s="1535">
        <v>0.3</v>
      </c>
      <c r="Z104" s="1517" t="s">
        <v>57</v>
      </c>
      <c r="AA104" s="1517" t="s">
        <v>58</v>
      </c>
      <c r="AB104" s="1517" t="s">
        <v>59</v>
      </c>
      <c r="AC104" s="1535">
        <v>0.42</v>
      </c>
      <c r="AD104" s="1542" t="s">
        <v>122</v>
      </c>
      <c r="AE104" s="1535">
        <v>0.4</v>
      </c>
      <c r="AF104" s="1542" t="s">
        <v>117</v>
      </c>
      <c r="AG104" s="1515" t="s">
        <v>126</v>
      </c>
      <c r="AH104" s="1953" t="s">
        <v>60</v>
      </c>
      <c r="AI104" s="1509" t="s">
        <v>1772</v>
      </c>
      <c r="AJ104" s="1488" t="s">
        <v>1482</v>
      </c>
      <c r="AK104" s="1488" t="s">
        <v>381</v>
      </c>
      <c r="AL104" s="1510">
        <v>45659</v>
      </c>
      <c r="AM104" s="1510">
        <v>46017</v>
      </c>
      <c r="AN104" s="1509"/>
      <c r="AO104" s="2134" t="s">
        <v>1008</v>
      </c>
    </row>
    <row r="105" spans="1:41" ht="188.25" customHeight="1" thickBot="1" x14ac:dyDescent="0.35">
      <c r="B105" s="2027"/>
      <c r="C105" s="2029"/>
      <c r="D105" s="2029"/>
      <c r="E105" s="2031"/>
      <c r="F105" s="2080"/>
      <c r="G105" s="2032"/>
      <c r="H105" s="1829"/>
      <c r="I105" s="2220"/>
      <c r="J105" s="2034"/>
      <c r="K105" s="2034"/>
      <c r="L105" s="1709"/>
      <c r="M105" s="2036"/>
      <c r="N105" s="2038"/>
      <c r="O105" s="1689"/>
      <c r="P105" s="2041"/>
      <c r="Q105" s="1331" t="s">
        <v>347</v>
      </c>
      <c r="R105" s="2231" t="s">
        <v>1886</v>
      </c>
      <c r="S105" s="1420" t="s">
        <v>1480</v>
      </c>
      <c r="T105" s="1540" t="s">
        <v>103</v>
      </c>
      <c r="U105" s="1477" t="s">
        <v>61</v>
      </c>
      <c r="V105" s="1478">
        <v>0.25</v>
      </c>
      <c r="W105" s="1477" t="s">
        <v>56</v>
      </c>
      <c r="X105" s="1478">
        <v>0.15</v>
      </c>
      <c r="Y105" s="1479">
        <v>0.4</v>
      </c>
      <c r="Z105" s="1477" t="s">
        <v>57</v>
      </c>
      <c r="AA105" s="1477" t="s">
        <v>65</v>
      </c>
      <c r="AB105" s="1477" t="s">
        <v>59</v>
      </c>
      <c r="AC105" s="1480">
        <v>0.252</v>
      </c>
      <c r="AD105" s="1481" t="s">
        <v>90</v>
      </c>
      <c r="AE105" s="1479">
        <v>0.4</v>
      </c>
      <c r="AF105" s="1481" t="s">
        <v>117</v>
      </c>
      <c r="AG105" s="1482" t="s">
        <v>126</v>
      </c>
      <c r="AH105" s="1692"/>
      <c r="AI105" s="1499" t="s">
        <v>1773</v>
      </c>
      <c r="AJ105" s="1489" t="s">
        <v>876</v>
      </c>
      <c r="AK105" s="1489" t="s">
        <v>1485</v>
      </c>
      <c r="AL105" s="1495">
        <v>45659</v>
      </c>
      <c r="AM105" s="1495">
        <v>46017</v>
      </c>
      <c r="AN105" s="1499"/>
      <c r="AO105" s="2135"/>
    </row>
    <row r="106" spans="1:41" ht="184.5" customHeight="1" x14ac:dyDescent="0.3">
      <c r="B106" s="2027"/>
      <c r="C106" s="2029"/>
      <c r="D106" s="2029"/>
      <c r="E106" s="2031" t="s">
        <v>50</v>
      </c>
      <c r="F106" s="2078" t="s">
        <v>308</v>
      </c>
      <c r="G106" s="2081" t="s">
        <v>1010</v>
      </c>
      <c r="H106" s="1881" t="s">
        <v>68</v>
      </c>
      <c r="I106" s="2033" t="s">
        <v>878</v>
      </c>
      <c r="J106" s="2033" t="s">
        <v>1468</v>
      </c>
      <c r="K106" s="2033" t="s">
        <v>101</v>
      </c>
      <c r="L106" s="1919" t="s">
        <v>64</v>
      </c>
      <c r="M106" s="2035" t="s">
        <v>122</v>
      </c>
      <c r="N106" s="2037">
        <v>0.6</v>
      </c>
      <c r="O106" s="1946">
        <v>0.6</v>
      </c>
      <c r="P106" s="2039" t="s">
        <v>126</v>
      </c>
      <c r="Q106" s="93" t="s">
        <v>84</v>
      </c>
      <c r="R106" s="1443" t="s">
        <v>1887</v>
      </c>
      <c r="S106" s="1421" t="s">
        <v>501</v>
      </c>
      <c r="T106" s="1538" t="s">
        <v>103</v>
      </c>
      <c r="U106" s="1517" t="s">
        <v>62</v>
      </c>
      <c r="V106" s="1504">
        <v>0.15</v>
      </c>
      <c r="W106" s="1517" t="s">
        <v>56</v>
      </c>
      <c r="X106" s="1504">
        <v>0.15</v>
      </c>
      <c r="Y106" s="1535">
        <v>0.3</v>
      </c>
      <c r="Z106" s="1517" t="s">
        <v>57</v>
      </c>
      <c r="AA106" s="1517" t="s">
        <v>65</v>
      </c>
      <c r="AB106" s="1517" t="s">
        <v>59</v>
      </c>
      <c r="AC106" s="1535">
        <v>0.42</v>
      </c>
      <c r="AD106" s="1542" t="s">
        <v>122</v>
      </c>
      <c r="AE106" s="1535">
        <v>0.6</v>
      </c>
      <c r="AF106" s="1542" t="s">
        <v>123</v>
      </c>
      <c r="AG106" s="1515" t="s">
        <v>126</v>
      </c>
      <c r="AH106" s="1953" t="s">
        <v>60</v>
      </c>
      <c r="AI106" s="1966" t="s">
        <v>1774</v>
      </c>
      <c r="AJ106" s="1881" t="s">
        <v>883</v>
      </c>
      <c r="AK106" s="1881" t="s">
        <v>1488</v>
      </c>
      <c r="AL106" s="1915">
        <v>45659</v>
      </c>
      <c r="AM106" s="1915">
        <v>46017</v>
      </c>
      <c r="AN106" s="1509"/>
      <c r="AO106" s="1939" t="s">
        <v>1012</v>
      </c>
    </row>
    <row r="107" spans="1:41" ht="164.25" customHeight="1" thickBot="1" x14ac:dyDescent="0.35">
      <c r="B107" s="2027"/>
      <c r="C107" s="2029"/>
      <c r="D107" s="2029"/>
      <c r="E107" s="2031"/>
      <c r="F107" s="2080"/>
      <c r="G107" s="2083"/>
      <c r="H107" s="1829"/>
      <c r="I107" s="2034"/>
      <c r="J107" s="2034"/>
      <c r="K107" s="2034"/>
      <c r="L107" s="1709"/>
      <c r="M107" s="2036"/>
      <c r="N107" s="2038"/>
      <c r="O107" s="1689"/>
      <c r="P107" s="2041"/>
      <c r="Q107" s="1331" t="s">
        <v>347</v>
      </c>
      <c r="R107" s="1499" t="s">
        <v>1888</v>
      </c>
      <c r="S107" s="1420" t="s">
        <v>1889</v>
      </c>
      <c r="T107" s="1540" t="s">
        <v>103</v>
      </c>
      <c r="U107" s="1477" t="s">
        <v>62</v>
      </c>
      <c r="V107" s="1478">
        <v>0.15</v>
      </c>
      <c r="W107" s="1477" t="s">
        <v>56</v>
      </c>
      <c r="X107" s="1478">
        <v>0.15</v>
      </c>
      <c r="Y107" s="1479">
        <v>0.3</v>
      </c>
      <c r="Z107" s="1477" t="s">
        <v>57</v>
      </c>
      <c r="AA107" s="1477" t="s">
        <v>65</v>
      </c>
      <c r="AB107" s="1477" t="s">
        <v>59</v>
      </c>
      <c r="AC107" s="1480">
        <v>0.29399999999999998</v>
      </c>
      <c r="AD107" s="1481" t="s">
        <v>90</v>
      </c>
      <c r="AE107" s="1479">
        <v>0.6</v>
      </c>
      <c r="AF107" s="1481" t="s">
        <v>123</v>
      </c>
      <c r="AG107" s="1482" t="s">
        <v>126</v>
      </c>
      <c r="AH107" s="1692"/>
      <c r="AI107" s="1828"/>
      <c r="AJ107" s="1829"/>
      <c r="AK107" s="1829"/>
      <c r="AL107" s="1825"/>
      <c r="AM107" s="1825"/>
      <c r="AN107" s="1499"/>
      <c r="AO107" s="1947"/>
    </row>
    <row r="108" spans="1:41" ht="186.75" customHeight="1" x14ac:dyDescent="0.3">
      <c r="B108" s="2027"/>
      <c r="C108" s="2029"/>
      <c r="D108" s="2029"/>
      <c r="E108" s="2031" t="s">
        <v>50</v>
      </c>
      <c r="F108" s="2078" t="s">
        <v>309</v>
      </c>
      <c r="G108" s="2081" t="s">
        <v>1013</v>
      </c>
      <c r="H108" s="1881" t="s">
        <v>68</v>
      </c>
      <c r="I108" s="2033" t="s">
        <v>885</v>
      </c>
      <c r="J108" s="2033" t="s">
        <v>886</v>
      </c>
      <c r="K108" s="2033" t="s">
        <v>101</v>
      </c>
      <c r="L108" s="1919" t="s">
        <v>64</v>
      </c>
      <c r="M108" s="2035" t="s">
        <v>122</v>
      </c>
      <c r="N108" s="2037">
        <v>0.6</v>
      </c>
      <c r="O108" s="1946">
        <v>0.6</v>
      </c>
      <c r="P108" s="2039" t="s">
        <v>126</v>
      </c>
      <c r="Q108" s="93" t="s">
        <v>84</v>
      </c>
      <c r="R108" s="1548" t="s">
        <v>1890</v>
      </c>
      <c r="S108" s="1421" t="s">
        <v>887</v>
      </c>
      <c r="T108" s="1538" t="s">
        <v>103</v>
      </c>
      <c r="U108" s="1517" t="s">
        <v>61</v>
      </c>
      <c r="V108" s="1504">
        <v>0.25</v>
      </c>
      <c r="W108" s="1517" t="s">
        <v>56</v>
      </c>
      <c r="X108" s="1504">
        <v>0.15</v>
      </c>
      <c r="Y108" s="1535">
        <v>0.4</v>
      </c>
      <c r="Z108" s="1517" t="s">
        <v>57</v>
      </c>
      <c r="AA108" s="1517" t="s">
        <v>65</v>
      </c>
      <c r="AB108" s="1517" t="s">
        <v>59</v>
      </c>
      <c r="AC108" s="1535">
        <v>0.36</v>
      </c>
      <c r="AD108" s="1542" t="s">
        <v>90</v>
      </c>
      <c r="AE108" s="1535">
        <v>0.6</v>
      </c>
      <c r="AF108" s="1542" t="s">
        <v>123</v>
      </c>
      <c r="AG108" s="1515" t="s">
        <v>126</v>
      </c>
      <c r="AH108" s="1953" t="s">
        <v>118</v>
      </c>
      <c r="AI108" s="1966" t="s">
        <v>1775</v>
      </c>
      <c r="AJ108" s="1881" t="s">
        <v>1015</v>
      </c>
      <c r="AK108" s="1881" t="s">
        <v>395</v>
      </c>
      <c r="AL108" s="1915">
        <v>45689</v>
      </c>
      <c r="AM108" s="1915">
        <v>45991</v>
      </c>
      <c r="AN108" s="1509"/>
      <c r="AO108" s="2123" t="s">
        <v>890</v>
      </c>
    </row>
    <row r="109" spans="1:41" ht="192.75" customHeight="1" thickBot="1" x14ac:dyDescent="0.35">
      <c r="B109" s="2027"/>
      <c r="C109" s="2029"/>
      <c r="D109" s="2029"/>
      <c r="E109" s="2031"/>
      <c r="F109" s="2080"/>
      <c r="G109" s="2083"/>
      <c r="H109" s="1829"/>
      <c r="I109" s="2034"/>
      <c r="J109" s="2034"/>
      <c r="K109" s="2034"/>
      <c r="L109" s="1709"/>
      <c r="M109" s="2036"/>
      <c r="N109" s="2038"/>
      <c r="O109" s="1689"/>
      <c r="P109" s="2041"/>
      <c r="Q109" s="1331" t="s">
        <v>347</v>
      </c>
      <c r="R109" s="1549" t="s">
        <v>1891</v>
      </c>
      <c r="S109" s="1420" t="s">
        <v>1446</v>
      </c>
      <c r="T109" s="1540" t="s">
        <v>103</v>
      </c>
      <c r="U109" s="1477" t="s">
        <v>61</v>
      </c>
      <c r="V109" s="1478">
        <v>0.25</v>
      </c>
      <c r="W109" s="1477" t="s">
        <v>56</v>
      </c>
      <c r="X109" s="1478">
        <v>0.15</v>
      </c>
      <c r="Y109" s="1479">
        <v>0.4</v>
      </c>
      <c r="Z109" s="1477" t="s">
        <v>57</v>
      </c>
      <c r="AA109" s="1477" t="s">
        <v>65</v>
      </c>
      <c r="AB109" s="1477" t="s">
        <v>59</v>
      </c>
      <c r="AC109" s="1480">
        <v>0.216</v>
      </c>
      <c r="AD109" s="1481" t="s">
        <v>90</v>
      </c>
      <c r="AE109" s="1479">
        <v>0.6</v>
      </c>
      <c r="AF109" s="1481" t="s">
        <v>123</v>
      </c>
      <c r="AG109" s="1482" t="s">
        <v>126</v>
      </c>
      <c r="AH109" s="1692"/>
      <c r="AI109" s="1828"/>
      <c r="AJ109" s="1829"/>
      <c r="AK109" s="1829"/>
      <c r="AL109" s="1825"/>
      <c r="AM109" s="1825"/>
      <c r="AN109" s="1499"/>
      <c r="AO109" s="1914"/>
    </row>
    <row r="110" spans="1:41" ht="224.25" customHeight="1" x14ac:dyDescent="0.3">
      <c r="B110" s="2027"/>
      <c r="C110" s="2029"/>
      <c r="D110" s="2029"/>
      <c r="E110" s="2031" t="s">
        <v>50</v>
      </c>
      <c r="F110" s="2078" t="s">
        <v>311</v>
      </c>
      <c r="G110" s="2081" t="s">
        <v>1016</v>
      </c>
      <c r="H110" s="1881" t="s">
        <v>68</v>
      </c>
      <c r="I110" s="1881" t="s">
        <v>886</v>
      </c>
      <c r="J110" s="1881" t="s">
        <v>892</v>
      </c>
      <c r="K110" s="2033" t="s">
        <v>101</v>
      </c>
      <c r="L110" s="1919" t="s">
        <v>72</v>
      </c>
      <c r="M110" s="2035" t="s">
        <v>90</v>
      </c>
      <c r="N110" s="2037">
        <v>0.4</v>
      </c>
      <c r="O110" s="1946">
        <v>0.6</v>
      </c>
      <c r="P110" s="2039" t="s">
        <v>126</v>
      </c>
      <c r="Q110" s="93" t="s">
        <v>84</v>
      </c>
      <c r="R110" s="1509" t="s">
        <v>1384</v>
      </c>
      <c r="S110" s="1421" t="s">
        <v>899</v>
      </c>
      <c r="T110" s="1538" t="s">
        <v>103</v>
      </c>
      <c r="U110" s="1517" t="s">
        <v>61</v>
      </c>
      <c r="V110" s="1504">
        <v>0.25</v>
      </c>
      <c r="W110" s="1517" t="s">
        <v>56</v>
      </c>
      <c r="X110" s="1504">
        <v>0.15</v>
      </c>
      <c r="Y110" s="1535">
        <v>0.4</v>
      </c>
      <c r="Z110" s="1517" t="s">
        <v>57</v>
      </c>
      <c r="AA110" s="1517" t="s">
        <v>58</v>
      </c>
      <c r="AB110" s="1517" t="s">
        <v>59</v>
      </c>
      <c r="AC110" s="1535">
        <v>0.24</v>
      </c>
      <c r="AD110" s="1542" t="s">
        <v>90</v>
      </c>
      <c r="AE110" s="1535">
        <v>0.6</v>
      </c>
      <c r="AF110" s="1542" t="s">
        <v>123</v>
      </c>
      <c r="AG110" s="1515" t="s">
        <v>126</v>
      </c>
      <c r="AH110" s="1953" t="s">
        <v>60</v>
      </c>
      <c r="AI110" s="1210" t="s">
        <v>1776</v>
      </c>
      <c r="AJ110" s="1881" t="s">
        <v>899</v>
      </c>
      <c r="AK110" s="1881" t="s">
        <v>430</v>
      </c>
      <c r="AL110" s="1915">
        <v>45689</v>
      </c>
      <c r="AM110" s="1915">
        <v>45991</v>
      </c>
      <c r="AN110" s="1509"/>
      <c r="AO110" s="1939" t="s">
        <v>1017</v>
      </c>
    </row>
    <row r="111" spans="1:41" ht="98.25" customHeight="1" x14ac:dyDescent="0.3">
      <c r="B111" s="2027"/>
      <c r="C111" s="2029"/>
      <c r="D111" s="2029"/>
      <c r="E111" s="2031"/>
      <c r="F111" s="2079"/>
      <c r="G111" s="2082"/>
      <c r="H111" s="2045"/>
      <c r="I111" s="2045"/>
      <c r="J111" s="2045"/>
      <c r="K111" s="2064"/>
      <c r="L111" s="2062"/>
      <c r="M111" s="2063"/>
      <c r="N111" s="2065"/>
      <c r="O111" s="2088"/>
      <c r="P111" s="2040"/>
      <c r="Q111" s="1320" t="s">
        <v>347</v>
      </c>
      <c r="R111" s="1560" t="s">
        <v>1385</v>
      </c>
      <c r="S111" s="1419" t="s">
        <v>894</v>
      </c>
      <c r="T111" s="1539" t="s">
        <v>103</v>
      </c>
      <c r="U111" s="1532" t="s">
        <v>61</v>
      </c>
      <c r="V111" s="1525">
        <v>0.25</v>
      </c>
      <c r="W111" s="1532" t="s">
        <v>56</v>
      </c>
      <c r="X111" s="1525">
        <v>0.15</v>
      </c>
      <c r="Y111" s="1555">
        <v>0.4</v>
      </c>
      <c r="Z111" s="1532" t="s">
        <v>57</v>
      </c>
      <c r="AA111" s="1532" t="s">
        <v>58</v>
      </c>
      <c r="AB111" s="1532" t="s">
        <v>59</v>
      </c>
      <c r="AC111" s="1562">
        <v>0.14399999999999999</v>
      </c>
      <c r="AD111" s="1557" t="s">
        <v>112</v>
      </c>
      <c r="AE111" s="1555">
        <v>0.6</v>
      </c>
      <c r="AF111" s="1557" t="s">
        <v>123</v>
      </c>
      <c r="AG111" s="1558" t="s">
        <v>126</v>
      </c>
      <c r="AH111" s="2091"/>
      <c r="AI111" s="2254" t="s">
        <v>1778</v>
      </c>
      <c r="AJ111" s="2045"/>
      <c r="AK111" s="2045"/>
      <c r="AL111" s="2141"/>
      <c r="AM111" s="2141"/>
      <c r="AN111" s="1560"/>
      <c r="AO111" s="2100"/>
    </row>
    <row r="112" spans="1:41" ht="96" customHeight="1" thickBot="1" x14ac:dyDescent="0.35">
      <c r="B112" s="2027"/>
      <c r="C112" s="2029"/>
      <c r="D112" s="2029"/>
      <c r="E112" s="2031"/>
      <c r="F112" s="2080"/>
      <c r="G112" s="2083"/>
      <c r="H112" s="1829"/>
      <c r="I112" s="1829"/>
      <c r="J112" s="1829"/>
      <c r="K112" s="2034"/>
      <c r="L112" s="1709"/>
      <c r="M112" s="2036"/>
      <c r="N112" s="2038"/>
      <c r="O112" s="1689"/>
      <c r="P112" s="2041"/>
      <c r="Q112" s="1331" t="s">
        <v>348</v>
      </c>
      <c r="R112" s="1499" t="s">
        <v>1892</v>
      </c>
      <c r="S112" s="1420" t="s">
        <v>895</v>
      </c>
      <c r="T112" s="1540" t="s">
        <v>103</v>
      </c>
      <c r="U112" s="1477" t="s">
        <v>62</v>
      </c>
      <c r="V112" s="1478">
        <v>0.15</v>
      </c>
      <c r="W112" s="1477" t="s">
        <v>56</v>
      </c>
      <c r="X112" s="1478">
        <v>0.15</v>
      </c>
      <c r="Y112" s="1479">
        <v>0.3</v>
      </c>
      <c r="Z112" s="1477" t="s">
        <v>73</v>
      </c>
      <c r="AA112" s="1477" t="s">
        <v>65</v>
      </c>
      <c r="AB112" s="1477" t="s">
        <v>59</v>
      </c>
      <c r="AC112" s="1479">
        <v>0.1008</v>
      </c>
      <c r="AD112" s="1481" t="s">
        <v>112</v>
      </c>
      <c r="AE112" s="1479">
        <v>0.6</v>
      </c>
      <c r="AF112" s="1481" t="s">
        <v>123</v>
      </c>
      <c r="AG112" s="1482" t="s">
        <v>126</v>
      </c>
      <c r="AH112" s="1692"/>
      <c r="AI112" s="1219" t="s">
        <v>1777</v>
      </c>
      <c r="AJ112" s="1829"/>
      <c r="AK112" s="1829"/>
      <c r="AL112" s="1825"/>
      <c r="AM112" s="1825"/>
      <c r="AN112" s="1499"/>
      <c r="AO112" s="1947"/>
    </row>
    <row r="113" spans="2:41" ht="246" customHeight="1" x14ac:dyDescent="0.3">
      <c r="B113" s="2027"/>
      <c r="C113" s="2029"/>
      <c r="D113" s="2029"/>
      <c r="E113" s="2031" t="s">
        <v>50</v>
      </c>
      <c r="F113" s="2078" t="s">
        <v>313</v>
      </c>
      <c r="G113" s="2081" t="s">
        <v>1019</v>
      </c>
      <c r="H113" s="1881" t="s">
        <v>68</v>
      </c>
      <c r="I113" s="1881" t="s">
        <v>903</v>
      </c>
      <c r="J113" s="1881" t="s">
        <v>904</v>
      </c>
      <c r="K113" s="2033" t="s">
        <v>101</v>
      </c>
      <c r="L113" s="1919" t="s">
        <v>167</v>
      </c>
      <c r="M113" s="2035" t="s">
        <v>112</v>
      </c>
      <c r="N113" s="2037">
        <v>0.2</v>
      </c>
      <c r="O113" s="1946">
        <v>0.8</v>
      </c>
      <c r="P113" s="2039" t="s">
        <v>129</v>
      </c>
      <c r="Q113" s="93" t="s">
        <v>84</v>
      </c>
      <c r="R113" s="1308" t="s">
        <v>1382</v>
      </c>
      <c r="S113" s="1421" t="s">
        <v>905</v>
      </c>
      <c r="T113" s="1538" t="s">
        <v>103</v>
      </c>
      <c r="U113" s="1517" t="s">
        <v>61</v>
      </c>
      <c r="V113" s="1504">
        <v>0.25</v>
      </c>
      <c r="W113" s="1517" t="s">
        <v>56</v>
      </c>
      <c r="X113" s="1504">
        <v>0.15</v>
      </c>
      <c r="Y113" s="1535">
        <v>0.4</v>
      </c>
      <c r="Z113" s="1517" t="s">
        <v>57</v>
      </c>
      <c r="AA113" s="1517" t="s">
        <v>58</v>
      </c>
      <c r="AB113" s="1517" t="s">
        <v>59</v>
      </c>
      <c r="AC113" s="1535">
        <v>0.12</v>
      </c>
      <c r="AD113" s="1542" t="s">
        <v>112</v>
      </c>
      <c r="AE113" s="1535">
        <v>0.8</v>
      </c>
      <c r="AF113" s="1542" t="s">
        <v>130</v>
      </c>
      <c r="AG113" s="1515" t="s">
        <v>129</v>
      </c>
      <c r="AH113" s="1953" t="s">
        <v>118</v>
      </c>
      <c r="AI113" s="1210" t="s">
        <v>1780</v>
      </c>
      <c r="AJ113" s="1881" t="s">
        <v>906</v>
      </c>
      <c r="AK113" s="1010" t="s">
        <v>430</v>
      </c>
      <c r="AL113" s="1915">
        <v>45691</v>
      </c>
      <c r="AM113" s="1915">
        <v>45989</v>
      </c>
      <c r="AN113" s="1509"/>
      <c r="AO113" s="1939" t="s">
        <v>910</v>
      </c>
    </row>
    <row r="114" spans="2:41" ht="218.25" customHeight="1" thickBot="1" x14ac:dyDescent="0.35">
      <c r="B114" s="2027"/>
      <c r="C114" s="2029"/>
      <c r="D114" s="2029"/>
      <c r="E114" s="2031"/>
      <c r="F114" s="2080"/>
      <c r="G114" s="2083"/>
      <c r="H114" s="1829"/>
      <c r="I114" s="1829"/>
      <c r="J114" s="1829"/>
      <c r="K114" s="2034"/>
      <c r="L114" s="1709"/>
      <c r="M114" s="2036"/>
      <c r="N114" s="2038"/>
      <c r="O114" s="1689"/>
      <c r="P114" s="2041"/>
      <c r="Q114" s="1331" t="s">
        <v>347</v>
      </c>
      <c r="R114" s="1549" t="s">
        <v>1779</v>
      </c>
      <c r="S114" s="1420" t="s">
        <v>906</v>
      </c>
      <c r="T114" s="1540" t="s">
        <v>105</v>
      </c>
      <c r="U114" s="1477" t="s">
        <v>55</v>
      </c>
      <c r="V114" s="1478">
        <v>0.1</v>
      </c>
      <c r="W114" s="1477" t="s">
        <v>56</v>
      </c>
      <c r="X114" s="1478">
        <v>0.15</v>
      </c>
      <c r="Y114" s="1479">
        <v>0.25</v>
      </c>
      <c r="Z114" s="1477" t="s">
        <v>57</v>
      </c>
      <c r="AA114" s="1477" t="s">
        <v>58</v>
      </c>
      <c r="AB114" s="1477" t="s">
        <v>59</v>
      </c>
      <c r="AC114" s="1480">
        <v>0.12</v>
      </c>
      <c r="AD114" s="1481" t="s">
        <v>112</v>
      </c>
      <c r="AE114" s="1479">
        <v>0.60000000000000009</v>
      </c>
      <c r="AF114" s="1481" t="s">
        <v>123</v>
      </c>
      <c r="AG114" s="1482" t="s">
        <v>126</v>
      </c>
      <c r="AH114" s="1692"/>
      <c r="AI114" s="1219" t="s">
        <v>1781</v>
      </c>
      <c r="AJ114" s="1829"/>
      <c r="AK114" s="1253" t="s">
        <v>381</v>
      </c>
      <c r="AL114" s="1825"/>
      <c r="AM114" s="1825"/>
      <c r="AN114" s="1499"/>
      <c r="AO114" s="1947"/>
    </row>
    <row r="115" spans="2:41" ht="147.75" customHeight="1" x14ac:dyDescent="0.3">
      <c r="B115" s="2027"/>
      <c r="C115" s="2029"/>
      <c r="D115" s="2029"/>
      <c r="E115" s="2031" t="s">
        <v>50</v>
      </c>
      <c r="F115" s="2078" t="s">
        <v>331</v>
      </c>
      <c r="G115" s="2081" t="s">
        <v>1020</v>
      </c>
      <c r="H115" s="1881" t="s">
        <v>165</v>
      </c>
      <c r="I115" s="2033" t="s">
        <v>1021</v>
      </c>
      <c r="J115" s="2033" t="s">
        <v>1022</v>
      </c>
      <c r="K115" s="2033" t="s">
        <v>357</v>
      </c>
      <c r="L115" s="1919" t="s">
        <v>64</v>
      </c>
      <c r="M115" s="2035" t="s">
        <v>122</v>
      </c>
      <c r="N115" s="2037">
        <v>0.6</v>
      </c>
      <c r="O115" s="1946">
        <v>0.8</v>
      </c>
      <c r="P115" s="2039" t="s">
        <v>129</v>
      </c>
      <c r="Q115" s="93" t="s">
        <v>84</v>
      </c>
      <c r="R115" s="1308" t="s">
        <v>1661</v>
      </c>
      <c r="S115" s="1421" t="s">
        <v>1447</v>
      </c>
      <c r="T115" s="1538" t="s">
        <v>103</v>
      </c>
      <c r="U115" s="1517" t="s">
        <v>62</v>
      </c>
      <c r="V115" s="1504">
        <v>0.15</v>
      </c>
      <c r="W115" s="1517" t="s">
        <v>56</v>
      </c>
      <c r="X115" s="1504">
        <v>0.15</v>
      </c>
      <c r="Y115" s="1535">
        <v>0.3</v>
      </c>
      <c r="Z115" s="1517" t="s">
        <v>57</v>
      </c>
      <c r="AA115" s="1517" t="s">
        <v>58</v>
      </c>
      <c r="AB115" s="1517" t="s">
        <v>59</v>
      </c>
      <c r="AC115" s="1535">
        <v>0.42</v>
      </c>
      <c r="AD115" s="1542" t="s">
        <v>122</v>
      </c>
      <c r="AE115" s="1535">
        <v>0.8</v>
      </c>
      <c r="AF115" s="1542" t="s">
        <v>130</v>
      </c>
      <c r="AG115" s="1515" t="s">
        <v>129</v>
      </c>
      <c r="AH115" s="1953" t="s">
        <v>60</v>
      </c>
      <c r="AI115" s="1509" t="s">
        <v>1782</v>
      </c>
      <c r="AJ115" s="1488" t="s">
        <v>1025</v>
      </c>
      <c r="AK115" s="1488" t="s">
        <v>390</v>
      </c>
      <c r="AL115" s="1510">
        <v>45691</v>
      </c>
      <c r="AM115" s="1510">
        <v>45989</v>
      </c>
      <c r="AN115" s="1509"/>
      <c r="AO115" s="1939" t="s">
        <v>913</v>
      </c>
    </row>
    <row r="116" spans="2:41" ht="131.25" customHeight="1" thickBot="1" x14ac:dyDescent="0.35">
      <c r="B116" s="2027"/>
      <c r="C116" s="2029"/>
      <c r="D116" s="2029"/>
      <c r="E116" s="2031"/>
      <c r="F116" s="2080"/>
      <c r="G116" s="2083"/>
      <c r="H116" s="1829"/>
      <c r="I116" s="2034"/>
      <c r="J116" s="2034"/>
      <c r="K116" s="2034"/>
      <c r="L116" s="1709"/>
      <c r="M116" s="2036"/>
      <c r="N116" s="2038"/>
      <c r="O116" s="1689"/>
      <c r="P116" s="2041"/>
      <c r="Q116" s="1331" t="s">
        <v>347</v>
      </c>
      <c r="R116" s="1549" t="s">
        <v>1893</v>
      </c>
      <c r="S116" s="1420" t="s">
        <v>1027</v>
      </c>
      <c r="T116" s="1540" t="s">
        <v>105</v>
      </c>
      <c r="U116" s="1477" t="s">
        <v>55</v>
      </c>
      <c r="V116" s="1478">
        <v>0.1</v>
      </c>
      <c r="W116" s="1477" t="s">
        <v>56</v>
      </c>
      <c r="X116" s="1478">
        <v>0.15</v>
      </c>
      <c r="Y116" s="1479">
        <v>0.25</v>
      </c>
      <c r="Z116" s="1477" t="s">
        <v>73</v>
      </c>
      <c r="AA116" s="1477" t="s">
        <v>65</v>
      </c>
      <c r="AB116" s="1477" t="s">
        <v>59</v>
      </c>
      <c r="AC116" s="1480">
        <v>0.42</v>
      </c>
      <c r="AD116" s="1481" t="s">
        <v>122</v>
      </c>
      <c r="AE116" s="1479">
        <v>0.60000000000000009</v>
      </c>
      <c r="AF116" s="1481" t="s">
        <v>123</v>
      </c>
      <c r="AG116" s="1482" t="s">
        <v>126</v>
      </c>
      <c r="AH116" s="1692"/>
      <c r="AI116" s="1499" t="s">
        <v>1783</v>
      </c>
      <c r="AJ116" s="1489" t="s">
        <v>1025</v>
      </c>
      <c r="AK116" s="1489" t="s">
        <v>430</v>
      </c>
      <c r="AL116" s="1495">
        <v>45691</v>
      </c>
      <c r="AM116" s="1495">
        <v>45989</v>
      </c>
      <c r="AN116" s="1499"/>
      <c r="AO116" s="1947"/>
    </row>
    <row r="117" spans="2:41" ht="166.5" customHeight="1" thickBot="1" x14ac:dyDescent="0.35">
      <c r="B117" s="2027" t="s">
        <v>162</v>
      </c>
      <c r="C117" s="2029" t="s">
        <v>219</v>
      </c>
      <c r="D117" s="2029" t="s">
        <v>225</v>
      </c>
      <c r="E117" s="598" t="s">
        <v>50</v>
      </c>
      <c r="F117" s="1471" t="s">
        <v>317</v>
      </c>
      <c r="G117" s="913" t="s">
        <v>524</v>
      </c>
      <c r="H117" s="1297" t="s">
        <v>68</v>
      </c>
      <c r="I117" s="1302" t="s">
        <v>525</v>
      </c>
      <c r="J117" s="1302" t="s">
        <v>1029</v>
      </c>
      <c r="K117" s="1296" t="s">
        <v>101</v>
      </c>
      <c r="L117" s="1292" t="s">
        <v>167</v>
      </c>
      <c r="M117" s="1293" t="s">
        <v>112</v>
      </c>
      <c r="N117" s="1294">
        <v>0.2</v>
      </c>
      <c r="O117" s="1295">
        <v>0.6</v>
      </c>
      <c r="P117" s="1306" t="s">
        <v>126</v>
      </c>
      <c r="Q117" s="1333" t="s">
        <v>84</v>
      </c>
      <c r="R117" s="2243" t="s">
        <v>1894</v>
      </c>
      <c r="S117" s="1343" t="s">
        <v>1030</v>
      </c>
      <c r="T117" s="890" t="s">
        <v>103</v>
      </c>
      <c r="U117" s="1467" t="s">
        <v>61</v>
      </c>
      <c r="V117" s="1466">
        <v>0.25</v>
      </c>
      <c r="W117" s="1467" t="s">
        <v>56</v>
      </c>
      <c r="X117" s="1466">
        <v>0.15</v>
      </c>
      <c r="Y117" s="1473">
        <v>0.4</v>
      </c>
      <c r="Z117" s="1467" t="s">
        <v>57</v>
      </c>
      <c r="AA117" s="1467" t="s">
        <v>58</v>
      </c>
      <c r="AB117" s="1467" t="s">
        <v>59</v>
      </c>
      <c r="AC117" s="1473">
        <v>0.12</v>
      </c>
      <c r="AD117" s="1472" t="s">
        <v>112</v>
      </c>
      <c r="AE117" s="1473">
        <v>0.6</v>
      </c>
      <c r="AF117" s="1472" t="s">
        <v>123</v>
      </c>
      <c r="AG117" s="1474" t="s">
        <v>126</v>
      </c>
      <c r="AH117" s="1467" t="s">
        <v>60</v>
      </c>
      <c r="AI117" s="1487" t="s">
        <v>1895</v>
      </c>
      <c r="AJ117" s="1484" t="s">
        <v>764</v>
      </c>
      <c r="AK117" s="1484" t="s">
        <v>590</v>
      </c>
      <c r="AL117" s="1491">
        <v>45659</v>
      </c>
      <c r="AM117" s="1491">
        <v>46017</v>
      </c>
      <c r="AN117" s="1256"/>
      <c r="AO117" s="1280" t="s">
        <v>1031</v>
      </c>
    </row>
    <row r="118" spans="2:41" ht="108.75" customHeight="1" x14ac:dyDescent="0.3">
      <c r="B118" s="2027"/>
      <c r="C118" s="2029"/>
      <c r="D118" s="2029"/>
      <c r="E118" s="2031" t="s">
        <v>74</v>
      </c>
      <c r="F118" s="2078" t="s">
        <v>319</v>
      </c>
      <c r="G118" s="2081" t="s">
        <v>1032</v>
      </c>
      <c r="H118" s="1881" t="s">
        <v>68</v>
      </c>
      <c r="I118" s="2033" t="s">
        <v>536</v>
      </c>
      <c r="J118" s="2033" t="s">
        <v>1033</v>
      </c>
      <c r="K118" s="2033" t="s">
        <v>101</v>
      </c>
      <c r="L118" s="1919" t="s">
        <v>72</v>
      </c>
      <c r="M118" s="2035" t="s">
        <v>90</v>
      </c>
      <c r="N118" s="2037">
        <v>0.4</v>
      </c>
      <c r="O118" s="1946">
        <v>0.4</v>
      </c>
      <c r="P118" s="2039" t="s">
        <v>126</v>
      </c>
      <c r="Q118" s="93" t="s">
        <v>84</v>
      </c>
      <c r="R118" s="1429" t="s">
        <v>1896</v>
      </c>
      <c r="S118" s="1421" t="s">
        <v>538</v>
      </c>
      <c r="T118" s="1538" t="s">
        <v>103</v>
      </c>
      <c r="U118" s="1517" t="s">
        <v>62</v>
      </c>
      <c r="V118" s="1504">
        <v>0.15</v>
      </c>
      <c r="W118" s="1517" t="s">
        <v>56</v>
      </c>
      <c r="X118" s="1504">
        <v>0.15</v>
      </c>
      <c r="Y118" s="1535">
        <v>0.3</v>
      </c>
      <c r="Z118" s="1517" t="s">
        <v>57</v>
      </c>
      <c r="AA118" s="1517" t="s">
        <v>58</v>
      </c>
      <c r="AB118" s="1517" t="s">
        <v>59</v>
      </c>
      <c r="AC118" s="1535">
        <v>0.28000000000000003</v>
      </c>
      <c r="AD118" s="1542" t="s">
        <v>90</v>
      </c>
      <c r="AE118" s="1535">
        <v>0.4</v>
      </c>
      <c r="AF118" s="1542" t="s">
        <v>117</v>
      </c>
      <c r="AG118" s="1515" t="s">
        <v>126</v>
      </c>
      <c r="AH118" s="1953" t="s">
        <v>114</v>
      </c>
      <c r="AI118" s="2093" t="s">
        <v>388</v>
      </c>
      <c r="AJ118" s="2093" t="s">
        <v>388</v>
      </c>
      <c r="AK118" s="2093" t="s">
        <v>388</v>
      </c>
      <c r="AL118" s="2093" t="s">
        <v>388</v>
      </c>
      <c r="AM118" s="2093" t="s">
        <v>388</v>
      </c>
      <c r="AN118" s="2093" t="s">
        <v>388</v>
      </c>
      <c r="AO118" s="1939" t="s">
        <v>1034</v>
      </c>
    </row>
    <row r="119" spans="2:41" ht="145.5" customHeight="1" x14ac:dyDescent="0.3">
      <c r="B119" s="2027"/>
      <c r="C119" s="2029"/>
      <c r="D119" s="2029"/>
      <c r="E119" s="2031"/>
      <c r="F119" s="2079"/>
      <c r="G119" s="2082"/>
      <c r="H119" s="2045"/>
      <c r="I119" s="2064"/>
      <c r="J119" s="2064"/>
      <c r="K119" s="2064"/>
      <c r="L119" s="2062"/>
      <c r="M119" s="2063"/>
      <c r="N119" s="2065"/>
      <c r="O119" s="2088"/>
      <c r="P119" s="2040"/>
      <c r="Q119" s="1320" t="s">
        <v>347</v>
      </c>
      <c r="R119" s="1362" t="s">
        <v>1897</v>
      </c>
      <c r="S119" s="1419" t="s">
        <v>1035</v>
      </c>
      <c r="T119" s="1539" t="s">
        <v>103</v>
      </c>
      <c r="U119" s="1532" t="s">
        <v>62</v>
      </c>
      <c r="V119" s="1525">
        <v>0.15</v>
      </c>
      <c r="W119" s="1532" t="s">
        <v>56</v>
      </c>
      <c r="X119" s="1525">
        <v>0.15</v>
      </c>
      <c r="Y119" s="1555">
        <v>0.3</v>
      </c>
      <c r="Z119" s="1532" t="s">
        <v>57</v>
      </c>
      <c r="AA119" s="1532" t="s">
        <v>58</v>
      </c>
      <c r="AB119" s="1532" t="s">
        <v>59</v>
      </c>
      <c r="AC119" s="1562">
        <v>0.19600000000000001</v>
      </c>
      <c r="AD119" s="1557" t="s">
        <v>112</v>
      </c>
      <c r="AE119" s="1555">
        <v>0.4</v>
      </c>
      <c r="AF119" s="1557" t="s">
        <v>117</v>
      </c>
      <c r="AG119" s="1558" t="s">
        <v>90</v>
      </c>
      <c r="AH119" s="2091"/>
      <c r="AI119" s="2094"/>
      <c r="AJ119" s="2094"/>
      <c r="AK119" s="2094"/>
      <c r="AL119" s="2094"/>
      <c r="AM119" s="2094"/>
      <c r="AN119" s="2094"/>
      <c r="AO119" s="2100"/>
    </row>
    <row r="120" spans="2:41" ht="166.5" customHeight="1" thickBot="1" x14ac:dyDescent="0.35">
      <c r="B120" s="2027"/>
      <c r="C120" s="2029"/>
      <c r="D120" s="2029"/>
      <c r="E120" s="2031"/>
      <c r="F120" s="2080"/>
      <c r="G120" s="2083"/>
      <c r="H120" s="1829"/>
      <c r="I120" s="2034"/>
      <c r="J120" s="2034"/>
      <c r="K120" s="2034"/>
      <c r="L120" s="1709"/>
      <c r="M120" s="2036"/>
      <c r="N120" s="2038"/>
      <c r="O120" s="1689"/>
      <c r="P120" s="2041"/>
      <c r="Q120" s="1331" t="s">
        <v>348</v>
      </c>
      <c r="R120" s="1537" t="s">
        <v>1898</v>
      </c>
      <c r="S120" s="1420" t="s">
        <v>537</v>
      </c>
      <c r="T120" s="1540" t="s">
        <v>103</v>
      </c>
      <c r="U120" s="1477" t="s">
        <v>62</v>
      </c>
      <c r="V120" s="1478">
        <v>0.15</v>
      </c>
      <c r="W120" s="1477" t="s">
        <v>56</v>
      </c>
      <c r="X120" s="1478">
        <v>0.15</v>
      </c>
      <c r="Y120" s="1479">
        <v>0.3</v>
      </c>
      <c r="Z120" s="1477" t="s">
        <v>57</v>
      </c>
      <c r="AA120" s="1477" t="s">
        <v>58</v>
      </c>
      <c r="AB120" s="1477" t="s">
        <v>59</v>
      </c>
      <c r="AC120" s="1480">
        <v>0.13720000000000002</v>
      </c>
      <c r="AD120" s="1481" t="s">
        <v>112</v>
      </c>
      <c r="AE120" s="1479">
        <v>0.4</v>
      </c>
      <c r="AF120" s="1481" t="s">
        <v>117</v>
      </c>
      <c r="AG120" s="1482" t="s">
        <v>90</v>
      </c>
      <c r="AH120" s="1692"/>
      <c r="AI120" s="1903"/>
      <c r="AJ120" s="1903"/>
      <c r="AK120" s="1903"/>
      <c r="AL120" s="1903"/>
      <c r="AM120" s="1903"/>
      <c r="AN120" s="1903"/>
      <c r="AO120" s="1947"/>
    </row>
    <row r="121" spans="2:41" ht="167.25" customHeight="1" x14ac:dyDescent="0.3">
      <c r="B121" s="2027"/>
      <c r="C121" s="2029"/>
      <c r="D121" s="2029"/>
      <c r="E121" s="2031" t="s">
        <v>50</v>
      </c>
      <c r="F121" s="2078" t="s">
        <v>320</v>
      </c>
      <c r="G121" s="1879" t="s">
        <v>562</v>
      </c>
      <c r="H121" s="1881" t="s">
        <v>68</v>
      </c>
      <c r="I121" s="1881" t="s">
        <v>563</v>
      </c>
      <c r="J121" s="2130" t="s">
        <v>1036</v>
      </c>
      <c r="K121" s="2033" t="s">
        <v>101</v>
      </c>
      <c r="L121" s="1919" t="s">
        <v>72</v>
      </c>
      <c r="M121" s="2035" t="s">
        <v>90</v>
      </c>
      <c r="N121" s="2037">
        <v>0.4</v>
      </c>
      <c r="O121" s="1946">
        <v>0.4</v>
      </c>
      <c r="P121" s="2039" t="s">
        <v>126</v>
      </c>
      <c r="Q121" s="93" t="s">
        <v>84</v>
      </c>
      <c r="R121" s="1536" t="s">
        <v>1899</v>
      </c>
      <c r="S121" s="1421" t="s">
        <v>564</v>
      </c>
      <c r="T121" s="1538" t="s">
        <v>103</v>
      </c>
      <c r="U121" s="1517" t="s">
        <v>61</v>
      </c>
      <c r="V121" s="1504">
        <v>0.25</v>
      </c>
      <c r="W121" s="1517" t="s">
        <v>69</v>
      </c>
      <c r="X121" s="1504">
        <v>0.25</v>
      </c>
      <c r="Y121" s="1535">
        <v>0.5</v>
      </c>
      <c r="Z121" s="1517" t="s">
        <v>57</v>
      </c>
      <c r="AA121" s="1517" t="s">
        <v>58</v>
      </c>
      <c r="AB121" s="1517" t="s">
        <v>59</v>
      </c>
      <c r="AC121" s="1535">
        <v>0.2</v>
      </c>
      <c r="AD121" s="1542" t="s">
        <v>112</v>
      </c>
      <c r="AE121" s="1535">
        <v>0.4</v>
      </c>
      <c r="AF121" s="1542" t="s">
        <v>117</v>
      </c>
      <c r="AG121" s="1515" t="s">
        <v>90</v>
      </c>
      <c r="AH121" s="1953" t="s">
        <v>114</v>
      </c>
      <c r="AI121" s="2093" t="s">
        <v>388</v>
      </c>
      <c r="AJ121" s="2093" t="s">
        <v>388</v>
      </c>
      <c r="AK121" s="2093" t="s">
        <v>388</v>
      </c>
      <c r="AL121" s="2093" t="s">
        <v>388</v>
      </c>
      <c r="AM121" s="2093" t="s">
        <v>388</v>
      </c>
      <c r="AN121" s="1010"/>
      <c r="AO121" s="1939" t="s">
        <v>1038</v>
      </c>
    </row>
    <row r="122" spans="2:41" ht="150.75" customHeight="1" thickBot="1" x14ac:dyDescent="0.35">
      <c r="B122" s="2027"/>
      <c r="C122" s="2029"/>
      <c r="D122" s="2029"/>
      <c r="E122" s="2031"/>
      <c r="F122" s="2080"/>
      <c r="G122" s="2032"/>
      <c r="H122" s="1829"/>
      <c r="I122" s="1829"/>
      <c r="J122" s="1830"/>
      <c r="K122" s="2034"/>
      <c r="L122" s="1709"/>
      <c r="M122" s="2036"/>
      <c r="N122" s="2038"/>
      <c r="O122" s="1689"/>
      <c r="P122" s="2041"/>
      <c r="Q122" s="1331" t="s">
        <v>347</v>
      </c>
      <c r="R122" s="1537" t="s">
        <v>1784</v>
      </c>
      <c r="S122" s="1420" t="s">
        <v>565</v>
      </c>
      <c r="T122" s="1540" t="s">
        <v>103</v>
      </c>
      <c r="U122" s="1477" t="s">
        <v>61</v>
      </c>
      <c r="V122" s="1478">
        <v>0.25</v>
      </c>
      <c r="W122" s="1477" t="s">
        <v>69</v>
      </c>
      <c r="X122" s="1478">
        <v>0.25</v>
      </c>
      <c r="Y122" s="1479">
        <v>0.5</v>
      </c>
      <c r="Z122" s="1477" t="s">
        <v>57</v>
      </c>
      <c r="AA122" s="1477" t="s">
        <v>58</v>
      </c>
      <c r="AB122" s="1477" t="s">
        <v>59</v>
      </c>
      <c r="AC122" s="1480">
        <v>0.1</v>
      </c>
      <c r="AD122" s="1481" t="s">
        <v>112</v>
      </c>
      <c r="AE122" s="1479">
        <v>0.4</v>
      </c>
      <c r="AF122" s="1481" t="s">
        <v>117</v>
      </c>
      <c r="AG122" s="1482" t="s">
        <v>90</v>
      </c>
      <c r="AH122" s="1692"/>
      <c r="AI122" s="1903"/>
      <c r="AJ122" s="1903"/>
      <c r="AK122" s="1903"/>
      <c r="AL122" s="1903"/>
      <c r="AM122" s="1903"/>
      <c r="AN122" s="1253"/>
      <c r="AO122" s="1947"/>
    </row>
    <row r="123" spans="2:41" ht="114.75" customHeight="1" x14ac:dyDescent="0.3">
      <c r="B123" s="2027" t="s">
        <v>71</v>
      </c>
      <c r="C123" s="2029" t="s">
        <v>220</v>
      </c>
      <c r="D123" s="2029" t="s">
        <v>221</v>
      </c>
      <c r="E123" s="2031" t="s">
        <v>50</v>
      </c>
      <c r="F123" s="2078" t="s">
        <v>321</v>
      </c>
      <c r="G123" s="2081" t="s">
        <v>567</v>
      </c>
      <c r="H123" s="1881" t="s">
        <v>68</v>
      </c>
      <c r="I123" s="2033" t="s">
        <v>568</v>
      </c>
      <c r="J123" s="2033" t="s">
        <v>569</v>
      </c>
      <c r="K123" s="2033" t="s">
        <v>355</v>
      </c>
      <c r="L123" s="1919" t="s">
        <v>167</v>
      </c>
      <c r="M123" s="2035" t="s">
        <v>112</v>
      </c>
      <c r="N123" s="2037">
        <v>0.2</v>
      </c>
      <c r="O123" s="1946">
        <v>1</v>
      </c>
      <c r="P123" s="2039" t="s">
        <v>91</v>
      </c>
      <c r="Q123" s="2121" t="s">
        <v>84</v>
      </c>
      <c r="R123" s="2144" t="s">
        <v>1900</v>
      </c>
      <c r="S123" s="2255" t="s">
        <v>570</v>
      </c>
      <c r="T123" s="2042" t="s">
        <v>105</v>
      </c>
      <c r="U123" s="1953" t="s">
        <v>55</v>
      </c>
      <c r="V123" s="1946">
        <v>0.1</v>
      </c>
      <c r="W123" s="1953" t="s">
        <v>56</v>
      </c>
      <c r="X123" s="1946">
        <v>0.15</v>
      </c>
      <c r="Y123" s="2116">
        <v>0.25</v>
      </c>
      <c r="Z123" s="1953" t="s">
        <v>57</v>
      </c>
      <c r="AA123" s="1953" t="s">
        <v>65</v>
      </c>
      <c r="AB123" s="1953" t="s">
        <v>59</v>
      </c>
      <c r="AC123" s="2116">
        <v>0.2</v>
      </c>
      <c r="AD123" s="2022" t="s">
        <v>112</v>
      </c>
      <c r="AE123" s="2116">
        <v>0.75</v>
      </c>
      <c r="AF123" s="2022" t="s">
        <v>130</v>
      </c>
      <c r="AG123" s="1951" t="s">
        <v>129</v>
      </c>
      <c r="AH123" s="1953" t="s">
        <v>118</v>
      </c>
      <c r="AI123" s="1509" t="s">
        <v>572</v>
      </c>
      <c r="AJ123" s="1488" t="s">
        <v>573</v>
      </c>
      <c r="AK123" s="1488" t="s">
        <v>430</v>
      </c>
      <c r="AL123" s="1510">
        <v>45658</v>
      </c>
      <c r="AM123" s="1510">
        <v>46021</v>
      </c>
      <c r="AN123" s="1010"/>
      <c r="AO123" s="1939" t="s">
        <v>576</v>
      </c>
    </row>
    <row r="124" spans="2:41" ht="117.75" customHeight="1" thickBot="1" x14ac:dyDescent="0.35">
      <c r="B124" s="2027"/>
      <c r="C124" s="2029"/>
      <c r="D124" s="2029"/>
      <c r="E124" s="2031"/>
      <c r="F124" s="2080"/>
      <c r="G124" s="2083"/>
      <c r="H124" s="1829"/>
      <c r="I124" s="2034"/>
      <c r="J124" s="2034"/>
      <c r="K124" s="2034"/>
      <c r="L124" s="1709"/>
      <c r="M124" s="2036"/>
      <c r="N124" s="2038"/>
      <c r="O124" s="1689"/>
      <c r="P124" s="2041"/>
      <c r="Q124" s="2122"/>
      <c r="R124" s="2145"/>
      <c r="S124" s="2256"/>
      <c r="T124" s="2043"/>
      <c r="U124" s="1692"/>
      <c r="V124" s="1689"/>
      <c r="W124" s="1692"/>
      <c r="X124" s="1689"/>
      <c r="Y124" s="1690"/>
      <c r="Z124" s="1692"/>
      <c r="AA124" s="1692"/>
      <c r="AB124" s="1692"/>
      <c r="AC124" s="1690"/>
      <c r="AD124" s="1703"/>
      <c r="AE124" s="1690"/>
      <c r="AF124" s="1703"/>
      <c r="AG124" s="1705"/>
      <c r="AH124" s="1692"/>
      <c r="AI124" s="1499" t="s">
        <v>574</v>
      </c>
      <c r="AJ124" s="1489" t="s">
        <v>575</v>
      </c>
      <c r="AK124" s="1489" t="s">
        <v>430</v>
      </c>
      <c r="AL124" s="1495">
        <v>45658</v>
      </c>
      <c r="AM124" s="1495">
        <v>46021</v>
      </c>
      <c r="AN124" s="1253"/>
      <c r="AO124" s="1947"/>
    </row>
    <row r="125" spans="2:41" ht="120" customHeight="1" x14ac:dyDescent="0.3">
      <c r="B125" s="2027"/>
      <c r="C125" s="2029"/>
      <c r="D125" s="2029"/>
      <c r="E125" s="2031" t="s">
        <v>74</v>
      </c>
      <c r="F125" s="2078" t="s">
        <v>322</v>
      </c>
      <c r="G125" s="2081" t="s">
        <v>577</v>
      </c>
      <c r="H125" s="1881" t="s">
        <v>68</v>
      </c>
      <c r="I125" s="1881" t="s">
        <v>578</v>
      </c>
      <c r="J125" s="1881" t="s">
        <v>579</v>
      </c>
      <c r="K125" s="2033" t="s">
        <v>101</v>
      </c>
      <c r="L125" s="1919" t="s">
        <v>72</v>
      </c>
      <c r="M125" s="2035" t="s">
        <v>90</v>
      </c>
      <c r="N125" s="2037">
        <v>0.4</v>
      </c>
      <c r="O125" s="1946">
        <v>0.6</v>
      </c>
      <c r="P125" s="2039" t="s">
        <v>126</v>
      </c>
      <c r="Q125" s="93" t="s">
        <v>84</v>
      </c>
      <c r="R125" s="1536" t="s">
        <v>1901</v>
      </c>
      <c r="S125" s="1421" t="s">
        <v>580</v>
      </c>
      <c r="T125" s="1538" t="s">
        <v>103</v>
      </c>
      <c r="U125" s="1517" t="s">
        <v>61</v>
      </c>
      <c r="V125" s="1504">
        <v>0.25</v>
      </c>
      <c r="W125" s="1517" t="s">
        <v>56</v>
      </c>
      <c r="X125" s="1504">
        <v>0.15</v>
      </c>
      <c r="Y125" s="1535">
        <v>0.4</v>
      </c>
      <c r="Z125" s="1517" t="s">
        <v>57</v>
      </c>
      <c r="AA125" s="1517" t="s">
        <v>65</v>
      </c>
      <c r="AB125" s="1517" t="s">
        <v>59</v>
      </c>
      <c r="AC125" s="1535">
        <v>0.24</v>
      </c>
      <c r="AD125" s="1542" t="s">
        <v>90</v>
      </c>
      <c r="AE125" s="1535">
        <v>0.6</v>
      </c>
      <c r="AF125" s="1542" t="s">
        <v>123</v>
      </c>
      <c r="AG125" s="1515" t="s">
        <v>126</v>
      </c>
      <c r="AH125" s="1953" t="s">
        <v>60</v>
      </c>
      <c r="AI125" s="1285" t="s">
        <v>585</v>
      </c>
      <c r="AJ125" s="1488" t="s">
        <v>586</v>
      </c>
      <c r="AK125" s="1488" t="s">
        <v>381</v>
      </c>
      <c r="AL125" s="1510">
        <v>45778</v>
      </c>
      <c r="AM125" s="1510">
        <v>45899</v>
      </c>
      <c r="AN125" s="1010"/>
      <c r="AO125" s="1939" t="s">
        <v>591</v>
      </c>
    </row>
    <row r="126" spans="2:41" ht="366.75" x14ac:dyDescent="0.3">
      <c r="B126" s="2027"/>
      <c r="C126" s="2029"/>
      <c r="D126" s="2029"/>
      <c r="E126" s="2031"/>
      <c r="F126" s="2079"/>
      <c r="G126" s="2082"/>
      <c r="H126" s="2045"/>
      <c r="I126" s="2045"/>
      <c r="J126" s="2045"/>
      <c r="K126" s="2064"/>
      <c r="L126" s="2062"/>
      <c r="M126" s="2063"/>
      <c r="N126" s="2065"/>
      <c r="O126" s="2088"/>
      <c r="P126" s="2040"/>
      <c r="Q126" s="1320" t="s">
        <v>347</v>
      </c>
      <c r="R126" s="1362" t="s">
        <v>1902</v>
      </c>
      <c r="S126" s="2257" t="s">
        <v>581</v>
      </c>
      <c r="T126" s="1539" t="s">
        <v>103</v>
      </c>
      <c r="U126" s="1532" t="s">
        <v>62</v>
      </c>
      <c r="V126" s="1525">
        <v>0.15</v>
      </c>
      <c r="W126" s="1532" t="s">
        <v>56</v>
      </c>
      <c r="X126" s="1525">
        <v>0.15</v>
      </c>
      <c r="Y126" s="1555">
        <v>0.3</v>
      </c>
      <c r="Z126" s="1532" t="s">
        <v>57</v>
      </c>
      <c r="AA126" s="1532" t="s">
        <v>65</v>
      </c>
      <c r="AB126" s="1532" t="s">
        <v>59</v>
      </c>
      <c r="AC126" s="1562">
        <v>0.16799999999999998</v>
      </c>
      <c r="AD126" s="1557" t="s">
        <v>112</v>
      </c>
      <c r="AE126" s="1555">
        <v>0.6</v>
      </c>
      <c r="AF126" s="1557" t="s">
        <v>123</v>
      </c>
      <c r="AG126" s="1558" t="s">
        <v>126</v>
      </c>
      <c r="AH126" s="2091"/>
      <c r="AI126" s="1282" t="s">
        <v>587</v>
      </c>
      <c r="AJ126" s="1283" t="s">
        <v>588</v>
      </c>
      <c r="AK126" s="1522" t="s">
        <v>430</v>
      </c>
      <c r="AL126" s="1551">
        <v>45658</v>
      </c>
      <c r="AM126" s="1551">
        <v>46020</v>
      </c>
      <c r="AN126" s="1013"/>
      <c r="AO126" s="2100"/>
    </row>
    <row r="127" spans="2:41" ht="178.5" customHeight="1" thickBot="1" x14ac:dyDescent="0.35">
      <c r="B127" s="2027"/>
      <c r="C127" s="2029"/>
      <c r="D127" s="2029"/>
      <c r="E127" s="2031"/>
      <c r="F127" s="2080"/>
      <c r="G127" s="2083"/>
      <c r="H127" s="1829"/>
      <c r="I127" s="1829"/>
      <c r="J127" s="1829"/>
      <c r="K127" s="2034"/>
      <c r="L127" s="1709"/>
      <c r="M127" s="2036"/>
      <c r="N127" s="2038"/>
      <c r="O127" s="1689"/>
      <c r="P127" s="2041"/>
      <c r="Q127" s="1331" t="s">
        <v>348</v>
      </c>
      <c r="R127" s="2258" t="s">
        <v>1903</v>
      </c>
      <c r="S127" s="1420" t="s">
        <v>580</v>
      </c>
      <c r="T127" s="1540" t="s">
        <v>103</v>
      </c>
      <c r="U127" s="1477" t="s">
        <v>62</v>
      </c>
      <c r="V127" s="1478">
        <v>0.15</v>
      </c>
      <c r="W127" s="1477" t="s">
        <v>56</v>
      </c>
      <c r="X127" s="1478">
        <v>0.15</v>
      </c>
      <c r="Y127" s="1479">
        <v>0.3</v>
      </c>
      <c r="Z127" s="1477" t="s">
        <v>57</v>
      </c>
      <c r="AA127" s="1477" t="s">
        <v>65</v>
      </c>
      <c r="AB127" s="1477" t="s">
        <v>59</v>
      </c>
      <c r="AC127" s="1480">
        <v>0.11759999999999998</v>
      </c>
      <c r="AD127" s="1481" t="s">
        <v>112</v>
      </c>
      <c r="AE127" s="1479">
        <v>0.6</v>
      </c>
      <c r="AF127" s="1481" t="s">
        <v>123</v>
      </c>
      <c r="AG127" s="1482" t="s">
        <v>126</v>
      </c>
      <c r="AH127" s="1692"/>
      <c r="AI127" s="1497" t="s">
        <v>589</v>
      </c>
      <c r="AJ127" s="1489" t="s">
        <v>586</v>
      </c>
      <c r="AK127" s="1489" t="s">
        <v>590</v>
      </c>
      <c r="AL127" s="1495" t="s">
        <v>1785</v>
      </c>
      <c r="AM127" s="1495">
        <v>46020</v>
      </c>
      <c r="AN127" s="1253"/>
      <c r="AO127" s="1947"/>
    </row>
    <row r="128" spans="2:41" ht="93.75" customHeight="1" x14ac:dyDescent="0.3">
      <c r="B128" s="2027"/>
      <c r="C128" s="2029"/>
      <c r="D128" s="2029"/>
      <c r="E128" s="2031" t="s">
        <v>346</v>
      </c>
      <c r="F128" s="2078" t="s">
        <v>329</v>
      </c>
      <c r="G128" s="2081" t="s">
        <v>672</v>
      </c>
      <c r="H128" s="1881" t="s">
        <v>68</v>
      </c>
      <c r="I128" s="2033" t="s">
        <v>1039</v>
      </c>
      <c r="J128" s="2033" t="s">
        <v>673</v>
      </c>
      <c r="K128" s="2033" t="s">
        <v>355</v>
      </c>
      <c r="L128" s="1919" t="s">
        <v>64</v>
      </c>
      <c r="M128" s="2035" t="s">
        <v>122</v>
      </c>
      <c r="N128" s="2037">
        <v>0.6</v>
      </c>
      <c r="O128" s="1946">
        <v>0.8</v>
      </c>
      <c r="P128" s="2039" t="s">
        <v>129</v>
      </c>
      <c r="Q128" s="2121" t="s">
        <v>84</v>
      </c>
      <c r="R128" s="2154" t="s">
        <v>1904</v>
      </c>
      <c r="S128" s="2255" t="s">
        <v>570</v>
      </c>
      <c r="T128" s="2042" t="s">
        <v>103</v>
      </c>
      <c r="U128" s="1953" t="s">
        <v>62</v>
      </c>
      <c r="V128" s="1946">
        <v>0.15</v>
      </c>
      <c r="W128" s="1953" t="s">
        <v>56</v>
      </c>
      <c r="X128" s="1946">
        <v>0.15</v>
      </c>
      <c r="Y128" s="2116">
        <v>0.3</v>
      </c>
      <c r="Z128" s="1953" t="s">
        <v>57</v>
      </c>
      <c r="AA128" s="1953" t="s">
        <v>65</v>
      </c>
      <c r="AB128" s="1953" t="s">
        <v>59</v>
      </c>
      <c r="AC128" s="2116">
        <v>0.42</v>
      </c>
      <c r="AD128" s="2022" t="s">
        <v>122</v>
      </c>
      <c r="AE128" s="2116">
        <v>0.8</v>
      </c>
      <c r="AF128" s="2022" t="s">
        <v>130</v>
      </c>
      <c r="AG128" s="1951" t="s">
        <v>129</v>
      </c>
      <c r="AH128" s="1953" t="s">
        <v>60</v>
      </c>
      <c r="AI128" s="2142" t="s">
        <v>670</v>
      </c>
      <c r="AJ128" s="1881" t="s">
        <v>671</v>
      </c>
      <c r="AK128" s="1881" t="s">
        <v>381</v>
      </c>
      <c r="AL128" s="1915">
        <v>45659</v>
      </c>
      <c r="AM128" s="1915">
        <v>46018</v>
      </c>
      <c r="AN128" s="1010"/>
      <c r="AO128" s="1939" t="s">
        <v>1040</v>
      </c>
    </row>
    <row r="129" spans="2:41" ht="101.25" customHeight="1" thickBot="1" x14ac:dyDescent="0.35">
      <c r="B129" s="2027"/>
      <c r="C129" s="2029"/>
      <c r="D129" s="2029"/>
      <c r="E129" s="2031"/>
      <c r="F129" s="2080"/>
      <c r="G129" s="2083"/>
      <c r="H129" s="1829"/>
      <c r="I129" s="2034"/>
      <c r="J129" s="2034"/>
      <c r="K129" s="2034"/>
      <c r="L129" s="1709"/>
      <c r="M129" s="2036"/>
      <c r="N129" s="2038"/>
      <c r="O129" s="1689"/>
      <c r="P129" s="2041"/>
      <c r="Q129" s="2122"/>
      <c r="R129" s="2155"/>
      <c r="S129" s="2256"/>
      <c r="T129" s="2043"/>
      <c r="U129" s="1692"/>
      <c r="V129" s="1689"/>
      <c r="W129" s="1692"/>
      <c r="X129" s="1689"/>
      <c r="Y129" s="1690"/>
      <c r="Z129" s="1692"/>
      <c r="AA129" s="1692"/>
      <c r="AB129" s="1692"/>
      <c r="AC129" s="1690"/>
      <c r="AD129" s="1703"/>
      <c r="AE129" s="1690"/>
      <c r="AF129" s="1703"/>
      <c r="AG129" s="1705"/>
      <c r="AH129" s="1692"/>
      <c r="AI129" s="2143"/>
      <c r="AJ129" s="1829"/>
      <c r="AK129" s="1829"/>
      <c r="AL129" s="1825"/>
      <c r="AM129" s="1825"/>
      <c r="AN129" s="1253"/>
      <c r="AO129" s="1947"/>
    </row>
    <row r="130" spans="2:41" ht="202.5" customHeight="1" x14ac:dyDescent="0.3">
      <c r="B130" s="2027" t="s">
        <v>200</v>
      </c>
      <c r="C130" s="2029" t="s">
        <v>210</v>
      </c>
      <c r="D130" s="2029" t="s">
        <v>221</v>
      </c>
      <c r="E130" s="2031" t="s">
        <v>74</v>
      </c>
      <c r="F130" s="2078" t="s">
        <v>325</v>
      </c>
      <c r="G130" s="1879" t="s">
        <v>1041</v>
      </c>
      <c r="H130" s="1881" t="s">
        <v>157</v>
      </c>
      <c r="I130" s="1881" t="s">
        <v>603</v>
      </c>
      <c r="J130" s="1881" t="s">
        <v>1042</v>
      </c>
      <c r="K130" s="2033" t="s">
        <v>356</v>
      </c>
      <c r="L130" s="1919" t="s">
        <v>52</v>
      </c>
      <c r="M130" s="2035" t="s">
        <v>135</v>
      </c>
      <c r="N130" s="2037">
        <v>1</v>
      </c>
      <c r="O130" s="1946">
        <v>0.6</v>
      </c>
      <c r="P130" s="2039" t="s">
        <v>129</v>
      </c>
      <c r="Q130" s="93" t="s">
        <v>84</v>
      </c>
      <c r="R130" s="1509" t="s">
        <v>1905</v>
      </c>
      <c r="S130" s="1334" t="s">
        <v>1789</v>
      </c>
      <c r="T130" s="1538" t="s">
        <v>103</v>
      </c>
      <c r="U130" s="1517" t="s">
        <v>61</v>
      </c>
      <c r="V130" s="1504">
        <v>0.25</v>
      </c>
      <c r="W130" s="1517" t="s">
        <v>56</v>
      </c>
      <c r="X130" s="1504">
        <v>0.15</v>
      </c>
      <c r="Y130" s="1535">
        <v>0.4</v>
      </c>
      <c r="Z130" s="1517" t="s">
        <v>57</v>
      </c>
      <c r="AA130" s="1517" t="s">
        <v>58</v>
      </c>
      <c r="AB130" s="1517" t="s">
        <v>59</v>
      </c>
      <c r="AC130" s="1535">
        <v>0.6</v>
      </c>
      <c r="AD130" s="1542" t="s">
        <v>122</v>
      </c>
      <c r="AE130" s="1535">
        <v>0.6</v>
      </c>
      <c r="AF130" s="1542" t="s">
        <v>123</v>
      </c>
      <c r="AG130" s="1515" t="s">
        <v>126</v>
      </c>
      <c r="AH130" s="1953" t="s">
        <v>60</v>
      </c>
      <c r="AI130" s="1966" t="s">
        <v>1710</v>
      </c>
      <c r="AJ130" s="1881" t="s">
        <v>1095</v>
      </c>
      <c r="AK130" s="2093" t="s">
        <v>590</v>
      </c>
      <c r="AL130" s="2023">
        <v>45689</v>
      </c>
      <c r="AM130" s="2023">
        <v>46020</v>
      </c>
      <c r="AN130" s="1010"/>
      <c r="AO130" s="1939" t="s">
        <v>1098</v>
      </c>
    </row>
    <row r="131" spans="2:41" ht="198" customHeight="1" thickBot="1" x14ac:dyDescent="0.35">
      <c r="B131" s="2027"/>
      <c r="C131" s="2029"/>
      <c r="D131" s="2029"/>
      <c r="E131" s="2031"/>
      <c r="F131" s="2080"/>
      <c r="G131" s="2032"/>
      <c r="H131" s="1829"/>
      <c r="I131" s="1829"/>
      <c r="J131" s="1829"/>
      <c r="K131" s="2034"/>
      <c r="L131" s="1709"/>
      <c r="M131" s="2036"/>
      <c r="N131" s="2038"/>
      <c r="O131" s="1689"/>
      <c r="P131" s="2041"/>
      <c r="Q131" s="1331" t="s">
        <v>347</v>
      </c>
      <c r="R131" s="1430" t="s">
        <v>1906</v>
      </c>
      <c r="S131" s="1335" t="s">
        <v>605</v>
      </c>
      <c r="T131" s="1540" t="s">
        <v>103</v>
      </c>
      <c r="U131" s="1477" t="s">
        <v>61</v>
      </c>
      <c r="V131" s="1478">
        <v>0.25</v>
      </c>
      <c r="W131" s="1477" t="s">
        <v>56</v>
      </c>
      <c r="X131" s="1478">
        <v>0.15</v>
      </c>
      <c r="Y131" s="1479">
        <v>0.4</v>
      </c>
      <c r="Z131" s="1477" t="s">
        <v>57</v>
      </c>
      <c r="AA131" s="1477" t="s">
        <v>58</v>
      </c>
      <c r="AB131" s="1477" t="s">
        <v>59</v>
      </c>
      <c r="AC131" s="1480">
        <v>0.36</v>
      </c>
      <c r="AD131" s="1481" t="s">
        <v>90</v>
      </c>
      <c r="AE131" s="1479">
        <v>0.6</v>
      </c>
      <c r="AF131" s="1481" t="s">
        <v>123</v>
      </c>
      <c r="AG131" s="1482" t="s">
        <v>126</v>
      </c>
      <c r="AH131" s="1692"/>
      <c r="AI131" s="1828"/>
      <c r="AJ131" s="1829"/>
      <c r="AK131" s="1903"/>
      <c r="AL131" s="2024"/>
      <c r="AM131" s="2024"/>
      <c r="AN131" s="1253"/>
      <c r="AO131" s="1947"/>
    </row>
    <row r="132" spans="2:41" ht="187.5" customHeight="1" x14ac:dyDescent="0.3">
      <c r="B132" s="2027"/>
      <c r="C132" s="2029"/>
      <c r="D132" s="2029"/>
      <c r="E132" s="2031" t="s">
        <v>74</v>
      </c>
      <c r="F132" s="2078" t="s">
        <v>326</v>
      </c>
      <c r="G132" s="1879" t="s">
        <v>1045</v>
      </c>
      <c r="H132" s="1881" t="s">
        <v>157</v>
      </c>
      <c r="I132" s="1881" t="s">
        <v>606</v>
      </c>
      <c r="J132" s="1881" t="s">
        <v>1046</v>
      </c>
      <c r="K132" s="2033" t="s">
        <v>356</v>
      </c>
      <c r="L132" s="1919" t="s">
        <v>52</v>
      </c>
      <c r="M132" s="2035" t="s">
        <v>135</v>
      </c>
      <c r="N132" s="2037">
        <v>1</v>
      </c>
      <c r="O132" s="1946">
        <v>0.8</v>
      </c>
      <c r="P132" s="2039" t="s">
        <v>129</v>
      </c>
      <c r="Q132" s="93" t="s">
        <v>84</v>
      </c>
      <c r="R132" s="1285" t="s">
        <v>1907</v>
      </c>
      <c r="S132" s="1334" t="s">
        <v>1790</v>
      </c>
      <c r="T132" s="1538" t="s">
        <v>103</v>
      </c>
      <c r="U132" s="1517" t="s">
        <v>61</v>
      </c>
      <c r="V132" s="1504">
        <v>0.25</v>
      </c>
      <c r="W132" s="1517" t="s">
        <v>56</v>
      </c>
      <c r="X132" s="1504">
        <v>0.15</v>
      </c>
      <c r="Y132" s="1535">
        <v>0.4</v>
      </c>
      <c r="Z132" s="1517" t="s">
        <v>57</v>
      </c>
      <c r="AA132" s="1517" t="s">
        <v>58</v>
      </c>
      <c r="AB132" s="1517" t="s">
        <v>59</v>
      </c>
      <c r="AC132" s="1535">
        <v>0.6</v>
      </c>
      <c r="AD132" s="1542" t="s">
        <v>122</v>
      </c>
      <c r="AE132" s="1535">
        <v>0.8</v>
      </c>
      <c r="AF132" s="1542" t="s">
        <v>130</v>
      </c>
      <c r="AG132" s="1515" t="s">
        <v>129</v>
      </c>
      <c r="AH132" s="1953" t="s">
        <v>60</v>
      </c>
      <c r="AI132" s="1966" t="s">
        <v>1711</v>
      </c>
      <c r="AJ132" s="1881" t="s">
        <v>1095</v>
      </c>
      <c r="AK132" s="2093" t="s">
        <v>430</v>
      </c>
      <c r="AL132" s="2023">
        <v>45689</v>
      </c>
      <c r="AM132" s="2023">
        <v>46020</v>
      </c>
      <c r="AN132" s="1010"/>
      <c r="AO132" s="1800" t="s">
        <v>1097</v>
      </c>
    </row>
    <row r="133" spans="2:41" ht="195.75" customHeight="1" thickBot="1" x14ac:dyDescent="0.35">
      <c r="B133" s="2146"/>
      <c r="C133" s="2147"/>
      <c r="D133" s="2147"/>
      <c r="E133" s="2148"/>
      <c r="F133" s="2213"/>
      <c r="G133" s="1880"/>
      <c r="H133" s="1882"/>
      <c r="I133" s="1882"/>
      <c r="J133" s="1882"/>
      <c r="K133" s="2149"/>
      <c r="L133" s="1964"/>
      <c r="M133" s="2150"/>
      <c r="N133" s="2151"/>
      <c r="O133" s="1956"/>
      <c r="P133" s="2152"/>
      <c r="Q133" s="1330" t="s">
        <v>347</v>
      </c>
      <c r="R133" s="1284" t="s">
        <v>1908</v>
      </c>
      <c r="S133" s="2259" t="s">
        <v>605</v>
      </c>
      <c r="T133" s="652" t="s">
        <v>103</v>
      </c>
      <c r="U133" s="1518" t="s">
        <v>61</v>
      </c>
      <c r="V133" s="1505">
        <v>0.25</v>
      </c>
      <c r="W133" s="1518" t="s">
        <v>56</v>
      </c>
      <c r="X133" s="1505">
        <v>0.15</v>
      </c>
      <c r="Y133" s="1100">
        <v>0.4</v>
      </c>
      <c r="Z133" s="1518" t="s">
        <v>57</v>
      </c>
      <c r="AA133" s="1518" t="s">
        <v>58</v>
      </c>
      <c r="AB133" s="1518" t="s">
        <v>59</v>
      </c>
      <c r="AC133" s="1107">
        <v>0.36</v>
      </c>
      <c r="AD133" s="1101" t="s">
        <v>90</v>
      </c>
      <c r="AE133" s="1100">
        <v>0.8</v>
      </c>
      <c r="AF133" s="1101" t="s">
        <v>130</v>
      </c>
      <c r="AG133" s="1516" t="s">
        <v>129</v>
      </c>
      <c r="AH133" s="1954"/>
      <c r="AI133" s="1828"/>
      <c r="AJ133" s="1829"/>
      <c r="AK133" s="2156"/>
      <c r="AL133" s="2024"/>
      <c r="AM133" s="2153"/>
      <c r="AN133" s="1253"/>
      <c r="AO133" s="1801"/>
    </row>
    <row r="134" spans="2:41" x14ac:dyDescent="0.3">
      <c r="AI134" s="1442"/>
      <c r="AJ134" s="1440"/>
      <c r="AL134" s="1440"/>
    </row>
    <row r="140" spans="2:41" ht="17.25" thickBot="1" x14ac:dyDescent="0.35"/>
    <row r="141" spans="2:41" ht="17.25" thickBot="1" x14ac:dyDescent="0.35">
      <c r="H141" s="1441"/>
    </row>
  </sheetData>
  <protectedRanges>
    <protectedRange algorithmName="SHA-512" hashValue="G9bsd8ul70ySco/fjwoWEDABnXqVPz4YLkYmFCYj+rKlKkH9jH+EOHsXMfELT3EUbmL/wOE+3Kxk47F1wcNXBA==" saltValue="Bv4mwMmuON34DS/avFYXpQ==" spinCount="100000" sqref="AI43:AN44 AL45:AM46" name="Rango1_5"/>
    <protectedRange algorithmName="SHA-512" hashValue="G9bsd8ul70ySco/fjwoWEDABnXqVPz4YLkYmFCYj+rKlKkH9jH+EOHsXMfELT3EUbmL/wOE+3Kxk47F1wcNXBA==" saltValue="Bv4mwMmuON34DS/avFYXpQ==" spinCount="100000" sqref="G45" name="Rango1_4"/>
    <protectedRange algorithmName="SHA-512" hashValue="G9bsd8ul70ySco/fjwoWEDABnXqVPz4YLkYmFCYj+rKlKkH9jH+EOHsXMfELT3EUbmL/wOE+3Kxk47F1wcNXBA==" saltValue="Bv4mwMmuON34DS/avFYXpQ==" spinCount="100000" sqref="J45:J46" name="Rango1_2"/>
    <protectedRange algorithmName="SHA-512" hashValue="G9bsd8ul70ySco/fjwoWEDABnXqVPz4YLkYmFCYj+rKlKkH9jH+EOHsXMfELT3EUbmL/wOE+3Kxk47F1wcNXBA==" saltValue="Bv4mwMmuON34DS/avFYXpQ==" spinCount="100000" sqref="S45:S46" name="Rango1_2_1_1"/>
    <protectedRange algorithmName="SHA-512" hashValue="G9bsd8ul70ySco/fjwoWEDABnXqVPz4YLkYmFCYj+rKlKkH9jH+EOHsXMfELT3EUbmL/wOE+3Kxk47F1wcNXBA==" saltValue="Bv4mwMmuON34DS/avFYXpQ==" spinCount="100000" sqref="AK45:AK46" name="Rango1_5_1"/>
    <protectedRange algorithmName="SHA-512" hashValue="G9bsd8ul70ySco/fjwoWEDABnXqVPz4YLkYmFCYj+rKlKkH9jH+EOHsXMfELT3EUbmL/wOE+3Kxk47F1wcNXBA==" saltValue="Bv4mwMmuON34DS/avFYXpQ==" spinCount="100000" sqref="AI45:AJ46 AN45:AN46" name="Rango1_6"/>
    <protectedRange algorithmName="SHA-512" hashValue="G9bsd8ul70ySco/fjwoWEDABnXqVPz4YLkYmFCYj+rKlKkH9jH+EOHsXMfELT3EUbmL/wOE+3Kxk47F1wcNXBA==" saltValue="Bv4mwMmuON34DS/avFYXpQ==" spinCount="100000" sqref="I103:J103" name="Rango1_2_1"/>
    <protectedRange algorithmName="SHA-512" hashValue="G9bsd8ul70ySco/fjwoWEDABnXqVPz4YLkYmFCYj+rKlKkH9jH+EOHsXMfELT3EUbmL/wOE+3Kxk47F1wcNXBA==" saltValue="Bv4mwMmuON34DS/avFYXpQ==" spinCount="100000" sqref="G36" name="Rango1"/>
    <protectedRange algorithmName="SHA-512" hashValue="G9bsd8ul70ySco/fjwoWEDABnXqVPz4YLkYmFCYj+rKlKkH9jH+EOHsXMfELT3EUbmL/wOE+3Kxk47F1wcNXBA==" saltValue="Bv4mwMmuON34DS/avFYXpQ==" spinCount="100000" sqref="R36:S36" name="Rango1_1"/>
    <protectedRange algorithmName="SHA-512" hashValue="G9bsd8ul70ySco/fjwoWEDABnXqVPz4YLkYmFCYj+rKlKkH9jH+EOHsXMfELT3EUbmL/wOE+3Kxk47F1wcNXBA==" saltValue="Bv4mwMmuON34DS/avFYXpQ==" spinCount="100000" sqref="AK103" name="Rango1_2_2_1"/>
    <protectedRange algorithmName="SHA-512" hashValue="G9bsd8ul70ySco/fjwoWEDABnXqVPz4YLkYmFCYj+rKlKkH9jH+EOHsXMfELT3EUbmL/wOE+3Kxk47F1wcNXBA==" saltValue="Bv4mwMmuON34DS/avFYXpQ==" spinCount="100000" sqref="AO103" name="Rango1_2_3_1"/>
    <protectedRange algorithmName="SHA-512" hashValue="G9bsd8ul70ySco/fjwoWEDABnXqVPz4YLkYmFCYj+rKlKkH9jH+EOHsXMfELT3EUbmL/wOE+3Kxk47F1wcNXBA==" saltValue="Bv4mwMmuON34DS/avFYXpQ==" spinCount="100000" sqref="AI103" name="Rango1_2_2_6"/>
    <protectedRange algorithmName="SHA-512" hashValue="G9bsd8ul70ySco/fjwoWEDABnXqVPz4YLkYmFCYj+rKlKkH9jH+EOHsXMfELT3EUbmL/wOE+3Kxk47F1wcNXBA==" saltValue="Bv4mwMmuON34DS/avFYXpQ==" spinCount="100000" sqref="AJ103" name="Rango1_2_2_6_1"/>
  </protectedRanges>
  <autoFilter ref="A8:BZ133" xr:uid="{1EF0AB00-F6F1-471C-89D4-3C77AC86B28F}"/>
  <mergeCells count="929">
    <mergeCell ref="B69:B92"/>
    <mergeCell ref="C69:C92"/>
    <mergeCell ref="D69:D92"/>
    <mergeCell ref="G89:G91"/>
    <mergeCell ref="H89:H91"/>
    <mergeCell ref="I89:I91"/>
    <mergeCell ref="F78:F80"/>
    <mergeCell ref="G78:G80"/>
    <mergeCell ref="K76:K77"/>
    <mergeCell ref="L76:L77"/>
    <mergeCell ref="E83:E84"/>
    <mergeCell ref="F83:F84"/>
    <mergeCell ref="O89:O91"/>
    <mergeCell ref="P89:P91"/>
    <mergeCell ref="K89:K91"/>
    <mergeCell ref="L89:L91"/>
    <mergeCell ref="M89:M91"/>
    <mergeCell ref="N89:N91"/>
    <mergeCell ref="J76:J77"/>
    <mergeCell ref="J83:J84"/>
    <mergeCell ref="I78:I80"/>
    <mergeCell ref="E81:E82"/>
    <mergeCell ref="E78:E80"/>
    <mergeCell ref="N73:N74"/>
    <mergeCell ref="O115:O116"/>
    <mergeCell ref="P115:P116"/>
    <mergeCell ref="K83:K84"/>
    <mergeCell ref="L83:L84"/>
    <mergeCell ref="M83:M84"/>
    <mergeCell ref="J81:J82"/>
    <mergeCell ref="J78:J80"/>
    <mergeCell ref="O104:O105"/>
    <mergeCell ref="P104:P105"/>
    <mergeCell ref="C93:C103"/>
    <mergeCell ref="D93:D103"/>
    <mergeCell ref="V78:V80"/>
    <mergeCell ref="W78:W80"/>
    <mergeCell ref="I81:I82"/>
    <mergeCell ref="H81:H82"/>
    <mergeCell ref="H78:H80"/>
    <mergeCell ref="P108:P109"/>
    <mergeCell ref="J89:J91"/>
    <mergeCell ref="E89:E91"/>
    <mergeCell ref="F89:F91"/>
    <mergeCell ref="J115:J116"/>
    <mergeCell ref="D104:D116"/>
    <mergeCell ref="E104:E105"/>
    <mergeCell ref="F104:F105"/>
    <mergeCell ref="G104:G105"/>
    <mergeCell ref="K106:K107"/>
    <mergeCell ref="L106:L107"/>
    <mergeCell ref="M106:M107"/>
    <mergeCell ref="N106:N107"/>
    <mergeCell ref="I106:I107"/>
    <mergeCell ref="AH130:AH131"/>
    <mergeCell ref="AK130:AK131"/>
    <mergeCell ref="AL130:AL131"/>
    <mergeCell ref="AI130:AI131"/>
    <mergeCell ref="AJ130:AJ131"/>
    <mergeCell ref="AM132:AM133"/>
    <mergeCell ref="AO128:AO129"/>
    <mergeCell ref="X128:X129"/>
    <mergeCell ref="Y128:Y129"/>
    <mergeCell ref="Z128:Z129"/>
    <mergeCell ref="AA128:AA129"/>
    <mergeCell ref="AB128:AB129"/>
    <mergeCell ref="AC128:AC129"/>
    <mergeCell ref="R128:R129"/>
    <mergeCell ref="S128:S129"/>
    <mergeCell ref="T78:T80"/>
    <mergeCell ref="U78:U80"/>
    <mergeCell ref="AL106:AL107"/>
    <mergeCell ref="AK108:AK109"/>
    <mergeCell ref="AL108:AL109"/>
    <mergeCell ref="AL89:AL91"/>
    <mergeCell ref="AO132:AO133"/>
    <mergeCell ref="AK132:AK133"/>
    <mergeCell ref="AM130:AM131"/>
    <mergeCell ref="AO130:AO131"/>
    <mergeCell ref="AL132:AL133"/>
    <mergeCell ref="AM128:AM129"/>
    <mergeCell ref="AO115:AO116"/>
    <mergeCell ref="AO118:AO120"/>
    <mergeCell ref="AM108:AM109"/>
    <mergeCell ref="AO108:AO109"/>
    <mergeCell ref="AH108:AH109"/>
    <mergeCell ref="N132:N133"/>
    <mergeCell ref="O132:O133"/>
    <mergeCell ref="P132:P133"/>
    <mergeCell ref="AH132:AH133"/>
    <mergeCell ref="T128:T129"/>
    <mergeCell ref="U128:U129"/>
    <mergeCell ref="V128:V129"/>
    <mergeCell ref="H130:H131"/>
    <mergeCell ref="I130:I131"/>
    <mergeCell ref="J130:J131"/>
    <mergeCell ref="K130:K131"/>
    <mergeCell ref="L130:L131"/>
    <mergeCell ref="M130:M131"/>
    <mergeCell ref="AI132:AI133"/>
    <mergeCell ref="AJ132:AJ133"/>
    <mergeCell ref="N130:N131"/>
    <mergeCell ref="O130:O131"/>
    <mergeCell ref="P130:P131"/>
    <mergeCell ref="W128:W129"/>
    <mergeCell ref="AD128:AD129"/>
    <mergeCell ref="AE128:AE129"/>
    <mergeCell ref="AF128:AF129"/>
    <mergeCell ref="AG128:AG129"/>
    <mergeCell ref="AH128:AH129"/>
    <mergeCell ref="O128:O129"/>
    <mergeCell ref="P128:P129"/>
    <mergeCell ref="B130:B133"/>
    <mergeCell ref="C130:C133"/>
    <mergeCell ref="D130:D133"/>
    <mergeCell ref="E130:E131"/>
    <mergeCell ref="F130:F131"/>
    <mergeCell ref="G130:G131"/>
    <mergeCell ref="E132:E133"/>
    <mergeCell ref="F132:F133"/>
    <mergeCell ref="G132:G133"/>
    <mergeCell ref="H132:H133"/>
    <mergeCell ref="I132:I133"/>
    <mergeCell ref="J132:J133"/>
    <mergeCell ref="K132:K133"/>
    <mergeCell ref="L132:L133"/>
    <mergeCell ref="M132:M133"/>
    <mergeCell ref="G128:G129"/>
    <mergeCell ref="H128:H129"/>
    <mergeCell ref="B123:B129"/>
    <mergeCell ref="C123:C129"/>
    <mergeCell ref="D123:D129"/>
    <mergeCell ref="E123:E124"/>
    <mergeCell ref="I128:I129"/>
    <mergeCell ref="J128:J129"/>
    <mergeCell ref="K128:K129"/>
    <mergeCell ref="L128:L129"/>
    <mergeCell ref="M128:M129"/>
    <mergeCell ref="E128:E129"/>
    <mergeCell ref="F128:F129"/>
    <mergeCell ref="I125:I127"/>
    <mergeCell ref="L125:L127"/>
    <mergeCell ref="M125:M127"/>
    <mergeCell ref="E125:E127"/>
    <mergeCell ref="AO121:AO122"/>
    <mergeCell ref="N121:N122"/>
    <mergeCell ref="AO125:AO127"/>
    <mergeCell ref="O121:O122"/>
    <mergeCell ref="P121:P122"/>
    <mergeCell ref="AH121:AH122"/>
    <mergeCell ref="AO123:AO124"/>
    <mergeCell ref="Q123:Q124"/>
    <mergeCell ref="AI128:AI129"/>
    <mergeCell ref="AJ128:AJ129"/>
    <mergeCell ref="AK128:AK129"/>
    <mergeCell ref="AL128:AL129"/>
    <mergeCell ref="N125:N127"/>
    <mergeCell ref="AA123:AA124"/>
    <mergeCell ref="AB123:AB124"/>
    <mergeCell ref="AC123:AC124"/>
    <mergeCell ref="R123:R124"/>
    <mergeCell ref="S123:S124"/>
    <mergeCell ref="T123:T124"/>
    <mergeCell ref="N123:N124"/>
    <mergeCell ref="G123:G124"/>
    <mergeCell ref="X123:X124"/>
    <mergeCell ref="Y123:Y124"/>
    <mergeCell ref="Z123:Z124"/>
    <mergeCell ref="H125:H127"/>
    <mergeCell ref="K125:K127"/>
    <mergeCell ref="J125:J127"/>
    <mergeCell ref="O123:O124"/>
    <mergeCell ref="P123:P124"/>
    <mergeCell ref="O125:O127"/>
    <mergeCell ref="P125:P127"/>
    <mergeCell ref="N128:N129"/>
    <mergeCell ref="U123:U124"/>
    <mergeCell ref="V123:V124"/>
    <mergeCell ref="Q128:Q129"/>
    <mergeCell ref="AL118:AL120"/>
    <mergeCell ref="AM118:AM120"/>
    <mergeCell ref="AN118:AN120"/>
    <mergeCell ref="N118:N120"/>
    <mergeCell ref="AH118:AH120"/>
    <mergeCell ref="AK121:AK122"/>
    <mergeCell ref="AL121:AL122"/>
    <mergeCell ref="AM121:AM122"/>
    <mergeCell ref="O118:O120"/>
    <mergeCell ref="P118:P120"/>
    <mergeCell ref="L118:L120"/>
    <mergeCell ref="M118:M120"/>
    <mergeCell ref="AI121:AI122"/>
    <mergeCell ref="AJ121:AJ122"/>
    <mergeCell ref="F125:F127"/>
    <mergeCell ref="G125:G127"/>
    <mergeCell ref="H123:H124"/>
    <mergeCell ref="I123:I124"/>
    <mergeCell ref="J123:J124"/>
    <mergeCell ref="K123:K124"/>
    <mergeCell ref="L123:L124"/>
    <mergeCell ref="M123:M124"/>
    <mergeCell ref="W123:W124"/>
    <mergeCell ref="AD123:AD124"/>
    <mergeCell ref="AE123:AE124"/>
    <mergeCell ref="AF123:AF124"/>
    <mergeCell ref="AG123:AG124"/>
    <mergeCell ref="AH123:AH124"/>
    <mergeCell ref="AH125:AH127"/>
    <mergeCell ref="F123:F124"/>
    <mergeCell ref="B104:B116"/>
    <mergeCell ref="C104:C116"/>
    <mergeCell ref="H118:H120"/>
    <mergeCell ref="I118:I120"/>
    <mergeCell ref="J118:J120"/>
    <mergeCell ref="K118:K120"/>
    <mergeCell ref="F113:F114"/>
    <mergeCell ref="E121:E122"/>
    <mergeCell ref="F121:F122"/>
    <mergeCell ref="G121:G122"/>
    <mergeCell ref="H121:H122"/>
    <mergeCell ref="I121:I122"/>
    <mergeCell ref="J121:J122"/>
    <mergeCell ref="K121:K122"/>
    <mergeCell ref="J106:J107"/>
    <mergeCell ref="AM113:AM114"/>
    <mergeCell ref="AO113:AO114"/>
    <mergeCell ref="O113:O114"/>
    <mergeCell ref="P113:P114"/>
    <mergeCell ref="AH113:AH114"/>
    <mergeCell ref="AO110:AO112"/>
    <mergeCell ref="AH110:AH112"/>
    <mergeCell ref="AJ110:AJ112"/>
    <mergeCell ref="AK110:AK112"/>
    <mergeCell ref="AL110:AL112"/>
    <mergeCell ref="AM110:AM112"/>
    <mergeCell ref="O110:O112"/>
    <mergeCell ref="P110:P112"/>
    <mergeCell ref="AH115:AH116"/>
    <mergeCell ref="B117:B122"/>
    <mergeCell ref="C117:C122"/>
    <mergeCell ref="D117:D122"/>
    <mergeCell ref="E118:E120"/>
    <mergeCell ref="F118:F120"/>
    <mergeCell ref="G118:G120"/>
    <mergeCell ref="K115:K116"/>
    <mergeCell ref="L115:L116"/>
    <mergeCell ref="M115:M116"/>
    <mergeCell ref="N115:N116"/>
    <mergeCell ref="E115:E116"/>
    <mergeCell ref="F115:F116"/>
    <mergeCell ref="G115:G116"/>
    <mergeCell ref="H115:H116"/>
    <mergeCell ref="I115:I116"/>
    <mergeCell ref="AJ113:AJ114"/>
    <mergeCell ref="AL113:AL114"/>
    <mergeCell ref="G113:G114"/>
    <mergeCell ref="H113:H114"/>
    <mergeCell ref="I113:I114"/>
    <mergeCell ref="J113:J114"/>
    <mergeCell ref="K113:K114"/>
    <mergeCell ref="L113:L114"/>
    <mergeCell ref="M113:M114"/>
    <mergeCell ref="N113:N114"/>
    <mergeCell ref="E113:E114"/>
    <mergeCell ref="L121:L122"/>
    <mergeCell ref="M121:M122"/>
    <mergeCell ref="AI118:AI120"/>
    <mergeCell ref="AJ118:AJ120"/>
    <mergeCell ref="AK118:AK120"/>
    <mergeCell ref="AJ108:AJ109"/>
    <mergeCell ref="I104:I105"/>
    <mergeCell ref="AH101:AH102"/>
    <mergeCell ref="AI101:AI102"/>
    <mergeCell ref="J101:J102"/>
    <mergeCell ref="K101:K102"/>
    <mergeCell ref="L101:L102"/>
    <mergeCell ref="M101:M102"/>
    <mergeCell ref="M110:M112"/>
    <mergeCell ref="N110:N112"/>
    <mergeCell ref="E108:E109"/>
    <mergeCell ref="F108:F109"/>
    <mergeCell ref="G108:G109"/>
    <mergeCell ref="H108:H109"/>
    <mergeCell ref="I108:I109"/>
    <mergeCell ref="J108:J109"/>
    <mergeCell ref="K108:K109"/>
    <mergeCell ref="O106:O107"/>
    <mergeCell ref="AH106:AH107"/>
    <mergeCell ref="M108:M109"/>
    <mergeCell ref="N108:N109"/>
    <mergeCell ref="E110:E112"/>
    <mergeCell ref="F110:F112"/>
    <mergeCell ref="G110:G112"/>
    <mergeCell ref="H110:H112"/>
    <mergeCell ref="I110:I112"/>
    <mergeCell ref="J110:J112"/>
    <mergeCell ref="K110:K112"/>
    <mergeCell ref="L110:L112"/>
    <mergeCell ref="E106:E107"/>
    <mergeCell ref="F106:F107"/>
    <mergeCell ref="G106:G107"/>
    <mergeCell ref="L108:L109"/>
    <mergeCell ref="AI108:AI109"/>
    <mergeCell ref="O108:O109"/>
    <mergeCell ref="L104:L105"/>
    <mergeCell ref="M104:M105"/>
    <mergeCell ref="N104:N105"/>
    <mergeCell ref="O98:O100"/>
    <mergeCell ref="P98:P100"/>
    <mergeCell ref="AH98:AH100"/>
    <mergeCell ref="F101:F102"/>
    <mergeCell ref="G101:G102"/>
    <mergeCell ref="AO98:AO100"/>
    <mergeCell ref="AI106:AI107"/>
    <mergeCell ref="AJ106:AJ107"/>
    <mergeCell ref="AK106:AK107"/>
    <mergeCell ref="H106:H107"/>
    <mergeCell ref="J98:J100"/>
    <mergeCell ref="K98:K100"/>
    <mergeCell ref="L98:L100"/>
    <mergeCell ref="AK101:AK102"/>
    <mergeCell ref="AL101:AL102"/>
    <mergeCell ref="AM101:AM102"/>
    <mergeCell ref="AO101:AO102"/>
    <mergeCell ref="AJ101:AJ102"/>
    <mergeCell ref="O101:O102"/>
    <mergeCell ref="P101:P102"/>
    <mergeCell ref="AM106:AM107"/>
    <mergeCell ref="AO106:AO107"/>
    <mergeCell ref="P106:P107"/>
    <mergeCell ref="I101:I102"/>
    <mergeCell ref="AM89:AM91"/>
    <mergeCell ref="H101:H102"/>
    <mergeCell ref="M98:M100"/>
    <mergeCell ref="N98:N100"/>
    <mergeCell ref="N101:N102"/>
    <mergeCell ref="AO89:AO91"/>
    <mergeCell ref="AH104:AH105"/>
    <mergeCell ref="B93:B103"/>
    <mergeCell ref="AN83:AN84"/>
    <mergeCell ref="AI81:AI82"/>
    <mergeCell ref="AJ81:AJ82"/>
    <mergeCell ref="AK81:AK82"/>
    <mergeCell ref="AH78:AH80"/>
    <mergeCell ref="F81:F82"/>
    <mergeCell ref="G81:G82"/>
    <mergeCell ref="K81:K82"/>
    <mergeCell ref="L81:L82"/>
    <mergeCell ref="AH89:AH91"/>
    <mergeCell ref="AI89:AI91"/>
    <mergeCell ref="AJ89:AJ91"/>
    <mergeCell ref="AK89:AK91"/>
    <mergeCell ref="AH85:AH86"/>
    <mergeCell ref="AN85:AN86"/>
    <mergeCell ref="E98:E100"/>
    <mergeCell ref="F98:F100"/>
    <mergeCell ref="G98:G100"/>
    <mergeCell ref="H98:H100"/>
    <mergeCell ref="E101:E102"/>
    <mergeCell ref="AO104:AO105"/>
    <mergeCell ref="H104:H105"/>
    <mergeCell ref="J104:J105"/>
    <mergeCell ref="K104:K105"/>
    <mergeCell ref="M81:M82"/>
    <mergeCell ref="K78:K80"/>
    <mergeCell ref="L78:L80"/>
    <mergeCell ref="M78:M80"/>
    <mergeCell ref="N78:N80"/>
    <mergeCell ref="X78:X80"/>
    <mergeCell ref="Y78:Y80"/>
    <mergeCell ref="AM81:AM82"/>
    <mergeCell ref="O81:O82"/>
    <mergeCell ref="P81:P82"/>
    <mergeCell ref="AG81:AG82"/>
    <mergeCell ref="AF81:AF82"/>
    <mergeCell ref="AE81:AE82"/>
    <mergeCell ref="AD81:AD82"/>
    <mergeCell ref="AC81:AC82"/>
    <mergeCell ref="AB81:AB82"/>
    <mergeCell ref="AA81:AA82"/>
    <mergeCell ref="Z81:Z82"/>
    <mergeCell ref="Y81:Y82"/>
    <mergeCell ref="X81:X82"/>
    <mergeCell ref="W81:W82"/>
    <mergeCell ref="V81:V82"/>
    <mergeCell ref="U81:U82"/>
    <mergeCell ref="T81:T82"/>
    <mergeCell ref="S81:S82"/>
    <mergeCell ref="N81:N82"/>
    <mergeCell ref="S76:S77"/>
    <mergeCell ref="T76:T77"/>
    <mergeCell ref="U76:U77"/>
    <mergeCell ref="AH81:AH82"/>
    <mergeCell ref="O78:O80"/>
    <mergeCell ref="P78:P80"/>
    <mergeCell ref="R81:R82"/>
    <mergeCell ref="Q81:Q82"/>
    <mergeCell ref="Z78:Z80"/>
    <mergeCell ref="AE78:AE80"/>
    <mergeCell ref="AF78:AF80"/>
    <mergeCell ref="AG78:AG80"/>
    <mergeCell ref="AO83:AO84"/>
    <mergeCell ref="AO81:AO82"/>
    <mergeCell ref="AA78:AA80"/>
    <mergeCell ref="AB78:AB80"/>
    <mergeCell ref="AC78:AC80"/>
    <mergeCell ref="AD78:AD80"/>
    <mergeCell ref="Q78:Q80"/>
    <mergeCell ref="R78:R80"/>
    <mergeCell ref="S78:S80"/>
    <mergeCell ref="AL81:AL82"/>
    <mergeCell ref="O83:O84"/>
    <mergeCell ref="P83:P84"/>
    <mergeCell ref="AH83:AH84"/>
    <mergeCell ref="Z73:Z74"/>
    <mergeCell ref="AA73:AA74"/>
    <mergeCell ref="AB73:AB74"/>
    <mergeCell ref="M76:M77"/>
    <mergeCell ref="N76:N77"/>
    <mergeCell ref="AI76:AI77"/>
    <mergeCell ref="AJ76:AJ77"/>
    <mergeCell ref="AK76:AK77"/>
    <mergeCell ref="AL76:AL77"/>
    <mergeCell ref="AM76:AM77"/>
    <mergeCell ref="Q76:Q77"/>
    <mergeCell ref="R76:R77"/>
    <mergeCell ref="AG76:AG77"/>
    <mergeCell ref="AB76:AB77"/>
    <mergeCell ref="AC76:AC77"/>
    <mergeCell ref="AD76:AD77"/>
    <mergeCell ref="AE76:AE77"/>
    <mergeCell ref="AF76:AF77"/>
    <mergeCell ref="AH76:AH77"/>
    <mergeCell ref="AO76:AO77"/>
    <mergeCell ref="AL73:AL74"/>
    <mergeCell ref="AM73:AM74"/>
    <mergeCell ref="AO73:AO74"/>
    <mergeCell ref="AO78:AO80"/>
    <mergeCell ref="L61:L65"/>
    <mergeCell ref="M61:M65"/>
    <mergeCell ref="N61:N65"/>
    <mergeCell ref="N67:N68"/>
    <mergeCell ref="V76:V77"/>
    <mergeCell ref="W76:W77"/>
    <mergeCell ref="X76:X77"/>
    <mergeCell ref="Y76:Y77"/>
    <mergeCell ref="Z76:Z77"/>
    <mergeCell ref="AA76:AA77"/>
    <mergeCell ref="AM78:AM80"/>
    <mergeCell ref="AI78:AI80"/>
    <mergeCell ref="AJ78:AJ80"/>
    <mergeCell ref="AK78:AK80"/>
    <mergeCell ref="AL78:AL80"/>
    <mergeCell ref="AD73:AD74"/>
    <mergeCell ref="AE73:AE74"/>
    <mergeCell ref="AF73:AF74"/>
    <mergeCell ref="AG73:AG74"/>
    <mergeCell ref="AH73:AH74"/>
    <mergeCell ref="AJ59:AJ60"/>
    <mergeCell ref="J59:J60"/>
    <mergeCell ref="K59:K60"/>
    <mergeCell ref="L59:L60"/>
    <mergeCell ref="M59:M60"/>
    <mergeCell ref="N59:N60"/>
    <mergeCell ref="AO59:AO60"/>
    <mergeCell ref="AK59:AK60"/>
    <mergeCell ref="AL59:AL60"/>
    <mergeCell ref="AK67:AK68"/>
    <mergeCell ref="AL67:AL68"/>
    <mergeCell ref="AL61:AL65"/>
    <mergeCell ref="AM61:AM65"/>
    <mergeCell ref="AM67:AM68"/>
    <mergeCell ref="AC73:AC74"/>
    <mergeCell ref="X73:X74"/>
    <mergeCell ref="Y73:Y74"/>
    <mergeCell ref="Q73:Q74"/>
    <mergeCell ref="AJ73:AJ74"/>
    <mergeCell ref="AK73:AK74"/>
    <mergeCell ref="J67:J68"/>
    <mergeCell ref="K67:K68"/>
    <mergeCell ref="O61:O65"/>
    <mergeCell ref="P61:P65"/>
    <mergeCell ref="AH61:AH65"/>
    <mergeCell ref="AI61:AI65"/>
    <mergeCell ref="AJ61:AJ65"/>
    <mergeCell ref="AK61:AK65"/>
    <mergeCell ref="K61:K65"/>
    <mergeCell ref="E73:E74"/>
    <mergeCell ref="F73:F74"/>
    <mergeCell ref="G73:G74"/>
    <mergeCell ref="K73:K74"/>
    <mergeCell ref="L73:L74"/>
    <mergeCell ref="M73:M74"/>
    <mergeCell ref="E76:E77"/>
    <mergeCell ref="F76:F77"/>
    <mergeCell ref="O76:O77"/>
    <mergeCell ref="P76:P77"/>
    <mergeCell ref="AO67:AO68"/>
    <mergeCell ref="AH67:AH68"/>
    <mergeCell ref="AI67:AI68"/>
    <mergeCell ref="AJ67:AJ68"/>
    <mergeCell ref="L67:L68"/>
    <mergeCell ref="M67:M68"/>
    <mergeCell ref="O67:O68"/>
    <mergeCell ref="P67:P68"/>
    <mergeCell ref="E67:E68"/>
    <mergeCell ref="F67:F68"/>
    <mergeCell ref="G67:G68"/>
    <mergeCell ref="H67:H68"/>
    <mergeCell ref="I67:I68"/>
    <mergeCell ref="AI73:AI74"/>
    <mergeCell ref="R73:R74"/>
    <mergeCell ref="S73:S74"/>
    <mergeCell ref="T73:T74"/>
    <mergeCell ref="U73:U74"/>
    <mergeCell ref="V73:V74"/>
    <mergeCell ref="W73:W74"/>
    <mergeCell ref="G83:G84"/>
    <mergeCell ref="H83:H84"/>
    <mergeCell ref="I83:I84"/>
    <mergeCell ref="N83:N84"/>
    <mergeCell ref="AN45:AN46"/>
    <mergeCell ref="AO45:AO46"/>
    <mergeCell ref="AH45:AH46"/>
    <mergeCell ref="AI45:AI46"/>
    <mergeCell ref="AJ45:AJ46"/>
    <mergeCell ref="AK45:AK46"/>
    <mergeCell ref="AL45:AL46"/>
    <mergeCell ref="AM45:AM46"/>
    <mergeCell ref="M45:M46"/>
    <mergeCell ref="N45:N46"/>
    <mergeCell ref="AO57:AO58"/>
    <mergeCell ref="N57:N58"/>
    <mergeCell ref="O57:O58"/>
    <mergeCell ref="O73:O74"/>
    <mergeCell ref="P73:P74"/>
    <mergeCell ref="G76:G77"/>
    <mergeCell ref="H76:H77"/>
    <mergeCell ref="I61:I65"/>
    <mergeCell ref="J61:J65"/>
    <mergeCell ref="O59:O60"/>
    <mergeCell ref="P59:P60"/>
    <mergeCell ref="AH59:AH60"/>
    <mergeCell ref="AI59:AI60"/>
    <mergeCell ref="E57:E58"/>
    <mergeCell ref="F57:F58"/>
    <mergeCell ref="G57:G58"/>
    <mergeCell ref="H57:H58"/>
    <mergeCell ref="I57:I58"/>
    <mergeCell ref="J57:J58"/>
    <mergeCell ref="K57:K58"/>
    <mergeCell ref="L57:L58"/>
    <mergeCell ref="P57:P58"/>
    <mergeCell ref="AH57:AH58"/>
    <mergeCell ref="I45:I46"/>
    <mergeCell ref="J45:J46"/>
    <mergeCell ref="K45:K46"/>
    <mergeCell ref="L45:L46"/>
    <mergeCell ref="AC47:AC48"/>
    <mergeCell ref="AD47:AD48"/>
    <mergeCell ref="AE47:AE48"/>
    <mergeCell ref="Y47:Y48"/>
    <mergeCell ref="Z47:Z48"/>
    <mergeCell ref="AH43:AH44"/>
    <mergeCell ref="AI43:AI44"/>
    <mergeCell ref="AJ43:AJ44"/>
    <mergeCell ref="AK43:AK44"/>
    <mergeCell ref="AL43:AL44"/>
    <mergeCell ref="AM43:AM44"/>
    <mergeCell ref="M43:M44"/>
    <mergeCell ref="N43:N44"/>
    <mergeCell ref="O43:O44"/>
    <mergeCell ref="P43:P44"/>
    <mergeCell ref="O45:O46"/>
    <mergeCell ref="P45:P46"/>
    <mergeCell ref="L43:L44"/>
    <mergeCell ref="B43:B46"/>
    <mergeCell ref="C43:C46"/>
    <mergeCell ref="D43:D46"/>
    <mergeCell ref="E43:E44"/>
    <mergeCell ref="F43:F44"/>
    <mergeCell ref="G43:G44"/>
    <mergeCell ref="H43:H44"/>
    <mergeCell ref="I43:I44"/>
    <mergeCell ref="J43:J44"/>
    <mergeCell ref="K43:K44"/>
    <mergeCell ref="AK40:AK41"/>
    <mergeCell ref="N38:N39"/>
    <mergeCell ref="O38:O39"/>
    <mergeCell ref="P38:P39"/>
    <mergeCell ref="AH38:AH39"/>
    <mergeCell ref="H40:H41"/>
    <mergeCell ref="I40:I41"/>
    <mergeCell ref="L40:L41"/>
    <mergeCell ref="M40:M41"/>
    <mergeCell ref="N40:N41"/>
    <mergeCell ref="AI38:AI39"/>
    <mergeCell ref="AJ38:AJ39"/>
    <mergeCell ref="AK38:AK39"/>
    <mergeCell ref="AI40:AI41"/>
    <mergeCell ref="AJ40:AJ41"/>
    <mergeCell ref="E45:E46"/>
    <mergeCell ref="F45:F46"/>
    <mergeCell ref="G45:G46"/>
    <mergeCell ref="H45:H46"/>
    <mergeCell ref="AN43:AN44"/>
    <mergeCell ref="AO43:AO44"/>
    <mergeCell ref="O40:O41"/>
    <mergeCell ref="P40:P41"/>
    <mergeCell ref="AH40:AH41"/>
    <mergeCell ref="AO38:AO39"/>
    <mergeCell ref="AL38:AL39"/>
    <mergeCell ref="AM38:AM39"/>
    <mergeCell ref="AN38:AN39"/>
    <mergeCell ref="AL40:AL41"/>
    <mergeCell ref="AM40:AM41"/>
    <mergeCell ref="AN40:AN41"/>
    <mergeCell ref="AO40:AO41"/>
    <mergeCell ref="AO35:AO36"/>
    <mergeCell ref="E38:E39"/>
    <mergeCell ref="F38:F39"/>
    <mergeCell ref="G38:G39"/>
    <mergeCell ref="H38:H39"/>
    <mergeCell ref="I38:I39"/>
    <mergeCell ref="J38:J39"/>
    <mergeCell ref="K38:K39"/>
    <mergeCell ref="L38:L39"/>
    <mergeCell ref="M38:M39"/>
    <mergeCell ref="AI35:AI36"/>
    <mergeCell ref="AJ35:AJ36"/>
    <mergeCell ref="AK35:AK36"/>
    <mergeCell ref="AL35:AL36"/>
    <mergeCell ref="AM35:AM36"/>
    <mergeCell ref="AN35:AN36"/>
    <mergeCell ref="N35:N36"/>
    <mergeCell ref="O35:O36"/>
    <mergeCell ref="P35:P36"/>
    <mergeCell ref="AH35:AH36"/>
    <mergeCell ref="B34:B41"/>
    <mergeCell ref="C34:C41"/>
    <mergeCell ref="D34:D41"/>
    <mergeCell ref="E35:E36"/>
    <mergeCell ref="F35:F36"/>
    <mergeCell ref="G35:G36"/>
    <mergeCell ref="AC32:AC33"/>
    <mergeCell ref="AD32:AD33"/>
    <mergeCell ref="AE32:AE33"/>
    <mergeCell ref="W32:W33"/>
    <mergeCell ref="X32:X33"/>
    <mergeCell ref="Y32:Y33"/>
    <mergeCell ref="Z32:Z33"/>
    <mergeCell ref="AA32:AA33"/>
    <mergeCell ref="AB32:AB33"/>
    <mergeCell ref="B29:B33"/>
    <mergeCell ref="C29:C33"/>
    <mergeCell ref="H35:H36"/>
    <mergeCell ref="I35:I36"/>
    <mergeCell ref="J35:J36"/>
    <mergeCell ref="K35:K36"/>
    <mergeCell ref="E40:E41"/>
    <mergeCell ref="F40:F41"/>
    <mergeCell ref="G40:G41"/>
    <mergeCell ref="D29:D33"/>
    <mergeCell ref="E29:E30"/>
    <mergeCell ref="L35:L36"/>
    <mergeCell ref="M35:M36"/>
    <mergeCell ref="AO31:AO33"/>
    <mergeCell ref="Q32:Q33"/>
    <mergeCell ref="R32:R33"/>
    <mergeCell ref="S32:S33"/>
    <mergeCell ref="T32:T33"/>
    <mergeCell ref="U32:U33"/>
    <mergeCell ref="V32:V33"/>
    <mergeCell ref="K31:K33"/>
    <mergeCell ref="L31:L33"/>
    <mergeCell ref="M31:M33"/>
    <mergeCell ref="N31:N33"/>
    <mergeCell ref="O31:O33"/>
    <mergeCell ref="P31:P33"/>
    <mergeCell ref="AH31:AH33"/>
    <mergeCell ref="AJ32:AJ33"/>
    <mergeCell ref="AK32:AK33"/>
    <mergeCell ref="AL32:AL33"/>
    <mergeCell ref="AM32:AM33"/>
    <mergeCell ref="AF32:AF33"/>
    <mergeCell ref="AG32:AG33"/>
    <mergeCell ref="AI32:AI33"/>
    <mergeCell ref="AL19:AL21"/>
    <mergeCell ref="AM19:AM21"/>
    <mergeCell ref="AO19:AO21"/>
    <mergeCell ref="N19:N21"/>
    <mergeCell ref="AH27:AH28"/>
    <mergeCell ref="AO27:AO28"/>
    <mergeCell ref="N27:N28"/>
    <mergeCell ref="O27:O28"/>
    <mergeCell ref="O29:O30"/>
    <mergeCell ref="P29:P30"/>
    <mergeCell ref="AH29:AH30"/>
    <mergeCell ref="AO29:AO30"/>
    <mergeCell ref="P24:P26"/>
    <mergeCell ref="AH24:AH26"/>
    <mergeCell ref="AO24:AO26"/>
    <mergeCell ref="N24:N26"/>
    <mergeCell ref="O24:O26"/>
    <mergeCell ref="AH22:AH23"/>
    <mergeCell ref="N29:N30"/>
    <mergeCell ref="H19:H21"/>
    <mergeCell ref="I19:I21"/>
    <mergeCell ref="J19:J21"/>
    <mergeCell ref="K19:K21"/>
    <mergeCell ref="L19:L21"/>
    <mergeCell ref="M19:M21"/>
    <mergeCell ref="AI22:AI23"/>
    <mergeCell ref="AJ22:AJ23"/>
    <mergeCell ref="AK22:AK23"/>
    <mergeCell ref="H22:H23"/>
    <mergeCell ref="I22:I23"/>
    <mergeCell ref="J22:J23"/>
    <mergeCell ref="K22:K23"/>
    <mergeCell ref="L22:L23"/>
    <mergeCell ref="M22:M23"/>
    <mergeCell ref="AI19:AI21"/>
    <mergeCell ref="AJ19:AJ21"/>
    <mergeCell ref="AK19:AK21"/>
    <mergeCell ref="AH19:AH21"/>
    <mergeCell ref="AK14:AK15"/>
    <mergeCell ref="AL14:AL15"/>
    <mergeCell ref="AM14:AM15"/>
    <mergeCell ref="AO14:AO15"/>
    <mergeCell ref="N14:N15"/>
    <mergeCell ref="O14:O15"/>
    <mergeCell ref="P14:P15"/>
    <mergeCell ref="AH14:AH15"/>
    <mergeCell ref="AO9:AO11"/>
    <mergeCell ref="O9:O11"/>
    <mergeCell ref="P9:P11"/>
    <mergeCell ref="AH9:AH11"/>
    <mergeCell ref="AI9:AI11"/>
    <mergeCell ref="AJ9:AJ11"/>
    <mergeCell ref="AO12:AO13"/>
    <mergeCell ref="AI14:AI15"/>
    <mergeCell ref="AJ14:AJ15"/>
    <mergeCell ref="AH12:AH13"/>
    <mergeCell ref="E27:E28"/>
    <mergeCell ref="F27:F28"/>
    <mergeCell ref="G27:G28"/>
    <mergeCell ref="H27:H28"/>
    <mergeCell ref="I27:I28"/>
    <mergeCell ref="AL22:AL23"/>
    <mergeCell ref="AM22:AM23"/>
    <mergeCell ref="AO22:AO23"/>
    <mergeCell ref="N22:N23"/>
    <mergeCell ref="O22:O23"/>
    <mergeCell ref="E24:E26"/>
    <mergeCell ref="P22:P23"/>
    <mergeCell ref="F24:F26"/>
    <mergeCell ref="G24:G26"/>
    <mergeCell ref="H24:H26"/>
    <mergeCell ref="I24:I26"/>
    <mergeCell ref="J24:J26"/>
    <mergeCell ref="K24:K26"/>
    <mergeCell ref="M27:M28"/>
    <mergeCell ref="Q6:AB6"/>
    <mergeCell ref="AC6:AH6"/>
    <mergeCell ref="H12:H13"/>
    <mergeCell ref="I12:I13"/>
    <mergeCell ref="J12:J13"/>
    <mergeCell ref="K12:K13"/>
    <mergeCell ref="B17:B18"/>
    <mergeCell ref="C17:C18"/>
    <mergeCell ref="D17:D18"/>
    <mergeCell ref="B12:B16"/>
    <mergeCell ref="C12:C16"/>
    <mergeCell ref="D12:D16"/>
    <mergeCell ref="E12:E13"/>
    <mergeCell ref="F12:F13"/>
    <mergeCell ref="G12:G13"/>
    <mergeCell ref="O19:O21"/>
    <mergeCell ref="J9:J11"/>
    <mergeCell ref="AF7:AF8"/>
    <mergeCell ref="R7:R8"/>
    <mergeCell ref="L12:L13"/>
    <mergeCell ref="M12:M13"/>
    <mergeCell ref="N12:N13"/>
    <mergeCell ref="I14:I15"/>
    <mergeCell ref="J14:J15"/>
    <mergeCell ref="K14:K15"/>
    <mergeCell ref="F14:F15"/>
    <mergeCell ref="G14:G15"/>
    <mergeCell ref="H14:H15"/>
    <mergeCell ref="AG7:AG8"/>
    <mergeCell ref="L14:L15"/>
    <mergeCell ref="B19:B28"/>
    <mergeCell ref="B1:AO1"/>
    <mergeCell ref="B2:AO2"/>
    <mergeCell ref="B3:AO3"/>
    <mergeCell ref="AP3:BZ3"/>
    <mergeCell ref="B4:AO4"/>
    <mergeCell ref="AP4:BZ4"/>
    <mergeCell ref="AN7:AN8"/>
    <mergeCell ref="AO7:AO8"/>
    <mergeCell ref="B9:B11"/>
    <mergeCell ref="C9:C11"/>
    <mergeCell ref="D9:D11"/>
    <mergeCell ref="E9:E11"/>
    <mergeCell ref="F9:F11"/>
    <mergeCell ref="G9:G11"/>
    <mergeCell ref="H9:H11"/>
    <mergeCell ref="I9:I11"/>
    <mergeCell ref="AH7:AH8"/>
    <mergeCell ref="AI7:AI8"/>
    <mergeCell ref="AJ7:AJ8"/>
    <mergeCell ref="AK7:AK8"/>
    <mergeCell ref="AL7:AL8"/>
    <mergeCell ref="AM7:AM8"/>
    <mergeCell ref="U7:AB7"/>
    <mergeCell ref="AC7:AC8"/>
    <mergeCell ref="B5:AO5"/>
    <mergeCell ref="B6:L7"/>
    <mergeCell ref="AK9:AK11"/>
    <mergeCell ref="AL9:AL11"/>
    <mergeCell ref="AM9:AM11"/>
    <mergeCell ref="AI6:AN6"/>
    <mergeCell ref="Q7:Q8"/>
    <mergeCell ref="AE7:AE8"/>
    <mergeCell ref="O12:O13"/>
    <mergeCell ref="P12:P13"/>
    <mergeCell ref="S7:S8"/>
    <mergeCell ref="T7:T8"/>
    <mergeCell ref="AD7:AD8"/>
    <mergeCell ref="E31:E33"/>
    <mergeCell ref="F31:F33"/>
    <mergeCell ref="G31:G33"/>
    <mergeCell ref="H31:H33"/>
    <mergeCell ref="I31:I33"/>
    <mergeCell ref="I29:I30"/>
    <mergeCell ref="K29:K30"/>
    <mergeCell ref="L29:L30"/>
    <mergeCell ref="M29:M30"/>
    <mergeCell ref="J27:J28"/>
    <mergeCell ref="K27:K28"/>
    <mergeCell ref="L24:L26"/>
    <mergeCell ref="M24:M26"/>
    <mergeCell ref="K9:K11"/>
    <mergeCell ref="L9:L11"/>
    <mergeCell ref="M9:M11"/>
    <mergeCell ref="N9:N11"/>
    <mergeCell ref="P27:P28"/>
    <mergeCell ref="F29:F30"/>
    <mergeCell ref="G29:G30"/>
    <mergeCell ref="H29:H30"/>
    <mergeCell ref="L27:L28"/>
    <mergeCell ref="M6:P7"/>
    <mergeCell ref="E14:E15"/>
    <mergeCell ref="P19:P21"/>
    <mergeCell ref="C59:C68"/>
    <mergeCell ref="D59:D68"/>
    <mergeCell ref="E59:E60"/>
    <mergeCell ref="S47:S48"/>
    <mergeCell ref="T47:T48"/>
    <mergeCell ref="U47:U48"/>
    <mergeCell ref="V47:V48"/>
    <mergeCell ref="W47:W48"/>
    <mergeCell ref="X47:X48"/>
    <mergeCell ref="AA47:AA48"/>
    <mergeCell ref="AB47:AB48"/>
    <mergeCell ref="F59:F60"/>
    <mergeCell ref="G59:G60"/>
    <mergeCell ref="H59:H60"/>
    <mergeCell ref="I59:I60"/>
    <mergeCell ref="M57:M58"/>
    <mergeCell ref="E61:E65"/>
    <mergeCell ref="F61:F65"/>
    <mergeCell ref="G61:G65"/>
    <mergeCell ref="H61:H65"/>
    <mergeCell ref="P47:P48"/>
    <mergeCell ref="M14:M15"/>
    <mergeCell ref="C19:C28"/>
    <mergeCell ref="D19:D28"/>
    <mergeCell ref="E19:E21"/>
    <mergeCell ref="F19:F21"/>
    <mergeCell ref="G19:G21"/>
    <mergeCell ref="E22:E23"/>
    <mergeCell ref="F22:F23"/>
    <mergeCell ref="G22:G23"/>
    <mergeCell ref="M85:M88"/>
    <mergeCell ref="G85:G88"/>
    <mergeCell ref="H85:H88"/>
    <mergeCell ref="I85:I88"/>
    <mergeCell ref="J85:J88"/>
    <mergeCell ref="K85:K88"/>
    <mergeCell ref="L85:L88"/>
    <mergeCell ref="F85:F88"/>
    <mergeCell ref="E85:E88"/>
    <mergeCell ref="AF47:AF48"/>
    <mergeCell ref="AG47:AG48"/>
    <mergeCell ref="AH47:AH48"/>
    <mergeCell ref="AM59:AM60"/>
    <mergeCell ref="I98:I100"/>
    <mergeCell ref="B47:B58"/>
    <mergeCell ref="C47:C58"/>
    <mergeCell ref="D47:D58"/>
    <mergeCell ref="E47:E48"/>
    <mergeCell ref="F47:F48"/>
    <mergeCell ref="G47:G48"/>
    <mergeCell ref="H47:H48"/>
    <mergeCell ref="I47:I48"/>
    <mergeCell ref="J47:J48"/>
    <mergeCell ref="K47:K48"/>
    <mergeCell ref="L47:L48"/>
    <mergeCell ref="M47:M48"/>
    <mergeCell ref="N47:N48"/>
    <mergeCell ref="O47:O48"/>
    <mergeCell ref="B59:B68"/>
    <mergeCell ref="AH87:AH88"/>
    <mergeCell ref="AI85:AI86"/>
    <mergeCell ref="AJ85:AJ86"/>
    <mergeCell ref="AK85:AK86"/>
    <mergeCell ref="AL85:AL86"/>
    <mergeCell ref="AM85:AM86"/>
    <mergeCell ref="AI87:AI88"/>
    <mergeCell ref="AJ87:AJ88"/>
    <mergeCell ref="AK87:AK88"/>
    <mergeCell ref="AL87:AL88"/>
    <mergeCell ref="AM87:AM88"/>
    <mergeCell ref="AO85:AO88"/>
    <mergeCell ref="P85:P88"/>
    <mergeCell ref="O85:O88"/>
    <mergeCell ref="N85:N88"/>
  </mergeCells>
  <conditionalFormatting sqref="P9:Q9 Q10:Q11 P12:Q12 P22 P24 P27 P29 P31 P42:P43 P45 P70:P72 P75:P76 Q75 P83 P85 P89 P73:Q73 Q13:Q16 AG93:AG94 AG37:AG38 P17:P19 Q18:Q23 P78:Q78 AG75:AG76 P93:Q94 P95 AG78 P81:Q81 AG81 P49:P54 P47 AG42:AG47 P96:Q96 AG96 Q101:Q102 Q83:Q91 AG83:AG85 AG50:AG55 Q45:Q55 AG89:AG91 AG18:AG22 Q69:Q72 AG69:AG73">
    <cfRule type="cellIs" dxfId="478" priority="443" operator="equal">
      <formula>"Extrema"</formula>
    </cfRule>
    <cfRule type="cellIs" dxfId="477" priority="444" operator="equal">
      <formula>"Alta"</formula>
    </cfRule>
    <cfRule type="cellIs" dxfId="476" priority="445" operator="equal">
      <formula>"Moderada"</formula>
    </cfRule>
    <cfRule type="cellIs" dxfId="475" priority="446" operator="equal">
      <formula>"Baja"</formula>
    </cfRule>
  </conditionalFormatting>
  <conditionalFormatting sqref="M9 M12 M22 M24 M27 M29 M31 M42:M43 M45 M70:M73 M75:M76 M78 M81 M83 M85 M89 M37:M38 M17:M19 M49:M54 M47 M93:M96">
    <cfRule type="cellIs" dxfId="471" priority="435" operator="equal">
      <formula>"Muy Alta"</formula>
    </cfRule>
    <cfRule type="cellIs" dxfId="470" priority="436" operator="equal">
      <formula>"Alta"</formula>
    </cfRule>
    <cfRule type="cellIs" dxfId="469" priority="437" operator="equal">
      <formula>"Media"</formula>
    </cfRule>
    <cfRule type="cellIs" dxfId="468" priority="438" operator="equal">
      <formula>"Baja"</formula>
    </cfRule>
    <cfRule type="cellIs" dxfId="467" priority="439" operator="equal">
      <formula>"Muy baja"</formula>
    </cfRule>
  </conditionalFormatting>
  <conditionalFormatting sqref="AG9:AG13 AG24:AG32">
    <cfRule type="cellIs" dxfId="466" priority="431" operator="equal">
      <formula>"Extrema"</formula>
    </cfRule>
    <cfRule type="cellIs" dxfId="465" priority="432" operator="equal">
      <formula>"Alta"</formula>
    </cfRule>
    <cfRule type="cellIs" dxfId="464" priority="433" operator="equal">
      <formula>"Moderada"</formula>
    </cfRule>
    <cfRule type="cellIs" dxfId="463" priority="434" operator="equal">
      <formula>"Baja"</formula>
    </cfRule>
  </conditionalFormatting>
  <conditionalFormatting sqref="P14:P15">
    <cfRule type="cellIs" dxfId="462" priority="427" operator="equal">
      <formula>"Extrema"</formula>
    </cfRule>
    <cfRule type="cellIs" dxfId="461" priority="428" operator="equal">
      <formula>"Alta"</formula>
    </cfRule>
    <cfRule type="cellIs" dxfId="460" priority="429" operator="equal">
      <formula>"Moderada"</formula>
    </cfRule>
    <cfRule type="cellIs" dxfId="459" priority="430" operator="equal">
      <formula>"Baja"</formula>
    </cfRule>
  </conditionalFormatting>
  <conditionalFormatting sqref="AG14">
    <cfRule type="cellIs" dxfId="458" priority="423" operator="equal">
      <formula>"Extrema"</formula>
    </cfRule>
    <cfRule type="cellIs" dxfId="457" priority="424" operator="equal">
      <formula>"Alta"</formula>
    </cfRule>
    <cfRule type="cellIs" dxfId="456" priority="425" operator="equal">
      <formula>"Moderada"</formula>
    </cfRule>
    <cfRule type="cellIs" dxfId="455" priority="426" operator="equal">
      <formula>"Baja"</formula>
    </cfRule>
  </conditionalFormatting>
  <conditionalFormatting sqref="M14:M15">
    <cfRule type="cellIs" dxfId="454" priority="418" operator="equal">
      <formula>"Muy Alta"</formula>
    </cfRule>
    <cfRule type="cellIs" dxfId="453" priority="419" operator="equal">
      <formula>"Alta"</formula>
    </cfRule>
    <cfRule type="cellIs" dxfId="452" priority="420" operator="equal">
      <formula>"Media"</formula>
    </cfRule>
    <cfRule type="cellIs" dxfId="451" priority="421" operator="equal">
      <formula>"Baja"</formula>
    </cfRule>
    <cfRule type="cellIs" dxfId="450" priority="422" operator="equal">
      <formula>"Muy baja"</formula>
    </cfRule>
  </conditionalFormatting>
  <conditionalFormatting sqref="P16">
    <cfRule type="cellIs" dxfId="449" priority="414" operator="equal">
      <formula>"Extrema"</formula>
    </cfRule>
    <cfRule type="cellIs" dxfId="448" priority="415" operator="equal">
      <formula>"Alta"</formula>
    </cfRule>
    <cfRule type="cellIs" dxfId="447" priority="416" operator="equal">
      <formula>"Moderada"</formula>
    </cfRule>
    <cfRule type="cellIs" dxfId="446" priority="417" operator="equal">
      <formula>"Baja"</formula>
    </cfRule>
  </conditionalFormatting>
  <conditionalFormatting sqref="AG16">
    <cfRule type="cellIs" dxfId="445" priority="410" operator="equal">
      <formula>"Extrema"</formula>
    </cfRule>
    <cfRule type="cellIs" dxfId="444" priority="411" operator="equal">
      <formula>"Alta"</formula>
    </cfRule>
    <cfRule type="cellIs" dxfId="443" priority="412" operator="equal">
      <formula>"Moderada"</formula>
    </cfRule>
    <cfRule type="cellIs" dxfId="442" priority="413" operator="equal">
      <formula>"Baja"</formula>
    </cfRule>
  </conditionalFormatting>
  <conditionalFormatting sqref="M16">
    <cfRule type="cellIs" dxfId="441" priority="405" operator="equal">
      <formula>"Muy Alta"</formula>
    </cfRule>
    <cfRule type="cellIs" dxfId="440" priority="406" operator="equal">
      <formula>"Alta"</formula>
    </cfRule>
    <cfRule type="cellIs" dxfId="439" priority="407" operator="equal">
      <formula>"Media"</formula>
    </cfRule>
    <cfRule type="cellIs" dxfId="438" priority="408" operator="equal">
      <formula>"Baja"</formula>
    </cfRule>
    <cfRule type="cellIs" dxfId="437" priority="409" operator="equal">
      <formula>"Muy baja"</formula>
    </cfRule>
  </conditionalFormatting>
  <conditionalFormatting sqref="AG23">
    <cfRule type="cellIs" dxfId="434" priority="399" operator="equal">
      <formula>"Extrema"</formula>
    </cfRule>
    <cfRule type="cellIs" dxfId="433" priority="400" operator="equal">
      <formula>"Alta"</formula>
    </cfRule>
    <cfRule type="cellIs" dxfId="432" priority="401" operator="equal">
      <formula>"Moderada"</formula>
    </cfRule>
    <cfRule type="cellIs" dxfId="431" priority="402" operator="equal">
      <formula>"Baja"</formula>
    </cfRule>
  </conditionalFormatting>
  <conditionalFormatting sqref="Q24:Q32 Q42:Q44">
    <cfRule type="cellIs" dxfId="430" priority="395" operator="equal">
      <formula>"Extrema"</formula>
    </cfRule>
    <cfRule type="cellIs" dxfId="429" priority="396" operator="equal">
      <formula>"Alta"</formula>
    </cfRule>
    <cfRule type="cellIs" dxfId="428" priority="397" operator="equal">
      <formula>"Moderada"</formula>
    </cfRule>
    <cfRule type="cellIs" dxfId="427" priority="398" operator="equal">
      <formula>"Baja"</formula>
    </cfRule>
  </conditionalFormatting>
  <conditionalFormatting sqref="P104 P117:P118 P121 P123 P125 P128 P132 P130">
    <cfRule type="cellIs" dxfId="426" priority="391" operator="equal">
      <formula>"Extrema"</formula>
    </cfRule>
    <cfRule type="cellIs" dxfId="425" priority="392" operator="equal">
      <formula>"Alta"</formula>
    </cfRule>
    <cfRule type="cellIs" dxfId="424" priority="393" operator="equal">
      <formula>"Moderada"</formula>
    </cfRule>
    <cfRule type="cellIs" dxfId="423" priority="394" operator="equal">
      <formula>"Baja"</formula>
    </cfRule>
  </conditionalFormatting>
  <conditionalFormatting sqref="M104 M117:M118 M121 M123 M125 M128 M132 M130">
    <cfRule type="cellIs" dxfId="419" priority="383" operator="equal">
      <formula>"Muy Alta"</formula>
    </cfRule>
    <cfRule type="cellIs" dxfId="418" priority="384" operator="equal">
      <formula>"Alta"</formula>
    </cfRule>
    <cfRule type="cellIs" dxfId="417" priority="385" operator="equal">
      <formula>"Media"</formula>
    </cfRule>
    <cfRule type="cellIs" dxfId="416" priority="386" operator="equal">
      <formula>"Baja"</formula>
    </cfRule>
    <cfRule type="cellIs" dxfId="415" priority="387" operator="equal">
      <formula>"Muy baja"</formula>
    </cfRule>
  </conditionalFormatting>
  <conditionalFormatting sqref="AG104:AG105 AG125:AG128 AG130:AG133 AG116:AG123">
    <cfRule type="cellIs" dxfId="414" priority="379" operator="equal">
      <formula>"Extrema"</formula>
    </cfRule>
    <cfRule type="cellIs" dxfId="413" priority="380" operator="equal">
      <formula>"Alta"</formula>
    </cfRule>
    <cfRule type="cellIs" dxfId="412" priority="381" operator="equal">
      <formula>"Moderada"</formula>
    </cfRule>
    <cfRule type="cellIs" dxfId="411" priority="382" operator="equal">
      <formula>"Baja"</formula>
    </cfRule>
  </conditionalFormatting>
  <conditionalFormatting sqref="Q104:Q105 Q125:Q128 Q130:Q133 Q117:Q123">
    <cfRule type="cellIs" dxfId="408" priority="373" operator="equal">
      <formula>"Extrema"</formula>
    </cfRule>
    <cfRule type="cellIs" dxfId="407" priority="374" operator="equal">
      <formula>"Alta"</formula>
    </cfRule>
    <cfRule type="cellIs" dxfId="406" priority="375" operator="equal">
      <formula>"Moderada"</formula>
    </cfRule>
    <cfRule type="cellIs" dxfId="405" priority="376" operator="equal">
      <formula>"Baja"</formula>
    </cfRule>
  </conditionalFormatting>
  <conditionalFormatting sqref="P69">
    <cfRule type="cellIs" dxfId="404" priority="369" operator="equal">
      <formula>"Extrema"</formula>
    </cfRule>
    <cfRule type="cellIs" dxfId="403" priority="370" operator="equal">
      <formula>"Alta"</formula>
    </cfRule>
    <cfRule type="cellIs" dxfId="402" priority="371" operator="equal">
      <formula>"Moderada"</formula>
    </cfRule>
    <cfRule type="cellIs" dxfId="401" priority="372" operator="equal">
      <formula>"Baja"</formula>
    </cfRule>
  </conditionalFormatting>
  <conditionalFormatting sqref="M69">
    <cfRule type="cellIs" dxfId="397" priority="361" operator="equal">
      <formula>"Muy Alta"</formula>
    </cfRule>
    <cfRule type="cellIs" dxfId="396" priority="362" operator="equal">
      <formula>"Alta"</formula>
    </cfRule>
    <cfRule type="cellIs" dxfId="395" priority="363" operator="equal">
      <formula>"Media"</formula>
    </cfRule>
    <cfRule type="cellIs" dxfId="394" priority="364" operator="equal">
      <formula>"Baja"</formula>
    </cfRule>
    <cfRule type="cellIs" dxfId="393" priority="365" operator="equal">
      <formula>"Muy baja"</formula>
    </cfRule>
  </conditionalFormatting>
  <conditionalFormatting sqref="Q76">
    <cfRule type="cellIs" dxfId="390" priority="355" operator="equal">
      <formula>"Extrema"</formula>
    </cfRule>
    <cfRule type="cellIs" dxfId="389" priority="356" operator="equal">
      <formula>"Alta"</formula>
    </cfRule>
    <cfRule type="cellIs" dxfId="388" priority="357" operator="equal">
      <formula>"Moderada"</formula>
    </cfRule>
    <cfRule type="cellIs" dxfId="387" priority="358" operator="equal">
      <formula>"Baja"</formula>
    </cfRule>
  </conditionalFormatting>
  <conditionalFormatting sqref="P98">
    <cfRule type="cellIs" dxfId="386" priority="347" operator="equal">
      <formula>"Extrema"</formula>
    </cfRule>
    <cfRule type="cellIs" dxfId="385" priority="348" operator="equal">
      <formula>"Alta"</formula>
    </cfRule>
    <cfRule type="cellIs" dxfId="384" priority="349" operator="equal">
      <formula>"Moderada"</formula>
    </cfRule>
    <cfRule type="cellIs" dxfId="383" priority="350" operator="equal">
      <formula>"Baja"</formula>
    </cfRule>
  </conditionalFormatting>
  <conditionalFormatting sqref="M98">
    <cfRule type="cellIs" dxfId="379" priority="339" operator="equal">
      <formula>"Muy Alta"</formula>
    </cfRule>
    <cfRule type="cellIs" dxfId="378" priority="340" operator="equal">
      <formula>"Alta"</formula>
    </cfRule>
    <cfRule type="cellIs" dxfId="377" priority="341" operator="equal">
      <formula>"Media"</formula>
    </cfRule>
    <cfRule type="cellIs" dxfId="376" priority="342" operator="equal">
      <formula>"Baja"</formula>
    </cfRule>
    <cfRule type="cellIs" dxfId="375" priority="343" operator="equal">
      <formula>"Muy baja"</formula>
    </cfRule>
  </conditionalFormatting>
  <conditionalFormatting sqref="Q98 Q100">
    <cfRule type="cellIs" dxfId="372" priority="329" operator="equal">
      <formula>"Extrema"</formula>
    </cfRule>
    <cfRule type="cellIs" dxfId="371" priority="330" operator="equal">
      <formula>"Alta"</formula>
    </cfRule>
    <cfRule type="cellIs" dxfId="370" priority="331" operator="equal">
      <formula>"Moderada"</formula>
    </cfRule>
    <cfRule type="cellIs" dxfId="369" priority="332" operator="equal">
      <formula>"Baja"</formula>
    </cfRule>
  </conditionalFormatting>
  <conditionalFormatting sqref="P101">
    <cfRule type="cellIs" dxfId="368" priority="325" operator="equal">
      <formula>"Extrema"</formula>
    </cfRule>
    <cfRule type="cellIs" dxfId="367" priority="326" operator="equal">
      <formula>"Alta"</formula>
    </cfRule>
    <cfRule type="cellIs" dxfId="366" priority="327" operator="equal">
      <formula>"Moderada"</formula>
    </cfRule>
    <cfRule type="cellIs" dxfId="365" priority="328" operator="equal">
      <formula>"Baja"</formula>
    </cfRule>
  </conditionalFormatting>
  <conditionalFormatting sqref="M101">
    <cfRule type="cellIs" dxfId="361" priority="317" operator="equal">
      <formula>"Muy Alta"</formula>
    </cfRule>
    <cfRule type="cellIs" dxfId="360" priority="318" operator="equal">
      <formula>"Alta"</formula>
    </cfRule>
    <cfRule type="cellIs" dxfId="359" priority="319" operator="equal">
      <formula>"Media"</formula>
    </cfRule>
    <cfRule type="cellIs" dxfId="358" priority="320" operator="equal">
      <formula>"Baja"</formula>
    </cfRule>
    <cfRule type="cellIs" dxfId="357" priority="321" operator="equal">
      <formula>"Muy baja"</formula>
    </cfRule>
  </conditionalFormatting>
  <conditionalFormatting sqref="AG101">
    <cfRule type="cellIs" dxfId="356" priority="313" operator="equal">
      <formula>"Extrema"</formula>
    </cfRule>
    <cfRule type="cellIs" dxfId="355" priority="314" operator="equal">
      <formula>"Alta"</formula>
    </cfRule>
    <cfRule type="cellIs" dxfId="354" priority="315" operator="equal">
      <formula>"Moderada"</formula>
    </cfRule>
    <cfRule type="cellIs" dxfId="353" priority="316" operator="equal">
      <formula>"Baja"</formula>
    </cfRule>
  </conditionalFormatting>
  <conditionalFormatting sqref="Q99">
    <cfRule type="cellIs" dxfId="350" priority="307" operator="equal">
      <formula>"Extrema"</formula>
    </cfRule>
    <cfRule type="cellIs" dxfId="349" priority="308" operator="equal">
      <formula>"Alta"</formula>
    </cfRule>
    <cfRule type="cellIs" dxfId="348" priority="309" operator="equal">
      <formula>"Moderada"</formula>
    </cfRule>
    <cfRule type="cellIs" dxfId="347" priority="310" operator="equal">
      <formula>"Baja"</formula>
    </cfRule>
  </conditionalFormatting>
  <conditionalFormatting sqref="P103">
    <cfRule type="cellIs" dxfId="346" priority="303" operator="equal">
      <formula>"Extrema"</formula>
    </cfRule>
    <cfRule type="cellIs" dxfId="345" priority="304" operator="equal">
      <formula>"Alta"</formula>
    </cfRule>
    <cfRule type="cellIs" dxfId="344" priority="305" operator="equal">
      <formula>"Moderada"</formula>
    </cfRule>
    <cfRule type="cellIs" dxfId="343" priority="306" operator="equal">
      <formula>"Baja"</formula>
    </cfRule>
  </conditionalFormatting>
  <conditionalFormatting sqref="M103">
    <cfRule type="cellIs" dxfId="339" priority="295" operator="equal">
      <formula>"Muy Alta"</formula>
    </cfRule>
    <cfRule type="cellIs" dxfId="338" priority="296" operator="equal">
      <formula>"Alta"</formula>
    </cfRule>
    <cfRule type="cellIs" dxfId="337" priority="297" operator="equal">
      <formula>"Media"</formula>
    </cfRule>
    <cfRule type="cellIs" dxfId="336" priority="298" operator="equal">
      <formula>"Baja"</formula>
    </cfRule>
    <cfRule type="cellIs" dxfId="335" priority="299" operator="equal">
      <formula>"Muy baja"</formula>
    </cfRule>
  </conditionalFormatting>
  <conditionalFormatting sqref="AG106 AG113">
    <cfRule type="cellIs" dxfId="332" priority="269" operator="equal">
      <formula>"Extrema"</formula>
    </cfRule>
    <cfRule type="cellIs" dxfId="331" priority="270" operator="equal">
      <formula>"Alta"</formula>
    </cfRule>
    <cfRule type="cellIs" dxfId="330" priority="271" operator="equal">
      <formula>"Moderada"</formula>
    </cfRule>
    <cfRule type="cellIs" dxfId="329" priority="272" operator="equal">
      <formula>"Baja"</formula>
    </cfRule>
  </conditionalFormatting>
  <conditionalFormatting sqref="P106 P113">
    <cfRule type="cellIs" dxfId="328" priority="281" operator="equal">
      <formula>"Extrema"</formula>
    </cfRule>
    <cfRule type="cellIs" dxfId="327" priority="282" operator="equal">
      <formula>"Alta"</formula>
    </cfRule>
    <cfRule type="cellIs" dxfId="326" priority="283" operator="equal">
      <formula>"Moderada"</formula>
    </cfRule>
    <cfRule type="cellIs" dxfId="325" priority="284" operator="equal">
      <formula>"Baja"</formula>
    </cfRule>
  </conditionalFormatting>
  <conditionalFormatting sqref="M106 M113">
    <cfRule type="cellIs" dxfId="321" priority="273" operator="equal">
      <formula>"Muy Alta"</formula>
    </cfRule>
    <cfRule type="cellIs" dxfId="320" priority="274" operator="equal">
      <formula>"Alta"</formula>
    </cfRule>
    <cfRule type="cellIs" dxfId="319" priority="275" operator="equal">
      <formula>"Media"</formula>
    </cfRule>
    <cfRule type="cellIs" dxfId="318" priority="276" operator="equal">
      <formula>"Baja"</formula>
    </cfRule>
    <cfRule type="cellIs" dxfId="317" priority="277" operator="equal">
      <formula>"Muy baja"</formula>
    </cfRule>
  </conditionalFormatting>
  <conditionalFormatting sqref="Q106:Q107 Q113:Q114">
    <cfRule type="cellIs" dxfId="314" priority="263" operator="equal">
      <formula>"Extrema"</formula>
    </cfRule>
    <cfRule type="cellIs" dxfId="313" priority="264" operator="equal">
      <formula>"Alta"</formula>
    </cfRule>
    <cfRule type="cellIs" dxfId="312" priority="265" operator="equal">
      <formula>"Moderada"</formula>
    </cfRule>
    <cfRule type="cellIs" dxfId="311" priority="266" operator="equal">
      <formula>"Baja"</formula>
    </cfRule>
  </conditionalFormatting>
  <conditionalFormatting sqref="P108 P110">
    <cfRule type="cellIs" dxfId="310" priority="255" operator="equal">
      <formula>"Extrema"</formula>
    </cfRule>
    <cfRule type="cellIs" dxfId="309" priority="256" operator="equal">
      <formula>"Alta"</formula>
    </cfRule>
    <cfRule type="cellIs" dxfId="308" priority="257" operator="equal">
      <formula>"Moderada"</formula>
    </cfRule>
    <cfRule type="cellIs" dxfId="307" priority="258" operator="equal">
      <formula>"Baja"</formula>
    </cfRule>
  </conditionalFormatting>
  <conditionalFormatting sqref="M108 M110">
    <cfRule type="cellIs" dxfId="303" priority="247" operator="equal">
      <formula>"Muy Alta"</formula>
    </cfRule>
    <cfRule type="cellIs" dxfId="302" priority="248" operator="equal">
      <formula>"Alta"</formula>
    </cfRule>
    <cfRule type="cellIs" dxfId="301" priority="249" operator="equal">
      <formula>"Media"</formula>
    </cfRule>
    <cfRule type="cellIs" dxfId="300" priority="250" operator="equal">
      <formula>"Baja"</formula>
    </cfRule>
    <cfRule type="cellIs" dxfId="299" priority="251" operator="equal">
      <formula>"Muy baja"</formula>
    </cfRule>
  </conditionalFormatting>
  <conditionalFormatting sqref="AG107 AG112">
    <cfRule type="cellIs" dxfId="298" priority="259" operator="equal">
      <formula>"Extrema"</formula>
    </cfRule>
    <cfRule type="cellIs" dxfId="297" priority="260" operator="equal">
      <formula>"Alta"</formula>
    </cfRule>
    <cfRule type="cellIs" dxfId="296" priority="261" operator="equal">
      <formula>"Moderada"</formula>
    </cfRule>
    <cfRule type="cellIs" dxfId="295" priority="262" operator="equal">
      <formula>"Baja"</formula>
    </cfRule>
  </conditionalFormatting>
  <conditionalFormatting sqref="Q108:Q112">
    <cfRule type="cellIs" dxfId="292" priority="237" operator="equal">
      <formula>"Extrema"</formula>
    </cfRule>
    <cfRule type="cellIs" dxfId="291" priority="238" operator="equal">
      <formula>"Alta"</formula>
    </cfRule>
    <cfRule type="cellIs" dxfId="290" priority="239" operator="equal">
      <formula>"Moderada"</formula>
    </cfRule>
    <cfRule type="cellIs" dxfId="289" priority="240" operator="equal">
      <formula>"Baja"</formula>
    </cfRule>
  </conditionalFormatting>
  <conditionalFormatting sqref="AG108:AG111">
    <cfRule type="cellIs" dxfId="288" priority="243" operator="equal">
      <formula>"Extrema"</formula>
    </cfRule>
    <cfRule type="cellIs" dxfId="287" priority="244" operator="equal">
      <formula>"Alta"</formula>
    </cfRule>
    <cfRule type="cellIs" dxfId="286" priority="245" operator="equal">
      <formula>"Moderada"</formula>
    </cfRule>
    <cfRule type="cellIs" dxfId="285" priority="246" operator="equal">
      <formula>"Baja"</formula>
    </cfRule>
  </conditionalFormatting>
  <conditionalFormatting sqref="P115">
    <cfRule type="cellIs" dxfId="284" priority="233" operator="equal">
      <formula>"Extrema"</formula>
    </cfRule>
    <cfRule type="cellIs" dxfId="283" priority="234" operator="equal">
      <formula>"Alta"</formula>
    </cfRule>
    <cfRule type="cellIs" dxfId="282" priority="235" operator="equal">
      <formula>"Moderada"</formula>
    </cfRule>
    <cfRule type="cellIs" dxfId="281" priority="236" operator="equal">
      <formula>"Baja"</formula>
    </cfRule>
  </conditionalFormatting>
  <conditionalFormatting sqref="M115">
    <cfRule type="cellIs" dxfId="277" priority="225" operator="equal">
      <formula>"Muy Alta"</formula>
    </cfRule>
    <cfRule type="cellIs" dxfId="276" priority="226" operator="equal">
      <formula>"Alta"</formula>
    </cfRule>
    <cfRule type="cellIs" dxfId="275" priority="227" operator="equal">
      <formula>"Media"</formula>
    </cfRule>
    <cfRule type="cellIs" dxfId="274" priority="228" operator="equal">
      <formula>"Baja"</formula>
    </cfRule>
    <cfRule type="cellIs" dxfId="273" priority="229" operator="equal">
      <formula>"Muy baja"</formula>
    </cfRule>
  </conditionalFormatting>
  <conditionalFormatting sqref="AG115">
    <cfRule type="cellIs" dxfId="272" priority="221" operator="equal">
      <formula>"Extrema"</formula>
    </cfRule>
    <cfRule type="cellIs" dxfId="271" priority="222" operator="equal">
      <formula>"Alta"</formula>
    </cfRule>
    <cfRule type="cellIs" dxfId="270" priority="223" operator="equal">
      <formula>"Moderada"</formula>
    </cfRule>
    <cfRule type="cellIs" dxfId="269" priority="224" operator="equal">
      <formula>"Baja"</formula>
    </cfRule>
  </conditionalFormatting>
  <conditionalFormatting sqref="Q115:Q116">
    <cfRule type="cellIs" dxfId="266" priority="215" operator="equal">
      <formula>"Extrema"</formula>
    </cfRule>
    <cfRule type="cellIs" dxfId="265" priority="216" operator="equal">
      <formula>"Alta"</formula>
    </cfRule>
    <cfRule type="cellIs" dxfId="264" priority="217" operator="equal">
      <formula>"Moderada"</formula>
    </cfRule>
    <cfRule type="cellIs" dxfId="263" priority="218" operator="equal">
      <formula>"Baja"</formula>
    </cfRule>
  </conditionalFormatting>
  <conditionalFormatting sqref="AG114">
    <cfRule type="cellIs" dxfId="262" priority="211" operator="equal">
      <formula>"Extrema"</formula>
    </cfRule>
    <cfRule type="cellIs" dxfId="261" priority="212" operator="equal">
      <formula>"Alta"</formula>
    </cfRule>
    <cfRule type="cellIs" dxfId="260" priority="213" operator="equal">
      <formula>"Moderada"</formula>
    </cfRule>
    <cfRule type="cellIs" dxfId="259" priority="214" operator="equal">
      <formula>"Baja"</formula>
    </cfRule>
  </conditionalFormatting>
  <conditionalFormatting sqref="AG102">
    <cfRule type="cellIs" dxfId="258" priority="203" operator="equal">
      <formula>"Extrema"</formula>
    </cfRule>
    <cfRule type="cellIs" dxfId="257" priority="204" operator="equal">
      <formula>"Alta"</formula>
    </cfRule>
    <cfRule type="cellIs" dxfId="256" priority="205" operator="equal">
      <formula>"Moderada"</formula>
    </cfRule>
    <cfRule type="cellIs" dxfId="255" priority="206" operator="equal">
      <formula>"Baja"</formula>
    </cfRule>
  </conditionalFormatting>
  <conditionalFormatting sqref="AG34 P40 P34:Q34 AG40:AG41 Q38:Q41 P38 P37:Q37">
    <cfRule type="cellIs" dxfId="254" priority="199" operator="equal">
      <formula>"Extrema"</formula>
    </cfRule>
    <cfRule type="cellIs" dxfId="253" priority="200" operator="equal">
      <formula>"Alta"</formula>
    </cfRule>
    <cfRule type="cellIs" dxfId="252" priority="201" operator="equal">
      <formula>"Moderada"</formula>
    </cfRule>
    <cfRule type="cellIs" dxfId="251" priority="202" operator="equal">
      <formula>"Baja"</formula>
    </cfRule>
  </conditionalFormatting>
  <conditionalFormatting sqref="M34 M40">
    <cfRule type="cellIs" dxfId="247" priority="191" operator="equal">
      <formula>"Muy Alta"</formula>
    </cfRule>
    <cfRule type="cellIs" dxfId="246" priority="192" operator="equal">
      <formula>"Alta"</formula>
    </cfRule>
    <cfRule type="cellIs" dxfId="245" priority="193" operator="equal">
      <formula>"Media"</formula>
    </cfRule>
    <cfRule type="cellIs" dxfId="244" priority="194" operator="equal">
      <formula>"Baja"</formula>
    </cfRule>
    <cfRule type="cellIs" dxfId="243" priority="195" operator="equal">
      <formula>"Muy baja"</formula>
    </cfRule>
  </conditionalFormatting>
  <conditionalFormatting sqref="P55">
    <cfRule type="cellIs" dxfId="240" priority="185" operator="equal">
      <formula>"Extrema"</formula>
    </cfRule>
    <cfRule type="cellIs" dxfId="239" priority="186" operator="equal">
      <formula>"Alta"</formula>
    </cfRule>
    <cfRule type="cellIs" dxfId="238" priority="187" operator="equal">
      <formula>"Moderada"</formula>
    </cfRule>
    <cfRule type="cellIs" dxfId="237" priority="188" operator="equal">
      <formula>"Baja"</formula>
    </cfRule>
  </conditionalFormatting>
  <conditionalFormatting sqref="M55">
    <cfRule type="cellIs" dxfId="233" priority="177" operator="equal">
      <formula>"Muy Alta"</formula>
    </cfRule>
    <cfRule type="cellIs" dxfId="232" priority="178" operator="equal">
      <formula>"Alta"</formula>
    </cfRule>
    <cfRule type="cellIs" dxfId="231" priority="179" operator="equal">
      <formula>"Media"</formula>
    </cfRule>
    <cfRule type="cellIs" dxfId="230" priority="180" operator="equal">
      <formula>"Baja"</formula>
    </cfRule>
    <cfRule type="cellIs" dxfId="229" priority="181" operator="equal">
      <formula>"Muy baja"</formula>
    </cfRule>
  </conditionalFormatting>
  <conditionalFormatting sqref="P59 P61 P66:P67 AG59:AG68 Q59:Q68">
    <cfRule type="cellIs" dxfId="226" priority="171" operator="equal">
      <formula>"Extrema"</formula>
    </cfRule>
    <cfRule type="cellIs" dxfId="225" priority="172" operator="equal">
      <formula>"Alta"</formula>
    </cfRule>
    <cfRule type="cellIs" dxfId="224" priority="173" operator="equal">
      <formula>"Moderada"</formula>
    </cfRule>
    <cfRule type="cellIs" dxfId="223" priority="174" operator="equal">
      <formula>"Baja"</formula>
    </cfRule>
  </conditionalFormatting>
  <conditionalFormatting sqref="M59 M61 M66:M67">
    <cfRule type="cellIs" dxfId="219" priority="163" operator="equal">
      <formula>"Muy Alta"</formula>
    </cfRule>
    <cfRule type="cellIs" dxfId="218" priority="164" operator="equal">
      <formula>"Alta"</formula>
    </cfRule>
    <cfRule type="cellIs" dxfId="217" priority="165" operator="equal">
      <formula>"Media"</formula>
    </cfRule>
    <cfRule type="cellIs" dxfId="216" priority="166" operator="equal">
      <formula>"Baja"</formula>
    </cfRule>
    <cfRule type="cellIs" dxfId="215" priority="167" operator="equal">
      <formula>"Muy baja"</formula>
    </cfRule>
  </conditionalFormatting>
  <conditionalFormatting sqref="AG56 P56:Q56">
    <cfRule type="cellIs" dxfId="212" priority="157" operator="equal">
      <formula>"Extrema"</formula>
    </cfRule>
    <cfRule type="cellIs" dxfId="211" priority="158" operator="equal">
      <formula>"Alta"</formula>
    </cfRule>
    <cfRule type="cellIs" dxfId="210" priority="159" operator="equal">
      <formula>"Moderada"</formula>
    </cfRule>
    <cfRule type="cellIs" dxfId="209" priority="160" operator="equal">
      <formula>"Baja"</formula>
    </cfRule>
  </conditionalFormatting>
  <conditionalFormatting sqref="M56">
    <cfRule type="cellIs" dxfId="205" priority="149" operator="equal">
      <formula>"Muy Alta"</formula>
    </cfRule>
    <cfRule type="cellIs" dxfId="204" priority="150" operator="equal">
      <formula>"Alta"</formula>
    </cfRule>
    <cfRule type="cellIs" dxfId="203" priority="151" operator="equal">
      <formula>"Media"</formula>
    </cfRule>
    <cfRule type="cellIs" dxfId="202" priority="152" operator="equal">
      <formula>"Baja"</formula>
    </cfRule>
    <cfRule type="cellIs" dxfId="201" priority="153" operator="equal">
      <formula>"Muy baja"</formula>
    </cfRule>
  </conditionalFormatting>
  <conditionalFormatting sqref="P57 AG57:AG58 Q57:Q58">
    <cfRule type="cellIs" dxfId="198" priority="143" operator="equal">
      <formula>"Extrema"</formula>
    </cfRule>
    <cfRule type="cellIs" dxfId="197" priority="144" operator="equal">
      <formula>"Alta"</formula>
    </cfRule>
    <cfRule type="cellIs" dxfId="196" priority="145" operator="equal">
      <formula>"Moderada"</formula>
    </cfRule>
    <cfRule type="cellIs" dxfId="195" priority="146" operator="equal">
      <formula>"Baja"</formula>
    </cfRule>
  </conditionalFormatting>
  <conditionalFormatting sqref="M57">
    <cfRule type="cellIs" dxfId="191" priority="135" operator="equal">
      <formula>"Muy Alta"</formula>
    </cfRule>
    <cfRule type="cellIs" dxfId="190" priority="136" operator="equal">
      <formula>"Alta"</formula>
    </cfRule>
    <cfRule type="cellIs" dxfId="189" priority="137" operator="equal">
      <formula>"Media"</formula>
    </cfRule>
    <cfRule type="cellIs" dxfId="188" priority="138" operator="equal">
      <formula>"Baja"</formula>
    </cfRule>
    <cfRule type="cellIs" dxfId="187" priority="139" operator="equal">
      <formula>"Muy baja"</formula>
    </cfRule>
  </conditionalFormatting>
  <conditionalFormatting sqref="AG15">
    <cfRule type="cellIs" dxfId="184" priority="129" operator="equal">
      <formula>"Extrema"</formula>
    </cfRule>
    <cfRule type="cellIs" dxfId="183" priority="130" operator="equal">
      <formula>"Alta"</formula>
    </cfRule>
    <cfRule type="cellIs" dxfId="182" priority="131" operator="equal">
      <formula>"Moderada"</formula>
    </cfRule>
    <cfRule type="cellIs" dxfId="181" priority="132" operator="equal">
      <formula>"Baja"</formula>
    </cfRule>
  </conditionalFormatting>
  <conditionalFormatting sqref="AG92 P92:Q92">
    <cfRule type="cellIs" dxfId="180" priority="125" operator="equal">
      <formula>"Extrema"</formula>
    </cfRule>
    <cfRule type="cellIs" dxfId="179" priority="126" operator="equal">
      <formula>"Alta"</formula>
    </cfRule>
    <cfRule type="cellIs" dxfId="178" priority="127" operator="equal">
      <formula>"Moderada"</formula>
    </cfRule>
    <cfRule type="cellIs" dxfId="177" priority="128" operator="equal">
      <formula>"Baja"</formula>
    </cfRule>
  </conditionalFormatting>
  <conditionalFormatting sqref="M92">
    <cfRule type="cellIs" dxfId="173" priority="117" operator="equal">
      <formula>"Muy Alta"</formula>
    </cfRule>
    <cfRule type="cellIs" dxfId="172" priority="118" operator="equal">
      <formula>"Alta"</formula>
    </cfRule>
    <cfRule type="cellIs" dxfId="171" priority="119" operator="equal">
      <formula>"Media"</formula>
    </cfRule>
    <cfRule type="cellIs" dxfId="170" priority="120" operator="equal">
      <formula>"Baja"</formula>
    </cfRule>
    <cfRule type="cellIs" dxfId="169" priority="121" operator="equal">
      <formula>"Muy baja"</formula>
    </cfRule>
  </conditionalFormatting>
  <conditionalFormatting sqref="AG39">
    <cfRule type="cellIs" dxfId="166" priority="111" operator="equal">
      <formula>"Extrema"</formula>
    </cfRule>
    <cfRule type="cellIs" dxfId="165" priority="112" operator="equal">
      <formula>"Alta"</formula>
    </cfRule>
    <cfRule type="cellIs" dxfId="164" priority="113" operator="equal">
      <formula>"Moderada"</formula>
    </cfRule>
    <cfRule type="cellIs" dxfId="163" priority="114" operator="equal">
      <formula>"Baja"</formula>
    </cfRule>
  </conditionalFormatting>
  <conditionalFormatting sqref="AG35:AG36">
    <cfRule type="cellIs" dxfId="162" priority="93" operator="equal">
      <formula>"Extrema"</formula>
    </cfRule>
    <cfRule type="cellIs" dxfId="161" priority="94" operator="equal">
      <formula>"Alta"</formula>
    </cfRule>
    <cfRule type="cellIs" dxfId="160" priority="95" operator="equal">
      <formula>"Moderada"</formula>
    </cfRule>
    <cfRule type="cellIs" dxfId="159" priority="96" operator="equal">
      <formula>"Baja"</formula>
    </cfRule>
  </conditionalFormatting>
  <conditionalFormatting sqref="P35:Q35 Q36">
    <cfRule type="cellIs" dxfId="158" priority="107" operator="equal">
      <formula>"Extrema"</formula>
    </cfRule>
    <cfRule type="cellIs" dxfId="157" priority="108" operator="equal">
      <formula>"Alta"</formula>
    </cfRule>
    <cfRule type="cellIs" dxfId="156" priority="109" operator="equal">
      <formula>"Moderada"</formula>
    </cfRule>
    <cfRule type="cellIs" dxfId="155" priority="110" operator="equal">
      <formula>"Baja"</formula>
    </cfRule>
  </conditionalFormatting>
  <conditionalFormatting sqref="M35">
    <cfRule type="cellIs" dxfId="151" priority="99" operator="equal">
      <formula>"Muy Alta"</formula>
    </cfRule>
    <cfRule type="cellIs" dxfId="150" priority="100" operator="equal">
      <formula>"Alta"</formula>
    </cfRule>
    <cfRule type="cellIs" dxfId="149" priority="101" operator="equal">
      <formula>"Media"</formula>
    </cfRule>
    <cfRule type="cellIs" dxfId="148" priority="102" operator="equal">
      <formula>"Baja"</formula>
    </cfRule>
    <cfRule type="cellIs" dxfId="147" priority="103" operator="equal">
      <formula>"Muy baja"</formula>
    </cfRule>
  </conditionalFormatting>
  <conditionalFormatting sqref="Q17">
    <cfRule type="cellIs" dxfId="144" priority="89" operator="equal">
      <formula>"Extrema"</formula>
    </cfRule>
    <cfRule type="cellIs" dxfId="143" priority="90" operator="equal">
      <formula>"Alta"</formula>
    </cfRule>
    <cfRule type="cellIs" dxfId="142" priority="91" operator="equal">
      <formula>"Moderada"</formula>
    </cfRule>
    <cfRule type="cellIs" dxfId="141" priority="92" operator="equal">
      <formula>"Baja"</formula>
    </cfRule>
  </conditionalFormatting>
  <conditionalFormatting sqref="Q95 AG95">
    <cfRule type="cellIs" dxfId="140" priority="85" operator="equal">
      <formula>"Extrema"</formula>
    </cfRule>
    <cfRule type="cellIs" dxfId="139" priority="86" operator="equal">
      <formula>"Alta"</formula>
    </cfRule>
    <cfRule type="cellIs" dxfId="138" priority="87" operator="equal">
      <formula>"Moderada"</formula>
    </cfRule>
    <cfRule type="cellIs" dxfId="137" priority="88" operator="equal">
      <formula>"Baja"</formula>
    </cfRule>
  </conditionalFormatting>
  <conditionalFormatting sqref="AG49">
    <cfRule type="cellIs" dxfId="136" priority="81" operator="equal">
      <formula>"Extrema"</formula>
    </cfRule>
    <cfRule type="cellIs" dxfId="135" priority="82" operator="equal">
      <formula>"Alta"</formula>
    </cfRule>
    <cfRule type="cellIs" dxfId="134" priority="83" operator="equal">
      <formula>"Moderada"</formula>
    </cfRule>
    <cfRule type="cellIs" dxfId="133" priority="84" operator="equal">
      <formula>"Baja"</formula>
    </cfRule>
  </conditionalFormatting>
  <conditionalFormatting sqref="P97:Q97 AG97">
    <cfRule type="cellIs" dxfId="132" priority="63" operator="equal">
      <formula>"Extrema"</formula>
    </cfRule>
    <cfRule type="cellIs" dxfId="131" priority="64" operator="equal">
      <formula>"Alta"</formula>
    </cfRule>
    <cfRule type="cellIs" dxfId="130" priority="65" operator="equal">
      <formula>"Moderada"</formula>
    </cfRule>
    <cfRule type="cellIs" dxfId="129" priority="66" operator="equal">
      <formula>"Baja"</formula>
    </cfRule>
  </conditionalFormatting>
  <conditionalFormatting sqref="M97">
    <cfRule type="cellIs" dxfId="125" priority="55" operator="equal">
      <formula>"Muy Alta"</formula>
    </cfRule>
    <cfRule type="cellIs" dxfId="124" priority="56" operator="equal">
      <formula>"Alta"</formula>
    </cfRule>
    <cfRule type="cellIs" dxfId="123" priority="57" operator="equal">
      <formula>"Media"</formula>
    </cfRule>
    <cfRule type="cellIs" dxfId="122" priority="58" operator="equal">
      <formula>"Baja"</formula>
    </cfRule>
    <cfRule type="cellIs" dxfId="121" priority="59" operator="equal">
      <formula>"Muy baja"</formula>
    </cfRule>
  </conditionalFormatting>
  <conditionalFormatting sqref="AG98:AG100">
    <cfRule type="cellIs" dxfId="118" priority="49" operator="equal">
      <formula>"Extrema"</formula>
    </cfRule>
    <cfRule type="cellIs" dxfId="117" priority="50" operator="equal">
      <formula>"Alta"</formula>
    </cfRule>
    <cfRule type="cellIs" dxfId="116" priority="51" operator="equal">
      <formula>"Moderada"</formula>
    </cfRule>
    <cfRule type="cellIs" dxfId="115" priority="52" operator="equal">
      <formula>"Baja"</formula>
    </cfRule>
  </conditionalFormatting>
  <conditionalFormatting sqref="Q103">
    <cfRule type="cellIs" dxfId="114" priority="45" operator="equal">
      <formula>"Extrema"</formula>
    </cfRule>
    <cfRule type="cellIs" dxfId="113" priority="46" operator="equal">
      <formula>"Alta"</formula>
    </cfRule>
    <cfRule type="cellIs" dxfId="112" priority="47" operator="equal">
      <formula>"Moderada"</formula>
    </cfRule>
    <cfRule type="cellIs" dxfId="111" priority="48" operator="equal">
      <formula>"Baja"</formula>
    </cfRule>
  </conditionalFormatting>
  <conditionalFormatting sqref="AG103">
    <cfRule type="cellIs" dxfId="110" priority="33" operator="equal">
      <formula>"Extrema"</formula>
    </cfRule>
    <cfRule type="cellIs" dxfId="109" priority="34" operator="equal">
      <formula>"Alta"</formula>
    </cfRule>
    <cfRule type="cellIs" dxfId="108" priority="35" operator="equal">
      <formula>"Moderada"</formula>
    </cfRule>
    <cfRule type="cellIs" dxfId="107" priority="36" operator="equal">
      <formula>"Baja"</formula>
    </cfRule>
  </conditionalFormatting>
  <conditionalFormatting sqref="AG88">
    <cfRule type="cellIs" dxfId="106" priority="9" operator="equal">
      <formula>"Extrema"</formula>
    </cfRule>
    <cfRule type="cellIs" dxfId="105" priority="10" operator="equal">
      <formula>"Alta"</formula>
    </cfRule>
    <cfRule type="cellIs" dxfId="104" priority="11" operator="equal">
      <formula>"Moderada"</formula>
    </cfRule>
    <cfRule type="cellIs" dxfId="103" priority="12" operator="equal">
      <formula>"Baja"</formula>
    </cfRule>
  </conditionalFormatting>
  <conditionalFormatting sqref="AG86">
    <cfRule type="cellIs" dxfId="102" priority="5" operator="equal">
      <formula>"Extrema"</formula>
    </cfRule>
    <cfRule type="cellIs" dxfId="101" priority="6" operator="equal">
      <formula>"Alta"</formula>
    </cfRule>
    <cfRule type="cellIs" dxfId="100" priority="7" operator="equal">
      <formula>"Moderada"</formula>
    </cfRule>
    <cfRule type="cellIs" dxfId="99" priority="8" operator="equal">
      <formula>"Baja"</formula>
    </cfRule>
  </conditionalFormatting>
  <conditionalFormatting sqref="AG87">
    <cfRule type="cellIs" dxfId="98" priority="13" operator="equal">
      <formula>"Extrema"</formula>
    </cfRule>
    <cfRule type="cellIs" dxfId="97" priority="14" operator="equal">
      <formula>"Alta"</formula>
    </cfRule>
    <cfRule type="cellIs" dxfId="96" priority="15" operator="equal">
      <formula>"Moderada"</formula>
    </cfRule>
    <cfRule type="cellIs" dxfId="95" priority="16" operator="equal">
      <formula>"Baja"</formula>
    </cfRule>
  </conditionalFormatting>
  <conditionalFormatting sqref="AG17">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3">
    <dataValidation allowBlank="1" showInputMessage="1" showErrorMessage="1" prompt="Manual: Controles ejecutados por personas_x000a__x000a_Automático: Son ejecutados por un sistema" sqref="W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U8" xr:uid="{084A99E5-E45C-42D5-B215-971FAF57EC29}"/>
    <dataValidation allowBlank="1" showInputMessage="1" showErrorMessage="1" prompt="_x000a__x000a_" sqref="O8" xr:uid="{56F8DAC1-3150-418B-9C15-A4D38C75D64D}"/>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4">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E57:F57</xm:sqref>
        </x14:dataValidation>
        <x14:dataValidation type="list" allowBlank="1" showInputMessage="1" showErrorMessage="1" xr:uid="{F66EB91A-E21A-42E0-9897-B13FA92CF558}">
          <x14:formula1>
            <xm:f>'C:\Users\PRUIZV\Downloads\[RIESGO 37 - ATENCIÓN SOCIAL.xlsx]No Eliminar'!#REF!</xm:f>
          </x14:formula1>
          <xm:sqref>H57 Q57:Q58 U57:U58 Z57:AB58 K57</xm:sqref>
        </x14:dataValidation>
        <x14:dataValidation type="list" allowBlank="1" showInputMessage="1" showErrorMessage="1" xr:uid="{954E2CA1-50B9-4AFB-A076-ED73D0F6AE03}">
          <x14:formula1>
            <xm:f>'C:\Users\OGOMEZP\Downloads\[Formato Mapa de Riesgos 2022 (version 1) (2).xlsx]No Eliminar'!#REF!</xm:f>
          </x14:formula1>
          <xm:sqref>K51:L53 E51:F52 H51:H52 Z51:AB52 Z49:AB49</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Q24:Q26 H27:H28 K27:L28</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AB125:AB128 AB50 AB130:AB133 AB83:AB85 AB75:AB76 AB78 AB81 AB34:AB47 AB101:AB102 AB104:AB123 AB53:AB55 AB89:AB96 AB9:AB16 AB18:AB32 AB59:AB73</xm:sqref>
        </x14:dataValidation>
        <x14:dataValidation type="list" allowBlank="1" showInputMessage="1" showErrorMessage="1" xr:uid="{5848CBB2-29FC-4C7D-9B30-4D2596245915}">
          <x14:formula1>
            <xm:f>'No Eliminar'!$D$24:$D$25</xm:f>
          </x14:formula1>
          <xm:sqref>AA125:AA128 AA50 AA130:AA133 AA83:AA85 AA75:AA76 AA78 AA81 AA34:AA47 AA101:AA102 AA104:AA123 AA53:AA55 AA89:AA96 AA9:AA16 AA18:AA32 AA59:AA73</xm:sqref>
        </x14:dataValidation>
        <x14:dataValidation type="list" allowBlank="1" showInputMessage="1" showErrorMessage="1" xr:uid="{167E90FA-FBA5-4DBE-A470-F733EBDF8316}">
          <x14:formula1>
            <xm:f>'No Eliminar'!$D$22:$D$23</xm:f>
          </x14:formula1>
          <xm:sqref>Z125:Z128 Z50 Z130:Z133 Z83:Z85 Z75:Z76 Z78 Z81 Z34:Z47 Z101:Z102 Z104:Z123 Z53:Z55 Z89:Z96 Z9:Z16 Z18:Z32 Z59:Z73</xm:sqref>
        </x14:dataValidation>
        <x14:dataValidation type="list" allowBlank="1" showInputMessage="1" showErrorMessage="1" xr:uid="{76CAA503-D775-4F02-8410-B4642D4A644E}">
          <x14:formula1>
            <xm:f>'No Eliminar'!$V$3:$V$7</xm:f>
          </x14:formula1>
          <xm:sqref>K9 K12 K18:K19 K22 K24 K29 K31 K45 K132 K125 K130 K123 K81 K78 K121 K73 K75:K76 K128 K83 K85 K89 K117:K118 K106 K108 K110 K113 K115 K101 K37:K42 K61 K66:K67 K69:K71 K54:K56 K59 K34:K35 K49:K50 K47 K98 K103:K104 K92:K96</xm:sqref>
        </x14:dataValidation>
        <x14:dataValidation type="list" allowBlank="1" showInputMessage="1" showErrorMessage="1" xr:uid="{9103B0E7-B3D5-4E70-B86F-84F5353605A4}">
          <x14:formula1>
            <xm:f>'No Eliminar'!$K$3:$K$6</xm:f>
          </x14:formula1>
          <xm:sqref>AH9 AH12 AH37:AH38 AH18:AH19 AH22 AH24 AH27 AH29 AH31 AH45 AH132 AH125 AH130 AH123 AH81 AH78 AH121 AH75:AH76 AH128 AH83 AH85 AH89 AH72:AH73 AH117:AH118 AH106 AH108 AH110 AH113 AH115 AH101 AH14:AH17 AH61 AH66:AH67 AH69:AH71 AH59 AH42:AH43 AH40 AH34:AH35 AH47 AH50:AH57 AH104 AH92:AH96 AH87</xm:sqref>
        </x14:dataValidation>
        <x14:dataValidation type="list" allowBlank="1" showInputMessage="1" showErrorMessage="1" xr:uid="{CF69769D-DFEB-4906-AA1C-910575354A57}">
          <x14:formula1>
            <xm:f>'No Eliminar'!$M$3:$M$4</xm:f>
          </x14:formula1>
          <xm:sqref>W125:W128 W130:W133 W83:W85 W75:W76 W78 W81 W34:W47 W101:W102 W104:W123 W89:W96 W9:W16 W18:W32 W50:W73</xm:sqref>
        </x14:dataValidation>
        <x14:dataValidation type="list" allowBlank="1" showInputMessage="1" showErrorMessage="1" xr:uid="{12EA7A79-ED88-4ACF-9114-DFC26F578E9B}">
          <x14:formula1>
            <xm:f>'No Eliminar'!$L$3:$L$5</xm:f>
          </x14:formula1>
          <xm:sqref>U125:U128 U130:U133 U83:U85 U75:U76 U78 U81 U34:U47 U101:U102 U104:U123 U50:U56 U89:U96 U9:U16 U18:U32 U59:U73</xm:sqref>
        </x14:dataValidation>
        <x14:dataValidation type="list" allowBlank="1" showInputMessage="1" showErrorMessage="1" xr:uid="{5221172F-0AAD-478D-8585-81C113C60BD7}">
          <x14:formula1>
            <xm:f>'No Eliminar'!$L$8:$L$15</xm:f>
          </x14:formula1>
          <xm:sqref>Q27:Q32 Q75 Q125:Q128 Q130:Q133 Q78 Q81 Q104:Q123 Q98:Q102 Q34:Q56 Q83:Q96 Q9:Q23 Q59:Q73</xm:sqref>
        </x14:dataValidation>
        <x14:dataValidation type="list" allowBlank="1" showInputMessage="1" showErrorMessage="1" xr:uid="{E4A17549-3052-44B9-8883-946BB0E217BF}">
          <x14:formula1>
            <xm:f>'No Eliminar'!$S$16:$S$20</xm:f>
          </x14:formula1>
          <xm:sqref>L9 L12 L37:L40 L18:L19 L22 L24 L29 L31 L45 L132 L125 L130 L123 L81 L78 L121 L72:L73 L75:L76 L128 L83 L85 L89 L117:L118 L106 L108 L110 L113 L115 L101 L42:L43 L14:L17 L61 L66:L67 L69:L71 L54:L57 L59 L34:L35 L49:L50 L47 L98 L103:L104 L92:L96</xm:sqref>
        </x14:dataValidation>
        <x14:dataValidation type="list" allowBlank="1" showInputMessage="1" showErrorMessage="1" xr:uid="{7014FF8D-4FEC-4554-929F-A6A0D6EAE4E1}">
          <x14:formula1>
            <xm:f>'No Eliminar'!$V$9:$V$15</xm:f>
          </x14:formula1>
          <xm:sqref>H9 H12 H14:H15 H37:H38 H18:H19 H22 H24 H29 H31 H45 H132 H125 H130 H123 H121 H72:H76 H128 H78 H85 H89 H117:H118 H106 H108 H110 H113 H115 H101 H42 H17 H61 H66:H67 H69:H71 H53:H56 H59 H40 H34:H35 H49:H50 H81 H83 H47 H103:H104 H92:H96</xm:sqref>
        </x14:dataValidation>
        <x14:dataValidation type="list" allowBlank="1" showInputMessage="1" showErrorMessage="1" xr:uid="{EA8D7BFF-A5CD-413C-A4C6-CD0FB101F4F0}">
          <x14:formula1>
            <xm:f>'No Eliminar'!$G$14:$G$16</xm:f>
          </x14:formula1>
          <xm:sqref>E9 E12 E37:E38 E18:E19 E22 E27 E24 E29 E31 E45 E132 E125 E130 E123 E81 E78 E121 E75:E76 E128 E83 E85 E89 E117:E118 E72:E73 E106 E108 E110 E113 E115 E101 E42:E43 E14:E17 E61 E66:E67 E69:E71 E53:E56 E59 E40 E34:E35 E49:E50 E47 E103:E104 E92:E98</xm:sqref>
        </x14:dataValidation>
        <x14:dataValidation type="list" allowBlank="1" showInputMessage="1" showErrorMessage="1" xr:uid="{0711F320-9E76-4E79-BE77-382003DBDD2F}">
          <x14:formula1>
            <xm:f>'No Eliminar'!$R$3:$R$117</xm:f>
          </x14:formula1>
          <xm:sqref>F9 F12 F37:F38 F18:F19 F22 F24 F27 F29 F31 F45 F132 F125 F123 F81 F78 F130 F121 F72:F73 F75:F76 F128 F83 F85 F89 F117:F118 F106 F108 F110 F113 F115 F101 F42:F43 F14:F17 F61 F66:F67 F69:F71 F53:F56 F59 F40 F34:F35 F47 F49:F50 F103:F104 F92:F98</xm:sqref>
        </x14:dataValidation>
        <x14:dataValidation type="list" allowBlank="1" showInputMessage="1" showErrorMessage="1" xr:uid="{08CCE356-0A74-4A6A-90F9-83404809B581}">
          <x14:formula1>
            <xm:f>'No Eliminar'!$B$3:$B$18</xm:f>
          </x14:formula1>
          <xm:sqref>B9 B12 B17 B19 B29 B117 B130 B123 B93 B42:B43 B34:B36 B47 B59 B69 B104</xm:sqref>
        </x14:dataValidation>
        <x14:dataValidation type="list" allowBlank="1" showInputMessage="1" showErrorMessage="1" xr:uid="{3EE890C1-C963-4C06-A101-E43CE45C9905}">
          <x14:formula1>
            <xm:f>'C:\Users\STRUJILLOG\Downloads\[DIRAT BORRADOR INICIAL MAPA DE RIESGOS 2024 V1.xlsx]No Eliminar'!#REF!</xm:f>
          </x14:formula1>
          <xm:sqref>U49 U103 Z103:AB103 Q103 AH49 AH98 AH103 W49 W103</xm:sqref>
        </x14:dataValidation>
        <x14:dataValidation type="list" allowBlank="1" showInputMessage="1" showErrorMessage="1" xr:uid="{148EA2DB-22A6-436A-88E0-EBC7846C81EE}">
          <x14:formula1>
            <xm:f>'C:\Users\SBLANCOE\Documents\DIRAT 2023\PLANES INSTITUCIONALES\MAPA DE RIESGOS\MAPA DE RIESGOS 2024\[EDUCACIÓN BORRADOR INICIAL MAPA DE RIESGOS 2024 V1.xlsx]No Eliminar'!#REF!</xm:f>
          </x14:formula1>
          <xm:sqref>Z97:AB97 AH97 W97 U97 Q97 K97:L97 H97</xm:sqref>
        </x14:dataValidation>
        <x14:dataValidation type="list" allowBlank="1" showInputMessage="1" showErrorMessage="1" xr:uid="{E50C715B-62AE-4322-B745-DA6E613781D4}">
          <x14:formula1>
            <xm:f>'C:\Users\SBLANCOE\Documents\DIRAT 2023\PLANES INSTITUCIONALES\MAPA DE RIESGOS\MAPA DE RIESGOS 2024\[SUBDA PROPUESTA MAPA DE RIESGOS 2024 FINAL.xlsx]No Eliminar'!#REF!</xm:f>
          </x14:formula1>
          <xm:sqref>H98:H100 Z98:AB100 W98:W100 U98:U100</xm:sqref>
        </x14:dataValidation>
        <x14:dataValidation type="list" allowBlank="1" showInputMessage="1" showErrorMessage="1" xr:uid="{CE63BA08-F54D-48F3-A24A-9B143016FFCE}">
          <x14:formula1>
            <xm:f>'C:\Users\sbarretos\Documents\RIESGOS\PROPUESTA DEFINITIVA 2025\[4 Gestión del Talento Humano ULTIMO 13-01.xlsx]No Eliminar'!#REF!</xm:f>
          </x14:formula1>
          <xm:sqref>U86:U88 Z86:AB88 W86:W88</xm:sqref>
        </x14:dataValidation>
        <x14:dataValidation type="list" allowBlank="1" showInputMessage="1" showErrorMessage="1" xr:uid="{AA073AA5-03B9-4915-9F83-954F1DF3BBE9}">
          <x14:formula1>
            <xm:f>'C:\Users\sbarretos\Downloads\[MAPA DE RIESGOS 2024 V2 OFICI - CON NOVEDADES.xlsx]No Eliminar'!#REF!</xm:f>
          </x14:formula1>
          <xm:sqref>U17 Z17:AB17 W17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2"/>
  <sheetViews>
    <sheetView showGridLines="0" tabSelected="1" topLeftCell="A4" zoomScale="60" zoomScaleNormal="60" workbookViewId="0">
      <selection activeCell="J9" sqref="J9"/>
    </sheetView>
  </sheetViews>
  <sheetFormatPr baseColWidth="10" defaultColWidth="11.42578125" defaultRowHeight="16.5" x14ac:dyDescent="0.3"/>
  <cols>
    <col min="1" max="1" width="4.85546875" style="1078" customWidth="1"/>
    <col min="2" max="4" width="16.28515625" style="1078" customWidth="1"/>
    <col min="5" max="5" width="25.28515625" style="1078" customWidth="1"/>
    <col min="6" max="6" width="9" style="1078" customWidth="1"/>
    <col min="7" max="7" width="42.5703125" style="1117" customWidth="1"/>
    <col min="8" max="8" width="29.42578125" style="1117" customWidth="1"/>
    <col min="9" max="9" width="30.42578125" style="1078" customWidth="1"/>
    <col min="10" max="10" width="36" style="1078" customWidth="1"/>
    <col min="11" max="11" width="36" style="1117" customWidth="1"/>
    <col min="12" max="12" width="20.140625" style="1117" bestFit="1" customWidth="1"/>
    <col min="13" max="13" width="22.28515625" style="1117" bestFit="1" customWidth="1"/>
    <col min="14" max="14" width="7.7109375" style="1113" customWidth="1"/>
    <col min="15" max="15" width="16.140625" style="1117" customWidth="1"/>
    <col min="16" max="16" width="17" style="1117" customWidth="1"/>
    <col min="17" max="17" width="15.5703125" style="1117" customWidth="1"/>
    <col min="18" max="18" width="17.28515625" style="1117" customWidth="1"/>
    <col min="19" max="19" width="14.42578125" style="1117" customWidth="1"/>
    <col min="20" max="20" width="13.28515625" style="1117" customWidth="1"/>
    <col min="21" max="21" width="15" style="1117" customWidth="1"/>
    <col min="22" max="22" width="18.42578125" style="1117" customWidth="1"/>
    <col min="23" max="23" width="13.7109375" style="1117" customWidth="1"/>
    <col min="24" max="24" width="15.140625" style="1117" customWidth="1"/>
    <col min="25" max="25" width="14.85546875" style="1117" customWidth="1"/>
    <col min="26" max="26" width="11.5703125" style="1117" customWidth="1"/>
    <col min="27" max="27" width="13" style="1117" customWidth="1"/>
    <col min="28" max="28" width="13.28515625" style="1117" customWidth="1"/>
    <col min="29" max="29" width="16" style="1117" customWidth="1"/>
    <col min="30" max="30" width="14.42578125" style="1117" customWidth="1"/>
    <col min="31" max="31" width="10.42578125" style="1117" customWidth="1"/>
    <col min="32" max="32" width="8.85546875" style="1117" customWidth="1"/>
    <col min="33" max="33" width="10.85546875" style="1117" customWidth="1"/>
    <col min="34" max="34" width="12.28515625" style="1078" customWidth="1"/>
    <col min="35" max="35" width="14.28515625" style="1118" customWidth="1"/>
    <col min="36" max="36" width="10.42578125" style="1118" customWidth="1"/>
    <col min="37" max="37" width="18.42578125" style="1126" customWidth="1"/>
    <col min="38" max="38" width="7.42578125" style="1118" bestFit="1" customWidth="1"/>
    <col min="39" max="39" width="69" style="1115" customWidth="1"/>
    <col min="40" max="40" width="24.28515625" style="1115" customWidth="1"/>
    <col min="41" max="41" width="15" style="1078" customWidth="1"/>
    <col min="42" max="42" width="7" style="1113" customWidth="1"/>
    <col min="43" max="43" width="7.7109375" style="1078" customWidth="1"/>
    <col min="44" max="44" width="8.28515625" style="1078" customWidth="1"/>
    <col min="45" max="45" width="8" style="1078" customWidth="1"/>
    <col min="46" max="46" width="6.7109375" style="1078" customWidth="1"/>
    <col min="47" max="49" width="3.5703125" style="1078" customWidth="1"/>
    <col min="50" max="52" width="7.140625" style="1078" customWidth="1"/>
    <col min="53" max="53" width="7.140625" style="1120" customWidth="1"/>
    <col min="54" max="55" width="7.140625" style="1078" customWidth="1"/>
    <col min="56" max="56" width="35.85546875" style="1115" customWidth="1"/>
    <col min="57" max="57" width="35.42578125" style="1115" customWidth="1"/>
    <col min="58" max="58" width="20.42578125" style="1115" customWidth="1"/>
    <col min="59" max="59" width="14.42578125" style="1115" customWidth="1"/>
    <col min="60" max="60" width="14" style="1115" customWidth="1"/>
    <col min="61" max="61" width="56.7109375" style="1016" customWidth="1"/>
    <col min="62" max="62" width="46.85546875" style="1078" customWidth="1"/>
    <col min="63" max="16384" width="11.42578125" style="1078"/>
  </cols>
  <sheetData>
    <row r="1" spans="1:85" ht="41.25" customHeight="1" thickTop="1" x14ac:dyDescent="0.3">
      <c r="B1" s="2066" t="s">
        <v>78</v>
      </c>
      <c r="C1" s="2067"/>
      <c r="D1" s="2067"/>
      <c r="E1" s="2067"/>
      <c r="F1" s="2067"/>
      <c r="G1" s="2067"/>
      <c r="H1" s="2067"/>
      <c r="I1" s="2067"/>
      <c r="J1" s="2067"/>
      <c r="K1" s="2067"/>
      <c r="L1" s="2067"/>
      <c r="M1" s="2067"/>
      <c r="N1" s="2067"/>
      <c r="O1" s="2067"/>
      <c r="P1" s="2067"/>
      <c r="Q1" s="2067"/>
      <c r="R1" s="2067"/>
      <c r="S1" s="2067"/>
      <c r="T1" s="2067"/>
      <c r="U1" s="2067"/>
      <c r="V1" s="2067"/>
      <c r="W1" s="2067"/>
      <c r="X1" s="2067"/>
      <c r="Y1" s="2067"/>
      <c r="Z1" s="2067"/>
      <c r="AA1" s="2067"/>
      <c r="AB1" s="2067"/>
      <c r="AC1" s="2067"/>
      <c r="AD1" s="2067"/>
      <c r="AE1" s="2067"/>
      <c r="AF1" s="2067"/>
      <c r="AG1" s="2067"/>
      <c r="AH1" s="2067"/>
      <c r="AI1" s="2067"/>
      <c r="AJ1" s="2067"/>
      <c r="AK1" s="2067"/>
      <c r="AL1" s="2067"/>
      <c r="AM1" s="2067"/>
      <c r="AN1" s="2067"/>
      <c r="AO1" s="2067"/>
      <c r="AP1" s="2067"/>
      <c r="AQ1" s="2067"/>
      <c r="AR1" s="2067"/>
      <c r="AS1" s="2067"/>
      <c r="AT1" s="2067"/>
      <c r="AU1" s="2067"/>
      <c r="AV1" s="2067"/>
      <c r="AW1" s="2067"/>
      <c r="AX1" s="2067"/>
      <c r="AY1" s="2067"/>
      <c r="AZ1" s="2067"/>
      <c r="BA1" s="2067"/>
      <c r="BB1" s="2067"/>
      <c r="BC1" s="2067"/>
      <c r="BD1" s="2067"/>
      <c r="BE1" s="2067"/>
      <c r="BF1" s="2067"/>
      <c r="BG1" s="2067"/>
      <c r="BH1" s="2067"/>
      <c r="BI1" s="2068"/>
    </row>
    <row r="2" spans="1:85" ht="41.25" customHeight="1" x14ac:dyDescent="0.3">
      <c r="B2" s="2069" t="s">
        <v>79</v>
      </c>
      <c r="C2" s="2070"/>
      <c r="D2" s="2070"/>
      <c r="E2" s="2070"/>
      <c r="F2" s="2070"/>
      <c r="G2" s="2070"/>
      <c r="H2" s="2070"/>
      <c r="I2" s="2070"/>
      <c r="J2" s="2070"/>
      <c r="K2" s="2070"/>
      <c r="L2" s="2070"/>
      <c r="M2" s="2070"/>
      <c r="N2" s="2070"/>
      <c r="O2" s="2070"/>
      <c r="P2" s="2070"/>
      <c r="Q2" s="2070"/>
      <c r="R2" s="2070"/>
      <c r="S2" s="2070"/>
      <c r="T2" s="2070"/>
      <c r="U2" s="2070"/>
      <c r="V2" s="2070"/>
      <c r="W2" s="2070"/>
      <c r="X2" s="2070"/>
      <c r="Y2" s="2070"/>
      <c r="Z2" s="2070"/>
      <c r="AA2" s="2070"/>
      <c r="AB2" s="2070"/>
      <c r="AC2" s="2070"/>
      <c r="AD2" s="2070"/>
      <c r="AE2" s="2070"/>
      <c r="AF2" s="2070"/>
      <c r="AG2" s="2070"/>
      <c r="AH2" s="2070"/>
      <c r="AI2" s="2070"/>
      <c r="AJ2" s="2070"/>
      <c r="AK2" s="2070"/>
      <c r="AL2" s="2070"/>
      <c r="AM2" s="2070"/>
      <c r="AN2" s="2070"/>
      <c r="AO2" s="2070"/>
      <c r="AP2" s="2070"/>
      <c r="AQ2" s="2070"/>
      <c r="AR2" s="2070"/>
      <c r="AS2" s="2070"/>
      <c r="AT2" s="2070"/>
      <c r="AU2" s="2070"/>
      <c r="AV2" s="2070"/>
      <c r="AW2" s="2070"/>
      <c r="AX2" s="2070"/>
      <c r="AY2" s="2070"/>
      <c r="AZ2" s="2070"/>
      <c r="BA2" s="2070"/>
      <c r="BB2" s="2070"/>
      <c r="BC2" s="2070"/>
      <c r="BD2" s="2070"/>
      <c r="BE2" s="2070"/>
      <c r="BF2" s="2070"/>
      <c r="BG2" s="2070"/>
      <c r="BH2" s="2070"/>
      <c r="BI2" s="2071"/>
      <c r="BJ2" s="1038"/>
      <c r="BK2" s="1038"/>
      <c r="BL2" s="1038"/>
      <c r="BM2" s="1038"/>
      <c r="BN2" s="1038"/>
      <c r="BO2" s="1038"/>
      <c r="BP2" s="1038"/>
      <c r="BQ2" s="1038"/>
      <c r="BR2" s="1038"/>
      <c r="BS2" s="1038"/>
      <c r="BT2" s="1038"/>
      <c r="BU2" s="1038"/>
      <c r="BV2" s="1038"/>
      <c r="BW2" s="1038"/>
      <c r="BX2" s="1038"/>
      <c r="BY2" s="1038"/>
      <c r="BZ2" s="1038"/>
      <c r="CA2" s="1038"/>
      <c r="CB2" s="1038"/>
      <c r="CC2" s="1038"/>
      <c r="CD2" s="1038"/>
      <c r="CE2" s="1038"/>
      <c r="CF2" s="1038"/>
      <c r="CG2" s="1038"/>
    </row>
    <row r="3" spans="1:85" ht="41.25" customHeight="1" x14ac:dyDescent="0.3">
      <c r="B3" s="2069" t="s">
        <v>1938</v>
      </c>
      <c r="C3" s="2070"/>
      <c r="D3" s="2070"/>
      <c r="E3" s="2070"/>
      <c r="F3" s="2070"/>
      <c r="G3" s="2070"/>
      <c r="H3" s="2070"/>
      <c r="I3" s="2070"/>
      <c r="J3" s="2070"/>
      <c r="K3" s="2070"/>
      <c r="L3" s="2070"/>
      <c r="M3" s="2070"/>
      <c r="N3" s="2070"/>
      <c r="O3" s="2070"/>
      <c r="P3" s="2070"/>
      <c r="Q3" s="2070"/>
      <c r="R3" s="2070"/>
      <c r="S3" s="2070"/>
      <c r="T3" s="2070"/>
      <c r="U3" s="2070"/>
      <c r="V3" s="2070"/>
      <c r="W3" s="2070"/>
      <c r="X3" s="2070"/>
      <c r="Y3" s="2070"/>
      <c r="Z3" s="2070"/>
      <c r="AA3" s="2070"/>
      <c r="AB3" s="2070"/>
      <c r="AC3" s="2070"/>
      <c r="AD3" s="2070"/>
      <c r="AE3" s="2070"/>
      <c r="AF3" s="2070"/>
      <c r="AG3" s="2070"/>
      <c r="AH3" s="2070"/>
      <c r="AI3" s="2070"/>
      <c r="AJ3" s="2070"/>
      <c r="AK3" s="2070"/>
      <c r="AL3" s="2070"/>
      <c r="AM3" s="2070"/>
      <c r="AN3" s="2070"/>
      <c r="AO3" s="2070"/>
      <c r="AP3" s="2070"/>
      <c r="AQ3" s="2070"/>
      <c r="AR3" s="2070"/>
      <c r="AS3" s="2070"/>
      <c r="AT3" s="2070"/>
      <c r="AU3" s="2070"/>
      <c r="AV3" s="2070"/>
      <c r="AW3" s="2070"/>
      <c r="AX3" s="2070"/>
      <c r="AY3" s="2070"/>
      <c r="AZ3" s="2070"/>
      <c r="BA3" s="2070"/>
      <c r="BB3" s="2070"/>
      <c r="BC3" s="2070"/>
      <c r="BD3" s="2070"/>
      <c r="BE3" s="2070"/>
      <c r="BF3" s="2070"/>
      <c r="BG3" s="2070"/>
      <c r="BH3" s="2070"/>
      <c r="BI3" s="2071"/>
      <c r="BJ3" s="2070"/>
      <c r="BK3" s="2070"/>
      <c r="BL3" s="2070"/>
      <c r="BM3" s="2070"/>
      <c r="BN3" s="2070"/>
      <c r="BO3" s="2070"/>
      <c r="BP3" s="2070"/>
      <c r="BQ3" s="2070"/>
      <c r="BR3" s="2070"/>
      <c r="BS3" s="2070"/>
      <c r="BT3" s="2070"/>
      <c r="BU3" s="2070"/>
      <c r="BV3" s="2070"/>
      <c r="BW3" s="2070"/>
      <c r="BX3" s="2070"/>
      <c r="BY3" s="2070"/>
      <c r="BZ3" s="2070"/>
      <c r="CA3" s="2070"/>
      <c r="CB3" s="2070"/>
      <c r="CC3" s="2070"/>
      <c r="CD3" s="2070"/>
      <c r="CE3" s="2070"/>
      <c r="CF3" s="2070"/>
      <c r="CG3" s="2070"/>
    </row>
    <row r="4" spans="1:85" ht="42.75" customHeight="1" thickBot="1" x14ac:dyDescent="0.35">
      <c r="B4" s="2072" t="s">
        <v>1937</v>
      </c>
      <c r="C4" s="2073"/>
      <c r="D4" s="2073"/>
      <c r="E4" s="2073"/>
      <c r="F4" s="2073"/>
      <c r="G4" s="2073"/>
      <c r="H4" s="2073"/>
      <c r="I4" s="2073"/>
      <c r="J4" s="2073"/>
      <c r="K4" s="2073"/>
      <c r="L4" s="2073"/>
      <c r="M4" s="2073"/>
      <c r="N4" s="2073"/>
      <c r="O4" s="2073"/>
      <c r="P4" s="2073"/>
      <c r="Q4" s="2073"/>
      <c r="R4" s="2073"/>
      <c r="S4" s="2073"/>
      <c r="T4" s="2073"/>
      <c r="U4" s="2073"/>
      <c r="V4" s="2073"/>
      <c r="W4" s="2073"/>
      <c r="X4" s="2073"/>
      <c r="Y4" s="2073"/>
      <c r="Z4" s="2073"/>
      <c r="AA4" s="2073"/>
      <c r="AB4" s="2073"/>
      <c r="AC4" s="2073"/>
      <c r="AD4" s="2073"/>
      <c r="AE4" s="2073"/>
      <c r="AF4" s="2073"/>
      <c r="AG4" s="2073"/>
      <c r="AH4" s="2073"/>
      <c r="AI4" s="2073"/>
      <c r="AJ4" s="2073"/>
      <c r="AK4" s="2073"/>
      <c r="AL4" s="2073"/>
      <c r="AM4" s="2073"/>
      <c r="AN4" s="2073"/>
      <c r="AO4" s="2073"/>
      <c r="AP4" s="2073"/>
      <c r="AQ4" s="2073"/>
      <c r="AR4" s="2073"/>
      <c r="AS4" s="2073"/>
      <c r="AT4" s="2073"/>
      <c r="AU4" s="2073"/>
      <c r="AV4" s="2073"/>
      <c r="AW4" s="2073"/>
      <c r="AX4" s="2073"/>
      <c r="AY4" s="2073"/>
      <c r="AZ4" s="2073"/>
      <c r="BA4" s="2073"/>
      <c r="BB4" s="2073"/>
      <c r="BC4" s="2073"/>
      <c r="BD4" s="2073"/>
      <c r="BE4" s="2073"/>
      <c r="BF4" s="2073"/>
      <c r="BG4" s="2073"/>
      <c r="BH4" s="2073"/>
      <c r="BI4" s="2074"/>
      <c r="BJ4" s="2070"/>
      <c r="BK4" s="2070"/>
      <c r="BL4" s="2070"/>
      <c r="BM4" s="2070"/>
      <c r="BN4" s="2070"/>
      <c r="BO4" s="2070"/>
      <c r="BP4" s="2070"/>
      <c r="BQ4" s="2070"/>
      <c r="BR4" s="2070"/>
      <c r="BS4" s="2070"/>
      <c r="BT4" s="2070"/>
      <c r="BU4" s="2070"/>
      <c r="BV4" s="2070"/>
      <c r="BW4" s="2070"/>
      <c r="BX4" s="2070"/>
      <c r="BY4" s="2070"/>
      <c r="BZ4" s="2070"/>
      <c r="CA4" s="2070"/>
      <c r="CB4" s="2070"/>
      <c r="CC4" s="2070"/>
      <c r="CD4" s="2070"/>
      <c r="CE4" s="2070"/>
      <c r="CF4" s="2070"/>
      <c r="CG4" s="2070"/>
    </row>
    <row r="5" spans="1:85" ht="36.75" customHeight="1" thickTop="1" x14ac:dyDescent="0.3">
      <c r="B5" s="2086"/>
      <c r="C5" s="2086"/>
      <c r="D5" s="2086"/>
      <c r="E5" s="2086"/>
      <c r="F5" s="2086"/>
      <c r="G5" s="2086"/>
      <c r="H5" s="2086"/>
      <c r="I5" s="2086"/>
      <c r="J5" s="2086"/>
      <c r="K5" s="2086"/>
      <c r="L5" s="2086"/>
      <c r="M5" s="2086"/>
      <c r="N5" s="2086"/>
      <c r="O5" s="2086"/>
      <c r="P5" s="2086"/>
      <c r="Q5" s="2086"/>
      <c r="R5" s="2086"/>
      <c r="S5" s="2086"/>
      <c r="T5" s="2086"/>
      <c r="U5" s="2086"/>
      <c r="V5" s="2086"/>
      <c r="W5" s="2086"/>
      <c r="X5" s="2086"/>
      <c r="Y5" s="2086"/>
      <c r="Z5" s="2086"/>
      <c r="AA5" s="2086"/>
      <c r="AB5" s="2086"/>
      <c r="AC5" s="2086"/>
      <c r="AD5" s="2086"/>
      <c r="AE5" s="2086"/>
      <c r="AF5" s="2086"/>
      <c r="AG5" s="2086"/>
      <c r="AH5" s="2086"/>
      <c r="AI5" s="2086"/>
      <c r="AJ5" s="2086"/>
      <c r="AK5" s="2086"/>
      <c r="AL5" s="2086"/>
      <c r="AM5" s="2086"/>
      <c r="AN5" s="2086"/>
      <c r="AO5" s="2086"/>
      <c r="AP5" s="2086"/>
      <c r="AQ5" s="2086"/>
      <c r="AR5" s="2086"/>
      <c r="AS5" s="2086"/>
      <c r="AT5" s="2086"/>
      <c r="AU5" s="2086"/>
      <c r="AV5" s="2086"/>
      <c r="AW5" s="2086"/>
      <c r="AX5" s="2086"/>
      <c r="AY5" s="2086"/>
      <c r="AZ5" s="2086"/>
      <c r="BA5" s="2086"/>
      <c r="BB5" s="2086"/>
      <c r="BC5" s="2086"/>
      <c r="BD5" s="2086"/>
      <c r="BE5" s="2086"/>
      <c r="BF5" s="2086"/>
      <c r="BG5" s="2086"/>
      <c r="BH5" s="2086"/>
      <c r="BI5" s="2086"/>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row>
    <row r="6" spans="1:85" ht="55.5" customHeight="1" x14ac:dyDescent="0.3">
      <c r="B6" s="1581"/>
      <c r="C6" s="1581"/>
      <c r="D6" s="1581"/>
      <c r="E6" s="1581"/>
      <c r="F6" s="1581"/>
      <c r="G6" s="1581"/>
      <c r="H6" s="1581"/>
      <c r="I6" s="1581"/>
      <c r="J6" s="1581"/>
      <c r="K6" s="1581"/>
      <c r="L6" s="1582"/>
      <c r="M6" s="1585" t="s">
        <v>0</v>
      </c>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7"/>
      <c r="AL6" s="1591" t="s">
        <v>1</v>
      </c>
      <c r="AM6" s="1592"/>
      <c r="AN6" s="1592"/>
      <c r="AO6" s="1592"/>
      <c r="AP6" s="1592"/>
      <c r="AQ6" s="1592"/>
      <c r="AR6" s="1592"/>
      <c r="AS6" s="1592"/>
      <c r="AT6" s="1592"/>
      <c r="AU6" s="1592"/>
      <c r="AV6" s="1592"/>
      <c r="AW6" s="1593"/>
      <c r="AX6" s="1591" t="s">
        <v>2</v>
      </c>
      <c r="AY6" s="1592"/>
      <c r="AZ6" s="1592"/>
      <c r="BA6" s="1592"/>
      <c r="BB6" s="1592"/>
      <c r="BC6" s="1593"/>
      <c r="BD6" s="1869" t="s">
        <v>3</v>
      </c>
      <c r="BE6" s="1870"/>
      <c r="BF6" s="1870"/>
      <c r="BG6" s="1870"/>
      <c r="BH6" s="1871"/>
      <c r="BI6" s="1289" t="s">
        <v>87</v>
      </c>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row>
    <row r="7" spans="1:85" ht="30.75" customHeight="1" x14ac:dyDescent="0.3">
      <c r="B7" s="1583"/>
      <c r="C7" s="1583"/>
      <c r="D7" s="1583"/>
      <c r="E7" s="1583"/>
      <c r="F7" s="1583"/>
      <c r="G7" s="1583"/>
      <c r="H7" s="1583"/>
      <c r="I7" s="1583"/>
      <c r="J7" s="1583"/>
      <c r="K7" s="1583"/>
      <c r="L7" s="1584"/>
      <c r="M7" s="1588"/>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90"/>
      <c r="AL7" s="1597" t="s">
        <v>85</v>
      </c>
      <c r="AM7" s="1862" t="s">
        <v>86</v>
      </c>
      <c r="AN7" s="1949" t="s">
        <v>89</v>
      </c>
      <c r="AO7" s="1620" t="s">
        <v>4</v>
      </c>
      <c r="AP7" s="1622" t="s">
        <v>5</v>
      </c>
      <c r="AQ7" s="1623"/>
      <c r="AR7" s="1623"/>
      <c r="AS7" s="1623"/>
      <c r="AT7" s="1623"/>
      <c r="AU7" s="1623"/>
      <c r="AV7" s="1623"/>
      <c r="AW7" s="1624"/>
      <c r="AX7" s="1625" t="s">
        <v>6</v>
      </c>
      <c r="AY7" s="1625" t="s">
        <v>7</v>
      </c>
      <c r="AZ7" s="1616" t="s">
        <v>8</v>
      </c>
      <c r="BA7" s="1616" t="s">
        <v>9</v>
      </c>
      <c r="BB7" s="1616" t="s">
        <v>10</v>
      </c>
      <c r="BC7" s="1597" t="s">
        <v>11</v>
      </c>
      <c r="BD7" s="1862" t="s">
        <v>3</v>
      </c>
      <c r="BE7" s="1862" t="s">
        <v>12</v>
      </c>
      <c r="BF7" s="1862" t="s">
        <v>13</v>
      </c>
      <c r="BG7" s="1862" t="s">
        <v>14</v>
      </c>
      <c r="BH7" s="1862" t="s">
        <v>15</v>
      </c>
      <c r="BI7" s="1862" t="s">
        <v>88</v>
      </c>
    </row>
    <row r="8" spans="1:85" s="1079" customFormat="1" ht="144" customHeight="1" thickBot="1" x14ac:dyDescent="0.3">
      <c r="B8" s="1080" t="s">
        <v>17</v>
      </c>
      <c r="C8" s="1121" t="s">
        <v>75</v>
      </c>
      <c r="D8" s="1121" t="s">
        <v>76</v>
      </c>
      <c r="E8" s="1082" t="s">
        <v>18</v>
      </c>
      <c r="F8" s="1080" t="s">
        <v>77</v>
      </c>
      <c r="G8" s="1122" t="s">
        <v>80</v>
      </c>
      <c r="H8" s="1085" t="s">
        <v>21</v>
      </c>
      <c r="I8" s="1085" t="s">
        <v>19</v>
      </c>
      <c r="J8" s="1085" t="s">
        <v>20</v>
      </c>
      <c r="K8" s="1085" t="s">
        <v>354</v>
      </c>
      <c r="L8" s="1085" t="s">
        <v>22</v>
      </c>
      <c r="M8" s="1087" t="s">
        <v>81</v>
      </c>
      <c r="N8" s="1087" t="s">
        <v>23</v>
      </c>
      <c r="O8" s="1085" t="s">
        <v>24</v>
      </c>
      <c r="P8" s="1085" t="s">
        <v>25</v>
      </c>
      <c r="Q8" s="1085" t="s">
        <v>26</v>
      </c>
      <c r="R8" s="1085" t="s">
        <v>27</v>
      </c>
      <c r="S8" s="1085" t="s">
        <v>28</v>
      </c>
      <c r="T8" s="1085" t="s">
        <v>29</v>
      </c>
      <c r="U8" s="1085" t="s">
        <v>30</v>
      </c>
      <c r="V8" s="1085" t="s">
        <v>31</v>
      </c>
      <c r="W8" s="1085" t="s">
        <v>32</v>
      </c>
      <c r="X8" s="1085" t="s">
        <v>33</v>
      </c>
      <c r="Y8" s="1085" t="s">
        <v>34</v>
      </c>
      <c r="Z8" s="1085" t="s">
        <v>35</v>
      </c>
      <c r="AA8" s="1085" t="s">
        <v>36</v>
      </c>
      <c r="AB8" s="1085" t="s">
        <v>37</v>
      </c>
      <c r="AC8" s="1085" t="s">
        <v>38</v>
      </c>
      <c r="AD8" s="1085" t="s">
        <v>39</v>
      </c>
      <c r="AE8" s="1085" t="s">
        <v>40</v>
      </c>
      <c r="AF8" s="1085" t="s">
        <v>41</v>
      </c>
      <c r="AG8" s="1085" t="s">
        <v>42</v>
      </c>
      <c r="AH8" s="1087" t="s">
        <v>43</v>
      </c>
      <c r="AI8" s="1087" t="s">
        <v>18</v>
      </c>
      <c r="AJ8" s="1087" t="s">
        <v>1429</v>
      </c>
      <c r="AK8" s="1087" t="s">
        <v>83</v>
      </c>
      <c r="AL8" s="1865"/>
      <c r="AM8" s="1863"/>
      <c r="AN8" s="1950"/>
      <c r="AO8" s="1866"/>
      <c r="AP8" s="1080" t="s">
        <v>44</v>
      </c>
      <c r="AQ8" s="1123" t="s">
        <v>1401</v>
      </c>
      <c r="AR8" s="1080" t="s">
        <v>46</v>
      </c>
      <c r="AS8" s="1088" t="s">
        <v>1430</v>
      </c>
      <c r="AT8" s="1081" t="s">
        <v>45</v>
      </c>
      <c r="AU8" s="1080" t="s">
        <v>47</v>
      </c>
      <c r="AV8" s="1080" t="s">
        <v>48</v>
      </c>
      <c r="AW8" s="1080" t="s">
        <v>49</v>
      </c>
      <c r="AX8" s="1867"/>
      <c r="AY8" s="1867"/>
      <c r="AZ8" s="1864"/>
      <c r="BA8" s="1864"/>
      <c r="BB8" s="1864"/>
      <c r="BC8" s="1865"/>
      <c r="BD8" s="1863"/>
      <c r="BE8" s="1863"/>
      <c r="BF8" s="1863"/>
      <c r="BG8" s="1863"/>
      <c r="BH8" s="1863"/>
      <c r="BI8" s="1863"/>
    </row>
    <row r="9" spans="1:85" ht="278.25" customHeight="1" thickBot="1" x14ac:dyDescent="0.35">
      <c r="A9" s="1079"/>
      <c r="B9" s="1563" t="s">
        <v>203</v>
      </c>
      <c r="C9" s="1567" t="s">
        <v>1792</v>
      </c>
      <c r="D9" s="1567" t="s">
        <v>223</v>
      </c>
      <c r="E9" s="1568" t="s">
        <v>74</v>
      </c>
      <c r="F9" s="1574" t="s">
        <v>237</v>
      </c>
      <c r="G9" s="1570" t="s">
        <v>1610</v>
      </c>
      <c r="H9" s="1513" t="s">
        <v>63</v>
      </c>
      <c r="I9" s="1565" t="s">
        <v>1795</v>
      </c>
      <c r="J9" s="1565" t="s">
        <v>1796</v>
      </c>
      <c r="K9" s="1565" t="s">
        <v>355</v>
      </c>
      <c r="L9" s="1513" t="s">
        <v>373</v>
      </c>
      <c r="M9" s="1530" t="s">
        <v>1636</v>
      </c>
      <c r="N9" s="1528">
        <v>0.2</v>
      </c>
      <c r="O9" s="1462" t="s">
        <v>53</v>
      </c>
      <c r="P9" s="1462" t="s">
        <v>53</v>
      </c>
      <c r="Q9" s="1462" t="s">
        <v>53</v>
      </c>
      <c r="R9" s="1462" t="s">
        <v>53</v>
      </c>
      <c r="S9" s="1462" t="s">
        <v>53</v>
      </c>
      <c r="T9" s="1462" t="s">
        <v>53</v>
      </c>
      <c r="U9" s="1462" t="s">
        <v>53</v>
      </c>
      <c r="V9" s="1462" t="s">
        <v>54</v>
      </c>
      <c r="W9" s="1462" t="s">
        <v>53</v>
      </c>
      <c r="X9" s="1462" t="s">
        <v>53</v>
      </c>
      <c r="Y9" s="1462" t="s">
        <v>53</v>
      </c>
      <c r="Z9" s="1462" t="s">
        <v>53</v>
      </c>
      <c r="AA9" s="1462" t="s">
        <v>53</v>
      </c>
      <c r="AB9" s="1462" t="s">
        <v>53</v>
      </c>
      <c r="AC9" s="1462" t="s">
        <v>53</v>
      </c>
      <c r="AD9" s="1462" t="s">
        <v>54</v>
      </c>
      <c r="AE9" s="1462" t="s">
        <v>53</v>
      </c>
      <c r="AF9" s="1462" t="s">
        <v>53</v>
      </c>
      <c r="AG9" s="1462" t="s">
        <v>54</v>
      </c>
      <c r="AH9" s="1502">
        <v>16</v>
      </c>
      <c r="AI9" s="1561" t="s">
        <v>155</v>
      </c>
      <c r="AJ9" s="1504">
        <v>0.8</v>
      </c>
      <c r="AK9" s="1526" t="s">
        <v>129</v>
      </c>
      <c r="AL9" s="1544" t="s">
        <v>84</v>
      </c>
      <c r="AM9" s="1536" t="s">
        <v>1909</v>
      </c>
      <c r="AN9" s="1366" t="s">
        <v>1613</v>
      </c>
      <c r="AO9" s="1540" t="s">
        <v>103</v>
      </c>
      <c r="AP9" s="1477" t="s">
        <v>61</v>
      </c>
      <c r="AQ9" s="1125">
        <v>0.25</v>
      </c>
      <c r="AR9" s="1477" t="s">
        <v>56</v>
      </c>
      <c r="AS9" s="1478">
        <v>0.15</v>
      </c>
      <c r="AT9" s="1479">
        <v>0.4</v>
      </c>
      <c r="AU9" s="1477" t="s">
        <v>57</v>
      </c>
      <c r="AV9" s="1477" t="s">
        <v>58</v>
      </c>
      <c r="AW9" s="1477" t="s">
        <v>59</v>
      </c>
      <c r="AX9" s="1480">
        <v>8.4000000000000005E-2</v>
      </c>
      <c r="AY9" s="1481" t="s">
        <v>112</v>
      </c>
      <c r="AZ9" s="1479">
        <v>0.8</v>
      </c>
      <c r="BA9" s="1481" t="s">
        <v>130</v>
      </c>
      <c r="BB9" s="1515" t="s">
        <v>129</v>
      </c>
      <c r="BC9" s="1517" t="s">
        <v>60</v>
      </c>
      <c r="BD9" s="1546" t="s">
        <v>1637</v>
      </c>
      <c r="BE9" s="1546" t="s">
        <v>1615</v>
      </c>
      <c r="BF9" s="1546" t="s">
        <v>430</v>
      </c>
      <c r="BG9" s="1534">
        <v>45658</v>
      </c>
      <c r="BH9" s="1534" t="s">
        <v>1802</v>
      </c>
      <c r="BI9" s="1500" t="s">
        <v>1910</v>
      </c>
    </row>
    <row r="10" spans="1:85" ht="243.75" customHeight="1" x14ac:dyDescent="0.3">
      <c r="A10" s="1079"/>
      <c r="B10" s="2075" t="s">
        <v>192</v>
      </c>
      <c r="C10" s="2166" t="s">
        <v>214</v>
      </c>
      <c r="D10" s="2166" t="s">
        <v>1635</v>
      </c>
      <c r="E10" s="2168" t="s">
        <v>74</v>
      </c>
      <c r="F10" s="2175" t="s">
        <v>241</v>
      </c>
      <c r="G10" s="2171" t="s">
        <v>417</v>
      </c>
      <c r="H10" s="1919" t="s">
        <v>63</v>
      </c>
      <c r="I10" s="1565" t="s">
        <v>432</v>
      </c>
      <c r="J10" s="2173" t="s">
        <v>433</v>
      </c>
      <c r="K10" s="2173" t="s">
        <v>355</v>
      </c>
      <c r="L10" s="1919" t="s">
        <v>371</v>
      </c>
      <c r="M10" s="2035" t="s">
        <v>149</v>
      </c>
      <c r="N10" s="2037">
        <v>0.6</v>
      </c>
      <c r="O10" s="1917" t="s">
        <v>54</v>
      </c>
      <c r="P10" s="1917" t="s">
        <v>53</v>
      </c>
      <c r="Q10" s="1917" t="s">
        <v>54</v>
      </c>
      <c r="R10" s="1917" t="s">
        <v>54</v>
      </c>
      <c r="S10" s="1917" t="s">
        <v>53</v>
      </c>
      <c r="T10" s="1917" t="s">
        <v>54</v>
      </c>
      <c r="U10" s="1917" t="s">
        <v>54</v>
      </c>
      <c r="V10" s="1917" t="s">
        <v>54</v>
      </c>
      <c r="W10" s="1917" t="s">
        <v>54</v>
      </c>
      <c r="X10" s="1917" t="s">
        <v>53</v>
      </c>
      <c r="Y10" s="1917" t="s">
        <v>53</v>
      </c>
      <c r="Z10" s="1917" t="s">
        <v>53</v>
      </c>
      <c r="AA10" s="1917" t="s">
        <v>54</v>
      </c>
      <c r="AB10" s="1917" t="s">
        <v>54</v>
      </c>
      <c r="AC10" s="1917" t="s">
        <v>54</v>
      </c>
      <c r="AD10" s="1917" t="s">
        <v>54</v>
      </c>
      <c r="AE10" s="1917" t="s">
        <v>53</v>
      </c>
      <c r="AF10" s="1917" t="s">
        <v>53</v>
      </c>
      <c r="AG10" s="1917" t="s">
        <v>54</v>
      </c>
      <c r="AH10" s="1942">
        <v>7</v>
      </c>
      <c r="AI10" s="1944" t="s">
        <v>130</v>
      </c>
      <c r="AJ10" s="1946">
        <v>0.8</v>
      </c>
      <c r="AK10" s="2039" t="s">
        <v>129</v>
      </c>
      <c r="AL10" s="1544" t="s">
        <v>84</v>
      </c>
      <c r="AM10" s="1285" t="s">
        <v>1911</v>
      </c>
      <c r="AN10" s="1367" t="s">
        <v>1912</v>
      </c>
      <c r="AO10" s="1538" t="s">
        <v>103</v>
      </c>
      <c r="AP10" s="1517" t="s">
        <v>61</v>
      </c>
      <c r="AQ10" s="1124">
        <v>0.25</v>
      </c>
      <c r="AR10" s="1517" t="s">
        <v>56</v>
      </c>
      <c r="AS10" s="1504">
        <v>0.15</v>
      </c>
      <c r="AT10" s="1535">
        <v>0.4</v>
      </c>
      <c r="AU10" s="1517" t="s">
        <v>73</v>
      </c>
      <c r="AV10" s="1517" t="s">
        <v>58</v>
      </c>
      <c r="AW10" s="1517" t="s">
        <v>59</v>
      </c>
      <c r="AX10" s="1535">
        <v>0.36</v>
      </c>
      <c r="AY10" s="1542" t="s">
        <v>90</v>
      </c>
      <c r="AZ10" s="1535">
        <v>0.8</v>
      </c>
      <c r="BA10" s="1542" t="s">
        <v>130</v>
      </c>
      <c r="BB10" s="1951" t="s">
        <v>129</v>
      </c>
      <c r="BC10" s="1953" t="s">
        <v>60</v>
      </c>
      <c r="BD10" s="1546" t="s">
        <v>1712</v>
      </c>
      <c r="BE10" s="1488" t="s">
        <v>412</v>
      </c>
      <c r="BF10" s="1488" t="s">
        <v>590</v>
      </c>
      <c r="BG10" s="1166">
        <v>45664</v>
      </c>
      <c r="BH10" s="1166">
        <v>45991</v>
      </c>
      <c r="BI10" s="1939" t="s">
        <v>1396</v>
      </c>
    </row>
    <row r="11" spans="1:85" ht="191.25" customHeight="1" thickBot="1" x14ac:dyDescent="0.35">
      <c r="A11" s="1079"/>
      <c r="B11" s="2127"/>
      <c r="C11" s="2167"/>
      <c r="D11" s="2167"/>
      <c r="E11" s="2169"/>
      <c r="F11" s="2176"/>
      <c r="G11" s="2172"/>
      <c r="H11" s="1709"/>
      <c r="I11" s="1566" t="s">
        <v>1215</v>
      </c>
      <c r="J11" s="2174"/>
      <c r="K11" s="2174"/>
      <c r="L11" s="1709"/>
      <c r="M11" s="2036"/>
      <c r="N11" s="2038"/>
      <c r="O11" s="2170"/>
      <c r="P11" s="2170"/>
      <c r="Q11" s="2170"/>
      <c r="R11" s="2170"/>
      <c r="S11" s="2170"/>
      <c r="T11" s="2170"/>
      <c r="U11" s="2170"/>
      <c r="V11" s="2170"/>
      <c r="W11" s="2170"/>
      <c r="X11" s="2170"/>
      <c r="Y11" s="2170"/>
      <c r="Z11" s="2170"/>
      <c r="AA11" s="2170"/>
      <c r="AB11" s="2170"/>
      <c r="AC11" s="2170"/>
      <c r="AD11" s="2170"/>
      <c r="AE11" s="2170"/>
      <c r="AF11" s="2170"/>
      <c r="AG11" s="2170"/>
      <c r="AH11" s="1943"/>
      <c r="AI11" s="1945"/>
      <c r="AJ11" s="1689"/>
      <c r="AK11" s="2041"/>
      <c r="AL11" s="1545" t="s">
        <v>347</v>
      </c>
      <c r="AM11" s="1499" t="s">
        <v>1913</v>
      </c>
      <c r="AN11" s="1368" t="s">
        <v>1912</v>
      </c>
      <c r="AO11" s="1540" t="s">
        <v>103</v>
      </c>
      <c r="AP11" s="1477" t="s">
        <v>62</v>
      </c>
      <c r="AQ11" s="1125">
        <v>0.15</v>
      </c>
      <c r="AR11" s="1477" t="s">
        <v>56</v>
      </c>
      <c r="AS11" s="1478">
        <v>0.15</v>
      </c>
      <c r="AT11" s="1479">
        <v>0.3</v>
      </c>
      <c r="AU11" s="1477" t="s">
        <v>73</v>
      </c>
      <c r="AV11" s="1477" t="s">
        <v>58</v>
      </c>
      <c r="AW11" s="1477" t="s">
        <v>59</v>
      </c>
      <c r="AX11" s="1480">
        <v>0.252</v>
      </c>
      <c r="AY11" s="1481" t="s">
        <v>90</v>
      </c>
      <c r="AZ11" s="1479">
        <v>0.8</v>
      </c>
      <c r="BA11" s="1481" t="s">
        <v>130</v>
      </c>
      <c r="BB11" s="1705"/>
      <c r="BC11" s="1692"/>
      <c r="BD11" s="1547" t="s">
        <v>1713</v>
      </c>
      <c r="BE11" s="1489" t="s">
        <v>412</v>
      </c>
      <c r="BF11" s="1489" t="s">
        <v>590</v>
      </c>
      <c r="BG11" s="1494">
        <v>45664</v>
      </c>
      <c r="BH11" s="1494">
        <v>45991</v>
      </c>
      <c r="BI11" s="1947"/>
    </row>
    <row r="12" spans="1:85" ht="174.75" customHeight="1" x14ac:dyDescent="0.3">
      <c r="A12" s="1079"/>
      <c r="B12" s="2075" t="s">
        <v>201</v>
      </c>
      <c r="C12" s="2166" t="s">
        <v>218</v>
      </c>
      <c r="D12" s="2166" t="s">
        <v>225</v>
      </c>
      <c r="E12" s="2168" t="s">
        <v>50</v>
      </c>
      <c r="F12" s="2175" t="s">
        <v>245</v>
      </c>
      <c r="G12" s="2171" t="s">
        <v>455</v>
      </c>
      <c r="H12" s="1919" t="s">
        <v>63</v>
      </c>
      <c r="I12" s="192" t="s">
        <v>456</v>
      </c>
      <c r="J12" s="1565" t="s">
        <v>457</v>
      </c>
      <c r="K12" s="1565" t="s">
        <v>355</v>
      </c>
      <c r="L12" s="1919" t="s">
        <v>374</v>
      </c>
      <c r="M12" s="2035" t="s">
        <v>152</v>
      </c>
      <c r="N12" s="2037">
        <v>0.8</v>
      </c>
      <c r="O12" s="1917" t="s">
        <v>53</v>
      </c>
      <c r="P12" s="1917" t="s">
        <v>53</v>
      </c>
      <c r="Q12" s="1917" t="s">
        <v>53</v>
      </c>
      <c r="R12" s="1917" t="s">
        <v>53</v>
      </c>
      <c r="S12" s="1917" t="s">
        <v>53</v>
      </c>
      <c r="T12" s="1917" t="s">
        <v>54</v>
      </c>
      <c r="U12" s="1917" t="s">
        <v>53</v>
      </c>
      <c r="V12" s="1917" t="s">
        <v>54</v>
      </c>
      <c r="W12" s="1917" t="s">
        <v>54</v>
      </c>
      <c r="X12" s="1917" t="s">
        <v>54</v>
      </c>
      <c r="Y12" s="1917" t="s">
        <v>53</v>
      </c>
      <c r="Z12" s="1917" t="s">
        <v>53</v>
      </c>
      <c r="AA12" s="1917" t="s">
        <v>53</v>
      </c>
      <c r="AB12" s="1917" t="s">
        <v>53</v>
      </c>
      <c r="AC12" s="1917" t="s">
        <v>54</v>
      </c>
      <c r="AD12" s="1917" t="s">
        <v>54</v>
      </c>
      <c r="AE12" s="1917" t="s">
        <v>53</v>
      </c>
      <c r="AF12" s="1917" t="s">
        <v>54</v>
      </c>
      <c r="AG12" s="1917" t="s">
        <v>54</v>
      </c>
      <c r="AH12" s="1942">
        <v>11</v>
      </c>
      <c r="AI12" s="1944" t="s">
        <v>130</v>
      </c>
      <c r="AJ12" s="1946">
        <v>0.8</v>
      </c>
      <c r="AK12" s="2039" t="s">
        <v>129</v>
      </c>
      <c r="AL12" s="1544" t="s">
        <v>84</v>
      </c>
      <c r="AM12" s="1509" t="s">
        <v>1463</v>
      </c>
      <c r="AN12" s="1367" t="s">
        <v>459</v>
      </c>
      <c r="AO12" s="1538" t="s">
        <v>103</v>
      </c>
      <c r="AP12" s="1517" t="s">
        <v>61</v>
      </c>
      <c r="AQ12" s="1124">
        <v>0.25</v>
      </c>
      <c r="AR12" s="1517" t="s">
        <v>56</v>
      </c>
      <c r="AS12" s="1504">
        <v>0.15</v>
      </c>
      <c r="AT12" s="1535">
        <v>0.4</v>
      </c>
      <c r="AU12" s="1517" t="s">
        <v>73</v>
      </c>
      <c r="AV12" s="1517" t="s">
        <v>58</v>
      </c>
      <c r="AW12" s="1517" t="s">
        <v>59</v>
      </c>
      <c r="AX12" s="1535">
        <v>0.48</v>
      </c>
      <c r="AY12" s="1542" t="s">
        <v>122</v>
      </c>
      <c r="AZ12" s="1535">
        <v>0.8</v>
      </c>
      <c r="BA12" s="1542" t="s">
        <v>130</v>
      </c>
      <c r="BB12" s="1515" t="s">
        <v>129</v>
      </c>
      <c r="BC12" s="1953" t="s">
        <v>60</v>
      </c>
      <c r="BD12" s="2142" t="s">
        <v>472</v>
      </c>
      <c r="BE12" s="1881" t="s">
        <v>473</v>
      </c>
      <c r="BF12" s="2093" t="s">
        <v>381</v>
      </c>
      <c r="BG12" s="2023">
        <v>45659</v>
      </c>
      <c r="BH12" s="2023">
        <v>46020</v>
      </c>
      <c r="BI12" s="1939" t="s">
        <v>454</v>
      </c>
    </row>
    <row r="13" spans="1:85" ht="254.25" customHeight="1" thickBot="1" x14ac:dyDescent="0.35">
      <c r="B13" s="2127"/>
      <c r="C13" s="2167"/>
      <c r="D13" s="2167"/>
      <c r="E13" s="2169"/>
      <c r="F13" s="2176"/>
      <c r="G13" s="2172"/>
      <c r="H13" s="1709"/>
      <c r="I13" s="1369" t="s">
        <v>456</v>
      </c>
      <c r="J13" s="1566" t="s">
        <v>458</v>
      </c>
      <c r="K13" s="1566" t="s">
        <v>356</v>
      </c>
      <c r="L13" s="1709"/>
      <c r="M13" s="2036"/>
      <c r="N13" s="2038"/>
      <c r="O13" s="2170"/>
      <c r="P13" s="2170"/>
      <c r="Q13" s="2170"/>
      <c r="R13" s="2170"/>
      <c r="S13" s="2170"/>
      <c r="T13" s="2170"/>
      <c r="U13" s="2170"/>
      <c r="V13" s="2170"/>
      <c r="W13" s="2170"/>
      <c r="X13" s="2170"/>
      <c r="Y13" s="2170"/>
      <c r="Z13" s="2170"/>
      <c r="AA13" s="2170"/>
      <c r="AB13" s="2170"/>
      <c r="AC13" s="2170"/>
      <c r="AD13" s="2170"/>
      <c r="AE13" s="2170"/>
      <c r="AF13" s="2170"/>
      <c r="AG13" s="2170"/>
      <c r="AH13" s="1943"/>
      <c r="AI13" s="1945"/>
      <c r="AJ13" s="1689"/>
      <c r="AK13" s="2041"/>
      <c r="AL13" s="1545" t="s">
        <v>347</v>
      </c>
      <c r="AM13" s="1499" t="s">
        <v>1449</v>
      </c>
      <c r="AN13" s="1368" t="s">
        <v>460</v>
      </c>
      <c r="AO13" s="1540" t="s">
        <v>103</v>
      </c>
      <c r="AP13" s="1477" t="s">
        <v>61</v>
      </c>
      <c r="AQ13" s="1125">
        <v>0.25</v>
      </c>
      <c r="AR13" s="1477" t="s">
        <v>56</v>
      </c>
      <c r="AS13" s="1478">
        <v>0.15</v>
      </c>
      <c r="AT13" s="1479">
        <v>0.4</v>
      </c>
      <c r="AU13" s="1477" t="s">
        <v>73</v>
      </c>
      <c r="AV13" s="1477" t="s">
        <v>58</v>
      </c>
      <c r="AW13" s="1477" t="s">
        <v>59</v>
      </c>
      <c r="AX13" s="1480">
        <v>0.28799999999999998</v>
      </c>
      <c r="AY13" s="1481" t="s">
        <v>90</v>
      </c>
      <c r="AZ13" s="1479">
        <v>0.8</v>
      </c>
      <c r="BA13" s="1481" t="s">
        <v>130</v>
      </c>
      <c r="BB13" s="1482" t="s">
        <v>129</v>
      </c>
      <c r="BC13" s="1692"/>
      <c r="BD13" s="2143"/>
      <c r="BE13" s="1829"/>
      <c r="BF13" s="1903"/>
      <c r="BG13" s="2024"/>
      <c r="BH13" s="2024"/>
      <c r="BI13" s="1947"/>
    </row>
    <row r="14" spans="1:85" ht="409.6" customHeight="1" thickBot="1" x14ac:dyDescent="0.35">
      <c r="A14" s="1393"/>
      <c r="B14" s="1470" t="s">
        <v>198</v>
      </c>
      <c r="C14" s="1370" t="s">
        <v>1793</v>
      </c>
      <c r="D14" s="1370" t="s">
        <v>226</v>
      </c>
      <c r="E14" s="1514" t="s">
        <v>50</v>
      </c>
      <c r="F14" s="1511" t="s">
        <v>252</v>
      </c>
      <c r="G14" s="1506" t="s">
        <v>482</v>
      </c>
      <c r="H14" s="1464" t="s">
        <v>63</v>
      </c>
      <c r="I14" s="1464" t="s">
        <v>483</v>
      </c>
      <c r="J14" s="1464" t="s">
        <v>484</v>
      </c>
      <c r="K14" s="1468" t="s">
        <v>355</v>
      </c>
      <c r="L14" s="1464" t="s">
        <v>373</v>
      </c>
      <c r="M14" s="1469" t="s">
        <v>1636</v>
      </c>
      <c r="N14" s="1463">
        <v>0.2</v>
      </c>
      <c r="O14" s="1475" t="s">
        <v>53</v>
      </c>
      <c r="P14" s="1475" t="s">
        <v>53</v>
      </c>
      <c r="Q14" s="1475" t="s">
        <v>53</v>
      </c>
      <c r="R14" s="1475" t="s">
        <v>53</v>
      </c>
      <c r="S14" s="1475" t="s">
        <v>53</v>
      </c>
      <c r="T14" s="1475" t="s">
        <v>54</v>
      </c>
      <c r="U14" s="1475" t="s">
        <v>53</v>
      </c>
      <c r="V14" s="1475" t="s">
        <v>54</v>
      </c>
      <c r="W14" s="1475" t="s">
        <v>54</v>
      </c>
      <c r="X14" s="1475" t="s">
        <v>53</v>
      </c>
      <c r="Y14" s="1475" t="s">
        <v>53</v>
      </c>
      <c r="Z14" s="1475" t="s">
        <v>53</v>
      </c>
      <c r="AA14" s="1475" t="s">
        <v>54</v>
      </c>
      <c r="AB14" s="1475" t="s">
        <v>54</v>
      </c>
      <c r="AC14" s="1475" t="s">
        <v>53</v>
      </c>
      <c r="AD14" s="1475" t="s">
        <v>54</v>
      </c>
      <c r="AE14" s="1475" t="s">
        <v>53</v>
      </c>
      <c r="AF14" s="1475" t="s">
        <v>53</v>
      </c>
      <c r="AG14" s="1475" t="s">
        <v>54</v>
      </c>
      <c r="AH14" s="1507">
        <v>12</v>
      </c>
      <c r="AI14" s="1465" t="s">
        <v>155</v>
      </c>
      <c r="AJ14" s="1466">
        <v>1</v>
      </c>
      <c r="AK14" s="1508" t="s">
        <v>91</v>
      </c>
      <c r="AL14" s="1333" t="s">
        <v>84</v>
      </c>
      <c r="AM14" s="2260" t="s">
        <v>1914</v>
      </c>
      <c r="AN14" s="1371" t="s">
        <v>486</v>
      </c>
      <c r="AO14" s="890" t="s">
        <v>103</v>
      </c>
      <c r="AP14" s="1467" t="s">
        <v>61</v>
      </c>
      <c r="AQ14" s="465">
        <v>0.25</v>
      </c>
      <c r="AR14" s="1467" t="s">
        <v>56</v>
      </c>
      <c r="AS14" s="1466">
        <v>0.15</v>
      </c>
      <c r="AT14" s="1473">
        <v>0.4</v>
      </c>
      <c r="AU14" s="1467" t="s">
        <v>57</v>
      </c>
      <c r="AV14" s="1467" t="s">
        <v>58</v>
      </c>
      <c r="AW14" s="1467" t="s">
        <v>59</v>
      </c>
      <c r="AX14" s="1473">
        <v>0.12</v>
      </c>
      <c r="AY14" s="1472" t="s">
        <v>112</v>
      </c>
      <c r="AZ14" s="1473">
        <v>1</v>
      </c>
      <c r="BA14" s="1472" t="s">
        <v>155</v>
      </c>
      <c r="BB14" s="1474" t="s">
        <v>91</v>
      </c>
      <c r="BC14" s="1467" t="s">
        <v>60</v>
      </c>
      <c r="BD14" s="1484" t="s">
        <v>1729</v>
      </c>
      <c r="BE14" s="1484" t="s">
        <v>489</v>
      </c>
      <c r="BF14" s="1484" t="s">
        <v>488</v>
      </c>
      <c r="BG14" s="1498">
        <v>45838</v>
      </c>
      <c r="BH14" s="1498">
        <v>45915</v>
      </c>
      <c r="BI14" s="1485" t="s">
        <v>490</v>
      </c>
    </row>
    <row r="15" spans="1:85" ht="293.25" customHeight="1" x14ac:dyDescent="0.3">
      <c r="B15" s="2075" t="s">
        <v>193</v>
      </c>
      <c r="C15" s="2166" t="s">
        <v>206</v>
      </c>
      <c r="D15" s="2166" t="s">
        <v>227</v>
      </c>
      <c r="E15" s="2168" t="s">
        <v>74</v>
      </c>
      <c r="F15" s="2175" t="s">
        <v>253</v>
      </c>
      <c r="G15" s="2171" t="s">
        <v>1278</v>
      </c>
      <c r="H15" s="1919" t="s">
        <v>63</v>
      </c>
      <c r="I15" s="2173" t="s">
        <v>492</v>
      </c>
      <c r="J15" s="2173" t="s">
        <v>1279</v>
      </c>
      <c r="K15" s="2173" t="s">
        <v>355</v>
      </c>
      <c r="L15" s="1919" t="s">
        <v>372</v>
      </c>
      <c r="M15" s="2035" t="s">
        <v>154</v>
      </c>
      <c r="N15" s="2037">
        <v>1</v>
      </c>
      <c r="O15" s="1917" t="s">
        <v>53</v>
      </c>
      <c r="P15" s="1917" t="s">
        <v>53</v>
      </c>
      <c r="Q15" s="1917" t="s">
        <v>53</v>
      </c>
      <c r="R15" s="1917" t="s">
        <v>54</v>
      </c>
      <c r="S15" s="1917" t="s">
        <v>53</v>
      </c>
      <c r="T15" s="1917" t="s">
        <v>54</v>
      </c>
      <c r="U15" s="1917" t="s">
        <v>54</v>
      </c>
      <c r="V15" s="1917" t="s">
        <v>54</v>
      </c>
      <c r="W15" s="1917" t="s">
        <v>54</v>
      </c>
      <c r="X15" s="1917" t="s">
        <v>53</v>
      </c>
      <c r="Y15" s="1917" t="s">
        <v>53</v>
      </c>
      <c r="Z15" s="1917" t="s">
        <v>53</v>
      </c>
      <c r="AA15" s="1917" t="s">
        <v>53</v>
      </c>
      <c r="AB15" s="1917" t="s">
        <v>53</v>
      </c>
      <c r="AC15" s="1917" t="s">
        <v>54</v>
      </c>
      <c r="AD15" s="1917" t="s">
        <v>53</v>
      </c>
      <c r="AE15" s="1917" t="s">
        <v>54</v>
      </c>
      <c r="AF15" s="1917" t="s">
        <v>53</v>
      </c>
      <c r="AG15" s="1917" t="s">
        <v>54</v>
      </c>
      <c r="AH15" s="1942">
        <v>11</v>
      </c>
      <c r="AI15" s="1944" t="s">
        <v>130</v>
      </c>
      <c r="AJ15" s="1946">
        <v>0.8</v>
      </c>
      <c r="AK15" s="2039" t="s">
        <v>129</v>
      </c>
      <c r="AL15" s="1544" t="s">
        <v>84</v>
      </c>
      <c r="AM15" s="1509" t="s">
        <v>1638</v>
      </c>
      <c r="AN15" s="1415" t="s">
        <v>512</v>
      </c>
      <c r="AO15" s="1538" t="s">
        <v>103</v>
      </c>
      <c r="AP15" s="1517" t="s">
        <v>61</v>
      </c>
      <c r="AQ15" s="1124">
        <v>0.25</v>
      </c>
      <c r="AR15" s="1517" t="s">
        <v>56</v>
      </c>
      <c r="AS15" s="1504">
        <v>0.15</v>
      </c>
      <c r="AT15" s="1535">
        <v>0.4</v>
      </c>
      <c r="AU15" s="1517" t="s">
        <v>57</v>
      </c>
      <c r="AV15" s="1517" t="s">
        <v>58</v>
      </c>
      <c r="AW15" s="1517" t="s">
        <v>59</v>
      </c>
      <c r="AX15" s="1535">
        <v>0.6</v>
      </c>
      <c r="AY15" s="1542" t="s">
        <v>122</v>
      </c>
      <c r="AZ15" s="1535">
        <v>0.8</v>
      </c>
      <c r="BA15" s="1542" t="s">
        <v>130</v>
      </c>
      <c r="BB15" s="1515" t="s">
        <v>129</v>
      </c>
      <c r="BC15" s="1953" t="s">
        <v>60</v>
      </c>
      <c r="BD15" s="1881" t="s">
        <v>513</v>
      </c>
      <c r="BE15" s="1881" t="s">
        <v>514</v>
      </c>
      <c r="BF15" s="1881" t="s">
        <v>395</v>
      </c>
      <c r="BG15" s="1915">
        <v>45659</v>
      </c>
      <c r="BH15" s="1915">
        <v>46022</v>
      </c>
      <c r="BI15" s="1939" t="s">
        <v>1217</v>
      </c>
    </row>
    <row r="16" spans="1:85" ht="249" customHeight="1" x14ac:dyDescent="0.3">
      <c r="B16" s="2027"/>
      <c r="C16" s="2177"/>
      <c r="D16" s="2177"/>
      <c r="E16" s="2178"/>
      <c r="F16" s="2179"/>
      <c r="G16" s="2180"/>
      <c r="H16" s="2062"/>
      <c r="I16" s="2182"/>
      <c r="J16" s="2182"/>
      <c r="K16" s="2182"/>
      <c r="L16" s="2062"/>
      <c r="M16" s="2063"/>
      <c r="N16" s="2065"/>
      <c r="O16" s="2181"/>
      <c r="P16" s="2181"/>
      <c r="Q16" s="2181"/>
      <c r="R16" s="2181"/>
      <c r="S16" s="2181"/>
      <c r="T16" s="2181"/>
      <c r="U16" s="2181"/>
      <c r="V16" s="2181"/>
      <c r="W16" s="2181"/>
      <c r="X16" s="2181"/>
      <c r="Y16" s="2181"/>
      <c r="Z16" s="2181"/>
      <c r="AA16" s="2181"/>
      <c r="AB16" s="2181"/>
      <c r="AC16" s="2181"/>
      <c r="AD16" s="2181"/>
      <c r="AE16" s="2181"/>
      <c r="AF16" s="2181"/>
      <c r="AG16" s="2181"/>
      <c r="AH16" s="2183"/>
      <c r="AI16" s="2087"/>
      <c r="AJ16" s="2088"/>
      <c r="AK16" s="2040"/>
      <c r="AL16" s="1559" t="s">
        <v>347</v>
      </c>
      <c r="AM16" s="1560" t="s">
        <v>1461</v>
      </c>
      <c r="AN16" s="1416" t="s">
        <v>519</v>
      </c>
      <c r="AO16" s="1539" t="s">
        <v>103</v>
      </c>
      <c r="AP16" s="1532" t="s">
        <v>61</v>
      </c>
      <c r="AQ16" s="266">
        <v>0.25</v>
      </c>
      <c r="AR16" s="1532" t="s">
        <v>56</v>
      </c>
      <c r="AS16" s="1525">
        <v>0.15</v>
      </c>
      <c r="AT16" s="1555">
        <v>0.4</v>
      </c>
      <c r="AU16" s="1532" t="s">
        <v>57</v>
      </c>
      <c r="AV16" s="1532" t="s">
        <v>58</v>
      </c>
      <c r="AW16" s="1532" t="s">
        <v>59</v>
      </c>
      <c r="AX16" s="1562">
        <v>0.36</v>
      </c>
      <c r="AY16" s="1557" t="s">
        <v>90</v>
      </c>
      <c r="AZ16" s="1555">
        <v>0.8</v>
      </c>
      <c r="BA16" s="1557" t="s">
        <v>130</v>
      </c>
      <c r="BB16" s="1558" t="s">
        <v>129</v>
      </c>
      <c r="BC16" s="2091"/>
      <c r="BD16" s="2045"/>
      <c r="BE16" s="2045"/>
      <c r="BF16" s="2045"/>
      <c r="BG16" s="2141"/>
      <c r="BH16" s="2141"/>
      <c r="BI16" s="2100"/>
    </row>
    <row r="17" spans="1:65" ht="266.25" customHeight="1" thickBot="1" x14ac:dyDescent="0.35">
      <c r="B17" s="2127"/>
      <c r="C17" s="2167"/>
      <c r="D17" s="2167"/>
      <c r="E17" s="2169"/>
      <c r="F17" s="2176"/>
      <c r="G17" s="2172"/>
      <c r="H17" s="1709"/>
      <c r="I17" s="2174"/>
      <c r="J17" s="2174"/>
      <c r="K17" s="2174"/>
      <c r="L17" s="1709"/>
      <c r="M17" s="2036"/>
      <c r="N17" s="2038"/>
      <c r="O17" s="2170"/>
      <c r="P17" s="2170"/>
      <c r="Q17" s="2170"/>
      <c r="R17" s="2170"/>
      <c r="S17" s="2170"/>
      <c r="T17" s="2170"/>
      <c r="U17" s="2170"/>
      <c r="V17" s="2170"/>
      <c r="W17" s="2170"/>
      <c r="X17" s="2170"/>
      <c r="Y17" s="2170"/>
      <c r="Z17" s="2170"/>
      <c r="AA17" s="2170"/>
      <c r="AB17" s="2170"/>
      <c r="AC17" s="2170"/>
      <c r="AD17" s="2170"/>
      <c r="AE17" s="2170"/>
      <c r="AF17" s="2170"/>
      <c r="AG17" s="2170"/>
      <c r="AH17" s="1943"/>
      <c r="AI17" s="1945"/>
      <c r="AJ17" s="1689"/>
      <c r="AK17" s="2041"/>
      <c r="AL17" s="1545" t="s">
        <v>348</v>
      </c>
      <c r="AM17" s="1499" t="s">
        <v>1639</v>
      </c>
      <c r="AN17" s="1417" t="s">
        <v>512</v>
      </c>
      <c r="AO17" s="1540" t="s">
        <v>103</v>
      </c>
      <c r="AP17" s="1477" t="s">
        <v>61</v>
      </c>
      <c r="AQ17" s="1125">
        <v>0.25</v>
      </c>
      <c r="AR17" s="1477" t="s">
        <v>56</v>
      </c>
      <c r="AS17" s="1478">
        <v>0.15</v>
      </c>
      <c r="AT17" s="1479">
        <v>0.4</v>
      </c>
      <c r="AU17" s="1477" t="s">
        <v>57</v>
      </c>
      <c r="AV17" s="1477" t="s">
        <v>58</v>
      </c>
      <c r="AW17" s="1477" t="s">
        <v>59</v>
      </c>
      <c r="AX17" s="1480">
        <v>0.216</v>
      </c>
      <c r="AY17" s="1481" t="s">
        <v>90</v>
      </c>
      <c r="AZ17" s="1479">
        <v>0.8</v>
      </c>
      <c r="BA17" s="1481" t="s">
        <v>130</v>
      </c>
      <c r="BB17" s="1482" t="s">
        <v>129</v>
      </c>
      <c r="BC17" s="1692"/>
      <c r="BD17" s="1829"/>
      <c r="BE17" s="1829"/>
      <c r="BF17" s="1829"/>
      <c r="BG17" s="1825"/>
      <c r="BH17" s="1825"/>
      <c r="BI17" s="1947"/>
    </row>
    <row r="18" spans="1:65" ht="243.75" customHeight="1" x14ac:dyDescent="0.3">
      <c r="B18" s="2075" t="s">
        <v>194</v>
      </c>
      <c r="C18" s="2166" t="s">
        <v>212</v>
      </c>
      <c r="D18" s="2166" t="s">
        <v>228</v>
      </c>
      <c r="E18" s="1446" t="s">
        <v>74</v>
      </c>
      <c r="F18" s="1574" t="s">
        <v>265</v>
      </c>
      <c r="G18" s="1570" t="s">
        <v>1760</v>
      </c>
      <c r="H18" s="1513" t="s">
        <v>63</v>
      </c>
      <c r="I18" s="1565" t="s">
        <v>771</v>
      </c>
      <c r="J18" s="1565" t="s">
        <v>1640</v>
      </c>
      <c r="K18" s="1565" t="s">
        <v>355</v>
      </c>
      <c r="L18" s="1513" t="s">
        <v>372</v>
      </c>
      <c r="M18" s="1530" t="s">
        <v>154</v>
      </c>
      <c r="N18" s="1528">
        <v>1</v>
      </c>
      <c r="O18" s="1501" t="s">
        <v>53</v>
      </c>
      <c r="P18" s="1501" t="s">
        <v>53</v>
      </c>
      <c r="Q18" s="1501" t="s">
        <v>53</v>
      </c>
      <c r="R18" s="1501" t="s">
        <v>53</v>
      </c>
      <c r="S18" s="1501" t="s">
        <v>53</v>
      </c>
      <c r="T18" s="1501" t="s">
        <v>53</v>
      </c>
      <c r="U18" s="1501" t="s">
        <v>53</v>
      </c>
      <c r="V18" s="1501" t="s">
        <v>53</v>
      </c>
      <c r="W18" s="1501" t="s">
        <v>54</v>
      </c>
      <c r="X18" s="1501" t="s">
        <v>53</v>
      </c>
      <c r="Y18" s="1501" t="s">
        <v>53</v>
      </c>
      <c r="Z18" s="1501" t="s">
        <v>53</v>
      </c>
      <c r="AA18" s="1501" t="s">
        <v>53</v>
      </c>
      <c r="AB18" s="1501" t="s">
        <v>53</v>
      </c>
      <c r="AC18" s="1501" t="s">
        <v>53</v>
      </c>
      <c r="AD18" s="1501" t="s">
        <v>53</v>
      </c>
      <c r="AE18" s="1501" t="s">
        <v>53</v>
      </c>
      <c r="AF18" s="1501" t="s">
        <v>53</v>
      </c>
      <c r="AG18" s="1501" t="s">
        <v>54</v>
      </c>
      <c r="AH18" s="1502">
        <v>17</v>
      </c>
      <c r="AI18" s="1503" t="s">
        <v>155</v>
      </c>
      <c r="AJ18" s="1504">
        <v>1</v>
      </c>
      <c r="AK18" s="1526" t="s">
        <v>91</v>
      </c>
      <c r="AL18" s="1544" t="s">
        <v>84</v>
      </c>
      <c r="AM18" s="1443" t="s">
        <v>1915</v>
      </c>
      <c r="AN18" s="1415" t="s">
        <v>1221</v>
      </c>
      <c r="AO18" s="1538" t="s">
        <v>103</v>
      </c>
      <c r="AP18" s="1517" t="s">
        <v>62</v>
      </c>
      <c r="AQ18" s="1124">
        <v>0.15</v>
      </c>
      <c r="AR18" s="1517" t="s">
        <v>56</v>
      </c>
      <c r="AS18" s="1504">
        <v>0.15</v>
      </c>
      <c r="AT18" s="1535">
        <v>0.3</v>
      </c>
      <c r="AU18" s="1517" t="s">
        <v>57</v>
      </c>
      <c r="AV18" s="1517" t="s">
        <v>58</v>
      </c>
      <c r="AW18" s="1517" t="s">
        <v>59</v>
      </c>
      <c r="AX18" s="1535">
        <v>0.7</v>
      </c>
      <c r="AY18" s="1542" t="s">
        <v>129</v>
      </c>
      <c r="AZ18" s="1535">
        <v>1</v>
      </c>
      <c r="BA18" s="1542" t="s">
        <v>155</v>
      </c>
      <c r="BB18" s="1515" t="s">
        <v>91</v>
      </c>
      <c r="BC18" s="1517" t="s">
        <v>60</v>
      </c>
      <c r="BD18" s="1509" t="s">
        <v>1731</v>
      </c>
      <c r="BE18" s="1488" t="s">
        <v>1223</v>
      </c>
      <c r="BF18" s="1488" t="s">
        <v>1303</v>
      </c>
      <c r="BG18" s="1510">
        <v>45689</v>
      </c>
      <c r="BH18" s="1510">
        <v>45960</v>
      </c>
      <c r="BI18" s="1500" t="s">
        <v>776</v>
      </c>
    </row>
    <row r="19" spans="1:65" ht="240" customHeight="1" thickBot="1" x14ac:dyDescent="0.35">
      <c r="A19" s="1394"/>
      <c r="B19" s="2127"/>
      <c r="C19" s="2167"/>
      <c r="D19" s="2167"/>
      <c r="E19" s="1569" t="s">
        <v>50</v>
      </c>
      <c r="F19" s="1571" t="s">
        <v>268</v>
      </c>
      <c r="G19" s="1573" t="s">
        <v>1649</v>
      </c>
      <c r="H19" s="1476" t="s">
        <v>63</v>
      </c>
      <c r="I19" s="1476" t="s">
        <v>1732</v>
      </c>
      <c r="J19" s="1476" t="s">
        <v>1733</v>
      </c>
      <c r="K19" s="1566" t="s">
        <v>355</v>
      </c>
      <c r="L19" s="516" t="s">
        <v>372</v>
      </c>
      <c r="M19" s="1531" t="s">
        <v>154</v>
      </c>
      <c r="N19" s="1529">
        <v>1</v>
      </c>
      <c r="O19" s="1564" t="s">
        <v>53</v>
      </c>
      <c r="P19" s="1564" t="s">
        <v>53</v>
      </c>
      <c r="Q19" s="1564" t="s">
        <v>54</v>
      </c>
      <c r="R19" s="1564" t="s">
        <v>54</v>
      </c>
      <c r="S19" s="1564" t="s">
        <v>53</v>
      </c>
      <c r="T19" s="1564" t="s">
        <v>53</v>
      </c>
      <c r="U19" s="1564" t="s">
        <v>53</v>
      </c>
      <c r="V19" s="1564" t="s">
        <v>53</v>
      </c>
      <c r="W19" s="1564" t="s">
        <v>54</v>
      </c>
      <c r="X19" s="1564" t="s">
        <v>53</v>
      </c>
      <c r="Y19" s="1564" t="s">
        <v>53</v>
      </c>
      <c r="Z19" s="1564" t="s">
        <v>53</v>
      </c>
      <c r="AA19" s="1564" t="s">
        <v>53</v>
      </c>
      <c r="AB19" s="1564" t="s">
        <v>53</v>
      </c>
      <c r="AC19" s="1564" t="s">
        <v>53</v>
      </c>
      <c r="AD19" s="1564" t="s">
        <v>53</v>
      </c>
      <c r="AE19" s="1564" t="s">
        <v>53</v>
      </c>
      <c r="AF19" s="1564" t="s">
        <v>53</v>
      </c>
      <c r="AG19" s="1564" t="s">
        <v>54</v>
      </c>
      <c r="AH19" s="1519">
        <v>15</v>
      </c>
      <c r="AI19" s="1520" t="s">
        <v>155</v>
      </c>
      <c r="AJ19" s="1478">
        <v>1</v>
      </c>
      <c r="AK19" s="1527" t="s">
        <v>91</v>
      </c>
      <c r="AL19" s="1545" t="s">
        <v>84</v>
      </c>
      <c r="AM19" s="2261" t="s">
        <v>1916</v>
      </c>
      <c r="AN19" s="1417" t="s">
        <v>1641</v>
      </c>
      <c r="AO19" s="1540" t="s">
        <v>103</v>
      </c>
      <c r="AP19" s="1477" t="s">
        <v>61</v>
      </c>
      <c r="AQ19" s="1125">
        <v>0.25</v>
      </c>
      <c r="AR19" s="1477" t="s">
        <v>56</v>
      </c>
      <c r="AS19" s="1478">
        <v>0.15</v>
      </c>
      <c r="AT19" s="1479">
        <v>0.4</v>
      </c>
      <c r="AU19" s="1477" t="s">
        <v>57</v>
      </c>
      <c r="AV19" s="1477" t="s">
        <v>58</v>
      </c>
      <c r="AW19" s="1477" t="s">
        <v>59</v>
      </c>
      <c r="AX19" s="1479">
        <v>0.6</v>
      </c>
      <c r="AY19" s="1481" t="s">
        <v>122</v>
      </c>
      <c r="AZ19" s="1479">
        <v>1</v>
      </c>
      <c r="BA19" s="1481" t="s">
        <v>155</v>
      </c>
      <c r="BB19" s="1482" t="s">
        <v>91</v>
      </c>
      <c r="BC19" s="1477" t="s">
        <v>60</v>
      </c>
      <c r="BD19" s="2262" t="s">
        <v>1734</v>
      </c>
      <c r="BE19" s="1553" t="s">
        <v>1697</v>
      </c>
      <c r="BF19" s="1351" t="s">
        <v>590</v>
      </c>
      <c r="BG19" s="1337">
        <v>45717</v>
      </c>
      <c r="BH19" s="1337">
        <v>45960</v>
      </c>
      <c r="BI19" s="1521" t="s">
        <v>978</v>
      </c>
    </row>
    <row r="20" spans="1:65" ht="282.75" customHeight="1" thickBot="1" x14ac:dyDescent="0.35">
      <c r="B20" s="1373" t="s">
        <v>199</v>
      </c>
      <c r="C20" s="1370" t="s">
        <v>207</v>
      </c>
      <c r="D20" s="1512" t="s">
        <v>225</v>
      </c>
      <c r="E20" s="1514" t="s">
        <v>50</v>
      </c>
      <c r="F20" s="1511" t="s">
        <v>271</v>
      </c>
      <c r="G20" s="1377" t="s">
        <v>669</v>
      </c>
      <c r="H20" s="1464" t="s">
        <v>63</v>
      </c>
      <c r="I20" s="1464" t="s">
        <v>1149</v>
      </c>
      <c r="J20" s="1464" t="s">
        <v>1150</v>
      </c>
      <c r="K20" s="1468" t="s">
        <v>355</v>
      </c>
      <c r="L20" s="1374" t="s">
        <v>373</v>
      </c>
      <c r="M20" s="1469" t="s">
        <v>1636</v>
      </c>
      <c r="N20" s="1463">
        <v>0.2</v>
      </c>
      <c r="O20" s="1475" t="s">
        <v>53</v>
      </c>
      <c r="P20" s="1475" t="s">
        <v>53</v>
      </c>
      <c r="Q20" s="1475" t="s">
        <v>53</v>
      </c>
      <c r="R20" s="1475" t="s">
        <v>53</v>
      </c>
      <c r="S20" s="1475" t="s">
        <v>53</v>
      </c>
      <c r="T20" s="1475" t="s">
        <v>53</v>
      </c>
      <c r="U20" s="1475" t="s">
        <v>53</v>
      </c>
      <c r="V20" s="1475" t="s">
        <v>53</v>
      </c>
      <c r="W20" s="1475" t="s">
        <v>54</v>
      </c>
      <c r="X20" s="1475" t="s">
        <v>53</v>
      </c>
      <c r="Y20" s="1475" t="s">
        <v>53</v>
      </c>
      <c r="Z20" s="1475" t="s">
        <v>53</v>
      </c>
      <c r="AA20" s="1475" t="s">
        <v>53</v>
      </c>
      <c r="AB20" s="1475" t="s">
        <v>53</v>
      </c>
      <c r="AC20" s="1475" t="s">
        <v>53</v>
      </c>
      <c r="AD20" s="1475" t="s">
        <v>54</v>
      </c>
      <c r="AE20" s="1475" t="s">
        <v>53</v>
      </c>
      <c r="AF20" s="1475" t="s">
        <v>53</v>
      </c>
      <c r="AG20" s="1475" t="s">
        <v>54</v>
      </c>
      <c r="AH20" s="1507">
        <v>16</v>
      </c>
      <c r="AI20" s="1465" t="s">
        <v>155</v>
      </c>
      <c r="AJ20" s="1466">
        <v>1</v>
      </c>
      <c r="AK20" s="1508" t="s">
        <v>91</v>
      </c>
      <c r="AL20" s="1333" t="s">
        <v>84</v>
      </c>
      <c r="AM20" s="2243" t="s">
        <v>1917</v>
      </c>
      <c r="AN20" s="1418" t="s">
        <v>1587</v>
      </c>
      <c r="AO20" s="890" t="s">
        <v>103</v>
      </c>
      <c r="AP20" s="1467" t="s">
        <v>62</v>
      </c>
      <c r="AQ20" s="465">
        <v>0.15</v>
      </c>
      <c r="AR20" s="1467" t="s">
        <v>56</v>
      </c>
      <c r="AS20" s="1466">
        <v>0.15</v>
      </c>
      <c r="AT20" s="1473">
        <v>0.3</v>
      </c>
      <c r="AU20" s="1467" t="s">
        <v>57</v>
      </c>
      <c r="AV20" s="1467" t="s">
        <v>58</v>
      </c>
      <c r="AW20" s="1467" t="s">
        <v>59</v>
      </c>
      <c r="AX20" s="1473">
        <v>0.14000000000000001</v>
      </c>
      <c r="AY20" s="1472" t="s">
        <v>112</v>
      </c>
      <c r="AZ20" s="1473">
        <v>1</v>
      </c>
      <c r="BA20" s="1472" t="s">
        <v>155</v>
      </c>
      <c r="BB20" s="1474" t="s">
        <v>91</v>
      </c>
      <c r="BC20" s="1467" t="s">
        <v>60</v>
      </c>
      <c r="BD20" s="1484" t="s">
        <v>1588</v>
      </c>
      <c r="BE20" s="1484" t="s">
        <v>1587</v>
      </c>
      <c r="BF20" s="1483" t="s">
        <v>590</v>
      </c>
      <c r="BG20" s="1491">
        <v>45659</v>
      </c>
      <c r="BH20" s="1491">
        <v>46020</v>
      </c>
      <c r="BI20" s="1485" t="s">
        <v>1771</v>
      </c>
    </row>
    <row r="21" spans="1:65" ht="264.75" customHeight="1" x14ac:dyDescent="0.3">
      <c r="B21" s="2075" t="s">
        <v>197</v>
      </c>
      <c r="C21" s="2173" t="s">
        <v>216</v>
      </c>
      <c r="D21" s="2173" t="s">
        <v>229</v>
      </c>
      <c r="E21" s="2168" t="s">
        <v>50</v>
      </c>
      <c r="F21" s="2175" t="s">
        <v>289</v>
      </c>
      <c r="G21" s="2171" t="s">
        <v>753</v>
      </c>
      <c r="H21" s="1919" t="s">
        <v>63</v>
      </c>
      <c r="I21" s="2184" t="s">
        <v>750</v>
      </c>
      <c r="J21" s="2186" t="s">
        <v>751</v>
      </c>
      <c r="K21" s="2173" t="s">
        <v>355</v>
      </c>
      <c r="L21" s="1919" t="s">
        <v>373</v>
      </c>
      <c r="M21" s="2035" t="s">
        <v>1636</v>
      </c>
      <c r="N21" s="2037">
        <v>0.2</v>
      </c>
      <c r="O21" s="1917" t="s">
        <v>53</v>
      </c>
      <c r="P21" s="1917" t="s">
        <v>53</v>
      </c>
      <c r="Q21" s="1917" t="s">
        <v>53</v>
      </c>
      <c r="R21" s="1917" t="s">
        <v>54</v>
      </c>
      <c r="S21" s="1917" t="s">
        <v>53</v>
      </c>
      <c r="T21" s="1917" t="s">
        <v>53</v>
      </c>
      <c r="U21" s="1917" t="s">
        <v>53</v>
      </c>
      <c r="V21" s="1917" t="s">
        <v>54</v>
      </c>
      <c r="W21" s="1917" t="s">
        <v>54</v>
      </c>
      <c r="X21" s="1917" t="s">
        <v>53</v>
      </c>
      <c r="Y21" s="1917" t="s">
        <v>53</v>
      </c>
      <c r="Z21" s="1917" t="s">
        <v>53</v>
      </c>
      <c r="AA21" s="1917" t="s">
        <v>53</v>
      </c>
      <c r="AB21" s="1917" t="s">
        <v>53</v>
      </c>
      <c r="AC21" s="1917" t="s">
        <v>54</v>
      </c>
      <c r="AD21" s="1917" t="s">
        <v>54</v>
      </c>
      <c r="AE21" s="1917" t="s">
        <v>54</v>
      </c>
      <c r="AF21" s="1917" t="s">
        <v>54</v>
      </c>
      <c r="AG21" s="1917" t="s">
        <v>54</v>
      </c>
      <c r="AH21" s="1942">
        <v>11</v>
      </c>
      <c r="AI21" s="1944" t="s">
        <v>130</v>
      </c>
      <c r="AJ21" s="1946">
        <v>0.8</v>
      </c>
      <c r="AK21" s="2039" t="s">
        <v>129</v>
      </c>
      <c r="AL21" s="1544" t="s">
        <v>84</v>
      </c>
      <c r="AM21" s="1285" t="s">
        <v>1918</v>
      </c>
      <c r="AN21" s="1415" t="s">
        <v>1450</v>
      </c>
      <c r="AO21" s="1538" t="s">
        <v>103</v>
      </c>
      <c r="AP21" s="1517" t="s">
        <v>61</v>
      </c>
      <c r="AQ21" s="1124">
        <v>0.25</v>
      </c>
      <c r="AR21" s="1517" t="s">
        <v>56</v>
      </c>
      <c r="AS21" s="1504">
        <v>0.15</v>
      </c>
      <c r="AT21" s="1535">
        <v>0.4</v>
      </c>
      <c r="AU21" s="1517" t="s">
        <v>57</v>
      </c>
      <c r="AV21" s="1517" t="s">
        <v>58</v>
      </c>
      <c r="AW21" s="1517" t="s">
        <v>59</v>
      </c>
      <c r="AX21" s="1535">
        <v>0.12</v>
      </c>
      <c r="AY21" s="1542" t="s">
        <v>112</v>
      </c>
      <c r="AZ21" s="1535">
        <v>0.8</v>
      </c>
      <c r="BA21" s="1542" t="s">
        <v>130</v>
      </c>
      <c r="BB21" s="1515" t="s">
        <v>129</v>
      </c>
      <c r="BC21" s="1953" t="s">
        <v>60</v>
      </c>
      <c r="BD21" s="1966" t="s">
        <v>1726</v>
      </c>
      <c r="BE21" s="1881" t="s">
        <v>1337</v>
      </c>
      <c r="BF21" s="1881" t="s">
        <v>395</v>
      </c>
      <c r="BG21" s="1915">
        <v>45659</v>
      </c>
      <c r="BH21" s="1915">
        <v>46020</v>
      </c>
      <c r="BI21" s="1939" t="s">
        <v>758</v>
      </c>
    </row>
    <row r="22" spans="1:65" ht="189.75" customHeight="1" x14ac:dyDescent="0.3">
      <c r="B22" s="2027"/>
      <c r="C22" s="2182"/>
      <c r="D22" s="2182"/>
      <c r="E22" s="2178"/>
      <c r="F22" s="2179"/>
      <c r="G22" s="2180"/>
      <c r="H22" s="2062"/>
      <c r="I22" s="2185"/>
      <c r="J22" s="2187"/>
      <c r="K22" s="2182"/>
      <c r="L22" s="2062"/>
      <c r="M22" s="2063"/>
      <c r="N22" s="2065"/>
      <c r="O22" s="2181"/>
      <c r="P22" s="2181"/>
      <c r="Q22" s="2181"/>
      <c r="R22" s="2181"/>
      <c r="S22" s="2181"/>
      <c r="T22" s="2181"/>
      <c r="U22" s="2181"/>
      <c r="V22" s="2181"/>
      <c r="W22" s="2181"/>
      <c r="X22" s="2181"/>
      <c r="Y22" s="2181"/>
      <c r="Z22" s="2181"/>
      <c r="AA22" s="2181"/>
      <c r="AB22" s="2181"/>
      <c r="AC22" s="2181"/>
      <c r="AD22" s="2181"/>
      <c r="AE22" s="2181"/>
      <c r="AF22" s="2181"/>
      <c r="AG22" s="2181"/>
      <c r="AH22" s="2183"/>
      <c r="AI22" s="2087"/>
      <c r="AJ22" s="2088"/>
      <c r="AK22" s="2040"/>
      <c r="AL22" s="1559" t="s">
        <v>347</v>
      </c>
      <c r="AM22" s="1282" t="s">
        <v>1919</v>
      </c>
      <c r="AN22" s="1416" t="s">
        <v>1450</v>
      </c>
      <c r="AO22" s="1539" t="s">
        <v>103</v>
      </c>
      <c r="AP22" s="1532" t="s">
        <v>62</v>
      </c>
      <c r="AQ22" s="266">
        <v>0.15</v>
      </c>
      <c r="AR22" s="1532" t="s">
        <v>56</v>
      </c>
      <c r="AS22" s="1525">
        <v>0.15</v>
      </c>
      <c r="AT22" s="1555">
        <v>0.3</v>
      </c>
      <c r="AU22" s="1532" t="s">
        <v>73</v>
      </c>
      <c r="AV22" s="1532" t="s">
        <v>58</v>
      </c>
      <c r="AW22" s="1532" t="s">
        <v>59</v>
      </c>
      <c r="AX22" s="1562">
        <v>8.3999999999999991E-2</v>
      </c>
      <c r="AY22" s="1557" t="s">
        <v>112</v>
      </c>
      <c r="AZ22" s="1555">
        <v>0.8</v>
      </c>
      <c r="BA22" s="1557" t="s">
        <v>130</v>
      </c>
      <c r="BB22" s="1558" t="s">
        <v>129</v>
      </c>
      <c r="BC22" s="2091"/>
      <c r="BD22" s="2092"/>
      <c r="BE22" s="2045"/>
      <c r="BF22" s="2045"/>
      <c r="BG22" s="2141"/>
      <c r="BH22" s="2141"/>
      <c r="BI22" s="2100"/>
    </row>
    <row r="23" spans="1:65" ht="157.5" customHeight="1" x14ac:dyDescent="0.3">
      <c r="B23" s="2027"/>
      <c r="C23" s="2182"/>
      <c r="D23" s="2182"/>
      <c r="E23" s="2178" t="s">
        <v>74</v>
      </c>
      <c r="F23" s="2179" t="s">
        <v>332</v>
      </c>
      <c r="G23" s="2188" t="s">
        <v>1349</v>
      </c>
      <c r="H23" s="2062" t="s">
        <v>63</v>
      </c>
      <c r="I23" s="2062" t="s">
        <v>1350</v>
      </c>
      <c r="J23" s="2062" t="s">
        <v>1348</v>
      </c>
      <c r="K23" s="2182" t="s">
        <v>355</v>
      </c>
      <c r="L23" s="2062" t="s">
        <v>371</v>
      </c>
      <c r="M23" s="2063" t="s">
        <v>149</v>
      </c>
      <c r="N23" s="2065">
        <v>0.6</v>
      </c>
      <c r="O23" s="2181" t="s">
        <v>53</v>
      </c>
      <c r="P23" s="2181" t="s">
        <v>53</v>
      </c>
      <c r="Q23" s="2181" t="s">
        <v>53</v>
      </c>
      <c r="R23" s="2181" t="s">
        <v>53</v>
      </c>
      <c r="S23" s="2181" t="s">
        <v>53</v>
      </c>
      <c r="T23" s="2181" t="s">
        <v>54</v>
      </c>
      <c r="U23" s="2181" t="s">
        <v>53</v>
      </c>
      <c r="V23" s="2181" t="s">
        <v>54</v>
      </c>
      <c r="W23" s="2181" t="s">
        <v>54</v>
      </c>
      <c r="X23" s="2181" t="s">
        <v>54</v>
      </c>
      <c r="Y23" s="2181" t="s">
        <v>53</v>
      </c>
      <c r="Z23" s="2181" t="s">
        <v>53</v>
      </c>
      <c r="AA23" s="2181" t="s">
        <v>53</v>
      </c>
      <c r="AB23" s="2181" t="s">
        <v>53</v>
      </c>
      <c r="AC23" s="2181" t="s">
        <v>54</v>
      </c>
      <c r="AD23" s="2181" t="s">
        <v>54</v>
      </c>
      <c r="AE23" s="2181" t="s">
        <v>53</v>
      </c>
      <c r="AF23" s="2181" t="s">
        <v>54</v>
      </c>
      <c r="AG23" s="2181" t="s">
        <v>54</v>
      </c>
      <c r="AH23" s="2183">
        <v>11</v>
      </c>
      <c r="AI23" s="2087" t="s">
        <v>130</v>
      </c>
      <c r="AJ23" s="2088">
        <v>0.8</v>
      </c>
      <c r="AK23" s="2040" t="s">
        <v>129</v>
      </c>
      <c r="AL23" s="1559" t="s">
        <v>84</v>
      </c>
      <c r="AM23" s="1282" t="s">
        <v>1920</v>
      </c>
      <c r="AN23" s="1416" t="s">
        <v>1351</v>
      </c>
      <c r="AO23" s="1539" t="s">
        <v>103</v>
      </c>
      <c r="AP23" s="1532" t="s">
        <v>62</v>
      </c>
      <c r="AQ23" s="266">
        <v>0.15</v>
      </c>
      <c r="AR23" s="1532" t="s">
        <v>56</v>
      </c>
      <c r="AS23" s="1525">
        <v>0.15</v>
      </c>
      <c r="AT23" s="1555">
        <v>0.3</v>
      </c>
      <c r="AU23" s="1532" t="s">
        <v>73</v>
      </c>
      <c r="AV23" s="1532" t="s">
        <v>58</v>
      </c>
      <c r="AW23" s="1532" t="s">
        <v>59</v>
      </c>
      <c r="AX23" s="1555">
        <v>0.42</v>
      </c>
      <c r="AY23" s="1557" t="s">
        <v>122</v>
      </c>
      <c r="AZ23" s="1555">
        <v>0.8</v>
      </c>
      <c r="BA23" s="1557" t="s">
        <v>130</v>
      </c>
      <c r="BB23" s="1558" t="s">
        <v>129</v>
      </c>
      <c r="BC23" s="2091" t="s">
        <v>60</v>
      </c>
      <c r="BD23" s="2045" t="s">
        <v>1728</v>
      </c>
      <c r="BE23" s="2045" t="s">
        <v>1359</v>
      </c>
      <c r="BF23" s="2045" t="s">
        <v>430</v>
      </c>
      <c r="BG23" s="2141">
        <v>45689</v>
      </c>
      <c r="BH23" s="2141">
        <v>45991</v>
      </c>
      <c r="BI23" s="2100" t="s">
        <v>1360</v>
      </c>
    </row>
    <row r="24" spans="1:65" ht="131.25" thickBot="1" x14ac:dyDescent="0.35">
      <c r="B24" s="2127"/>
      <c r="C24" s="2174"/>
      <c r="D24" s="2174"/>
      <c r="E24" s="2169"/>
      <c r="F24" s="2176"/>
      <c r="G24" s="2189"/>
      <c r="H24" s="1709"/>
      <c r="I24" s="1709"/>
      <c r="J24" s="1709"/>
      <c r="K24" s="2174"/>
      <c r="L24" s="1709"/>
      <c r="M24" s="2036"/>
      <c r="N24" s="2038"/>
      <c r="O24" s="2170"/>
      <c r="P24" s="2170"/>
      <c r="Q24" s="2170"/>
      <c r="R24" s="2170"/>
      <c r="S24" s="2170"/>
      <c r="T24" s="2170"/>
      <c r="U24" s="2170"/>
      <c r="V24" s="2170"/>
      <c r="W24" s="2170"/>
      <c r="X24" s="2170"/>
      <c r="Y24" s="2170"/>
      <c r="Z24" s="2170"/>
      <c r="AA24" s="2170"/>
      <c r="AB24" s="2170"/>
      <c r="AC24" s="2170"/>
      <c r="AD24" s="2170"/>
      <c r="AE24" s="2170"/>
      <c r="AF24" s="2170"/>
      <c r="AG24" s="2170"/>
      <c r="AH24" s="1943"/>
      <c r="AI24" s="1945"/>
      <c r="AJ24" s="1689"/>
      <c r="AK24" s="2041"/>
      <c r="AL24" s="1545" t="s">
        <v>347</v>
      </c>
      <c r="AM24" s="1497" t="s">
        <v>1921</v>
      </c>
      <c r="AN24" s="1417" t="s">
        <v>1727</v>
      </c>
      <c r="AO24" s="1540" t="s">
        <v>103</v>
      </c>
      <c r="AP24" s="1477" t="s">
        <v>61</v>
      </c>
      <c r="AQ24" s="1125">
        <v>0.25</v>
      </c>
      <c r="AR24" s="1477" t="s">
        <v>56</v>
      </c>
      <c r="AS24" s="1478">
        <v>0.15</v>
      </c>
      <c r="AT24" s="1479">
        <v>0.4</v>
      </c>
      <c r="AU24" s="1477" t="s">
        <v>57</v>
      </c>
      <c r="AV24" s="1477" t="s">
        <v>58</v>
      </c>
      <c r="AW24" s="1477" t="s">
        <v>59</v>
      </c>
      <c r="AX24" s="1480">
        <v>0.252</v>
      </c>
      <c r="AY24" s="1481" t="s">
        <v>90</v>
      </c>
      <c r="AZ24" s="1479">
        <v>0.8</v>
      </c>
      <c r="BA24" s="1481" t="s">
        <v>130</v>
      </c>
      <c r="BB24" s="1482" t="s">
        <v>129</v>
      </c>
      <c r="BC24" s="1692"/>
      <c r="BD24" s="1829"/>
      <c r="BE24" s="1829"/>
      <c r="BF24" s="1829"/>
      <c r="BG24" s="1825"/>
      <c r="BH24" s="1825"/>
      <c r="BI24" s="1947"/>
    </row>
    <row r="25" spans="1:65" ht="182.25" customHeight="1" x14ac:dyDescent="0.3">
      <c r="B25" s="2075" t="s">
        <v>195</v>
      </c>
      <c r="C25" s="2166" t="s">
        <v>208</v>
      </c>
      <c r="D25" s="2166" t="s">
        <v>230</v>
      </c>
      <c r="E25" s="1568" t="s">
        <v>74</v>
      </c>
      <c r="F25" s="1574" t="s">
        <v>301</v>
      </c>
      <c r="G25" s="1496" t="s">
        <v>1245</v>
      </c>
      <c r="H25" s="1488" t="s">
        <v>63</v>
      </c>
      <c r="I25" s="1488" t="s">
        <v>1091</v>
      </c>
      <c r="J25" s="1488" t="s">
        <v>1092</v>
      </c>
      <c r="K25" s="1524" t="s">
        <v>355</v>
      </c>
      <c r="L25" s="378" t="s">
        <v>372</v>
      </c>
      <c r="M25" s="1530" t="s">
        <v>154</v>
      </c>
      <c r="N25" s="1528">
        <v>1</v>
      </c>
      <c r="O25" s="1501" t="s">
        <v>53</v>
      </c>
      <c r="P25" s="1501" t="s">
        <v>53</v>
      </c>
      <c r="Q25" s="1501" t="s">
        <v>54</v>
      </c>
      <c r="R25" s="1501" t="s">
        <v>54</v>
      </c>
      <c r="S25" s="1501" t="s">
        <v>53</v>
      </c>
      <c r="T25" s="1501" t="s">
        <v>53</v>
      </c>
      <c r="U25" s="1501" t="s">
        <v>53</v>
      </c>
      <c r="V25" s="1501" t="s">
        <v>53</v>
      </c>
      <c r="W25" s="1501" t="s">
        <v>54</v>
      </c>
      <c r="X25" s="1501" t="s">
        <v>53</v>
      </c>
      <c r="Y25" s="1501" t="s">
        <v>53</v>
      </c>
      <c r="Z25" s="1501" t="s">
        <v>53</v>
      </c>
      <c r="AA25" s="1501" t="s">
        <v>53</v>
      </c>
      <c r="AB25" s="1501" t="s">
        <v>53</v>
      </c>
      <c r="AC25" s="1501" t="s">
        <v>53</v>
      </c>
      <c r="AD25" s="1501" t="s">
        <v>53</v>
      </c>
      <c r="AE25" s="1501" t="s">
        <v>53</v>
      </c>
      <c r="AF25" s="1501" t="s">
        <v>53</v>
      </c>
      <c r="AG25" s="1501" t="s">
        <v>54</v>
      </c>
      <c r="AH25" s="1502">
        <v>15</v>
      </c>
      <c r="AI25" s="1503" t="s">
        <v>155</v>
      </c>
      <c r="AJ25" s="1504">
        <v>1</v>
      </c>
      <c r="AK25" s="1526" t="s">
        <v>91</v>
      </c>
      <c r="AL25" s="1544" t="s">
        <v>84</v>
      </c>
      <c r="AM25" s="1509" t="s">
        <v>1439</v>
      </c>
      <c r="AN25" s="1415" t="s">
        <v>1440</v>
      </c>
      <c r="AO25" s="1538" t="s">
        <v>103</v>
      </c>
      <c r="AP25" s="1517" t="s">
        <v>61</v>
      </c>
      <c r="AQ25" s="1124">
        <v>0.25</v>
      </c>
      <c r="AR25" s="1517" t="s">
        <v>56</v>
      </c>
      <c r="AS25" s="1504">
        <v>0.15</v>
      </c>
      <c r="AT25" s="1535">
        <v>0.4</v>
      </c>
      <c r="AU25" s="1517" t="s">
        <v>57</v>
      </c>
      <c r="AV25" s="1517" t="s">
        <v>58</v>
      </c>
      <c r="AW25" s="1517" t="s">
        <v>59</v>
      </c>
      <c r="AX25" s="1535">
        <v>0.6</v>
      </c>
      <c r="AY25" s="1542" t="s">
        <v>122</v>
      </c>
      <c r="AZ25" s="1535">
        <v>1</v>
      </c>
      <c r="BA25" s="1542" t="s">
        <v>155</v>
      </c>
      <c r="BB25" s="1515" t="s">
        <v>91</v>
      </c>
      <c r="BC25" s="1517" t="s">
        <v>60</v>
      </c>
      <c r="BD25" s="1488" t="s">
        <v>1642</v>
      </c>
      <c r="BE25" s="1488" t="s">
        <v>1356</v>
      </c>
      <c r="BF25" s="1488" t="s">
        <v>1442</v>
      </c>
      <c r="BG25" s="1315">
        <v>45717</v>
      </c>
      <c r="BH25" s="1315">
        <v>45747</v>
      </c>
      <c r="BI25" s="1376" t="s">
        <v>1357</v>
      </c>
    </row>
    <row r="26" spans="1:65" ht="208.5" customHeight="1" x14ac:dyDescent="0.3">
      <c r="B26" s="2027"/>
      <c r="C26" s="2177"/>
      <c r="D26" s="2177"/>
      <c r="E26" s="2178" t="s">
        <v>50</v>
      </c>
      <c r="F26" s="2179" t="s">
        <v>304</v>
      </c>
      <c r="G26" s="2188" t="s">
        <v>851</v>
      </c>
      <c r="H26" s="2062" t="s">
        <v>63</v>
      </c>
      <c r="I26" s="2182" t="s">
        <v>1228</v>
      </c>
      <c r="J26" s="2182" t="s">
        <v>852</v>
      </c>
      <c r="K26" s="2182" t="s">
        <v>101</v>
      </c>
      <c r="L26" s="2062" t="s">
        <v>372</v>
      </c>
      <c r="M26" s="2063" t="s">
        <v>154</v>
      </c>
      <c r="N26" s="2065">
        <v>1</v>
      </c>
      <c r="O26" s="2181" t="s">
        <v>53</v>
      </c>
      <c r="P26" s="2181" t="s">
        <v>53</v>
      </c>
      <c r="Q26" s="2181" t="s">
        <v>53</v>
      </c>
      <c r="R26" s="2181" t="s">
        <v>53</v>
      </c>
      <c r="S26" s="2181" t="s">
        <v>53</v>
      </c>
      <c r="T26" s="2181" t="s">
        <v>53</v>
      </c>
      <c r="U26" s="2181" t="s">
        <v>53</v>
      </c>
      <c r="V26" s="2181" t="s">
        <v>53</v>
      </c>
      <c r="W26" s="2181" t="s">
        <v>53</v>
      </c>
      <c r="X26" s="2181" t="s">
        <v>53</v>
      </c>
      <c r="Y26" s="2181" t="s">
        <v>53</v>
      </c>
      <c r="Z26" s="2181" t="s">
        <v>53</v>
      </c>
      <c r="AA26" s="2181" t="s">
        <v>53</v>
      </c>
      <c r="AB26" s="2181" t="s">
        <v>53</v>
      </c>
      <c r="AC26" s="2181" t="s">
        <v>53</v>
      </c>
      <c r="AD26" s="2181" t="s">
        <v>54</v>
      </c>
      <c r="AE26" s="2181" t="s">
        <v>53</v>
      </c>
      <c r="AF26" s="2181" t="s">
        <v>53</v>
      </c>
      <c r="AG26" s="2181" t="s">
        <v>54</v>
      </c>
      <c r="AH26" s="2183">
        <v>17</v>
      </c>
      <c r="AI26" s="2087" t="s">
        <v>155</v>
      </c>
      <c r="AJ26" s="2088">
        <v>1</v>
      </c>
      <c r="AK26" s="2040" t="s">
        <v>91</v>
      </c>
      <c r="AL26" s="1375" t="s">
        <v>84</v>
      </c>
      <c r="AM26" s="1339" t="s">
        <v>1530</v>
      </c>
      <c r="AN26" s="1416" t="s">
        <v>1531</v>
      </c>
      <c r="AO26" s="1539" t="s">
        <v>103</v>
      </c>
      <c r="AP26" s="1532" t="s">
        <v>62</v>
      </c>
      <c r="AQ26" s="266">
        <v>0.15</v>
      </c>
      <c r="AR26" s="1532" t="s">
        <v>56</v>
      </c>
      <c r="AS26" s="1525">
        <v>0.15</v>
      </c>
      <c r="AT26" s="1555">
        <v>0.3</v>
      </c>
      <c r="AU26" s="1532" t="s">
        <v>57</v>
      </c>
      <c r="AV26" s="1532" t="s">
        <v>58</v>
      </c>
      <c r="AW26" s="1532" t="s">
        <v>59</v>
      </c>
      <c r="AX26" s="1555">
        <v>0.7</v>
      </c>
      <c r="AY26" s="1557" t="s">
        <v>129</v>
      </c>
      <c r="AZ26" s="1555">
        <v>1</v>
      </c>
      <c r="BA26" s="1557" t="s">
        <v>155</v>
      </c>
      <c r="BB26" s="1558" t="s">
        <v>91</v>
      </c>
      <c r="BC26" s="2091" t="s">
        <v>60</v>
      </c>
      <c r="BD26" s="2026" t="s">
        <v>1532</v>
      </c>
      <c r="BE26" s="2026" t="s">
        <v>854</v>
      </c>
      <c r="BF26" s="2026" t="s">
        <v>1698</v>
      </c>
      <c r="BG26" s="2197">
        <v>45659</v>
      </c>
      <c r="BH26" s="2197">
        <v>46022</v>
      </c>
      <c r="BI26" s="2136" t="s">
        <v>1699</v>
      </c>
      <c r="BJ26" s="2190"/>
      <c r="BK26" s="1038"/>
    </row>
    <row r="27" spans="1:65" ht="126.75" customHeight="1" x14ac:dyDescent="0.3">
      <c r="B27" s="2027"/>
      <c r="C27" s="2177"/>
      <c r="D27" s="2177"/>
      <c r="E27" s="2178"/>
      <c r="F27" s="2179"/>
      <c r="G27" s="2188"/>
      <c r="H27" s="2062"/>
      <c r="I27" s="2182"/>
      <c r="J27" s="2182"/>
      <c r="K27" s="2182"/>
      <c r="L27" s="2062"/>
      <c r="M27" s="2063"/>
      <c r="N27" s="2065"/>
      <c r="O27" s="2181"/>
      <c r="P27" s="2181"/>
      <c r="Q27" s="2181"/>
      <c r="R27" s="2181"/>
      <c r="S27" s="2181"/>
      <c r="T27" s="2181"/>
      <c r="U27" s="2181"/>
      <c r="V27" s="2181"/>
      <c r="W27" s="2181"/>
      <c r="X27" s="2181"/>
      <c r="Y27" s="2181"/>
      <c r="Z27" s="2181"/>
      <c r="AA27" s="2181"/>
      <c r="AB27" s="2181"/>
      <c r="AC27" s="2181"/>
      <c r="AD27" s="2181"/>
      <c r="AE27" s="2181"/>
      <c r="AF27" s="2181"/>
      <c r="AG27" s="2181"/>
      <c r="AH27" s="2183"/>
      <c r="AI27" s="2087"/>
      <c r="AJ27" s="2088"/>
      <c r="AK27" s="2040"/>
      <c r="AL27" s="1375" t="s">
        <v>347</v>
      </c>
      <c r="AM27" s="1339" t="s">
        <v>1529</v>
      </c>
      <c r="AN27" s="1416" t="s">
        <v>1464</v>
      </c>
      <c r="AO27" s="1539" t="s">
        <v>105</v>
      </c>
      <c r="AP27" s="1532" t="s">
        <v>55</v>
      </c>
      <c r="AQ27" s="266">
        <v>0.1</v>
      </c>
      <c r="AR27" s="1532" t="s">
        <v>56</v>
      </c>
      <c r="AS27" s="1525">
        <v>0.15</v>
      </c>
      <c r="AT27" s="1555">
        <v>0.25</v>
      </c>
      <c r="AU27" s="1532" t="s">
        <v>57</v>
      </c>
      <c r="AV27" s="1532" t="s">
        <v>58</v>
      </c>
      <c r="AW27" s="1532" t="s">
        <v>59</v>
      </c>
      <c r="AX27" s="1562">
        <v>0.7</v>
      </c>
      <c r="AY27" s="1557" t="s">
        <v>129</v>
      </c>
      <c r="AZ27" s="1555">
        <v>0.75</v>
      </c>
      <c r="BA27" s="1557" t="s">
        <v>130</v>
      </c>
      <c r="BB27" s="1558" t="s">
        <v>129</v>
      </c>
      <c r="BC27" s="2091"/>
      <c r="BD27" s="2026"/>
      <c r="BE27" s="2026"/>
      <c r="BF27" s="2026"/>
      <c r="BG27" s="2197"/>
      <c r="BH27" s="2197"/>
      <c r="BI27" s="2136"/>
      <c r="BJ27" s="1969"/>
      <c r="BK27" s="1038"/>
    </row>
    <row r="28" spans="1:65" ht="135" customHeight="1" x14ac:dyDescent="0.3">
      <c r="B28" s="2027"/>
      <c r="C28" s="2177"/>
      <c r="D28" s="2177"/>
      <c r="E28" s="2178"/>
      <c r="F28" s="2179"/>
      <c r="G28" s="2188"/>
      <c r="H28" s="2062"/>
      <c r="I28" s="2182"/>
      <c r="J28" s="2182"/>
      <c r="K28" s="2182"/>
      <c r="L28" s="2062"/>
      <c r="M28" s="2063"/>
      <c r="N28" s="2065"/>
      <c r="O28" s="2181"/>
      <c r="P28" s="2181"/>
      <c r="Q28" s="2181"/>
      <c r="R28" s="2181"/>
      <c r="S28" s="2181"/>
      <c r="T28" s="2181"/>
      <c r="U28" s="2181"/>
      <c r="V28" s="2181"/>
      <c r="W28" s="2181"/>
      <c r="X28" s="2181"/>
      <c r="Y28" s="2181"/>
      <c r="Z28" s="2181"/>
      <c r="AA28" s="2181"/>
      <c r="AB28" s="2181"/>
      <c r="AC28" s="2181"/>
      <c r="AD28" s="2181"/>
      <c r="AE28" s="2181"/>
      <c r="AF28" s="2181"/>
      <c r="AG28" s="2181"/>
      <c r="AH28" s="2183"/>
      <c r="AI28" s="2087"/>
      <c r="AJ28" s="2088"/>
      <c r="AK28" s="2040"/>
      <c r="AL28" s="1375" t="s">
        <v>348</v>
      </c>
      <c r="AM28" s="1339" t="s">
        <v>1528</v>
      </c>
      <c r="AN28" s="1416" t="s">
        <v>1464</v>
      </c>
      <c r="AO28" s="1539" t="s">
        <v>103</v>
      </c>
      <c r="AP28" s="1532" t="s">
        <v>62</v>
      </c>
      <c r="AQ28" s="266">
        <v>0.15</v>
      </c>
      <c r="AR28" s="1532" t="s">
        <v>56</v>
      </c>
      <c r="AS28" s="1525">
        <v>0.15</v>
      </c>
      <c r="AT28" s="1555">
        <v>0.3</v>
      </c>
      <c r="AU28" s="1532" t="s">
        <v>57</v>
      </c>
      <c r="AV28" s="1532" t="s">
        <v>58</v>
      </c>
      <c r="AW28" s="1532" t="s">
        <v>59</v>
      </c>
      <c r="AX28" s="1562">
        <v>0</v>
      </c>
      <c r="AY28" s="1557" t="s">
        <v>112</v>
      </c>
      <c r="AZ28" s="1555">
        <v>0.75</v>
      </c>
      <c r="BA28" s="1557" t="s">
        <v>130</v>
      </c>
      <c r="BB28" s="1558" t="s">
        <v>129</v>
      </c>
      <c r="BC28" s="2091"/>
      <c r="BD28" s="2026"/>
      <c r="BE28" s="2026"/>
      <c r="BF28" s="2026"/>
      <c r="BG28" s="2197"/>
      <c r="BH28" s="2197"/>
      <c r="BI28" s="2136"/>
      <c r="BJ28" s="1969"/>
      <c r="BK28" s="1038"/>
    </row>
    <row r="29" spans="1:65" ht="176.25" customHeight="1" x14ac:dyDescent="0.3">
      <c r="B29" s="2027"/>
      <c r="C29" s="2177"/>
      <c r="D29" s="2177"/>
      <c r="E29" s="2178" t="s">
        <v>50</v>
      </c>
      <c r="F29" s="2179" t="s">
        <v>330</v>
      </c>
      <c r="G29" s="2191" t="s">
        <v>1700</v>
      </c>
      <c r="H29" s="2193" t="s">
        <v>63</v>
      </c>
      <c r="I29" s="2195" t="s">
        <v>1229</v>
      </c>
      <c r="J29" s="2195" t="s">
        <v>865</v>
      </c>
      <c r="K29" s="2195" t="s">
        <v>355</v>
      </c>
      <c r="L29" s="2193" t="s">
        <v>372</v>
      </c>
      <c r="M29" s="2063" t="s">
        <v>154</v>
      </c>
      <c r="N29" s="2065">
        <v>1</v>
      </c>
      <c r="O29" s="2181" t="s">
        <v>53</v>
      </c>
      <c r="P29" s="2181" t="s">
        <v>53</v>
      </c>
      <c r="Q29" s="2181" t="s">
        <v>53</v>
      </c>
      <c r="R29" s="2181" t="s">
        <v>53</v>
      </c>
      <c r="S29" s="2181" t="s">
        <v>53</v>
      </c>
      <c r="T29" s="2181" t="s">
        <v>53</v>
      </c>
      <c r="U29" s="2181" t="s">
        <v>53</v>
      </c>
      <c r="V29" s="2181" t="s">
        <v>53</v>
      </c>
      <c r="W29" s="2181" t="s">
        <v>53</v>
      </c>
      <c r="X29" s="2181" t="s">
        <v>53</v>
      </c>
      <c r="Y29" s="2181" t="s">
        <v>53</v>
      </c>
      <c r="Z29" s="2181" t="s">
        <v>53</v>
      </c>
      <c r="AA29" s="2181" t="s">
        <v>53</v>
      </c>
      <c r="AB29" s="2181" t="s">
        <v>53</v>
      </c>
      <c r="AC29" s="2181" t="s">
        <v>53</v>
      </c>
      <c r="AD29" s="2181" t="s">
        <v>53</v>
      </c>
      <c r="AE29" s="2181" t="s">
        <v>53</v>
      </c>
      <c r="AF29" s="2181" t="s">
        <v>53</v>
      </c>
      <c r="AG29" s="2181" t="s">
        <v>53</v>
      </c>
      <c r="AH29" s="2183">
        <v>19</v>
      </c>
      <c r="AI29" s="2087" t="s">
        <v>155</v>
      </c>
      <c r="AJ29" s="2088">
        <v>1</v>
      </c>
      <c r="AK29" s="2040" t="s">
        <v>91</v>
      </c>
      <c r="AL29" s="1559" t="s">
        <v>84</v>
      </c>
      <c r="AM29" s="1372" t="s">
        <v>1922</v>
      </c>
      <c r="AN29" s="1416" t="s">
        <v>1536</v>
      </c>
      <c r="AO29" s="1539" t="s">
        <v>103</v>
      </c>
      <c r="AP29" s="1532" t="s">
        <v>62</v>
      </c>
      <c r="AQ29" s="266">
        <v>0.15</v>
      </c>
      <c r="AR29" s="1532" t="s">
        <v>56</v>
      </c>
      <c r="AS29" s="1525">
        <v>0.15</v>
      </c>
      <c r="AT29" s="1555">
        <v>0.3</v>
      </c>
      <c r="AU29" s="1532" t="s">
        <v>57</v>
      </c>
      <c r="AV29" s="1532" t="s">
        <v>58</v>
      </c>
      <c r="AW29" s="1532" t="s">
        <v>59</v>
      </c>
      <c r="AX29" s="1555">
        <v>0.7</v>
      </c>
      <c r="AY29" s="1557" t="s">
        <v>129</v>
      </c>
      <c r="AZ29" s="1555">
        <v>1</v>
      </c>
      <c r="BA29" s="1557" t="s">
        <v>155</v>
      </c>
      <c r="BB29" s="1558" t="s">
        <v>91</v>
      </c>
      <c r="BC29" s="2091" t="s">
        <v>60</v>
      </c>
      <c r="BD29" s="1314" t="s">
        <v>1701</v>
      </c>
      <c r="BE29" s="1554" t="s">
        <v>1702</v>
      </c>
      <c r="BF29" s="1554" t="s">
        <v>590</v>
      </c>
      <c r="BG29" s="1572">
        <v>45659</v>
      </c>
      <c r="BH29" s="1572">
        <v>46022</v>
      </c>
      <c r="BI29" s="2136" t="s">
        <v>1575</v>
      </c>
    </row>
    <row r="30" spans="1:65" ht="258.75" customHeight="1" x14ac:dyDescent="0.3">
      <c r="B30" s="2027"/>
      <c r="C30" s="2177"/>
      <c r="D30" s="2177"/>
      <c r="E30" s="2178"/>
      <c r="F30" s="2179"/>
      <c r="G30" s="2191"/>
      <c r="H30" s="2193"/>
      <c r="I30" s="2195"/>
      <c r="J30" s="2195"/>
      <c r="K30" s="2195"/>
      <c r="L30" s="2193"/>
      <c r="M30" s="2063"/>
      <c r="N30" s="2065"/>
      <c r="O30" s="2181"/>
      <c r="P30" s="2181"/>
      <c r="Q30" s="2181"/>
      <c r="R30" s="2181"/>
      <c r="S30" s="2181"/>
      <c r="T30" s="2181"/>
      <c r="U30" s="2181"/>
      <c r="V30" s="2181"/>
      <c r="W30" s="2181"/>
      <c r="X30" s="2181"/>
      <c r="Y30" s="2181"/>
      <c r="Z30" s="2181"/>
      <c r="AA30" s="2181"/>
      <c r="AB30" s="2181"/>
      <c r="AC30" s="2181"/>
      <c r="AD30" s="2181"/>
      <c r="AE30" s="2181"/>
      <c r="AF30" s="2181"/>
      <c r="AG30" s="2181"/>
      <c r="AH30" s="2183"/>
      <c r="AI30" s="2087"/>
      <c r="AJ30" s="2088"/>
      <c r="AK30" s="2040"/>
      <c r="AL30" s="1559" t="s">
        <v>347</v>
      </c>
      <c r="AM30" s="1339" t="s">
        <v>1923</v>
      </c>
      <c r="AN30" s="1416" t="s">
        <v>870</v>
      </c>
      <c r="AO30" s="1539" t="s">
        <v>105</v>
      </c>
      <c r="AP30" s="1532" t="s">
        <v>55</v>
      </c>
      <c r="AQ30" s="266">
        <v>0.1</v>
      </c>
      <c r="AR30" s="1532" t="s">
        <v>56</v>
      </c>
      <c r="AS30" s="1525">
        <v>0.15</v>
      </c>
      <c r="AT30" s="1555">
        <v>0.25</v>
      </c>
      <c r="AU30" s="1532" t="s">
        <v>57</v>
      </c>
      <c r="AV30" s="1532" t="s">
        <v>58</v>
      </c>
      <c r="AW30" s="1532" t="s">
        <v>59</v>
      </c>
      <c r="AX30" s="1555">
        <v>0.7</v>
      </c>
      <c r="AY30" s="1557" t="s">
        <v>129</v>
      </c>
      <c r="AZ30" s="1555">
        <v>0.75</v>
      </c>
      <c r="BA30" s="1557" t="s">
        <v>130</v>
      </c>
      <c r="BB30" s="1558" t="s">
        <v>129</v>
      </c>
      <c r="BC30" s="2091"/>
      <c r="BD30" s="1314" t="s">
        <v>1705</v>
      </c>
      <c r="BE30" s="1554" t="s">
        <v>1702</v>
      </c>
      <c r="BF30" s="1554" t="s">
        <v>590</v>
      </c>
      <c r="BG30" s="1572">
        <v>45659</v>
      </c>
      <c r="BH30" s="1572">
        <v>46022</v>
      </c>
      <c r="BI30" s="2136"/>
    </row>
    <row r="31" spans="1:65" ht="193.5" customHeight="1" thickBot="1" x14ac:dyDescent="0.35">
      <c r="B31" s="2127"/>
      <c r="C31" s="2167"/>
      <c r="D31" s="2167"/>
      <c r="E31" s="2169"/>
      <c r="F31" s="2176"/>
      <c r="G31" s="2192"/>
      <c r="H31" s="2194"/>
      <c r="I31" s="2196"/>
      <c r="J31" s="2196"/>
      <c r="K31" s="2196"/>
      <c r="L31" s="2194"/>
      <c r="M31" s="2036"/>
      <c r="N31" s="2038"/>
      <c r="O31" s="2170"/>
      <c r="P31" s="2170"/>
      <c r="Q31" s="2170"/>
      <c r="R31" s="2170"/>
      <c r="S31" s="2170"/>
      <c r="T31" s="2170"/>
      <c r="U31" s="2170"/>
      <c r="V31" s="2170"/>
      <c r="W31" s="2170"/>
      <c r="X31" s="2170"/>
      <c r="Y31" s="2170"/>
      <c r="Z31" s="2170"/>
      <c r="AA31" s="2170"/>
      <c r="AB31" s="2170"/>
      <c r="AC31" s="2170"/>
      <c r="AD31" s="2170"/>
      <c r="AE31" s="2170"/>
      <c r="AF31" s="2170"/>
      <c r="AG31" s="2170"/>
      <c r="AH31" s="1943"/>
      <c r="AI31" s="1945"/>
      <c r="AJ31" s="1689"/>
      <c r="AK31" s="2041"/>
      <c r="AL31" s="1545" t="s">
        <v>348</v>
      </c>
      <c r="AM31" s="1341" t="s">
        <v>1924</v>
      </c>
      <c r="AN31" s="1417" t="s">
        <v>1536</v>
      </c>
      <c r="AO31" s="1540" t="s">
        <v>103</v>
      </c>
      <c r="AP31" s="1477" t="s">
        <v>62</v>
      </c>
      <c r="AQ31" s="1125">
        <v>0.15</v>
      </c>
      <c r="AR31" s="1477" t="s">
        <v>56</v>
      </c>
      <c r="AS31" s="1478">
        <v>0.15</v>
      </c>
      <c r="AT31" s="1479">
        <v>0.3</v>
      </c>
      <c r="AU31" s="1477" t="s">
        <v>57</v>
      </c>
      <c r="AV31" s="1477" t="s">
        <v>58</v>
      </c>
      <c r="AW31" s="1477" t="s">
        <v>59</v>
      </c>
      <c r="AX31" s="1479">
        <v>0.49</v>
      </c>
      <c r="AY31" s="1481" t="s">
        <v>122</v>
      </c>
      <c r="AZ31" s="1479">
        <v>0.75</v>
      </c>
      <c r="BA31" s="1481" t="s">
        <v>130</v>
      </c>
      <c r="BB31" s="1482" t="s">
        <v>129</v>
      </c>
      <c r="BC31" s="1692"/>
      <c r="BD31" s="1549" t="s">
        <v>1703</v>
      </c>
      <c r="BE31" s="1553" t="s">
        <v>1704</v>
      </c>
      <c r="BF31" s="1351" t="s">
        <v>395</v>
      </c>
      <c r="BG31" s="1311">
        <v>45659</v>
      </c>
      <c r="BH31" s="1311">
        <v>46022</v>
      </c>
      <c r="BI31" s="2135"/>
    </row>
    <row r="32" spans="1:65" ht="163.5" customHeight="1" x14ac:dyDescent="0.3">
      <c r="B32" s="2075" t="s">
        <v>202</v>
      </c>
      <c r="C32" s="2166" t="s">
        <v>209</v>
      </c>
      <c r="D32" s="2166" t="s">
        <v>225</v>
      </c>
      <c r="E32" s="2168" t="s">
        <v>50</v>
      </c>
      <c r="F32" s="2175" t="s">
        <v>306</v>
      </c>
      <c r="G32" s="2171" t="s">
        <v>497</v>
      </c>
      <c r="H32" s="1919" t="s">
        <v>51</v>
      </c>
      <c r="I32" s="2173" t="s">
        <v>498</v>
      </c>
      <c r="J32" s="2173" t="s">
        <v>499</v>
      </c>
      <c r="K32" s="2173" t="s">
        <v>355</v>
      </c>
      <c r="L32" s="1919" t="s">
        <v>372</v>
      </c>
      <c r="M32" s="2035" t="s">
        <v>154</v>
      </c>
      <c r="N32" s="2037">
        <v>1</v>
      </c>
      <c r="O32" s="1917" t="s">
        <v>53</v>
      </c>
      <c r="P32" s="1917" t="s">
        <v>53</v>
      </c>
      <c r="Q32" s="1917" t="s">
        <v>53</v>
      </c>
      <c r="R32" s="1917" t="s">
        <v>53</v>
      </c>
      <c r="S32" s="1917" t="s">
        <v>53</v>
      </c>
      <c r="T32" s="1917" t="s">
        <v>53</v>
      </c>
      <c r="U32" s="1917" t="s">
        <v>53</v>
      </c>
      <c r="V32" s="1917" t="s">
        <v>54</v>
      </c>
      <c r="W32" s="1917" t="s">
        <v>54</v>
      </c>
      <c r="X32" s="1917" t="s">
        <v>53</v>
      </c>
      <c r="Y32" s="1917" t="s">
        <v>53</v>
      </c>
      <c r="Z32" s="1917" t="s">
        <v>53</v>
      </c>
      <c r="AA32" s="1917" t="s">
        <v>53</v>
      </c>
      <c r="AB32" s="1917" t="s">
        <v>53</v>
      </c>
      <c r="AC32" s="1917" t="s">
        <v>53</v>
      </c>
      <c r="AD32" s="1917" t="s">
        <v>54</v>
      </c>
      <c r="AE32" s="1917" t="s">
        <v>54</v>
      </c>
      <c r="AF32" s="1917" t="s">
        <v>53</v>
      </c>
      <c r="AG32" s="1917" t="s">
        <v>54</v>
      </c>
      <c r="AH32" s="1942">
        <v>14</v>
      </c>
      <c r="AI32" s="1944" t="s">
        <v>155</v>
      </c>
      <c r="AJ32" s="1946">
        <v>1</v>
      </c>
      <c r="AK32" s="2039" t="s">
        <v>91</v>
      </c>
      <c r="AL32" s="1544" t="s">
        <v>84</v>
      </c>
      <c r="AM32" s="1548" t="s">
        <v>1925</v>
      </c>
      <c r="AN32" s="1415" t="s">
        <v>501</v>
      </c>
      <c r="AO32" s="1538" t="s">
        <v>103</v>
      </c>
      <c r="AP32" s="1517" t="s">
        <v>62</v>
      </c>
      <c r="AQ32" s="1124">
        <v>0.15</v>
      </c>
      <c r="AR32" s="1517" t="s">
        <v>56</v>
      </c>
      <c r="AS32" s="1504">
        <v>0.15</v>
      </c>
      <c r="AT32" s="1535">
        <v>0.3</v>
      </c>
      <c r="AU32" s="1517" t="s">
        <v>73</v>
      </c>
      <c r="AV32" s="1517" t="s">
        <v>58</v>
      </c>
      <c r="AW32" s="1517" t="s">
        <v>59</v>
      </c>
      <c r="AX32" s="1535">
        <v>0.7</v>
      </c>
      <c r="AY32" s="1542" t="s">
        <v>129</v>
      </c>
      <c r="AZ32" s="1535">
        <v>1</v>
      </c>
      <c r="BA32" s="1542" t="s">
        <v>155</v>
      </c>
      <c r="BB32" s="1515" t="s">
        <v>91</v>
      </c>
      <c r="BC32" s="1953" t="s">
        <v>60</v>
      </c>
      <c r="BD32" s="1488" t="s">
        <v>1643</v>
      </c>
      <c r="BE32" s="1488" t="s">
        <v>1493</v>
      </c>
      <c r="BF32" s="1488" t="s">
        <v>1490</v>
      </c>
      <c r="BG32" s="1510">
        <v>45659</v>
      </c>
      <c r="BH32" s="1510">
        <v>46017</v>
      </c>
      <c r="BI32" s="2123" t="s">
        <v>1231</v>
      </c>
      <c r="BJ32" s="1969"/>
      <c r="BK32" s="1969"/>
      <c r="BL32" s="1969"/>
      <c r="BM32" s="1969"/>
    </row>
    <row r="33" spans="2:65" ht="153" customHeight="1" x14ac:dyDescent="0.3">
      <c r="B33" s="2027"/>
      <c r="C33" s="2177"/>
      <c r="D33" s="2177"/>
      <c r="E33" s="2178"/>
      <c r="F33" s="2179"/>
      <c r="G33" s="2180"/>
      <c r="H33" s="2062"/>
      <c r="I33" s="2182"/>
      <c r="J33" s="2182"/>
      <c r="K33" s="2182"/>
      <c r="L33" s="2062"/>
      <c r="M33" s="2063"/>
      <c r="N33" s="2065"/>
      <c r="O33" s="2181"/>
      <c r="P33" s="2181"/>
      <c r="Q33" s="2181"/>
      <c r="R33" s="2181"/>
      <c r="S33" s="2181"/>
      <c r="T33" s="2181"/>
      <c r="U33" s="2181"/>
      <c r="V33" s="2181"/>
      <c r="W33" s="2181"/>
      <c r="X33" s="2181"/>
      <c r="Y33" s="2181"/>
      <c r="Z33" s="2181"/>
      <c r="AA33" s="2181"/>
      <c r="AB33" s="2181"/>
      <c r="AC33" s="2181"/>
      <c r="AD33" s="2181"/>
      <c r="AE33" s="2181"/>
      <c r="AF33" s="2181"/>
      <c r="AG33" s="2181"/>
      <c r="AH33" s="2183"/>
      <c r="AI33" s="2087"/>
      <c r="AJ33" s="2088"/>
      <c r="AK33" s="2040"/>
      <c r="AL33" s="1559" t="s">
        <v>347</v>
      </c>
      <c r="AM33" s="1450" t="s">
        <v>1926</v>
      </c>
      <c r="AN33" s="1416" t="s">
        <v>501</v>
      </c>
      <c r="AO33" s="1539" t="s">
        <v>103</v>
      </c>
      <c r="AP33" s="1532" t="s">
        <v>61</v>
      </c>
      <c r="AQ33" s="266">
        <v>0.25</v>
      </c>
      <c r="AR33" s="1532" t="s">
        <v>56</v>
      </c>
      <c r="AS33" s="1525">
        <v>0.15</v>
      </c>
      <c r="AT33" s="1555">
        <v>0.4</v>
      </c>
      <c r="AU33" s="1532" t="s">
        <v>57</v>
      </c>
      <c r="AV33" s="1532" t="s">
        <v>58</v>
      </c>
      <c r="AW33" s="1532" t="s">
        <v>59</v>
      </c>
      <c r="AX33" s="1562">
        <v>0.42</v>
      </c>
      <c r="AY33" s="1557" t="s">
        <v>122</v>
      </c>
      <c r="AZ33" s="1555">
        <v>1</v>
      </c>
      <c r="BA33" s="1557" t="s">
        <v>155</v>
      </c>
      <c r="BB33" s="1558" t="s">
        <v>91</v>
      </c>
      <c r="BC33" s="2091"/>
      <c r="BD33" s="1522" t="s">
        <v>1494</v>
      </c>
      <c r="BE33" s="1522" t="s">
        <v>1491</v>
      </c>
      <c r="BF33" s="1522" t="s">
        <v>430</v>
      </c>
      <c r="BG33" s="1551">
        <v>45659</v>
      </c>
      <c r="BH33" s="1551">
        <v>46017</v>
      </c>
      <c r="BI33" s="2126"/>
      <c r="BJ33" s="1969"/>
      <c r="BK33" s="1969"/>
      <c r="BL33" s="1969"/>
      <c r="BM33" s="1969"/>
    </row>
    <row r="34" spans="2:65" ht="177.75" customHeight="1" x14ac:dyDescent="0.3">
      <c r="B34" s="2027"/>
      <c r="C34" s="2177"/>
      <c r="D34" s="2177"/>
      <c r="E34" s="2178" t="s">
        <v>50</v>
      </c>
      <c r="F34" s="2179" t="s">
        <v>312</v>
      </c>
      <c r="G34" s="2180" t="s">
        <v>900</v>
      </c>
      <c r="H34" s="2062" t="s">
        <v>63</v>
      </c>
      <c r="I34" s="2062" t="s">
        <v>901</v>
      </c>
      <c r="J34" s="2182" t="s">
        <v>902</v>
      </c>
      <c r="K34" s="2182" t="s">
        <v>355</v>
      </c>
      <c r="L34" s="2062" t="s">
        <v>372</v>
      </c>
      <c r="M34" s="2063" t="s">
        <v>154</v>
      </c>
      <c r="N34" s="2065">
        <v>1</v>
      </c>
      <c r="O34" s="2181" t="s">
        <v>53</v>
      </c>
      <c r="P34" s="2181" t="s">
        <v>53</v>
      </c>
      <c r="Q34" s="2181" t="s">
        <v>53</v>
      </c>
      <c r="R34" s="2181" t="s">
        <v>54</v>
      </c>
      <c r="S34" s="2181" t="s">
        <v>53</v>
      </c>
      <c r="T34" s="2181" t="s">
        <v>53</v>
      </c>
      <c r="U34" s="2181" t="s">
        <v>53</v>
      </c>
      <c r="V34" s="2181" t="s">
        <v>54</v>
      </c>
      <c r="W34" s="2181" t="s">
        <v>54</v>
      </c>
      <c r="X34" s="2181" t="s">
        <v>53</v>
      </c>
      <c r="Y34" s="2181" t="s">
        <v>53</v>
      </c>
      <c r="Z34" s="2181" t="s">
        <v>53</v>
      </c>
      <c r="AA34" s="2181" t="s">
        <v>53</v>
      </c>
      <c r="AB34" s="2181" t="s">
        <v>53</v>
      </c>
      <c r="AC34" s="2181" t="s">
        <v>53</v>
      </c>
      <c r="AD34" s="2181" t="s">
        <v>54</v>
      </c>
      <c r="AE34" s="2181" t="s">
        <v>54</v>
      </c>
      <c r="AF34" s="2181" t="s">
        <v>54</v>
      </c>
      <c r="AG34" s="2181" t="s">
        <v>54</v>
      </c>
      <c r="AH34" s="2183">
        <v>12</v>
      </c>
      <c r="AI34" s="2087" t="s">
        <v>155</v>
      </c>
      <c r="AJ34" s="2088">
        <v>1</v>
      </c>
      <c r="AK34" s="2040" t="s">
        <v>91</v>
      </c>
      <c r="AL34" s="1559" t="s">
        <v>84</v>
      </c>
      <c r="AM34" s="1450" t="s">
        <v>1927</v>
      </c>
      <c r="AN34" s="1416" t="s">
        <v>1233</v>
      </c>
      <c r="AO34" s="1539" t="s">
        <v>103</v>
      </c>
      <c r="AP34" s="1532" t="s">
        <v>61</v>
      </c>
      <c r="AQ34" s="1449">
        <v>0.25</v>
      </c>
      <c r="AR34" s="1532" t="s">
        <v>56</v>
      </c>
      <c r="AS34" s="1525">
        <v>0.15</v>
      </c>
      <c r="AT34" s="1555">
        <v>0.4</v>
      </c>
      <c r="AU34" s="1532" t="s">
        <v>73</v>
      </c>
      <c r="AV34" s="1532" t="s">
        <v>58</v>
      </c>
      <c r="AW34" s="1532" t="s">
        <v>59</v>
      </c>
      <c r="AX34" s="1562">
        <v>0.252</v>
      </c>
      <c r="AY34" s="1557" t="s">
        <v>90</v>
      </c>
      <c r="AZ34" s="1555">
        <v>1</v>
      </c>
      <c r="BA34" s="1557" t="s">
        <v>155</v>
      </c>
      <c r="BB34" s="1558" t="s">
        <v>91</v>
      </c>
      <c r="BC34" s="2091" t="s">
        <v>60</v>
      </c>
      <c r="BD34" s="2045" t="s">
        <v>1234</v>
      </c>
      <c r="BE34" s="2045" t="s">
        <v>1235</v>
      </c>
      <c r="BF34" s="1522" t="s">
        <v>395</v>
      </c>
      <c r="BG34" s="2141">
        <v>45659</v>
      </c>
      <c r="BH34" s="2141">
        <v>46018</v>
      </c>
      <c r="BI34" s="2100" t="s">
        <v>1236</v>
      </c>
    </row>
    <row r="35" spans="2:65" ht="230.25" customHeight="1" x14ac:dyDescent="0.3">
      <c r="B35" s="2027"/>
      <c r="C35" s="2177"/>
      <c r="D35" s="2177"/>
      <c r="E35" s="2178"/>
      <c r="F35" s="2179"/>
      <c r="G35" s="2180"/>
      <c r="H35" s="2062"/>
      <c r="I35" s="2062"/>
      <c r="J35" s="2182"/>
      <c r="K35" s="2182"/>
      <c r="L35" s="2062"/>
      <c r="M35" s="2063"/>
      <c r="N35" s="2065"/>
      <c r="O35" s="2181"/>
      <c r="P35" s="2181"/>
      <c r="Q35" s="2181"/>
      <c r="R35" s="2181"/>
      <c r="S35" s="2181"/>
      <c r="T35" s="2181"/>
      <c r="U35" s="2181"/>
      <c r="V35" s="2181"/>
      <c r="W35" s="2181"/>
      <c r="X35" s="2181"/>
      <c r="Y35" s="2181"/>
      <c r="Z35" s="2181"/>
      <c r="AA35" s="2181"/>
      <c r="AB35" s="2181"/>
      <c r="AC35" s="2181"/>
      <c r="AD35" s="2181"/>
      <c r="AE35" s="2181"/>
      <c r="AF35" s="2181"/>
      <c r="AG35" s="2181"/>
      <c r="AH35" s="2183"/>
      <c r="AI35" s="2087"/>
      <c r="AJ35" s="2088"/>
      <c r="AK35" s="2040"/>
      <c r="AL35" s="1559" t="s">
        <v>347</v>
      </c>
      <c r="AM35" s="1314" t="s">
        <v>1928</v>
      </c>
      <c r="AN35" s="1416" t="s">
        <v>1397</v>
      </c>
      <c r="AO35" s="1539" t="s">
        <v>103</v>
      </c>
      <c r="AP35" s="1532" t="s">
        <v>61</v>
      </c>
      <c r="AQ35" s="1449">
        <v>0.25</v>
      </c>
      <c r="AR35" s="1532" t="s">
        <v>56</v>
      </c>
      <c r="AS35" s="1525">
        <v>0.15</v>
      </c>
      <c r="AT35" s="1555">
        <v>0.4</v>
      </c>
      <c r="AU35" s="1532" t="s">
        <v>73</v>
      </c>
      <c r="AV35" s="1532" t="s">
        <v>58</v>
      </c>
      <c r="AW35" s="1532" t="s">
        <v>59</v>
      </c>
      <c r="AX35" s="1562">
        <v>0.1512</v>
      </c>
      <c r="AY35" s="1557" t="s">
        <v>112</v>
      </c>
      <c r="AZ35" s="1555">
        <v>1</v>
      </c>
      <c r="BA35" s="1557" t="s">
        <v>155</v>
      </c>
      <c r="BB35" s="1558" t="s">
        <v>91</v>
      </c>
      <c r="BC35" s="2091"/>
      <c r="BD35" s="2045"/>
      <c r="BE35" s="2045"/>
      <c r="BF35" s="1522" t="s">
        <v>395</v>
      </c>
      <c r="BG35" s="2141"/>
      <c r="BH35" s="2141"/>
      <c r="BI35" s="2100"/>
      <c r="BJ35" s="1414"/>
    </row>
    <row r="36" spans="2:65" ht="156.75" customHeight="1" thickBot="1" x14ac:dyDescent="0.35">
      <c r="B36" s="2127"/>
      <c r="C36" s="2167"/>
      <c r="D36" s="2167"/>
      <c r="E36" s="2169"/>
      <c r="F36" s="2176"/>
      <c r="G36" s="2172"/>
      <c r="H36" s="1709"/>
      <c r="I36" s="1709"/>
      <c r="J36" s="2174"/>
      <c r="K36" s="2174"/>
      <c r="L36" s="1709"/>
      <c r="M36" s="2036"/>
      <c r="N36" s="2038"/>
      <c r="O36" s="2170"/>
      <c r="P36" s="2170"/>
      <c r="Q36" s="2170"/>
      <c r="R36" s="2170"/>
      <c r="S36" s="2170"/>
      <c r="T36" s="2170"/>
      <c r="U36" s="2170"/>
      <c r="V36" s="2170"/>
      <c r="W36" s="2170"/>
      <c r="X36" s="2170"/>
      <c r="Y36" s="2170"/>
      <c r="Z36" s="2170"/>
      <c r="AA36" s="2170"/>
      <c r="AB36" s="2170"/>
      <c r="AC36" s="2170"/>
      <c r="AD36" s="2170"/>
      <c r="AE36" s="2170"/>
      <c r="AF36" s="2170"/>
      <c r="AG36" s="2170"/>
      <c r="AH36" s="1943"/>
      <c r="AI36" s="1945"/>
      <c r="AJ36" s="1689"/>
      <c r="AK36" s="2041"/>
      <c r="AL36" s="1545" t="s">
        <v>348</v>
      </c>
      <c r="AM36" s="1445" t="s">
        <v>1929</v>
      </c>
      <c r="AN36" s="1417" t="s">
        <v>1240</v>
      </c>
      <c r="AO36" s="1540" t="s">
        <v>103</v>
      </c>
      <c r="AP36" s="1477" t="s">
        <v>62</v>
      </c>
      <c r="AQ36" s="1125">
        <v>0.15</v>
      </c>
      <c r="AR36" s="1477" t="s">
        <v>56</v>
      </c>
      <c r="AS36" s="1478">
        <v>0.15</v>
      </c>
      <c r="AT36" s="1479">
        <v>0.3</v>
      </c>
      <c r="AU36" s="1477" t="s">
        <v>57</v>
      </c>
      <c r="AV36" s="1477" t="s">
        <v>65</v>
      </c>
      <c r="AW36" s="1477" t="s">
        <v>59</v>
      </c>
      <c r="AX36" s="1480">
        <v>0.10584</v>
      </c>
      <c r="AY36" s="1481" t="s">
        <v>112</v>
      </c>
      <c r="AZ36" s="1479">
        <v>1</v>
      </c>
      <c r="BA36" s="1481" t="s">
        <v>155</v>
      </c>
      <c r="BB36" s="1482" t="s">
        <v>91</v>
      </c>
      <c r="BC36" s="1692"/>
      <c r="BD36" s="1829"/>
      <c r="BE36" s="1829"/>
      <c r="BF36" s="1489" t="s">
        <v>430</v>
      </c>
      <c r="BG36" s="1825"/>
      <c r="BH36" s="1825"/>
      <c r="BI36" s="1947"/>
    </row>
    <row r="37" spans="2:65" ht="261.75" customHeight="1" x14ac:dyDescent="0.3">
      <c r="B37" s="2075" t="s">
        <v>162</v>
      </c>
      <c r="C37" s="2166" t="s">
        <v>219</v>
      </c>
      <c r="D37" s="2166" t="s">
        <v>225</v>
      </c>
      <c r="E37" s="2168" t="s">
        <v>346</v>
      </c>
      <c r="F37" s="2175" t="s">
        <v>318</v>
      </c>
      <c r="G37" s="2171" t="s">
        <v>526</v>
      </c>
      <c r="H37" s="1919" t="s">
        <v>63</v>
      </c>
      <c r="I37" s="2173" t="s">
        <v>527</v>
      </c>
      <c r="J37" s="2173" t="s">
        <v>528</v>
      </c>
      <c r="K37" s="2173" t="s">
        <v>355</v>
      </c>
      <c r="L37" s="1919" t="s">
        <v>373</v>
      </c>
      <c r="M37" s="2035" t="s">
        <v>1636</v>
      </c>
      <c r="N37" s="2037">
        <v>0.2</v>
      </c>
      <c r="O37" s="1917" t="s">
        <v>54</v>
      </c>
      <c r="P37" s="1917" t="s">
        <v>54</v>
      </c>
      <c r="Q37" s="1917" t="s">
        <v>54</v>
      </c>
      <c r="R37" s="1917" t="s">
        <v>54</v>
      </c>
      <c r="S37" s="1917" t="s">
        <v>53</v>
      </c>
      <c r="T37" s="1917" t="s">
        <v>53</v>
      </c>
      <c r="U37" s="1917" t="s">
        <v>53</v>
      </c>
      <c r="V37" s="1917" t="s">
        <v>54</v>
      </c>
      <c r="W37" s="1917" t="s">
        <v>53</v>
      </c>
      <c r="X37" s="1917" t="s">
        <v>53</v>
      </c>
      <c r="Y37" s="1917" t="s">
        <v>53</v>
      </c>
      <c r="Z37" s="1917" t="s">
        <v>53</v>
      </c>
      <c r="AA37" s="1917" t="s">
        <v>53</v>
      </c>
      <c r="AB37" s="1917" t="s">
        <v>53</v>
      </c>
      <c r="AC37" s="1917" t="s">
        <v>53</v>
      </c>
      <c r="AD37" s="1917" t="s">
        <v>54</v>
      </c>
      <c r="AE37" s="1917" t="s">
        <v>54</v>
      </c>
      <c r="AF37" s="1917" t="s">
        <v>54</v>
      </c>
      <c r="AG37" s="1917" t="s">
        <v>54</v>
      </c>
      <c r="AH37" s="1942">
        <v>10</v>
      </c>
      <c r="AI37" s="1944" t="s">
        <v>130</v>
      </c>
      <c r="AJ37" s="1946">
        <v>0.8</v>
      </c>
      <c r="AK37" s="2039" t="s">
        <v>129</v>
      </c>
      <c r="AL37" s="1544" t="s">
        <v>84</v>
      </c>
      <c r="AM37" s="1536" t="s">
        <v>1930</v>
      </c>
      <c r="AN37" s="1415" t="s">
        <v>529</v>
      </c>
      <c r="AO37" s="1538" t="s">
        <v>103</v>
      </c>
      <c r="AP37" s="1517" t="s">
        <v>61</v>
      </c>
      <c r="AQ37" s="1124">
        <v>0.25</v>
      </c>
      <c r="AR37" s="1517" t="s">
        <v>56</v>
      </c>
      <c r="AS37" s="1504">
        <v>0.15</v>
      </c>
      <c r="AT37" s="1535">
        <v>0.4</v>
      </c>
      <c r="AU37" s="1517" t="s">
        <v>57</v>
      </c>
      <c r="AV37" s="1517" t="s">
        <v>65</v>
      </c>
      <c r="AW37" s="1517" t="s">
        <v>59</v>
      </c>
      <c r="AX37" s="1535">
        <v>0.12</v>
      </c>
      <c r="AY37" s="1542" t="s">
        <v>112</v>
      </c>
      <c r="AZ37" s="1535">
        <v>0.8</v>
      </c>
      <c r="BA37" s="1542" t="s">
        <v>130</v>
      </c>
      <c r="BB37" s="1515" t="s">
        <v>129</v>
      </c>
      <c r="BC37" s="1953" t="s">
        <v>60</v>
      </c>
      <c r="BD37" s="1881" t="s">
        <v>1786</v>
      </c>
      <c r="BE37" s="1881" t="s">
        <v>534</v>
      </c>
      <c r="BF37" s="1881" t="s">
        <v>430</v>
      </c>
      <c r="BG37" s="1915">
        <v>45659</v>
      </c>
      <c r="BH37" s="1915">
        <v>46020</v>
      </c>
      <c r="BI37" s="1939" t="s">
        <v>1787</v>
      </c>
    </row>
    <row r="38" spans="2:65" ht="153" customHeight="1" x14ac:dyDescent="0.3">
      <c r="B38" s="2027"/>
      <c r="C38" s="2177"/>
      <c r="D38" s="2177"/>
      <c r="E38" s="2178"/>
      <c r="F38" s="2179"/>
      <c r="G38" s="2180"/>
      <c r="H38" s="2062"/>
      <c r="I38" s="2182"/>
      <c r="J38" s="2182"/>
      <c r="K38" s="2182"/>
      <c r="L38" s="2062"/>
      <c r="M38" s="2063"/>
      <c r="N38" s="2065"/>
      <c r="O38" s="2181"/>
      <c r="P38" s="2181"/>
      <c r="Q38" s="2181"/>
      <c r="R38" s="2181"/>
      <c r="S38" s="2181"/>
      <c r="T38" s="2181"/>
      <c r="U38" s="2181"/>
      <c r="V38" s="2181"/>
      <c r="W38" s="2181"/>
      <c r="X38" s="2181"/>
      <c r="Y38" s="2181"/>
      <c r="Z38" s="2181"/>
      <c r="AA38" s="2181"/>
      <c r="AB38" s="2181"/>
      <c r="AC38" s="2181"/>
      <c r="AD38" s="2181"/>
      <c r="AE38" s="2181"/>
      <c r="AF38" s="2181"/>
      <c r="AG38" s="2181"/>
      <c r="AH38" s="2183"/>
      <c r="AI38" s="2087"/>
      <c r="AJ38" s="2088"/>
      <c r="AK38" s="2040"/>
      <c r="AL38" s="1559" t="s">
        <v>347</v>
      </c>
      <c r="AM38" s="1450" t="s">
        <v>1931</v>
      </c>
      <c r="AN38" s="1416" t="s">
        <v>530</v>
      </c>
      <c r="AO38" s="1539" t="s">
        <v>103</v>
      </c>
      <c r="AP38" s="1532" t="s">
        <v>61</v>
      </c>
      <c r="AQ38" s="266">
        <v>0.25</v>
      </c>
      <c r="AR38" s="1532" t="s">
        <v>56</v>
      </c>
      <c r="AS38" s="1525">
        <v>0.15</v>
      </c>
      <c r="AT38" s="1555">
        <v>0.4</v>
      </c>
      <c r="AU38" s="1532" t="s">
        <v>57</v>
      </c>
      <c r="AV38" s="1532" t="s">
        <v>65</v>
      </c>
      <c r="AW38" s="1532" t="s">
        <v>59</v>
      </c>
      <c r="AX38" s="1562">
        <v>7.1999999999999995E-2</v>
      </c>
      <c r="AY38" s="1557" t="s">
        <v>112</v>
      </c>
      <c r="AZ38" s="1555">
        <v>0.8</v>
      </c>
      <c r="BA38" s="1557" t="s">
        <v>130</v>
      </c>
      <c r="BB38" s="1558" t="s">
        <v>129</v>
      </c>
      <c r="BC38" s="2091"/>
      <c r="BD38" s="2045"/>
      <c r="BE38" s="2045"/>
      <c r="BF38" s="2045"/>
      <c r="BG38" s="2141"/>
      <c r="BH38" s="2141"/>
      <c r="BI38" s="2100"/>
    </row>
    <row r="39" spans="2:65" ht="213" customHeight="1" thickBot="1" x14ac:dyDescent="0.35">
      <c r="B39" s="2127"/>
      <c r="C39" s="2167"/>
      <c r="D39" s="2167"/>
      <c r="E39" s="2169"/>
      <c r="F39" s="2176"/>
      <c r="G39" s="2172"/>
      <c r="H39" s="1709"/>
      <c r="I39" s="2174"/>
      <c r="J39" s="2174"/>
      <c r="K39" s="2174"/>
      <c r="L39" s="1709"/>
      <c r="M39" s="2036"/>
      <c r="N39" s="2038"/>
      <c r="O39" s="2170"/>
      <c r="P39" s="2170"/>
      <c r="Q39" s="2170"/>
      <c r="R39" s="2170"/>
      <c r="S39" s="2170"/>
      <c r="T39" s="2170"/>
      <c r="U39" s="2170"/>
      <c r="V39" s="2170"/>
      <c r="W39" s="2170"/>
      <c r="X39" s="2170"/>
      <c r="Y39" s="2170"/>
      <c r="Z39" s="2170"/>
      <c r="AA39" s="2170"/>
      <c r="AB39" s="2170"/>
      <c r="AC39" s="2170"/>
      <c r="AD39" s="2170"/>
      <c r="AE39" s="2170"/>
      <c r="AF39" s="2170"/>
      <c r="AG39" s="2170"/>
      <c r="AH39" s="1943"/>
      <c r="AI39" s="1945"/>
      <c r="AJ39" s="1689"/>
      <c r="AK39" s="2041"/>
      <c r="AL39" s="1545" t="s">
        <v>348</v>
      </c>
      <c r="AM39" s="1445" t="s">
        <v>1932</v>
      </c>
      <c r="AN39" s="1417" t="s">
        <v>531</v>
      </c>
      <c r="AO39" s="1540" t="s">
        <v>103</v>
      </c>
      <c r="AP39" s="1477" t="s">
        <v>61</v>
      </c>
      <c r="AQ39" s="1125">
        <v>0.25</v>
      </c>
      <c r="AR39" s="1477" t="s">
        <v>56</v>
      </c>
      <c r="AS39" s="1478">
        <v>0.15</v>
      </c>
      <c r="AT39" s="1479">
        <v>0.4</v>
      </c>
      <c r="AU39" s="1477" t="s">
        <v>57</v>
      </c>
      <c r="AV39" s="1477" t="s">
        <v>65</v>
      </c>
      <c r="AW39" s="1477" t="s">
        <v>59</v>
      </c>
      <c r="AX39" s="1479">
        <v>4.3199999999999995E-2</v>
      </c>
      <c r="AY39" s="1481" t="s">
        <v>112</v>
      </c>
      <c r="AZ39" s="1479">
        <v>0.8</v>
      </c>
      <c r="BA39" s="1481" t="s">
        <v>130</v>
      </c>
      <c r="BB39" s="1482" t="s">
        <v>129</v>
      </c>
      <c r="BC39" s="1692"/>
      <c r="BD39" s="1829"/>
      <c r="BE39" s="1829"/>
      <c r="BF39" s="1829"/>
      <c r="BG39" s="1825"/>
      <c r="BH39" s="1825"/>
      <c r="BI39" s="1947"/>
    </row>
    <row r="40" spans="2:65" ht="152.25" customHeight="1" x14ac:dyDescent="0.3">
      <c r="B40" s="2075" t="s">
        <v>71</v>
      </c>
      <c r="C40" s="2166" t="s">
        <v>220</v>
      </c>
      <c r="D40" s="2166" t="s">
        <v>221</v>
      </c>
      <c r="E40" s="2168" t="s">
        <v>50</v>
      </c>
      <c r="F40" s="2175" t="s">
        <v>323</v>
      </c>
      <c r="G40" s="2171" t="s">
        <v>592</v>
      </c>
      <c r="H40" s="1919" t="s">
        <v>63</v>
      </c>
      <c r="I40" s="1919" t="s">
        <v>593</v>
      </c>
      <c r="J40" s="378" t="s">
        <v>594</v>
      </c>
      <c r="K40" s="2173" t="s">
        <v>355</v>
      </c>
      <c r="L40" s="1919" t="s">
        <v>371</v>
      </c>
      <c r="M40" s="2035" t="s">
        <v>149</v>
      </c>
      <c r="N40" s="2037">
        <v>0.6</v>
      </c>
      <c r="O40" s="1917" t="s">
        <v>53</v>
      </c>
      <c r="P40" s="1917" t="s">
        <v>53</v>
      </c>
      <c r="Q40" s="1917" t="s">
        <v>53</v>
      </c>
      <c r="R40" s="1917" t="s">
        <v>53</v>
      </c>
      <c r="S40" s="1917" t="s">
        <v>53</v>
      </c>
      <c r="T40" s="1917" t="s">
        <v>53</v>
      </c>
      <c r="U40" s="1917" t="s">
        <v>53</v>
      </c>
      <c r="V40" s="1917" t="s">
        <v>53</v>
      </c>
      <c r="W40" s="1917" t="s">
        <v>53</v>
      </c>
      <c r="X40" s="1917" t="s">
        <v>53</v>
      </c>
      <c r="Y40" s="1917" t="s">
        <v>53</v>
      </c>
      <c r="Z40" s="1917" t="s">
        <v>53</v>
      </c>
      <c r="AA40" s="1917" t="s">
        <v>53</v>
      </c>
      <c r="AB40" s="1917" t="s">
        <v>53</v>
      </c>
      <c r="AC40" s="1917" t="s">
        <v>54</v>
      </c>
      <c r="AD40" s="1917" t="s">
        <v>54</v>
      </c>
      <c r="AE40" s="1917" t="s">
        <v>54</v>
      </c>
      <c r="AF40" s="1917" t="s">
        <v>53</v>
      </c>
      <c r="AG40" s="1917" t="s">
        <v>54</v>
      </c>
      <c r="AH40" s="1942">
        <v>15</v>
      </c>
      <c r="AI40" s="1944" t="s">
        <v>155</v>
      </c>
      <c r="AJ40" s="1946">
        <v>1</v>
      </c>
      <c r="AK40" s="2039" t="s">
        <v>91</v>
      </c>
      <c r="AL40" s="1544" t="s">
        <v>84</v>
      </c>
      <c r="AM40" s="1548" t="s">
        <v>1933</v>
      </c>
      <c r="AN40" s="1415" t="s">
        <v>570</v>
      </c>
      <c r="AO40" s="1538" t="s">
        <v>103</v>
      </c>
      <c r="AP40" s="1517" t="s">
        <v>61</v>
      </c>
      <c r="AQ40" s="1124">
        <v>0.25</v>
      </c>
      <c r="AR40" s="1517" t="s">
        <v>56</v>
      </c>
      <c r="AS40" s="1504">
        <v>0.15</v>
      </c>
      <c r="AT40" s="1535">
        <v>0.4</v>
      </c>
      <c r="AU40" s="1517" t="s">
        <v>57</v>
      </c>
      <c r="AV40" s="1517" t="s">
        <v>65</v>
      </c>
      <c r="AW40" s="1517" t="s">
        <v>59</v>
      </c>
      <c r="AX40" s="1535">
        <v>0.36</v>
      </c>
      <c r="AY40" s="1542" t="s">
        <v>90</v>
      </c>
      <c r="AZ40" s="1535">
        <v>1</v>
      </c>
      <c r="BA40" s="1542" t="s">
        <v>155</v>
      </c>
      <c r="BB40" s="1515" t="s">
        <v>91</v>
      </c>
      <c r="BC40" s="1953" t="s">
        <v>60</v>
      </c>
      <c r="BD40" s="1488" t="s">
        <v>598</v>
      </c>
      <c r="BE40" s="1488" t="s">
        <v>599</v>
      </c>
      <c r="BF40" s="1488" t="s">
        <v>381</v>
      </c>
      <c r="BG40" s="1510">
        <v>45659</v>
      </c>
      <c r="BH40" s="1510">
        <v>46018</v>
      </c>
      <c r="BI40" s="1939" t="s">
        <v>602</v>
      </c>
    </row>
    <row r="41" spans="2:65" ht="150" customHeight="1" thickBot="1" x14ac:dyDescent="0.35">
      <c r="B41" s="2127"/>
      <c r="C41" s="2167"/>
      <c r="D41" s="2167"/>
      <c r="E41" s="2169"/>
      <c r="F41" s="2176"/>
      <c r="G41" s="2172"/>
      <c r="H41" s="1709"/>
      <c r="I41" s="1709"/>
      <c r="J41" s="516" t="s">
        <v>595</v>
      </c>
      <c r="K41" s="2174"/>
      <c r="L41" s="1709"/>
      <c r="M41" s="2036"/>
      <c r="N41" s="2038"/>
      <c r="O41" s="2170"/>
      <c r="P41" s="2170"/>
      <c r="Q41" s="2170"/>
      <c r="R41" s="2170"/>
      <c r="S41" s="2170"/>
      <c r="T41" s="2170"/>
      <c r="U41" s="2170"/>
      <c r="V41" s="2170"/>
      <c r="W41" s="2170"/>
      <c r="X41" s="2170"/>
      <c r="Y41" s="2170"/>
      <c r="Z41" s="2170"/>
      <c r="AA41" s="2170"/>
      <c r="AB41" s="2170"/>
      <c r="AC41" s="2170"/>
      <c r="AD41" s="2170"/>
      <c r="AE41" s="2170"/>
      <c r="AF41" s="2170"/>
      <c r="AG41" s="2170"/>
      <c r="AH41" s="1943"/>
      <c r="AI41" s="1945"/>
      <c r="AJ41" s="1689"/>
      <c r="AK41" s="2041"/>
      <c r="AL41" s="1545" t="s">
        <v>347</v>
      </c>
      <c r="AM41" s="1445" t="s">
        <v>1934</v>
      </c>
      <c r="AN41" s="1417" t="s">
        <v>570</v>
      </c>
      <c r="AO41" s="1540" t="s">
        <v>103</v>
      </c>
      <c r="AP41" s="1477" t="s">
        <v>61</v>
      </c>
      <c r="AQ41" s="1125">
        <v>0.25</v>
      </c>
      <c r="AR41" s="1477" t="s">
        <v>56</v>
      </c>
      <c r="AS41" s="1478">
        <v>0.15</v>
      </c>
      <c r="AT41" s="1479">
        <v>0.4</v>
      </c>
      <c r="AU41" s="1477" t="s">
        <v>57</v>
      </c>
      <c r="AV41" s="1477" t="s">
        <v>65</v>
      </c>
      <c r="AW41" s="1477" t="s">
        <v>59</v>
      </c>
      <c r="AX41" s="1480">
        <v>0.216</v>
      </c>
      <c r="AY41" s="1481" t="s">
        <v>90</v>
      </c>
      <c r="AZ41" s="1479">
        <v>1</v>
      </c>
      <c r="BA41" s="1481" t="s">
        <v>155</v>
      </c>
      <c r="BB41" s="1482" t="s">
        <v>91</v>
      </c>
      <c r="BC41" s="1692"/>
      <c r="BD41" s="1547" t="s">
        <v>600</v>
      </c>
      <c r="BE41" s="1547" t="s">
        <v>601</v>
      </c>
      <c r="BF41" s="1547" t="s">
        <v>395</v>
      </c>
      <c r="BG41" s="1495">
        <v>45659</v>
      </c>
      <c r="BH41" s="1495">
        <v>46020</v>
      </c>
      <c r="BI41" s="1947"/>
    </row>
    <row r="42" spans="2:65" ht="309" thickBot="1" x14ac:dyDescent="0.35">
      <c r="B42" s="213" t="s">
        <v>200</v>
      </c>
      <c r="C42" s="218" t="s">
        <v>210</v>
      </c>
      <c r="D42" s="218" t="s">
        <v>221</v>
      </c>
      <c r="E42" s="704" t="s">
        <v>74</v>
      </c>
      <c r="F42" s="705" t="s">
        <v>327</v>
      </c>
      <c r="G42" s="397" t="s">
        <v>608</v>
      </c>
      <c r="H42" s="688" t="s">
        <v>63</v>
      </c>
      <c r="I42" s="689" t="s">
        <v>609</v>
      </c>
      <c r="J42" s="689" t="s">
        <v>610</v>
      </c>
      <c r="K42" s="689" t="s">
        <v>355</v>
      </c>
      <c r="L42" s="299" t="s">
        <v>373</v>
      </c>
      <c r="M42" s="690" t="s">
        <v>1636</v>
      </c>
      <c r="N42" s="691">
        <v>0.2</v>
      </c>
      <c r="O42" s="692" t="s">
        <v>53</v>
      </c>
      <c r="P42" s="692" t="s">
        <v>53</v>
      </c>
      <c r="Q42" s="692" t="s">
        <v>53</v>
      </c>
      <c r="R42" s="692" t="s">
        <v>54</v>
      </c>
      <c r="S42" s="692" t="s">
        <v>53</v>
      </c>
      <c r="T42" s="692" t="s">
        <v>54</v>
      </c>
      <c r="U42" s="692" t="s">
        <v>53</v>
      </c>
      <c r="V42" s="692" t="s">
        <v>54</v>
      </c>
      <c r="W42" s="692" t="s">
        <v>53</v>
      </c>
      <c r="X42" s="692" t="s">
        <v>53</v>
      </c>
      <c r="Y42" s="692" t="s">
        <v>53</v>
      </c>
      <c r="Z42" s="692" t="s">
        <v>53</v>
      </c>
      <c r="AA42" s="692" t="s">
        <v>54</v>
      </c>
      <c r="AB42" s="692" t="s">
        <v>53</v>
      </c>
      <c r="AC42" s="692" t="s">
        <v>54</v>
      </c>
      <c r="AD42" s="692" t="s">
        <v>54</v>
      </c>
      <c r="AE42" s="692" t="s">
        <v>53</v>
      </c>
      <c r="AF42" s="692" t="s">
        <v>53</v>
      </c>
      <c r="AG42" s="692" t="s">
        <v>54</v>
      </c>
      <c r="AH42" s="703">
        <v>12</v>
      </c>
      <c r="AI42" s="694" t="s">
        <v>155</v>
      </c>
      <c r="AJ42" s="695">
        <v>1</v>
      </c>
      <c r="AK42" s="401" t="s">
        <v>91</v>
      </c>
      <c r="AL42" s="1332" t="s">
        <v>84</v>
      </c>
      <c r="AM42" s="1451" t="s">
        <v>1935</v>
      </c>
      <c r="AN42" s="2263" t="s">
        <v>611</v>
      </c>
      <c r="AO42" s="696" t="s">
        <v>103</v>
      </c>
      <c r="AP42" s="697" t="s">
        <v>61</v>
      </c>
      <c r="AQ42" s="707">
        <v>0.25</v>
      </c>
      <c r="AR42" s="697" t="s">
        <v>56</v>
      </c>
      <c r="AS42" s="695">
        <v>0.15</v>
      </c>
      <c r="AT42" s="698">
        <v>0.4</v>
      </c>
      <c r="AU42" s="697" t="s">
        <v>73</v>
      </c>
      <c r="AV42" s="697" t="s">
        <v>65</v>
      </c>
      <c r="AW42" s="697" t="s">
        <v>59</v>
      </c>
      <c r="AX42" s="698">
        <v>0.12</v>
      </c>
      <c r="AY42" s="699" t="s">
        <v>112</v>
      </c>
      <c r="AZ42" s="698">
        <v>1</v>
      </c>
      <c r="BA42" s="699" t="s">
        <v>155</v>
      </c>
      <c r="BB42" s="700" t="s">
        <v>91</v>
      </c>
      <c r="BC42" s="697" t="s">
        <v>60</v>
      </c>
      <c r="BD42" s="1192" t="s">
        <v>1791</v>
      </c>
      <c r="BE42" s="1192" t="s">
        <v>1099</v>
      </c>
      <c r="BF42" s="1169" t="s">
        <v>1100</v>
      </c>
      <c r="BG42" s="1193">
        <v>45901</v>
      </c>
      <c r="BH42" s="1193">
        <v>46020</v>
      </c>
      <c r="BI42" s="1008" t="s">
        <v>1101</v>
      </c>
    </row>
  </sheetData>
  <protectedRanges>
    <protectedRange algorithmName="SHA-512" hashValue="G9bsd8ul70ySco/fjwoWEDABnXqVPz4YLkYmFCYj+rKlKkH9jH+EOHsXMfELT3EUbmL/wOE+3Kxk47F1wcNXBA==" saltValue="Bv4mwMmuON34DS/avFYXpQ==" spinCount="100000" sqref="BI15:XFD17 AY39 BA39:BC39 BI37:XFD39 AO42:BH42 AO18:AT18 AX18:BC18 A18:A19 BJ40:XFD42 H15:H19 AX29:BC29 B19:E19 H34:H39 A34:F39 AO32:BC36 A15:F17 AO21:BC23 AO25:BC25 AO24:AY24 BA24:BC24 A21:H22 A20:L20 B18:G18 A40:H42 A43:XFD1048576 A32:H33 A12:H13 K12:L13 A14:L14 K15:L19 A9:AL9 A10:L11 O10:AJ11 O15:AJ17 AL12:BH13 AL14:BE14 AL39:AW39 AL37:BC38 AL40:BC41 AL42 AK10:AK42 AL10:XFD11 AO15:BC17 BA27:BC28 BA30:BC31 K21:L28 AL15:AL36 H26:H28 AH18:AJ42 K32:L42 A1:XFD8 AH12:AJ14 BJ12:XFD14 AN9:XFD9 BJ36:XFD36 BK35:XFD35 AN19:BC20 AN26:BC26 AN27:AY28 BJ18:XFD34 AY30:AY31 M10:N42 A23:E31 AN29:AW31" name="Rango1"/>
    <protectedRange algorithmName="SHA-512" hashValue="G9bsd8ul70ySco/fjwoWEDABnXqVPz4YLkYmFCYj+rKlKkH9jH+EOHsXMfELT3EUbmL/wOE+3Kxk47F1wcNXBA==" saltValue="Bv4mwMmuON34DS/avFYXpQ==" spinCount="100000" sqref="O12:AG13" name="Rango1_2"/>
    <protectedRange algorithmName="SHA-512" hashValue="G9bsd8ul70ySco/fjwoWEDABnXqVPz4YLkYmFCYj+rKlKkH9jH+EOHsXMfELT3EUbmL/wOE+3Kxk47F1wcNXBA==" saltValue="Bv4mwMmuON34DS/avFYXpQ==" spinCount="100000" sqref="O14:AG14" name="Rango1_6"/>
    <protectedRange algorithmName="SHA-512" hashValue="G9bsd8ul70ySco/fjwoWEDABnXqVPz4YLkYmFCYj+rKlKkH9jH+EOHsXMfELT3EUbmL/wOE+3Kxk47F1wcNXBA==" saltValue="Bv4mwMmuON34DS/avFYXpQ==" spinCount="100000" sqref="BF14:BH14" name="Rango1_10"/>
    <protectedRange algorithmName="SHA-512" hashValue="G9bsd8ul70ySco/fjwoWEDABnXqVPz4YLkYmFCYj+rKlKkH9jH+EOHsXMfELT3EUbmL/wOE+3Kxk47F1wcNXBA==" saltValue="Bv4mwMmuON34DS/avFYXpQ==" spinCount="100000" sqref="BI14" name="Rango1_11"/>
    <protectedRange algorithmName="SHA-512" hashValue="G9bsd8ul70ySco/fjwoWEDABnXqVPz4YLkYmFCYj+rKlKkH9jH+EOHsXMfELT3EUbmL/wOE+3Kxk47F1wcNXBA==" saltValue="Bv4mwMmuON34DS/avFYXpQ==" spinCount="100000" sqref="G15:G17" name="Rango1_12"/>
    <protectedRange algorithmName="SHA-512" hashValue="G9bsd8ul70ySco/fjwoWEDABnXqVPz4YLkYmFCYj+rKlKkH9jH+EOHsXMfELT3EUbmL/wOE+3Kxk47F1wcNXBA==" saltValue="Bv4mwMmuON34DS/avFYXpQ==" spinCount="100000" sqref="I15:J17" name="Rango1_13"/>
    <protectedRange algorithmName="SHA-512" hashValue="G9bsd8ul70ySco/fjwoWEDABnXqVPz4YLkYmFCYj+rKlKkH9jH+EOHsXMfELT3EUbmL/wOE+3Kxk47F1wcNXBA==" saltValue="Bv4mwMmuON34DS/avFYXpQ==" spinCount="100000" sqref="I32:J33" name="Rango1_3"/>
    <protectedRange algorithmName="SHA-512" hashValue="G9bsd8ul70ySco/fjwoWEDABnXqVPz4YLkYmFCYj+rKlKkH9jH+EOHsXMfELT3EUbmL/wOE+3Kxk47F1wcNXBA==" saltValue="Bv4mwMmuON34DS/avFYXpQ==" spinCount="100000" sqref="O32:AG33" name="Rango1_5"/>
    <protectedRange algorithmName="SHA-512" hashValue="G9bsd8ul70ySco/fjwoWEDABnXqVPz4YLkYmFCYj+rKlKkH9jH+EOHsXMfELT3EUbmL/wOE+3Kxk47F1wcNXBA==" saltValue="Bv4mwMmuON34DS/avFYXpQ==" spinCount="100000" sqref="AM33:AN33" name="Rango1_7"/>
    <protectedRange algorithmName="SHA-512" hashValue="G9bsd8ul70ySco/fjwoWEDABnXqVPz4YLkYmFCYj+rKlKkH9jH+EOHsXMfELT3EUbmL/wOE+3Kxk47F1wcNXBA==" saltValue="Bv4mwMmuON34DS/avFYXpQ==" spinCount="100000" sqref="BD36:BH36 BD32:BH33" name="Rango1_8"/>
    <protectedRange algorithmName="SHA-512" hashValue="G9bsd8ul70ySco/fjwoWEDABnXqVPz4YLkYmFCYj+rKlKkH9jH+EOHsXMfELT3EUbmL/wOE+3Kxk47F1wcNXBA==" saltValue="Bv4mwMmuON34DS/avFYXpQ==" spinCount="100000" sqref="BI32:BI33 BI36" name="Rango1_9"/>
    <protectedRange algorithmName="SHA-512" hashValue="G9bsd8ul70ySco/fjwoWEDABnXqVPz4YLkYmFCYj+rKlKkH9jH+EOHsXMfELT3EUbmL/wOE+3Kxk47F1wcNXBA==" saltValue="Bv4mwMmuON34DS/avFYXpQ==" spinCount="100000" sqref="AM15:AM16" name="Rango1_1_1"/>
    <protectedRange algorithmName="SHA-512" hashValue="G9bsd8ul70ySco/fjwoWEDABnXqVPz4YLkYmFCYj+rKlKkH9jH+EOHsXMfELT3EUbmL/wOE+3Kxk47F1wcNXBA==" saltValue="Bv4mwMmuON34DS/avFYXpQ==" spinCount="100000" sqref="AN15:AN16" name="Rango1_2_1"/>
    <protectedRange algorithmName="SHA-512" hashValue="G9bsd8ul70ySco/fjwoWEDABnXqVPz4YLkYmFCYj+rKlKkH9jH+EOHsXMfELT3EUbmL/wOE+3Kxk47F1wcNXBA==" saltValue="Bv4mwMmuON34DS/avFYXpQ==" spinCount="100000" sqref="BD15:BH17" name="Rango1_14"/>
    <protectedRange algorithmName="SHA-512" hashValue="G9bsd8ul70ySco/fjwoWEDABnXqVPz4YLkYmFCYj+rKlKkH9jH+EOHsXMfELT3EUbmL/wOE+3Kxk47F1wcNXBA==" saltValue="Bv4mwMmuON34DS/avFYXpQ==" spinCount="100000" sqref="G37:G39" name="Rango1_18"/>
    <protectedRange algorithmName="SHA-512" hashValue="G9bsd8ul70ySco/fjwoWEDABnXqVPz4YLkYmFCYj+rKlKkH9jH+EOHsXMfELT3EUbmL/wOE+3Kxk47F1wcNXBA==" saltValue="Bv4mwMmuON34DS/avFYXpQ==" spinCount="100000" sqref="I37:J39" name="Rango1_19"/>
    <protectedRange algorithmName="SHA-512" hashValue="G9bsd8ul70ySco/fjwoWEDABnXqVPz4YLkYmFCYj+rKlKkH9jH+EOHsXMfELT3EUbmL/wOE+3Kxk47F1wcNXBA==" saltValue="Bv4mwMmuON34DS/avFYXpQ==" spinCount="100000" sqref="O37:AG39" name="Rango1_20"/>
    <protectedRange algorithmName="SHA-512" hashValue="G9bsd8ul70ySco/fjwoWEDABnXqVPz4YLkYmFCYj+rKlKkH9jH+EOHsXMfELT3EUbmL/wOE+3Kxk47F1wcNXBA==" saltValue="Bv4mwMmuON34DS/avFYXpQ==" spinCount="100000" sqref="I40:J41" name="Rango1_23"/>
    <protectedRange algorithmName="SHA-512" hashValue="G9bsd8ul70ySco/fjwoWEDABnXqVPz4YLkYmFCYj+rKlKkH9jH+EOHsXMfELT3EUbmL/wOE+3Kxk47F1wcNXBA==" saltValue="Bv4mwMmuON34DS/avFYXpQ==" spinCount="100000" sqref="O40:AG41" name="Rango1_24"/>
    <protectedRange algorithmName="SHA-512" hashValue="G9bsd8ul70ySco/fjwoWEDABnXqVPz4YLkYmFCYj+rKlKkH9jH+EOHsXMfELT3EUbmL/wOE+3Kxk47F1wcNXBA==" saltValue="Bv4mwMmuON34DS/avFYXpQ==" spinCount="100000" sqref="BD40:BH41" name="Rango1_26"/>
    <protectedRange algorithmName="SHA-512" hashValue="G9bsd8ul70ySco/fjwoWEDABnXqVPz4YLkYmFCYj+rKlKkH9jH+EOHsXMfELT3EUbmL/wOE+3Kxk47F1wcNXBA==" saltValue="Bv4mwMmuON34DS/avFYXpQ==" spinCount="100000" sqref="BI40 BI42" name="Rango1_27"/>
    <protectedRange algorithmName="SHA-512" hashValue="G9bsd8ul70ySco/fjwoWEDABnXqVPz4YLkYmFCYj+rKlKkH9jH+EOHsXMfELT3EUbmL/wOE+3Kxk47F1wcNXBA==" saltValue="Bv4mwMmuON34DS/avFYXpQ==" spinCount="100000" sqref="I42:J42" name="Rango1_25"/>
    <protectedRange algorithmName="SHA-512" hashValue="G9bsd8ul70ySco/fjwoWEDABnXqVPz4YLkYmFCYj+rKlKkH9jH+EOHsXMfELT3EUbmL/wOE+3Kxk47F1wcNXBA==" saltValue="Bv4mwMmuON34DS/avFYXpQ==" spinCount="100000" sqref="O42:AG42" name="Rango1_28"/>
    <protectedRange algorithmName="SHA-512" hashValue="G9bsd8ul70ySco/fjwoWEDABnXqVPz4YLkYmFCYj+rKlKkH9jH+EOHsXMfELT3EUbmL/wOE+3Kxk47F1wcNXBA==" saltValue="Bv4mwMmuON34DS/avFYXpQ==" spinCount="100000" sqref="AM42:AN42" name="Rango1_29"/>
    <protectedRange algorithmName="SHA-512" hashValue="G9bsd8ul70ySco/fjwoWEDABnXqVPz4YLkYmFCYj+rKlKkH9jH+EOHsXMfELT3EUbmL/wOE+3Kxk47F1wcNXBA==" saltValue="Bv4mwMmuON34DS/avFYXpQ==" spinCount="100000" sqref="I21:J22" name="Rango1_30"/>
    <protectedRange algorithmName="SHA-512" hashValue="G9bsd8ul70ySco/fjwoWEDABnXqVPz4YLkYmFCYj+rKlKkH9jH+EOHsXMfELT3EUbmL/wOE+3Kxk47F1wcNXBA==" saltValue="Bv4mwMmuON34DS/avFYXpQ==" spinCount="100000" sqref="O21:AG22" name="Rango1_31"/>
    <protectedRange algorithmName="SHA-512" hashValue="G9bsd8ul70ySco/fjwoWEDABnXqVPz4YLkYmFCYj+rKlKkH9jH+EOHsXMfELT3EUbmL/wOE+3Kxk47F1wcNXBA==" saltValue="Bv4mwMmuON34DS/avFYXpQ==" spinCount="100000" sqref="AM21:AN22 AM23:AM24" name="Rango1_32"/>
    <protectedRange algorithmName="SHA-512" hashValue="G9bsd8ul70ySco/fjwoWEDABnXqVPz4YLkYmFCYj+rKlKkH9jH+EOHsXMfELT3EUbmL/wOE+3Kxk47F1wcNXBA==" saltValue="Bv4mwMmuON34DS/avFYXpQ==" spinCount="100000" sqref="BD21:BH22" name="Rango1_33"/>
    <protectedRange algorithmName="SHA-512" hashValue="G9bsd8ul70ySco/fjwoWEDABnXqVPz4YLkYmFCYj+rKlKkH9jH+EOHsXMfELT3EUbmL/wOE+3Kxk47F1wcNXBA==" saltValue="Bv4mwMmuON34DS/avFYXpQ==" spinCount="100000" sqref="BI21:BI22" name="Rango1_34"/>
    <protectedRange algorithmName="SHA-512" hashValue="G9bsd8ul70ySco/fjwoWEDABnXqVPz4YLkYmFCYj+rKlKkH9jH+EOHsXMfELT3EUbmL/wOE+3Kxk47F1wcNXBA==" saltValue="Bv4mwMmuON34DS/avFYXpQ==" spinCount="100000" sqref="I18:J18" name="Rango1_2_1_1"/>
    <protectedRange algorithmName="SHA-512" hashValue="G9bsd8ul70ySco/fjwoWEDABnXqVPz4YLkYmFCYj+rKlKkH9jH+EOHsXMfELT3EUbmL/wOE+3Kxk47F1wcNXBA==" saltValue="Bv4mwMmuON34DS/avFYXpQ==" spinCount="100000" sqref="O18:AG18" name="Rango1_2_1_2"/>
    <protectedRange algorithmName="SHA-512" hashValue="G9bsd8ul70ySco/fjwoWEDABnXqVPz4YLkYmFCYj+rKlKkH9jH+EOHsXMfELT3EUbmL/wOE+3Kxk47F1wcNXBA==" saltValue="Bv4mwMmuON34DS/avFYXpQ==" spinCount="100000" sqref="BD18:BI18" name="Rango1_2_1_4"/>
    <protectedRange algorithmName="SHA-512" hashValue="G9bsd8ul70ySco/fjwoWEDABnXqVPz4YLkYmFCYj+rKlKkH9jH+EOHsXMfELT3EUbmL/wOE+3Kxk47F1wcNXBA==" saltValue="Bv4mwMmuON34DS/avFYXpQ==" spinCount="100000" sqref="AU18:AW18" name="Rango1_2_1_5"/>
    <protectedRange algorithmName="SHA-512" hashValue="G9bsd8ul70ySco/fjwoWEDABnXqVPz4YLkYmFCYj+rKlKkH9jH+EOHsXMfELT3EUbmL/wOE+3Kxk47F1wcNXBA==" saltValue="Bv4mwMmuON34DS/avFYXpQ==" spinCount="100000" sqref="I19:J19" name="Rango1_3_1"/>
    <protectedRange algorithmName="SHA-512" hashValue="G9bsd8ul70ySco/fjwoWEDABnXqVPz4YLkYmFCYj+rKlKkH9jH+EOHsXMfELT3EUbmL/wOE+3Kxk47F1wcNXBA==" saltValue="Bv4mwMmuON34DS/avFYXpQ==" spinCount="100000" sqref="O19:AG19" name="Rango1_3_2"/>
    <protectedRange algorithmName="SHA-512" hashValue="G9bsd8ul70ySco/fjwoWEDABnXqVPz4YLkYmFCYj+rKlKkH9jH+EOHsXMfELT3EUbmL/wOE+3Kxk47F1wcNXBA==" saltValue="Bv4mwMmuON34DS/avFYXpQ==" spinCount="100000" sqref="BI19" name="Rango1_3_5"/>
    <protectedRange algorithmName="SHA-512" hashValue="G9bsd8ul70ySco/fjwoWEDABnXqVPz4YLkYmFCYj+rKlKkH9jH+EOHsXMfELT3EUbmL/wOE+3Kxk47F1wcNXBA==" saltValue="Bv4mwMmuON34DS/avFYXpQ==" spinCount="100000" sqref="I26:J28" name="Rango1_2_3"/>
    <protectedRange algorithmName="SHA-512" hashValue="G9bsd8ul70ySco/fjwoWEDABnXqVPz4YLkYmFCYj+rKlKkH9jH+EOHsXMfELT3EUbmL/wOE+3Kxk47F1wcNXBA==" saltValue="Bv4mwMmuON34DS/avFYXpQ==" spinCount="100000" sqref="O26:AG28" name="Rango1_2_4"/>
    <protectedRange algorithmName="SHA-512" hashValue="G9bsd8ul70ySco/fjwoWEDABnXqVPz4YLkYmFCYj+rKlKkH9jH+EOHsXMfELT3EUbmL/wOE+3Kxk47F1wcNXBA==" saltValue="Bv4mwMmuON34DS/avFYXpQ==" spinCount="100000" sqref="O29:AG31" name="Rango1_1_3"/>
    <protectedRange algorithmName="SHA-512" hashValue="G9bsd8ul70ySco/fjwoWEDABnXqVPz4YLkYmFCYj+rKlKkH9jH+EOHsXMfELT3EUbmL/wOE+3Kxk47F1wcNXBA==" saltValue="Bv4mwMmuON34DS/avFYXpQ==" spinCount="100000" sqref="G34:G35" name="Rango1_4"/>
    <protectedRange algorithmName="SHA-512" hashValue="G9bsd8ul70ySco/fjwoWEDABnXqVPz4YLkYmFCYj+rKlKkH9jH+EOHsXMfELT3EUbmL/wOE+3Kxk47F1wcNXBA==" saltValue="Bv4mwMmuON34DS/avFYXpQ==" spinCount="100000" sqref="I34:J36" name="Rango1_21"/>
    <protectedRange algorithmName="SHA-512" hashValue="G9bsd8ul70ySco/fjwoWEDABnXqVPz4YLkYmFCYj+rKlKkH9jH+EOHsXMfELT3EUbmL/wOE+3Kxk47F1wcNXBA==" saltValue="Bv4mwMmuON34DS/avFYXpQ==" spinCount="100000" sqref="O34:AG36" name="Rango1_35"/>
    <protectedRange algorithmName="SHA-512" hashValue="G9bsd8ul70ySco/fjwoWEDABnXqVPz4YLkYmFCYj+rKlKkH9jH+EOHsXMfELT3EUbmL/wOE+3Kxk47F1wcNXBA==" saltValue="Bv4mwMmuON34DS/avFYXpQ==" spinCount="100000" sqref="AM34:AN36" name="Rango1_36"/>
    <protectedRange algorithmName="SHA-512" hashValue="G9bsd8ul70ySco/fjwoWEDABnXqVPz4YLkYmFCYj+rKlKkH9jH+EOHsXMfELT3EUbmL/wOE+3Kxk47F1wcNXBA==" saltValue="Bv4mwMmuON34DS/avFYXpQ==" spinCount="100000" sqref="BD34:BH35" name="Rango1_37"/>
    <protectedRange algorithmName="SHA-512" hashValue="G9bsd8ul70ySco/fjwoWEDABnXqVPz4YLkYmFCYj+rKlKkH9jH+EOHsXMfELT3EUbmL/wOE+3Kxk47F1wcNXBA==" saltValue="Bv4mwMmuON34DS/avFYXpQ==" spinCount="100000" sqref="BI34:BI35" name="Rango1_38"/>
    <protectedRange algorithmName="SHA-512" hashValue="G9bsd8ul70ySco/fjwoWEDABnXqVPz4YLkYmFCYj+rKlKkH9jH+EOHsXMfELT3EUbmL/wOE+3Kxk47F1wcNXBA==" saltValue="Bv4mwMmuON34DS/avFYXpQ==" spinCount="100000" sqref="O23:AG25" name="Rango1_3_2_1"/>
    <protectedRange algorithmName="SHA-512" hashValue="G9bsd8ul70ySco/fjwoWEDABnXqVPz4YLkYmFCYj+rKlKkH9jH+EOHsXMfELT3EUbmL/wOE+3Kxk47F1wcNXBA==" saltValue="Bv4mwMmuON34DS/avFYXpQ==" spinCount="100000" sqref="O20:AG20" name="Rango1_44"/>
    <protectedRange algorithmName="SHA-512" hashValue="G9bsd8ul70ySco/fjwoWEDABnXqVPz4YLkYmFCYj+rKlKkH9jH+EOHsXMfELT3EUbmL/wOE+3Kxk47F1wcNXBA==" saltValue="Bv4mwMmuON34DS/avFYXpQ==" spinCount="100000" sqref="AM20" name="Rango1_45"/>
    <protectedRange algorithmName="SHA-512" hashValue="G9bsd8ul70ySco/fjwoWEDABnXqVPz4YLkYmFCYj+rKlKkH9jH+EOHsXMfELT3EUbmL/wOE+3Kxk47F1wcNXBA==" saltValue="Bv4mwMmuON34DS/avFYXpQ==" spinCount="100000" sqref="BD20:BH20" name="Rango1_46"/>
    <protectedRange algorithmName="SHA-512" hashValue="G9bsd8ul70ySco/fjwoWEDABnXqVPz4YLkYmFCYj+rKlKkH9jH+EOHsXMfELT3EUbmL/wOE+3Kxk47F1wcNXBA==" saltValue="Bv4mwMmuON34DS/avFYXpQ==" spinCount="100000" sqref="H23:H25" name="Rango1_42"/>
    <protectedRange algorithmName="SHA-512" hashValue="G9bsd8ul70ySco/fjwoWEDABnXqVPz4YLkYmFCYj+rKlKkH9jH+EOHsXMfELT3EUbmL/wOE+3Kxk47F1wcNXBA==" saltValue="Bv4mwMmuON34DS/avFYXpQ==" spinCount="100000" sqref="I23:J25" name="Rango1_3_1_1"/>
    <protectedRange algorithmName="SHA-512" hashValue="G9bsd8ul70ySco/fjwoWEDABnXqVPz4YLkYmFCYj+rKlKkH9jH+EOHsXMfELT3EUbmL/wOE+3Kxk47F1wcNXBA==" saltValue="Bv4mwMmuON34DS/avFYXpQ==" spinCount="100000" sqref="AN23:AN25" name="Rango1_40_1"/>
    <protectedRange algorithmName="SHA-512" hashValue="G9bsd8ul70ySco/fjwoWEDABnXqVPz4YLkYmFCYj+rKlKkH9jH+EOHsXMfELT3EUbmL/wOE+3Kxk47F1wcNXBA==" saltValue="Bv4mwMmuON34DS/avFYXpQ==" spinCount="100000" sqref="AM25" name="Rango1_40_1_1"/>
    <protectedRange algorithmName="SHA-512" hashValue="G9bsd8ul70ySco/fjwoWEDABnXqVPz4YLkYmFCYj+rKlKkH9jH+EOHsXMfELT3EUbmL/wOE+3Kxk47F1wcNXBA==" saltValue="Bv4mwMmuON34DS/avFYXpQ==" spinCount="100000" sqref="BD23:BE25" name="Rango1_43"/>
    <protectedRange algorithmName="SHA-512" hashValue="G9bsd8ul70ySco/fjwoWEDABnXqVPz4YLkYmFCYj+rKlKkH9jH+EOHsXMfELT3EUbmL/wOE+3Kxk47F1wcNXBA==" saltValue="Bv4mwMmuON34DS/avFYXpQ==" spinCount="100000" sqref="BF23:BH24 BF25" name="Rango1_3_4_1_1"/>
    <protectedRange algorithmName="SHA-512" hashValue="G9bsd8ul70ySco/fjwoWEDABnXqVPz4YLkYmFCYj+rKlKkH9jH+EOHsXMfELT3EUbmL/wOE+3Kxk47F1wcNXBA==" saltValue="Bv4mwMmuON34DS/avFYXpQ==" spinCount="100000" sqref="BI23:BI25" name="Rango1_3_5_1_1"/>
    <protectedRange algorithmName="SHA-512" hashValue="G9bsd8ul70ySco/fjwoWEDABnXqVPz4YLkYmFCYj+rKlKkH9jH+EOHsXMfELT3EUbmL/wOE+3Kxk47F1wcNXBA==" saltValue="Bv4mwMmuON34DS/avFYXpQ==" spinCount="100000" sqref="AM18:AN18" name="Rango1_15"/>
    <protectedRange algorithmName="SHA-512" hashValue="G9bsd8ul70ySco/fjwoWEDABnXqVPz4YLkYmFCYj+rKlKkH9jH+EOHsXMfELT3EUbmL/wOE+3Kxk47F1wcNXBA==" saltValue="Bv4mwMmuON34DS/avFYXpQ==" spinCount="100000" sqref="AM17" name="Rango1_16"/>
    <protectedRange algorithmName="SHA-512" hashValue="G9bsd8ul70ySco/fjwoWEDABnXqVPz4YLkYmFCYj+rKlKkH9jH+EOHsXMfELT3EUbmL/wOE+3Kxk47F1wcNXBA==" saltValue="Bv4mwMmuON34DS/avFYXpQ==" spinCount="100000" sqref="AN17" name="Rango1_2_2"/>
    <protectedRange algorithmName="SHA-512" hashValue="G9bsd8ul70ySco/fjwoWEDABnXqVPz4YLkYmFCYj+rKlKkH9jH+EOHsXMfELT3EUbmL/wOE+3Kxk47F1wcNXBA==" saltValue="Bv4mwMmuON34DS/avFYXpQ==" spinCount="100000" sqref="AM9" name="Rango1_17"/>
    <protectedRange algorithmName="SHA-512" hashValue="G9bsd8ul70ySco/fjwoWEDABnXqVPz4YLkYmFCYj+rKlKkH9jH+EOHsXMfELT3EUbmL/wOE+3Kxk47F1wcNXBA==" saltValue="Bv4mwMmuON34DS/avFYXpQ==" spinCount="100000" sqref="BJ35" name="Rango1_22"/>
    <protectedRange algorithmName="SHA-512" hashValue="G9bsd8ul70ySco/fjwoWEDABnXqVPz4YLkYmFCYj+rKlKkH9jH+EOHsXMfELT3EUbmL/wOE+3Kxk47F1wcNXBA==" saltValue="Bv4mwMmuON34DS/avFYXpQ==" spinCount="100000" sqref="AM19" name="Rango1_22_1"/>
    <protectedRange algorithmName="SHA-512" hashValue="G9bsd8ul70ySco/fjwoWEDABnXqVPz4YLkYmFCYj+rKlKkH9jH+EOHsXMfELT3EUbmL/wOE+3Kxk47F1wcNXBA==" saltValue="Bv4mwMmuON34DS/avFYXpQ==" spinCount="100000" sqref="BD19:BH19" name="Rango1_3_4_1"/>
    <protectedRange algorithmName="SHA-512" hashValue="G9bsd8ul70ySco/fjwoWEDABnXqVPz4YLkYmFCYj+rKlKkH9jH+EOHsXMfELT3EUbmL/wOE+3Kxk47F1wcNXBA==" saltValue="Bv4mwMmuON34DS/avFYXpQ==" spinCount="100000" sqref="BG25:BH25" name="Rango1_3_4_1_1_1"/>
    <protectedRange algorithmName="SHA-512" hashValue="G9bsd8ul70ySco/fjwoWEDABnXqVPz4YLkYmFCYj+rKlKkH9jH+EOHsXMfELT3EUbmL/wOE+3Kxk47F1wcNXBA==" saltValue="Bv4mwMmuON34DS/avFYXpQ==" spinCount="100000" sqref="AM26:AM28" name="Rango1_39"/>
    <protectedRange algorithmName="SHA-512" hashValue="G9bsd8ul70ySco/fjwoWEDABnXqVPz4YLkYmFCYj+rKlKkH9jH+EOHsXMfELT3EUbmL/wOE+3Kxk47F1wcNXBA==" saltValue="Bv4mwMmuON34DS/avFYXpQ==" spinCount="100000" sqref="BD26:BD28" name="Rango1_2_5_4"/>
    <protectedRange algorithmName="SHA-512" hashValue="G9bsd8ul70ySco/fjwoWEDABnXqVPz4YLkYmFCYj+rKlKkH9jH+EOHsXMfELT3EUbmL/wOE+3Kxk47F1wcNXBA==" saltValue="Bv4mwMmuON34DS/avFYXpQ==" spinCount="100000" sqref="BE26:BE28" name="Rango1_2_5_4_1"/>
    <protectedRange algorithmName="SHA-512" hashValue="G9bsd8ul70ySco/fjwoWEDABnXqVPz4YLkYmFCYj+rKlKkH9jH+EOHsXMfELT3EUbmL/wOE+3Kxk47F1wcNXBA==" saltValue="Bv4mwMmuON34DS/avFYXpQ==" spinCount="100000" sqref="BF26:BF28" name="Rango1_2_5_4_2"/>
    <protectedRange algorithmName="SHA-512" hashValue="G9bsd8ul70ySco/fjwoWEDABnXqVPz4YLkYmFCYj+rKlKkH9jH+EOHsXMfELT3EUbmL/wOE+3Kxk47F1wcNXBA==" saltValue="Bv4mwMmuON34DS/avFYXpQ==" spinCount="100000" sqref="BG27:BH28" name="Rango1_2_5_4_3"/>
    <protectedRange algorithmName="SHA-512" hashValue="G9bsd8ul70ySco/fjwoWEDABnXqVPz4YLkYmFCYj+rKlKkH9jH+EOHsXMfELT3EUbmL/wOE+3Kxk47F1wcNXBA==" saltValue="Bv4mwMmuON34DS/avFYXpQ==" spinCount="100000" sqref="BG26:BH26" name="Rango1_2_5_1_3"/>
    <protectedRange algorithmName="SHA-512" hashValue="G9bsd8ul70ySco/fjwoWEDABnXqVPz4YLkYmFCYj+rKlKkH9jH+EOHsXMfELT3EUbmL/wOE+3Kxk47F1wcNXBA==" saltValue="Bv4mwMmuON34DS/avFYXpQ==" spinCount="100000" sqref="BI26:BI28" name="Rango1_3_5_2"/>
    <protectedRange algorithmName="SHA-512" hashValue="G9bsd8ul70ySco/fjwoWEDABnXqVPz4YLkYmFCYj+rKlKkH9jH+EOHsXMfELT3EUbmL/wOE+3Kxk47F1wcNXBA==" saltValue="Bv4mwMmuON34DS/avFYXpQ==" spinCount="100000" sqref="H29:H31 K29:L31" name="Rango1_40"/>
    <protectedRange algorithmName="SHA-512" hashValue="G9bsd8ul70ySco/fjwoWEDABnXqVPz4YLkYmFCYj+rKlKkH9jH+EOHsXMfELT3EUbmL/wOE+3Kxk47F1wcNXBA==" saltValue="Bv4mwMmuON34DS/avFYXpQ==" spinCount="100000" sqref="I29:J31" name="Rango1_1_2_1"/>
    <protectedRange algorithmName="SHA-512" hashValue="G9bsd8ul70ySco/fjwoWEDABnXqVPz4YLkYmFCYj+rKlKkH9jH+EOHsXMfELT3EUbmL/wOE+3Kxk47F1wcNXBA==" saltValue="Bv4mwMmuON34DS/avFYXpQ==" spinCount="100000" sqref="AM29:AM31" name="Rango1_40_2"/>
    <protectedRange algorithmName="SHA-512" hashValue="G9bsd8ul70ySco/fjwoWEDABnXqVPz4YLkYmFCYj+rKlKkH9jH+EOHsXMfELT3EUbmL/wOE+3Kxk47F1wcNXBA==" saltValue="Bv4mwMmuON34DS/avFYXpQ==" spinCount="100000" sqref="BD30" name="Rango1_3_4_2"/>
    <protectedRange algorithmName="SHA-512" hashValue="G9bsd8ul70ySco/fjwoWEDABnXqVPz4YLkYmFCYj+rKlKkH9jH+EOHsXMfELT3EUbmL/wOE+3Kxk47F1wcNXBA==" saltValue="Bv4mwMmuON34DS/avFYXpQ==" spinCount="100000" sqref="BI29:BI31" name="Rango1_3_5_3"/>
    <protectedRange algorithmName="SHA-512" hashValue="G9bsd8ul70ySco/fjwoWEDABnXqVPz4YLkYmFCYj+rKlKkH9jH+EOHsXMfELT3EUbmL/wOE+3Kxk47F1wcNXBA==" saltValue="Bv4mwMmuON34DS/avFYXpQ==" spinCount="100000" sqref="BD29:BH29 BE30:BH30 BG31:BH31" name="Rango1_1_4_1"/>
  </protectedRanges>
  <autoFilter ref="A8:CG42" xr:uid="{7A93C9A5-E506-4280-9B7B-CB7B926CC9A7}"/>
  <mergeCells count="473">
    <mergeCell ref="BC40:BC41"/>
    <mergeCell ref="BI40:BI41"/>
    <mergeCell ref="AF40:AF41"/>
    <mergeCell ref="AG40:AG41"/>
    <mergeCell ref="AH40:AH41"/>
    <mergeCell ref="AI40:AI41"/>
    <mergeCell ref="AJ40:AJ41"/>
    <mergeCell ref="AK40:AK41"/>
    <mergeCell ref="Z40:Z41"/>
    <mergeCell ref="AA40:AA41"/>
    <mergeCell ref="AB40:AB41"/>
    <mergeCell ref="AC40:AC41"/>
    <mergeCell ref="AD40:AD41"/>
    <mergeCell ref="AE40:AE41"/>
    <mergeCell ref="W40:W41"/>
    <mergeCell ref="X40:X41"/>
    <mergeCell ref="Y40:Y41"/>
    <mergeCell ref="N40:N41"/>
    <mergeCell ref="O40:O41"/>
    <mergeCell ref="P40:P41"/>
    <mergeCell ref="Q40:Q41"/>
    <mergeCell ref="R40:R41"/>
    <mergeCell ref="S40:S41"/>
    <mergeCell ref="H40:H41"/>
    <mergeCell ref="I40:I41"/>
    <mergeCell ref="K40:K41"/>
    <mergeCell ref="L40:L41"/>
    <mergeCell ref="M40:M41"/>
    <mergeCell ref="BE37:BE39"/>
    <mergeCell ref="BF37:BF39"/>
    <mergeCell ref="BG37:BG39"/>
    <mergeCell ref="AA37:AA39"/>
    <mergeCell ref="P37:P39"/>
    <mergeCell ref="Q37:Q39"/>
    <mergeCell ref="R37:R39"/>
    <mergeCell ref="S37:S39"/>
    <mergeCell ref="T37:T39"/>
    <mergeCell ref="U37:U39"/>
    <mergeCell ref="J37:J39"/>
    <mergeCell ref="K37:K39"/>
    <mergeCell ref="L37:L39"/>
    <mergeCell ref="M37:M39"/>
    <mergeCell ref="N37:N39"/>
    <mergeCell ref="O37:O39"/>
    <mergeCell ref="T40:T41"/>
    <mergeCell ref="U40:U41"/>
    <mergeCell ref="V40:V41"/>
    <mergeCell ref="BI37:BI39"/>
    <mergeCell ref="B40:B41"/>
    <mergeCell ref="C40:C41"/>
    <mergeCell ref="D40:D41"/>
    <mergeCell ref="E40:E41"/>
    <mergeCell ref="F40:F41"/>
    <mergeCell ref="AH37:AH39"/>
    <mergeCell ref="AI37:AI39"/>
    <mergeCell ref="AJ37:AJ39"/>
    <mergeCell ref="AK37:AK39"/>
    <mergeCell ref="BC37:BC39"/>
    <mergeCell ref="BD37:BD39"/>
    <mergeCell ref="AB37:AB39"/>
    <mergeCell ref="AC37:AC39"/>
    <mergeCell ref="AD37:AD39"/>
    <mergeCell ref="AE37:AE39"/>
    <mergeCell ref="AF37:AF39"/>
    <mergeCell ref="AG37:AG39"/>
    <mergeCell ref="V37:V39"/>
    <mergeCell ref="W37:W39"/>
    <mergeCell ref="X37:X39"/>
    <mergeCell ref="Y37:Y39"/>
    <mergeCell ref="Z37:Z39"/>
    <mergeCell ref="G40:G41"/>
    <mergeCell ref="BH34:BH36"/>
    <mergeCell ref="BI34:BI36"/>
    <mergeCell ref="B37:B39"/>
    <mergeCell ref="C37:C39"/>
    <mergeCell ref="D37:D39"/>
    <mergeCell ref="E37:E39"/>
    <mergeCell ref="F37:F39"/>
    <mergeCell ref="G37:G39"/>
    <mergeCell ref="H37:H39"/>
    <mergeCell ref="I37:I39"/>
    <mergeCell ref="AK34:AK36"/>
    <mergeCell ref="BC34:BC36"/>
    <mergeCell ref="BD34:BD36"/>
    <mergeCell ref="BE34:BE36"/>
    <mergeCell ref="BG34:BG36"/>
    <mergeCell ref="AE34:AE36"/>
    <mergeCell ref="AF34:AF36"/>
    <mergeCell ref="AG34:AG36"/>
    <mergeCell ref="AH34:AH36"/>
    <mergeCell ref="AI34:AI36"/>
    <mergeCell ref="AJ34:AJ36"/>
    <mergeCell ref="Y34:Y36"/>
    <mergeCell ref="Z34:Z36"/>
    <mergeCell ref="BH37:BH39"/>
    <mergeCell ref="AA34:AA36"/>
    <mergeCell ref="AB34:AB36"/>
    <mergeCell ref="AC34:AC36"/>
    <mergeCell ref="AD34:AD36"/>
    <mergeCell ref="S34:S36"/>
    <mergeCell ref="T34:T36"/>
    <mergeCell ref="U34:U36"/>
    <mergeCell ref="V34:V36"/>
    <mergeCell ref="W34:W36"/>
    <mergeCell ref="X34:X36"/>
    <mergeCell ref="M34:M36"/>
    <mergeCell ref="N34:N36"/>
    <mergeCell ref="O34:O36"/>
    <mergeCell ref="P34:P36"/>
    <mergeCell ref="Q34:Q36"/>
    <mergeCell ref="R34:R36"/>
    <mergeCell ref="BI32:BI33"/>
    <mergeCell ref="BJ32:BM33"/>
    <mergeCell ref="E34:E36"/>
    <mergeCell ref="F34:F36"/>
    <mergeCell ref="G34:G36"/>
    <mergeCell ref="H34:H36"/>
    <mergeCell ref="I34:I36"/>
    <mergeCell ref="J34:J36"/>
    <mergeCell ref="K34:K36"/>
    <mergeCell ref="L34:L36"/>
    <mergeCell ref="AG32:AG33"/>
    <mergeCell ref="AH32:AH33"/>
    <mergeCell ref="AI32:AI33"/>
    <mergeCell ref="AJ32:AJ33"/>
    <mergeCell ref="AK32:AK33"/>
    <mergeCell ref="BC32:BC33"/>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AK29:AK31"/>
    <mergeCell ref="BC29:BC31"/>
    <mergeCell ref="BI29:BI31"/>
    <mergeCell ref="B32:B36"/>
    <mergeCell ref="C32:C36"/>
    <mergeCell ref="D32:D36"/>
    <mergeCell ref="E32:E33"/>
    <mergeCell ref="F32:F33"/>
    <mergeCell ref="G32:G33"/>
    <mergeCell ref="H32:H33"/>
    <mergeCell ref="AE29:AE31"/>
    <mergeCell ref="AF29:AF31"/>
    <mergeCell ref="AG29:AG31"/>
    <mergeCell ref="AH29:AH31"/>
    <mergeCell ref="AI29:AI31"/>
    <mergeCell ref="AJ29:AJ31"/>
    <mergeCell ref="Y29:Y31"/>
    <mergeCell ref="Z29:Z31"/>
    <mergeCell ref="AA29:AA31"/>
    <mergeCell ref="AB29:AB31"/>
    <mergeCell ref="AC29:AC31"/>
    <mergeCell ref="AD29:AD31"/>
    <mergeCell ref="S29:S31"/>
    <mergeCell ref="T29:T31"/>
    <mergeCell ref="U29:U31"/>
    <mergeCell ref="V29:V31"/>
    <mergeCell ref="W29:W31"/>
    <mergeCell ref="X29:X31"/>
    <mergeCell ref="M29:M31"/>
    <mergeCell ref="N29:N31"/>
    <mergeCell ref="O29:O31"/>
    <mergeCell ref="P29:P31"/>
    <mergeCell ref="Q29:Q31"/>
    <mergeCell ref="R29:R31"/>
    <mergeCell ref="BI26:BI28"/>
    <mergeCell ref="BJ26:BJ28"/>
    <mergeCell ref="E29:E31"/>
    <mergeCell ref="F29:F31"/>
    <mergeCell ref="G29:G31"/>
    <mergeCell ref="H29:H31"/>
    <mergeCell ref="I29:I31"/>
    <mergeCell ref="J29:J31"/>
    <mergeCell ref="K29:K31"/>
    <mergeCell ref="L29:L31"/>
    <mergeCell ref="BC26:BC28"/>
    <mergeCell ref="BD26:BD28"/>
    <mergeCell ref="BE26:BE28"/>
    <mergeCell ref="BF26:BF28"/>
    <mergeCell ref="BG26:BG28"/>
    <mergeCell ref="BH26:BH28"/>
    <mergeCell ref="AF26:AF28"/>
    <mergeCell ref="AG26:AG28"/>
    <mergeCell ref="AH26:AH28"/>
    <mergeCell ref="AI26:AI28"/>
    <mergeCell ref="AJ26:AJ28"/>
    <mergeCell ref="AK26:AK28"/>
    <mergeCell ref="Z26:Z28"/>
    <mergeCell ref="AA26:AA28"/>
    <mergeCell ref="AB26:AB28"/>
    <mergeCell ref="AC26:AC28"/>
    <mergeCell ref="AD26:AD28"/>
    <mergeCell ref="AE26:AE28"/>
    <mergeCell ref="T26:T28"/>
    <mergeCell ref="U26:U28"/>
    <mergeCell ref="V26:V28"/>
    <mergeCell ref="W26:W28"/>
    <mergeCell ref="X26:X28"/>
    <mergeCell ref="Y26:Y28"/>
    <mergeCell ref="O26:O28"/>
    <mergeCell ref="P26:P28"/>
    <mergeCell ref="Q26:Q28"/>
    <mergeCell ref="R26:R28"/>
    <mergeCell ref="S26:S28"/>
    <mergeCell ref="H26:H28"/>
    <mergeCell ref="I26:I28"/>
    <mergeCell ref="J26:J28"/>
    <mergeCell ref="K26:K28"/>
    <mergeCell ref="L26:L28"/>
    <mergeCell ref="M26:M28"/>
    <mergeCell ref="BG23:BG24"/>
    <mergeCell ref="BH23:BH24"/>
    <mergeCell ref="BI23:BI24"/>
    <mergeCell ref="B25:B31"/>
    <mergeCell ref="C25:C31"/>
    <mergeCell ref="D25:D31"/>
    <mergeCell ref="E26:E28"/>
    <mergeCell ref="F26:F28"/>
    <mergeCell ref="G26:G28"/>
    <mergeCell ref="AI23:AI24"/>
    <mergeCell ref="AJ23:AJ24"/>
    <mergeCell ref="AK23:AK24"/>
    <mergeCell ref="BC23:BC24"/>
    <mergeCell ref="BD23:BD24"/>
    <mergeCell ref="BE23:BE24"/>
    <mergeCell ref="AC23:AC24"/>
    <mergeCell ref="AD23:AD24"/>
    <mergeCell ref="AE23:AE24"/>
    <mergeCell ref="AF23:AF24"/>
    <mergeCell ref="AG23:AG24"/>
    <mergeCell ref="AH23:AH24"/>
    <mergeCell ref="W23:W24"/>
    <mergeCell ref="X23:X24"/>
    <mergeCell ref="N26:N28"/>
    <mergeCell ref="AA23:AA24"/>
    <mergeCell ref="AB23:AB24"/>
    <mergeCell ref="Q23:Q24"/>
    <mergeCell ref="R23:R24"/>
    <mergeCell ref="S23:S24"/>
    <mergeCell ref="T23:T24"/>
    <mergeCell ref="U23:U24"/>
    <mergeCell ref="V23:V24"/>
    <mergeCell ref="BF23:BF24"/>
    <mergeCell ref="K23:K24"/>
    <mergeCell ref="L23:L24"/>
    <mergeCell ref="M23:M24"/>
    <mergeCell ref="N23:N24"/>
    <mergeCell ref="O23:O24"/>
    <mergeCell ref="P23:P24"/>
    <mergeCell ref="BF21:BF22"/>
    <mergeCell ref="BG21:BG22"/>
    <mergeCell ref="BH21:BH22"/>
    <mergeCell ref="AB21:AB22"/>
    <mergeCell ref="Q21:Q22"/>
    <mergeCell ref="R21:R22"/>
    <mergeCell ref="S21:S22"/>
    <mergeCell ref="T21:T22"/>
    <mergeCell ref="U21:U22"/>
    <mergeCell ref="V21:V22"/>
    <mergeCell ref="K21:K22"/>
    <mergeCell ref="L21:L22"/>
    <mergeCell ref="M21:M22"/>
    <mergeCell ref="N21:N22"/>
    <mergeCell ref="O21:O22"/>
    <mergeCell ref="P21:P22"/>
    <mergeCell ref="Y23:Y24"/>
    <mergeCell ref="Z23:Z24"/>
    <mergeCell ref="BI21:BI22"/>
    <mergeCell ref="E23:E24"/>
    <mergeCell ref="F23:F24"/>
    <mergeCell ref="G23:G24"/>
    <mergeCell ref="H23:H24"/>
    <mergeCell ref="I23:I24"/>
    <mergeCell ref="J23:J24"/>
    <mergeCell ref="AI21:AI22"/>
    <mergeCell ref="AJ21:AJ22"/>
    <mergeCell ref="AK21:AK22"/>
    <mergeCell ref="BC21:BC22"/>
    <mergeCell ref="BD21:BD22"/>
    <mergeCell ref="BE21:BE22"/>
    <mergeCell ref="AC21:AC22"/>
    <mergeCell ref="AD21:AD22"/>
    <mergeCell ref="AE21:AE22"/>
    <mergeCell ref="AF21:AF22"/>
    <mergeCell ref="AG21:AG22"/>
    <mergeCell ref="AH21:AH22"/>
    <mergeCell ref="W21:W22"/>
    <mergeCell ref="X21:X22"/>
    <mergeCell ref="Y21:Y22"/>
    <mergeCell ref="Z21:Z22"/>
    <mergeCell ref="AA21:AA22"/>
    <mergeCell ref="E21:E22"/>
    <mergeCell ref="F21:F22"/>
    <mergeCell ref="G21:G22"/>
    <mergeCell ref="H21:H22"/>
    <mergeCell ref="I21:I22"/>
    <mergeCell ref="J21:J22"/>
    <mergeCell ref="B18:B19"/>
    <mergeCell ref="C18:C19"/>
    <mergeCell ref="D18:D19"/>
    <mergeCell ref="B21:B24"/>
    <mergeCell ref="C21:C24"/>
    <mergeCell ref="D21:D24"/>
    <mergeCell ref="BD15:BD17"/>
    <mergeCell ref="BE15:BE17"/>
    <mergeCell ref="BF15:BF17"/>
    <mergeCell ref="BG15:BG17"/>
    <mergeCell ref="BH15:BH17"/>
    <mergeCell ref="BI15:BI17"/>
    <mergeCell ref="AG15:AG17"/>
    <mergeCell ref="AH15:AH17"/>
    <mergeCell ref="AI15:AI17"/>
    <mergeCell ref="AJ15:AJ17"/>
    <mergeCell ref="AK15:AK17"/>
    <mergeCell ref="BC15:BC17"/>
    <mergeCell ref="AA15:AA17"/>
    <mergeCell ref="AB15:AB17"/>
    <mergeCell ref="AC15:AC17"/>
    <mergeCell ref="AD15:AD17"/>
    <mergeCell ref="AE15:AE17"/>
    <mergeCell ref="AF15:AF17"/>
    <mergeCell ref="U15:U17"/>
    <mergeCell ref="V15:V17"/>
    <mergeCell ref="W15:W17"/>
    <mergeCell ref="X15:X17"/>
    <mergeCell ref="Y15:Y17"/>
    <mergeCell ref="Z15:Z17"/>
    <mergeCell ref="O15:O17"/>
    <mergeCell ref="P15:P17"/>
    <mergeCell ref="Q15:Q17"/>
    <mergeCell ref="R15:R17"/>
    <mergeCell ref="S15:S17"/>
    <mergeCell ref="T15:T17"/>
    <mergeCell ref="I15:I17"/>
    <mergeCell ref="J15:J17"/>
    <mergeCell ref="K15:K17"/>
    <mergeCell ref="L15:L17"/>
    <mergeCell ref="M15:M17"/>
    <mergeCell ref="N15:N17"/>
    <mergeCell ref="BG12:BG13"/>
    <mergeCell ref="BH12:BH13"/>
    <mergeCell ref="BI12:BI13"/>
    <mergeCell ref="B15:B17"/>
    <mergeCell ref="C15:C17"/>
    <mergeCell ref="D15:D17"/>
    <mergeCell ref="E15:E17"/>
    <mergeCell ref="F15:F17"/>
    <mergeCell ref="G15:G17"/>
    <mergeCell ref="H15:H17"/>
    <mergeCell ref="AJ12:AJ13"/>
    <mergeCell ref="AK12:AK13"/>
    <mergeCell ref="BC12:BC13"/>
    <mergeCell ref="BD12:BD13"/>
    <mergeCell ref="BE12:BE13"/>
    <mergeCell ref="BF12:BF13"/>
    <mergeCell ref="AD12:AD13"/>
    <mergeCell ref="AE12:AE13"/>
    <mergeCell ref="AF12:AF13"/>
    <mergeCell ref="AG12:AG13"/>
    <mergeCell ref="AH12:AH13"/>
    <mergeCell ref="AI12:AI13"/>
    <mergeCell ref="L12:L13"/>
    <mergeCell ref="M12:M13"/>
    <mergeCell ref="BI10:BI11"/>
    <mergeCell ref="AH10:AH11"/>
    <mergeCell ref="AI10:AI11"/>
    <mergeCell ref="AJ10:AJ11"/>
    <mergeCell ref="AK10:AK11"/>
    <mergeCell ref="Q10:Q11"/>
    <mergeCell ref="R10:R11"/>
    <mergeCell ref="S10:S11"/>
    <mergeCell ref="AF10:AF11"/>
    <mergeCell ref="AG10:AG11"/>
    <mergeCell ref="Z10:Z11"/>
    <mergeCell ref="AA10:AA11"/>
    <mergeCell ref="AB10:AB11"/>
    <mergeCell ref="AC10:AC11"/>
    <mergeCell ref="AD10:AD11"/>
    <mergeCell ref="AE10:AE11"/>
    <mergeCell ref="T10:T11"/>
    <mergeCell ref="U10:U11"/>
    <mergeCell ref="V10:V11"/>
    <mergeCell ref="W10:W11"/>
    <mergeCell ref="X10:X11"/>
    <mergeCell ref="Y10:Y11"/>
    <mergeCell ref="B12:B13"/>
    <mergeCell ref="C12:C13"/>
    <mergeCell ref="D12:D13"/>
    <mergeCell ref="E12:E13"/>
    <mergeCell ref="F12:F13"/>
    <mergeCell ref="G12:G13"/>
    <mergeCell ref="H12:H13"/>
    <mergeCell ref="X12:X13"/>
    <mergeCell ref="Y12:Y13"/>
    <mergeCell ref="V12:V13"/>
    <mergeCell ref="W12:W13"/>
    <mergeCell ref="N12:N13"/>
    <mergeCell ref="O12:O13"/>
    <mergeCell ref="P12:P13"/>
    <mergeCell ref="Q12:Q13"/>
    <mergeCell ref="BC10:BC11"/>
    <mergeCell ref="G10:G11"/>
    <mergeCell ref="H10:H11"/>
    <mergeCell ref="J10:J11"/>
    <mergeCell ref="K10:K11"/>
    <mergeCell ref="L10:L11"/>
    <mergeCell ref="M10:M11"/>
    <mergeCell ref="Z12:Z13"/>
    <mergeCell ref="AA12:AA13"/>
    <mergeCell ref="AB12:AB13"/>
    <mergeCell ref="AC12:AC13"/>
    <mergeCell ref="R12:R13"/>
    <mergeCell ref="S12:S13"/>
    <mergeCell ref="T12:T13"/>
    <mergeCell ref="U12:U13"/>
    <mergeCell ref="AX7:AX8"/>
    <mergeCell ref="AY7:AY8"/>
    <mergeCell ref="AZ7:AZ8"/>
    <mergeCell ref="BA7:BA8"/>
    <mergeCell ref="BB7:BB8"/>
    <mergeCell ref="B10:B11"/>
    <mergeCell ref="C10:C11"/>
    <mergeCell ref="D10:D11"/>
    <mergeCell ref="E10:E11"/>
    <mergeCell ref="F10:F11"/>
    <mergeCell ref="N10:N11"/>
    <mergeCell ref="O10:O11"/>
    <mergeCell ref="P10:P11"/>
    <mergeCell ref="BB10:BB11"/>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s>
  <conditionalFormatting sqref="AI9 AI12 AI14:AI16 AI32 AI37 AI40 AI34:AI35 AI42">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M10 M12 M18:M21 M23 M25:M26 M29 M32 M34 M37 M40 M42 M14:M16">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8:BB19 AL18:AL19 AK9:AK10 AK12 AK18:AK21 AK23 AK25:AK26 AK29 AK32:AL32 AK34:AL34 AL33 AK37:AL37 AL35:AL36 AK40:AL40 AL38:AL39 AK42:AL42 AL41 BB25:BB29 AL25:AL31 AK14:AK16 BB31:BB42">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2:BB15 BB17">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0:AI11">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0">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0:AL11">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2:AL15">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7">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8:AI19 AI29 AI25:AI26">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0">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0 BB20">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1">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1:BB22">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3">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3">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3:AL24">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4">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2">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1">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6">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6">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0">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Z10 O12 AE15:AG16 O14:O17 O37:AG37 O40 P40:AG41 P15:AD17 O34:AG35 AG29 AG32 P12:AG14 O18:AG20 S21:AG22 O42:AG42 O21:R21 AG23 AG25:AG26 O23:AF32 AA9:AG11"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367548ED-DDF7-4119-BD61-8B41D46903BC}">
          <x14:formula1>
            <xm:f>'No Eliminar'!$D$22:$D$23</xm:f>
          </x14:formula1>
          <xm:sqref>AU19:AU42 AU9:AU17</xm:sqref>
        </x14:dataValidation>
        <x14:dataValidation type="list" allowBlank="1" showInputMessage="1" showErrorMessage="1" xr:uid="{32B8D4FE-E0DE-47C2-A674-594E363E62BE}">
          <x14:formula1>
            <xm:f>'No Eliminar'!$D$24:$D$25</xm:f>
          </x14:formula1>
          <xm:sqref>AV19:AV42 AV9:AV17</xm:sqref>
        </x14:dataValidation>
        <x14:dataValidation type="list" allowBlank="1" showInputMessage="1" showErrorMessage="1" xr:uid="{E5E976D9-FAD1-4908-BB93-4B8206C527FF}">
          <x14:formula1>
            <xm:f>'No Eliminar'!$D$26:$D$27</xm:f>
          </x14:formula1>
          <xm:sqref>AW19:AW42 AW9:AW17</xm:sqref>
        </x14:dataValidation>
        <x14:dataValidation type="list" allowBlank="1" showInputMessage="1" showErrorMessage="1" xr:uid="{95467902-B38C-4D75-84BD-2D7B3281B763}">
          <x14:formula1>
            <xm:f>'No Eliminar'!$K$3:$K$6</xm:f>
          </x14:formula1>
          <xm:sqref>BC9 BC10 BC12 BC34 BC37 BC40 BC29 BC32 BC42 BC18:BC21 BC23 BC25:BC26 BC14:BC16</xm:sqref>
        </x14:dataValidation>
        <x14:dataValidation type="list" allowBlank="1" showInputMessage="1" showErrorMessage="1" xr:uid="{427594D5-0320-4C82-9439-697F8CA30E53}">
          <x14:formula1>
            <xm:f>'No Eliminar'!$B$30:$B$34</xm:f>
          </x14:formula1>
          <xm:sqref>L12 L34:L35 L37 L40 L14:L16 L32 L42 L18:L21 L23 L25:L26 L9:L10</xm:sqref>
        </x14:dataValidation>
        <x14:dataValidation type="list" allowBlank="1" showInputMessage="1" showErrorMessage="1" xr:uid="{473A2A77-D9E7-431B-BC2C-BEDC02C1E70E}">
          <x14:formula1>
            <xm:f>'No Eliminar'!$V$3:$V$7</xm:f>
          </x14:formula1>
          <xm:sqref>K9 K10 K37 K40 K12:K16 K32 K34:K35 K42 K18:K21 K23 K25:K26</xm:sqref>
        </x14:dataValidation>
        <x14:dataValidation type="list" allowBlank="1" showInputMessage="1" showErrorMessage="1" xr:uid="{0AE07721-E91B-4A37-8E7C-97FED8CD2A02}">
          <x14:formula1>
            <xm:f>'No Eliminar'!$V$9:$V$15</xm:f>
          </x14:formula1>
          <xm:sqref>H9 H10 H12 H34:H35 H37 H40 H14:H16 H32 H42 H18:H23 H25:H26</xm:sqref>
        </x14:dataValidation>
        <x14:dataValidation type="list" allowBlank="1" showInputMessage="1" showErrorMessage="1" xr:uid="{B01594EF-727B-49CF-A67B-F404D016CB2E}">
          <x14:formula1>
            <xm:f>'No Eliminar'!$B$3:$B$18</xm:f>
          </x14:formula1>
          <xm:sqref>B9 B10 B12 B32 B37 B40 B18 B42 B20:B21 B25 B14:B16</xm:sqref>
        </x14:dataValidation>
        <x14:dataValidation type="list" allowBlank="1" showInputMessage="1" showErrorMessage="1" xr:uid="{538EA21E-FE77-45BD-B2F2-C0CD52CD7CDA}">
          <x14:formula1>
            <xm:f>'No Eliminar'!$G$14:$G$16</xm:f>
          </x14:formula1>
          <xm:sqref>E9 E10 E12 E34:E35 E37 E40 E29 E32 E42 E18:E21 E23 E25:E26 E14:E16</xm:sqref>
        </x14:dataValidation>
        <x14:dataValidation type="list" allowBlank="1" showInputMessage="1" showErrorMessage="1" xr:uid="{17D0A6B3-72D4-4646-ACC6-DE9E80D2E849}">
          <x14:formula1>
            <xm:f>'No Eliminar'!$R$3:$R$117</xm:f>
          </x14:formula1>
          <xm:sqref>F9 F10 F12 F32 F37 F40 F29 F42 F18:F21 F23 F25:F26 F14:F16</xm:sqref>
        </x14:dataValidation>
        <x14:dataValidation type="list" allowBlank="1" showInputMessage="1" showErrorMessage="1" xr:uid="{18A55E61-0FD2-43EE-9D39-902D85683F07}">
          <x14:formula1>
            <xm:f>'C:\Users\STRUJILLOG\Downloads\[DIRAT BORRADOR INICIAL MAPA DE RIESGOS 2024 V1.xlsx]No Eliminar'!#REF!</xm:f>
          </x14:formula1>
          <xm:sqref>H29 K29:L29</xm:sqref>
        </x14:dataValidation>
        <x14:dataValidation type="list" allowBlank="1" showInputMessage="1" showErrorMessage="1" xr:uid="{94536CDB-EEBA-41A1-8459-4A42F16AC843}">
          <x14:formula1>
            <xm:f>'No Eliminar'!$L$3:$L$5</xm:f>
          </x14:formula1>
          <xm:sqref>AP9:AP42</xm:sqref>
        </x14:dataValidation>
        <x14:dataValidation type="list" allowBlank="1" showInputMessage="1" showErrorMessage="1" xr:uid="{92EF8282-4171-4B9B-A852-305EA2BA410E}">
          <x14:formula1>
            <xm:f>'No Eliminar'!$M$3:$M$4</xm:f>
          </x14:formula1>
          <xm:sqref>AR9:AR42</xm:sqref>
        </x14:dataValidation>
        <x14:dataValidation type="list" allowBlank="1" showInputMessage="1" showErrorMessage="1" xr:uid="{E55B8A7B-353C-46FB-940C-4C9A610EFBC8}">
          <x14:formula1>
            <xm:f>'No Eliminar'!$L$8:$L$15</xm:f>
          </x14:formula1>
          <xm:sqref>AL9:AL42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showGridLines="0" topLeftCell="A10" workbookViewId="0">
      <selection activeCell="B22" sqref="B22"/>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2198" t="s">
        <v>1283</v>
      </c>
      <c r="B2" s="2198"/>
      <c r="C2" s="2198"/>
      <c r="D2" s="2198"/>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138" t="s">
        <v>96</v>
      </c>
      <c r="C19" s="1139" t="s">
        <v>98</v>
      </c>
      <c r="D19" s="361">
        <v>1</v>
      </c>
    </row>
    <row r="20" spans="1:4" s="335" customFormat="1" ht="71.25" customHeight="1" x14ac:dyDescent="0.25">
      <c r="A20" s="9" t="s">
        <v>1650</v>
      </c>
      <c r="B20" s="330" t="s">
        <v>1651</v>
      </c>
      <c r="C20" s="10" t="s">
        <v>400</v>
      </c>
      <c r="D20" s="334">
        <v>2</v>
      </c>
    </row>
    <row r="21" spans="1:4" ht="60" customHeight="1" x14ac:dyDescent="0.25">
      <c r="A21" s="9" t="s">
        <v>1650</v>
      </c>
      <c r="B21" s="330" t="s">
        <v>1657</v>
      </c>
      <c r="C21" s="10" t="s">
        <v>400</v>
      </c>
      <c r="D21" s="361">
        <v>2</v>
      </c>
    </row>
    <row r="22" spans="1:4" ht="29.25" customHeight="1" x14ac:dyDescent="0.25">
      <c r="A22" s="9" t="s">
        <v>1650</v>
      </c>
      <c r="B22" s="1290" t="s">
        <v>1652</v>
      </c>
      <c r="C22" s="10" t="s">
        <v>400</v>
      </c>
      <c r="D22" s="361">
        <v>2</v>
      </c>
    </row>
    <row r="23" spans="1:4" ht="33" x14ac:dyDescent="0.25">
      <c r="A23" s="9" t="s">
        <v>1653</v>
      </c>
      <c r="B23" s="330" t="s">
        <v>1654</v>
      </c>
      <c r="C23" s="10" t="s">
        <v>400</v>
      </c>
      <c r="D23" s="361">
        <v>2</v>
      </c>
    </row>
    <row r="24" spans="1:4" ht="33" x14ac:dyDescent="0.25">
      <c r="A24" s="9" t="s">
        <v>1655</v>
      </c>
      <c r="B24" s="1138" t="s">
        <v>1656</v>
      </c>
      <c r="C24" s="1139" t="s">
        <v>98</v>
      </c>
      <c r="D24" s="361">
        <v>2</v>
      </c>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2199" t="s">
        <v>1633</v>
      </c>
      <c r="F7" s="2199"/>
    </row>
    <row r="8" spans="2:6" ht="29.25" thickBot="1" x14ac:dyDescent="0.3">
      <c r="C8" s="876" t="s">
        <v>236</v>
      </c>
      <c r="D8" s="903" t="s">
        <v>1322</v>
      </c>
      <c r="E8" s="2199"/>
      <c r="F8" s="2199"/>
    </row>
    <row r="9" spans="2:6" ht="33.75" thickBot="1" x14ac:dyDescent="0.3">
      <c r="C9" s="943" t="s">
        <v>237</v>
      </c>
      <c r="D9" s="946" t="s">
        <v>1358</v>
      </c>
      <c r="E9" s="2199"/>
      <c r="F9" s="2199"/>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2200" t="s">
        <v>241</v>
      </c>
      <c r="D13" s="2204" t="s">
        <v>417</v>
      </c>
    </row>
    <row r="14" spans="2:6" ht="15.75" thickBot="1" x14ac:dyDescent="0.3">
      <c r="C14" s="2201"/>
      <c r="D14" s="2205"/>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2200" t="s">
        <v>245</v>
      </c>
      <c r="D19" s="2204" t="s">
        <v>455</v>
      </c>
    </row>
    <row r="20" spans="2:5" ht="15.75" thickBot="1" x14ac:dyDescent="0.3">
      <c r="C20" s="2201"/>
      <c r="D20" s="2205"/>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613" t="s">
        <v>250</v>
      </c>
      <c r="D25" s="1876" t="s">
        <v>1142</v>
      </c>
    </row>
    <row r="26" spans="2:5" ht="15.75" thickBot="1" x14ac:dyDescent="0.3">
      <c r="C26" s="1615"/>
      <c r="D26" s="1878"/>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2206" t="s">
        <v>306</v>
      </c>
      <c r="D82" s="2207" t="s">
        <v>497</v>
      </c>
    </row>
    <row r="83" spans="2:4" ht="15.75" thickBot="1" x14ac:dyDescent="0.3">
      <c r="C83" s="2206"/>
      <c r="D83" s="2207"/>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613" t="s">
        <v>326</v>
      </c>
      <c r="D105" s="1879" t="s">
        <v>1045</v>
      </c>
    </row>
    <row r="106" spans="2:4" ht="15.75" thickBot="1" x14ac:dyDescent="0.3">
      <c r="C106" s="1615"/>
      <c r="D106" s="1880"/>
    </row>
    <row r="107" spans="2:4" ht="33.75" thickBot="1" x14ac:dyDescent="0.3">
      <c r="C107" s="968" t="s">
        <v>327</v>
      </c>
      <c r="D107" s="969" t="s">
        <v>608</v>
      </c>
    </row>
    <row r="108" spans="2:4" ht="33.75" thickBot="1" x14ac:dyDescent="0.3">
      <c r="C108" s="947" t="s">
        <v>330</v>
      </c>
      <c r="D108" s="970" t="s">
        <v>864</v>
      </c>
    </row>
    <row r="109" spans="2:4" x14ac:dyDescent="0.25">
      <c r="C109" s="2200" t="s">
        <v>332</v>
      </c>
      <c r="D109" s="2202" t="s">
        <v>1349</v>
      </c>
    </row>
    <row r="110" spans="2:4" ht="15.75" thickBot="1" x14ac:dyDescent="0.3">
      <c r="C110" s="2201"/>
      <c r="D110" s="2203"/>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2208" t="s">
        <v>204</v>
      </c>
      <c r="D3" s="2208"/>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2208" t="s">
        <v>215</v>
      </c>
      <c r="D4" s="2208"/>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2208" t="s">
        <v>214</v>
      </c>
      <c r="D5" s="2208"/>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2208" t="s">
        <v>206</v>
      </c>
      <c r="D6" s="2208"/>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2208" t="s">
        <v>212</v>
      </c>
      <c r="D7" s="2208"/>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2208" t="s">
        <v>208</v>
      </c>
      <c r="D8" s="2208"/>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2208" t="s">
        <v>213</v>
      </c>
      <c r="D9" s="2208"/>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2208" t="s">
        <v>216</v>
      </c>
      <c r="D10" s="2208"/>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2208" t="s">
        <v>217</v>
      </c>
      <c r="D11" s="2208"/>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2208" t="s">
        <v>210</v>
      </c>
      <c r="D12" s="2208"/>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2208" t="s">
        <v>207</v>
      </c>
      <c r="D13" s="2208"/>
      <c r="E13" s="34" t="s">
        <v>225</v>
      </c>
      <c r="L13" s="16" t="s">
        <v>351</v>
      </c>
      <c r="P13" s="11" t="s">
        <v>158</v>
      </c>
      <c r="Q13" s="14" t="s">
        <v>126</v>
      </c>
      <c r="R13" s="14" t="s">
        <v>241</v>
      </c>
      <c r="V13" s="23" t="s">
        <v>159</v>
      </c>
    </row>
    <row r="14" spans="2:22" ht="35.25" customHeight="1" x14ac:dyDescent="0.25">
      <c r="B14" s="32" t="s">
        <v>201</v>
      </c>
      <c r="C14" s="2208" t="s">
        <v>218</v>
      </c>
      <c r="D14" s="2208"/>
      <c r="E14" s="34" t="s">
        <v>225</v>
      </c>
      <c r="G14" s="15" t="s">
        <v>50</v>
      </c>
      <c r="K14"/>
      <c r="L14" s="16" t="s">
        <v>352</v>
      </c>
      <c r="P14" s="11" t="s">
        <v>161</v>
      </c>
      <c r="Q14" s="14" t="s">
        <v>126</v>
      </c>
      <c r="R14" s="14" t="s">
        <v>242</v>
      </c>
      <c r="V14" s="23" t="s">
        <v>51</v>
      </c>
    </row>
    <row r="15" spans="2:22" ht="27" customHeight="1" x14ac:dyDescent="0.25">
      <c r="B15" s="32" t="s">
        <v>202</v>
      </c>
      <c r="C15" s="2208" t="s">
        <v>209</v>
      </c>
      <c r="D15" s="2208"/>
      <c r="E15" s="34" t="s">
        <v>225</v>
      </c>
      <c r="G15" s="15" t="s">
        <v>346</v>
      </c>
      <c r="J15" s="2209" t="s">
        <v>160</v>
      </c>
      <c r="K15" t="s">
        <v>359</v>
      </c>
      <c r="L15" s="16" t="s">
        <v>353</v>
      </c>
      <c r="P15" s="11" t="s">
        <v>163</v>
      </c>
      <c r="Q15" s="14" t="s">
        <v>126</v>
      </c>
      <c r="R15" s="14" t="s">
        <v>243</v>
      </c>
      <c r="S15" s="12" t="s">
        <v>164</v>
      </c>
      <c r="V15" s="23" t="s">
        <v>165</v>
      </c>
    </row>
    <row r="16" spans="2:22" ht="24.75" customHeight="1" x14ac:dyDescent="0.25">
      <c r="B16" s="32" t="s">
        <v>162</v>
      </c>
      <c r="C16" s="2208" t="s">
        <v>219</v>
      </c>
      <c r="D16" s="2208"/>
      <c r="E16" s="34" t="s">
        <v>225</v>
      </c>
      <c r="G16" s="15" t="s">
        <v>74</v>
      </c>
      <c r="J16" s="2209"/>
      <c r="K16" t="s">
        <v>360</v>
      </c>
      <c r="L16" s="24"/>
      <c r="P16" s="20" t="s">
        <v>166</v>
      </c>
      <c r="Q16" s="14" t="s">
        <v>129</v>
      </c>
      <c r="R16" s="14" t="s">
        <v>244</v>
      </c>
      <c r="S16" s="25" t="s">
        <v>167</v>
      </c>
    </row>
    <row r="17" spans="2:19" ht="29.25" customHeight="1" x14ac:dyDescent="0.25">
      <c r="B17" s="32" t="s">
        <v>71</v>
      </c>
      <c r="C17" s="2208" t="s">
        <v>220</v>
      </c>
      <c r="D17" s="2208"/>
      <c r="E17" s="34" t="s">
        <v>221</v>
      </c>
      <c r="J17" s="2209"/>
      <c r="K17" t="s">
        <v>361</v>
      </c>
      <c r="L17" s="24"/>
      <c r="P17" s="3" t="s">
        <v>168</v>
      </c>
      <c r="Q17" s="14" t="s">
        <v>91</v>
      </c>
      <c r="R17" s="14" t="s">
        <v>245</v>
      </c>
      <c r="S17" s="25" t="s">
        <v>72</v>
      </c>
    </row>
    <row r="18" spans="2:19" ht="39.75" customHeight="1" x14ac:dyDescent="0.25">
      <c r="B18" s="33" t="s">
        <v>203</v>
      </c>
      <c r="C18" s="2208" t="s">
        <v>205</v>
      </c>
      <c r="D18" s="2208"/>
      <c r="E18" s="34" t="s">
        <v>223</v>
      </c>
      <c r="J18" s="2209"/>
      <c r="K18" t="s">
        <v>362</v>
      </c>
      <c r="L18" s="24"/>
      <c r="P18" s="11" t="s">
        <v>169</v>
      </c>
      <c r="Q18" s="14" t="s">
        <v>126</v>
      </c>
      <c r="R18" s="14" t="s">
        <v>246</v>
      </c>
      <c r="S18" s="25" t="s">
        <v>64</v>
      </c>
    </row>
    <row r="19" spans="2:19" x14ac:dyDescent="0.25">
      <c r="C19" s="35"/>
      <c r="D19" s="35"/>
      <c r="E19" s="35"/>
      <c r="J19" s="2209"/>
      <c r="K19" t="s">
        <v>189</v>
      </c>
      <c r="P19" s="11" t="s">
        <v>170</v>
      </c>
      <c r="Q19" s="14" t="s">
        <v>126</v>
      </c>
      <c r="R19" s="14" t="s">
        <v>247</v>
      </c>
      <c r="S19" s="25" t="s">
        <v>70</v>
      </c>
    </row>
    <row r="20" spans="2:19" x14ac:dyDescent="0.25">
      <c r="C20" s="35"/>
      <c r="D20" s="35"/>
      <c r="E20" s="35"/>
      <c r="J20" s="2199" t="s">
        <v>171</v>
      </c>
      <c r="K20" t="s">
        <v>173</v>
      </c>
      <c r="P20" s="20" t="s">
        <v>172</v>
      </c>
      <c r="Q20" s="14" t="s">
        <v>129</v>
      </c>
      <c r="R20" s="14" t="s">
        <v>248</v>
      </c>
      <c r="S20" s="25" t="s">
        <v>52</v>
      </c>
    </row>
    <row r="21" spans="2:19" x14ac:dyDescent="0.25">
      <c r="C21" s="35"/>
      <c r="D21" s="35"/>
      <c r="E21" s="35"/>
      <c r="J21" s="2199"/>
      <c r="K21" t="s">
        <v>175</v>
      </c>
      <c r="P21" s="20" t="s">
        <v>174</v>
      </c>
      <c r="Q21" s="14" t="s">
        <v>129</v>
      </c>
      <c r="R21" s="14" t="s">
        <v>249</v>
      </c>
    </row>
    <row r="22" spans="2:19" ht="16.5" x14ac:dyDescent="0.25">
      <c r="C22" s="2210" t="s">
        <v>142</v>
      </c>
      <c r="D22" s="36" t="s">
        <v>57</v>
      </c>
      <c r="E22" s="35" t="s">
        <v>366</v>
      </c>
      <c r="J22" s="2199"/>
      <c r="K22" t="s">
        <v>177</v>
      </c>
      <c r="P22" s="3" t="s">
        <v>176</v>
      </c>
      <c r="Q22" s="14" t="s">
        <v>91</v>
      </c>
      <c r="R22" s="14" t="s">
        <v>250</v>
      </c>
    </row>
    <row r="23" spans="2:19" ht="16.5" x14ac:dyDescent="0.25">
      <c r="C23" s="2211"/>
      <c r="D23" s="36" t="s">
        <v>73</v>
      </c>
      <c r="E23" s="35" t="s">
        <v>367</v>
      </c>
      <c r="J23" s="2199"/>
      <c r="K23" t="s">
        <v>179</v>
      </c>
      <c r="P23" s="20" t="s">
        <v>178</v>
      </c>
      <c r="Q23" s="14" t="s">
        <v>129</v>
      </c>
      <c r="R23" s="14" t="s">
        <v>251</v>
      </c>
    </row>
    <row r="24" spans="2:19" ht="15" customHeight="1" x14ac:dyDescent="0.25">
      <c r="C24" s="2210" t="s">
        <v>164</v>
      </c>
      <c r="D24" s="36" t="s">
        <v>58</v>
      </c>
      <c r="E24" s="14" t="s">
        <v>368</v>
      </c>
      <c r="J24" s="2199"/>
      <c r="K24" t="s">
        <v>183</v>
      </c>
      <c r="P24" s="20" t="s">
        <v>180</v>
      </c>
      <c r="Q24" s="14" t="s">
        <v>129</v>
      </c>
      <c r="R24" s="14" t="s">
        <v>252</v>
      </c>
    </row>
    <row r="25" spans="2:19" ht="16.5" x14ac:dyDescent="0.25">
      <c r="B25" s="12" t="s">
        <v>181</v>
      </c>
      <c r="C25" s="2211"/>
      <c r="D25" s="36" t="s">
        <v>65</v>
      </c>
      <c r="F25" s="12" t="s">
        <v>182</v>
      </c>
      <c r="P25" s="20" t="s">
        <v>184</v>
      </c>
      <c r="Q25" s="14" t="s">
        <v>129</v>
      </c>
      <c r="R25" s="14" t="s">
        <v>253</v>
      </c>
    </row>
    <row r="26" spans="2:19" ht="16.5" x14ac:dyDescent="0.25">
      <c r="B26" s="14" t="s">
        <v>53</v>
      </c>
      <c r="C26" s="2210" t="s">
        <v>144</v>
      </c>
      <c r="D26" s="36" t="s">
        <v>59</v>
      </c>
      <c r="F26" s="14" t="s">
        <v>185</v>
      </c>
      <c r="P26" s="20" t="s">
        <v>186</v>
      </c>
      <c r="Q26" s="14" t="s">
        <v>129</v>
      </c>
      <c r="R26" s="14" t="s">
        <v>254</v>
      </c>
    </row>
    <row r="27" spans="2:19" ht="16.5" x14ac:dyDescent="0.25">
      <c r="B27" s="14" t="s">
        <v>54</v>
      </c>
      <c r="C27" s="2211"/>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SONIA AIDE BARRETO SALINAS</cp:lastModifiedBy>
  <cp:lastPrinted>2025-01-07T12:15:30Z</cp:lastPrinted>
  <dcterms:created xsi:type="dcterms:W3CDTF">2021-12-03T14:12:36Z</dcterms:created>
  <dcterms:modified xsi:type="dcterms:W3CDTF">2025-01-17T17:34:17Z</dcterms:modified>
</cp:coreProperties>
</file>