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15570" windowHeight="8880" activeTab="15"/>
  </bookViews>
  <sheets>
    <sheet name="I1" sheetId="11" r:id="rId1"/>
    <sheet name="I2" sheetId="12" r:id="rId2"/>
    <sheet name="I3" sheetId="1" r:id="rId3"/>
    <sheet name="I4" sheetId="3" r:id="rId4"/>
    <sheet name="I5" sheetId="4" r:id="rId5"/>
    <sheet name="I6" sheetId="5" r:id="rId6"/>
    <sheet name="I7" sheetId="6" r:id="rId7"/>
    <sheet name="I8" sheetId="7" r:id="rId8"/>
    <sheet name="I9" sheetId="8" r:id="rId9"/>
    <sheet name="I10" sheetId="9" r:id="rId10"/>
    <sheet name="I11" sheetId="10" r:id="rId11"/>
    <sheet name="I12" sheetId="13" r:id="rId12"/>
    <sheet name="I13" sheetId="14" r:id="rId13"/>
    <sheet name="I14" sheetId="15" r:id="rId14"/>
    <sheet name="I15" sheetId="16" r:id="rId15"/>
    <sheet name="I16" sheetId="17" r:id="rId16"/>
    <sheet name="Hoja2" sheetId="2" state="hidden" r:id="rId17"/>
  </sheets>
  <externalReferences>
    <externalReference r:id="rId18"/>
    <externalReference r:id="rId19"/>
    <externalReference r:id="rId20"/>
    <externalReference r:id="rId21"/>
  </externalReferences>
  <definedNames>
    <definedName name="DEPENDENCIA">[1]Dependencias!$A$5:$A$32</definedName>
    <definedName name="dependencias" localSheetId="11">[2]Hoja2!$A$2:$A$18</definedName>
    <definedName name="dependencias" localSheetId="12">[3]Hoja2!$A$2:$A$18</definedName>
    <definedName name="dependencias" localSheetId="13">[3]Hoja2!$A$2:$A$18</definedName>
    <definedName name="dependencias" localSheetId="14">[3]Hoja2!$A$2:$A$18</definedName>
    <definedName name="dependencias" localSheetId="15">[3]Hoja2!$A$2:$A$18</definedName>
    <definedName name="dependencias">Hoja2!$A$2:$A$18</definedName>
    <definedName name="OBJETIVOCAL">[1]Objetivos!$A$5:$A$11</definedName>
    <definedName name="objetivos" localSheetId="11">[2]Hoja2!$F$2:$F$10</definedName>
    <definedName name="objetivos" localSheetId="12">[3]Hoja2!$F$2:$F$10</definedName>
    <definedName name="objetivos" localSheetId="13">[3]Hoja2!$F$2:$F$10</definedName>
    <definedName name="objetivos" localSheetId="14">[3]Hoja2!$F$2:$F$10</definedName>
    <definedName name="objetivos" localSheetId="15">[3]Hoja2!$F$2:$F$10</definedName>
    <definedName name="objetivos">Hoja2!$F$2:$F$10</definedName>
    <definedName name="PROCESO">[4]listas!$B$5:$B$54</definedName>
    <definedName name="procesos" localSheetId="11">[2]Hoja2!$H$2:$H$19</definedName>
    <definedName name="procesos" localSheetId="12">[3]Hoja2!$H$2:$H$19</definedName>
    <definedName name="procesos" localSheetId="13">[3]Hoja2!$H$2:$H$19</definedName>
    <definedName name="procesos" localSheetId="14">[3]Hoja2!$H$2:$H$19</definedName>
    <definedName name="procesos" localSheetId="15">[3]Hoja2!$H$2:$H$19</definedName>
    <definedName name="procesos">Hoja2!$H$2:$H$19</definedName>
    <definedName name="proyectos" localSheetId="11">[2]Hoja2!$J$2:$J$7</definedName>
    <definedName name="proyectos" localSheetId="12">[3]Hoja2!$J$2:$J$7</definedName>
    <definedName name="proyectos" localSheetId="13">[3]Hoja2!$J$2:$J$7</definedName>
    <definedName name="proyectos" localSheetId="14">[3]Hoja2!$J$2:$J$7</definedName>
    <definedName name="proyectos" localSheetId="15">[3]Hoja2!$J$2:$J$7</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17" l="1"/>
  <c r="I57" i="17"/>
  <c r="H46" i="17"/>
  <c r="J45" i="17"/>
  <c r="AW7" i="17" s="1"/>
  <c r="H40" i="17"/>
  <c r="G40" i="17"/>
  <c r="K29" i="17"/>
  <c r="C27" i="17"/>
  <c r="C26" i="17"/>
  <c r="C15" i="17"/>
  <c r="FD7" i="17"/>
  <c r="FC7" i="17"/>
  <c r="FB7" i="17"/>
  <c r="FA7" i="17"/>
  <c r="EZ7" i="17"/>
  <c r="EY7" i="17"/>
  <c r="EX7" i="17"/>
  <c r="EW7" i="17"/>
  <c r="EV7" i="17"/>
  <c r="EU7" i="17"/>
  <c r="ET7" i="17"/>
  <c r="ES7" i="17"/>
  <c r="ER7" i="17"/>
  <c r="EQ7" i="17"/>
  <c r="EP7" i="17"/>
  <c r="EO7" i="17"/>
  <c r="EN7" i="17"/>
  <c r="EM7" i="17"/>
  <c r="EL7" i="17"/>
  <c r="EK7" i="17"/>
  <c r="EJ7" i="17"/>
  <c r="EI7" i="17"/>
  <c r="EH7" i="17"/>
  <c r="EG7" i="17"/>
  <c r="EF7" i="17"/>
  <c r="EE7" i="17"/>
  <c r="ED7" i="17"/>
  <c r="EC7" i="17"/>
  <c r="EB7" i="17"/>
  <c r="EA7" i="17"/>
  <c r="DZ7" i="17"/>
  <c r="DY7" i="17"/>
  <c r="DX7" i="17"/>
  <c r="DW7" i="17"/>
  <c r="DV7" i="17"/>
  <c r="DU7" i="17"/>
  <c r="DT7" i="17"/>
  <c r="DS7" i="17"/>
  <c r="DR7" i="17"/>
  <c r="DQ7" i="17"/>
  <c r="DP7" i="17"/>
  <c r="DO7" i="17"/>
  <c r="DN7" i="17"/>
  <c r="DM7" i="17"/>
  <c r="DL7" i="17"/>
  <c r="DK7" i="17"/>
  <c r="DJ7" i="17"/>
  <c r="DI7" i="17"/>
  <c r="DH7" i="17"/>
  <c r="DG7" i="17"/>
  <c r="DF7" i="17"/>
  <c r="DE7" i="17"/>
  <c r="DD7" i="17"/>
  <c r="DC7" i="17"/>
  <c r="DB7" i="17"/>
  <c r="DA7" i="17"/>
  <c r="CZ7" i="17"/>
  <c r="CY7" i="17"/>
  <c r="CX7" i="17"/>
  <c r="CW7" i="17"/>
  <c r="CV7" i="17"/>
  <c r="CU7" i="17"/>
  <c r="CT7" i="17"/>
  <c r="CS7" i="17"/>
  <c r="CR7" i="17"/>
  <c r="CQ7" i="17"/>
  <c r="CP7" i="17"/>
  <c r="CO7" i="17"/>
  <c r="CN7" i="17"/>
  <c r="CM7" i="17"/>
  <c r="CL7" i="17"/>
  <c r="CK7" i="17"/>
  <c r="CJ7" i="17"/>
  <c r="CI7" i="17"/>
  <c r="CH7" i="17"/>
  <c r="CG7" i="17"/>
  <c r="CF7" i="17"/>
  <c r="CE7" i="17"/>
  <c r="CD7" i="17"/>
  <c r="CC7" i="17"/>
  <c r="CB7" i="17"/>
  <c r="CA7" i="17"/>
  <c r="BZ7" i="17"/>
  <c r="BY7" i="17"/>
  <c r="BX7" i="17"/>
  <c r="BW7" i="17"/>
  <c r="BV7" i="17"/>
  <c r="BU7" i="17"/>
  <c r="BT7" i="17"/>
  <c r="BS7" i="17"/>
  <c r="BR7" i="17"/>
  <c r="BQ7" i="17"/>
  <c r="BP7" i="17"/>
  <c r="BO7" i="17"/>
  <c r="BN7" i="17"/>
  <c r="BM7" i="17"/>
  <c r="BL7" i="17"/>
  <c r="BK7" i="17"/>
  <c r="BJ7" i="17"/>
  <c r="BI7" i="17"/>
  <c r="BH7" i="17"/>
  <c r="BG7" i="17"/>
  <c r="BF7" i="17"/>
  <c r="BE7" i="17"/>
  <c r="BD7" i="17"/>
  <c r="BC7" i="17"/>
  <c r="BB7" i="17"/>
  <c r="BA7" i="17"/>
  <c r="AZ7" i="17"/>
  <c r="AY7" i="17"/>
  <c r="AX7" i="17"/>
  <c r="AV7" i="17"/>
  <c r="AU7" i="17"/>
  <c r="AT7" i="17"/>
  <c r="AS7" i="17"/>
  <c r="AR7" i="17"/>
  <c r="AQ7" i="17"/>
  <c r="AP7" i="17"/>
  <c r="AO7" i="17"/>
  <c r="AN7" i="17"/>
  <c r="AM7" i="17"/>
  <c r="AL7" i="17"/>
  <c r="AK7" i="17"/>
  <c r="AJ7" i="17"/>
  <c r="AI7" i="17"/>
  <c r="AH7" i="17"/>
  <c r="AG7" i="17"/>
  <c r="AF7" i="17"/>
  <c r="AE7" i="17"/>
  <c r="AD7" i="17"/>
  <c r="AC7" i="17"/>
  <c r="AB7" i="17"/>
  <c r="AA7" i="17"/>
  <c r="Z7" i="17"/>
  <c r="Y7" i="17"/>
  <c r="X7" i="17"/>
  <c r="W7" i="17"/>
  <c r="V7" i="17"/>
  <c r="U7" i="17"/>
  <c r="T7" i="17"/>
  <c r="ET5" i="17"/>
  <c r="ES5" i="17"/>
  <c r="ER5" i="17"/>
  <c r="EQ5" i="17"/>
  <c r="J57" i="16"/>
  <c r="I57" i="16"/>
  <c r="H46" i="16"/>
  <c r="J45" i="16"/>
  <c r="H40" i="16"/>
  <c r="G40" i="16"/>
  <c r="K29" i="16"/>
  <c r="C27" i="16"/>
  <c r="C26" i="16"/>
  <c r="C15" i="16"/>
  <c r="FD7" i="16"/>
  <c r="FC7" i="16"/>
  <c r="FB7" i="16"/>
  <c r="FA7" i="16"/>
  <c r="EZ7" i="16"/>
  <c r="EY7" i="16"/>
  <c r="EX7" i="16"/>
  <c r="EW7" i="16"/>
  <c r="EV7" i="16"/>
  <c r="EU7" i="16"/>
  <c r="ET7" i="16"/>
  <c r="ES7" i="16"/>
  <c r="ER7" i="16"/>
  <c r="EQ7" i="16"/>
  <c r="EP7" i="16"/>
  <c r="EO7" i="16"/>
  <c r="EN7" i="16"/>
  <c r="EM7" i="16"/>
  <c r="EL7" i="16"/>
  <c r="EK7" i="16"/>
  <c r="EJ7" i="16"/>
  <c r="EI7" i="16"/>
  <c r="EH7" i="16"/>
  <c r="EG7" i="16"/>
  <c r="EF7" i="16"/>
  <c r="EE7" i="16"/>
  <c r="ED7" i="16"/>
  <c r="EC7" i="16"/>
  <c r="EB7" i="16"/>
  <c r="EA7" i="16"/>
  <c r="DZ7" i="16"/>
  <c r="DY7" i="16"/>
  <c r="DX7" i="16"/>
  <c r="DW7" i="16"/>
  <c r="DV7" i="16"/>
  <c r="DU7" i="16"/>
  <c r="DT7" i="16"/>
  <c r="DS7" i="16"/>
  <c r="DR7" i="16"/>
  <c r="DQ7" i="16"/>
  <c r="DP7" i="16"/>
  <c r="DO7" i="16"/>
  <c r="DN7" i="16"/>
  <c r="DM7" i="16"/>
  <c r="DL7" i="16"/>
  <c r="DK7" i="16"/>
  <c r="DJ7" i="16"/>
  <c r="DI7" i="16"/>
  <c r="DH7" i="16"/>
  <c r="DG7" i="16"/>
  <c r="DF7" i="16"/>
  <c r="DE7" i="16"/>
  <c r="DD7" i="16"/>
  <c r="DC7" i="16"/>
  <c r="DB7" i="16"/>
  <c r="DA7" i="16"/>
  <c r="CZ7" i="16"/>
  <c r="CY7" i="16"/>
  <c r="CX7" i="16"/>
  <c r="CW7" i="16"/>
  <c r="CV7" i="16"/>
  <c r="CU7" i="16"/>
  <c r="CT7" i="16"/>
  <c r="CS7" i="16"/>
  <c r="CR7" i="16"/>
  <c r="CQ7" i="16"/>
  <c r="CP7" i="16"/>
  <c r="CO7" i="16"/>
  <c r="CN7" i="16"/>
  <c r="CM7" i="16"/>
  <c r="CL7" i="16"/>
  <c r="CK7" i="16"/>
  <c r="CJ7" i="16"/>
  <c r="CI7" i="16"/>
  <c r="CH7" i="16"/>
  <c r="CG7" i="16"/>
  <c r="CF7" i="16"/>
  <c r="CE7" i="16"/>
  <c r="CD7" i="16"/>
  <c r="CC7" i="16"/>
  <c r="CB7" i="16"/>
  <c r="CA7" i="16"/>
  <c r="BZ7" i="16"/>
  <c r="BY7" i="16"/>
  <c r="BX7" i="16"/>
  <c r="BW7" i="16"/>
  <c r="BV7" i="16"/>
  <c r="BU7" i="16"/>
  <c r="BT7" i="16"/>
  <c r="BS7" i="16"/>
  <c r="BR7" i="16"/>
  <c r="BQ7" i="16"/>
  <c r="BP7" i="16"/>
  <c r="BO7" i="16"/>
  <c r="BN7" i="16"/>
  <c r="BM7" i="16"/>
  <c r="BL7" i="16"/>
  <c r="BK7" i="16"/>
  <c r="BJ7" i="16"/>
  <c r="BI7" i="16"/>
  <c r="BH7" i="16"/>
  <c r="BG7" i="16"/>
  <c r="BF7" i="16"/>
  <c r="BE7" i="16"/>
  <c r="BD7" i="16"/>
  <c r="BC7" i="16"/>
  <c r="BB7" i="16"/>
  <c r="BA7" i="16"/>
  <c r="AZ7" i="16"/>
  <c r="AY7" i="16"/>
  <c r="AX7" i="16"/>
  <c r="AW7" i="16"/>
  <c r="AV7" i="16"/>
  <c r="AU7" i="16"/>
  <c r="AT7" i="16"/>
  <c r="AS7" i="16"/>
  <c r="AR7" i="16"/>
  <c r="AQ7" i="16"/>
  <c r="AP7" i="16"/>
  <c r="AO7" i="16"/>
  <c r="AN7" i="16"/>
  <c r="AM7" i="16"/>
  <c r="AL7" i="16"/>
  <c r="AK7" i="16"/>
  <c r="AJ7" i="16"/>
  <c r="AI7" i="16"/>
  <c r="AH7" i="16"/>
  <c r="AG7" i="16"/>
  <c r="AF7" i="16"/>
  <c r="AE7" i="16"/>
  <c r="AD7" i="16"/>
  <c r="AC7" i="16"/>
  <c r="AB7" i="16"/>
  <c r="AA7" i="16"/>
  <c r="Z7" i="16"/>
  <c r="Y7" i="16"/>
  <c r="X7" i="16"/>
  <c r="W7" i="16"/>
  <c r="V7" i="16"/>
  <c r="U7" i="16"/>
  <c r="T7" i="16"/>
  <c r="ET5" i="16"/>
  <c r="ES5" i="16"/>
  <c r="ER5" i="16"/>
  <c r="EQ5" i="16"/>
  <c r="J57" i="15"/>
  <c r="I57" i="15"/>
  <c r="H46" i="15"/>
  <c r="J45" i="15"/>
  <c r="H40" i="15"/>
  <c r="G40" i="15"/>
  <c r="FG39" i="15"/>
  <c r="FG38" i="15"/>
  <c r="FG37" i="15"/>
  <c r="FG35" i="15"/>
  <c r="FG33" i="15"/>
  <c r="FG31" i="15"/>
  <c r="K29" i="15"/>
  <c r="C27" i="15"/>
  <c r="C26" i="15"/>
  <c r="C15" i="15"/>
  <c r="FD7" i="15"/>
  <c r="FC7" i="15"/>
  <c r="FB7" i="15"/>
  <c r="FA7" i="15"/>
  <c r="EZ7" i="15"/>
  <c r="EY7" i="15"/>
  <c r="EX7" i="15"/>
  <c r="EW7" i="15"/>
  <c r="EV7" i="15"/>
  <c r="EU7" i="15"/>
  <c r="ET7" i="15"/>
  <c r="ES7" i="15"/>
  <c r="ER7" i="15"/>
  <c r="EQ7" i="15"/>
  <c r="EP7" i="15"/>
  <c r="EO7" i="15"/>
  <c r="EN7" i="15"/>
  <c r="EM7" i="15"/>
  <c r="EL7" i="15"/>
  <c r="EK7" i="15"/>
  <c r="EJ7" i="15"/>
  <c r="EI7" i="15"/>
  <c r="EH7" i="15"/>
  <c r="EG7" i="15"/>
  <c r="EF7" i="15"/>
  <c r="EE7" i="15"/>
  <c r="ED7" i="15"/>
  <c r="EC7" i="15"/>
  <c r="EB7" i="15"/>
  <c r="EA7" i="15"/>
  <c r="DZ7" i="15"/>
  <c r="DY7" i="15"/>
  <c r="DX7" i="15"/>
  <c r="DW7" i="15"/>
  <c r="DV7" i="15"/>
  <c r="DU7" i="15"/>
  <c r="DT7" i="15"/>
  <c r="DS7" i="15"/>
  <c r="DR7" i="15"/>
  <c r="DQ7" i="15"/>
  <c r="DP7" i="15"/>
  <c r="DO7" i="15"/>
  <c r="DN7" i="15"/>
  <c r="DM7" i="15"/>
  <c r="DL7" i="15"/>
  <c r="DK7" i="15"/>
  <c r="DJ7" i="15"/>
  <c r="DI7" i="15"/>
  <c r="DH7" i="15"/>
  <c r="DG7" i="15"/>
  <c r="DF7" i="15"/>
  <c r="DE7" i="15"/>
  <c r="DD7" i="15"/>
  <c r="DC7" i="15"/>
  <c r="DB7" i="15"/>
  <c r="DA7" i="15"/>
  <c r="CZ7" i="15"/>
  <c r="CY7" i="15"/>
  <c r="CX7" i="15"/>
  <c r="CW7" i="15"/>
  <c r="CV7" i="15"/>
  <c r="CU7" i="15"/>
  <c r="CT7" i="15"/>
  <c r="CS7" i="15"/>
  <c r="CR7" i="15"/>
  <c r="CQ7" i="15"/>
  <c r="CP7" i="15"/>
  <c r="CO7" i="15"/>
  <c r="CN7" i="15"/>
  <c r="CM7" i="15"/>
  <c r="CL7" i="15"/>
  <c r="CK7" i="15"/>
  <c r="CJ7" i="15"/>
  <c r="CI7" i="15"/>
  <c r="CH7" i="15"/>
  <c r="CG7" i="15"/>
  <c r="CF7" i="15"/>
  <c r="CE7" i="15"/>
  <c r="CD7" i="15"/>
  <c r="CC7" i="15"/>
  <c r="CB7" i="15"/>
  <c r="CA7" i="15"/>
  <c r="BZ7" i="15"/>
  <c r="BY7" i="15"/>
  <c r="BX7" i="15"/>
  <c r="BW7" i="15"/>
  <c r="BV7" i="15"/>
  <c r="BU7" i="15"/>
  <c r="BT7" i="15"/>
  <c r="BS7" i="15"/>
  <c r="BR7" i="15"/>
  <c r="BQ7" i="15"/>
  <c r="BP7" i="15"/>
  <c r="BO7" i="15"/>
  <c r="BN7" i="15"/>
  <c r="BM7" i="15"/>
  <c r="BL7" i="15"/>
  <c r="BK7" i="15"/>
  <c r="BJ7" i="15"/>
  <c r="BI7" i="15"/>
  <c r="BH7" i="15"/>
  <c r="BG7" i="15"/>
  <c r="BF7" i="15"/>
  <c r="BE7" i="15"/>
  <c r="BD7" i="15"/>
  <c r="BC7" i="15"/>
  <c r="BB7" i="15"/>
  <c r="BA7" i="15"/>
  <c r="AZ7" i="15"/>
  <c r="AY7" i="15"/>
  <c r="AX7" i="15"/>
  <c r="AW7" i="15"/>
  <c r="AV7" i="15"/>
  <c r="AU7" i="15"/>
  <c r="AT7" i="15"/>
  <c r="AS7" i="15"/>
  <c r="AR7" i="15"/>
  <c r="AQ7" i="15"/>
  <c r="AP7" i="15"/>
  <c r="AO7" i="15"/>
  <c r="AN7" i="15"/>
  <c r="AM7" i="15"/>
  <c r="AL7" i="15"/>
  <c r="AK7" i="15"/>
  <c r="AJ7" i="15"/>
  <c r="AI7" i="15"/>
  <c r="AH7" i="15"/>
  <c r="AG7" i="15"/>
  <c r="AF7" i="15"/>
  <c r="AE7" i="15"/>
  <c r="AD7" i="15"/>
  <c r="AC7" i="15"/>
  <c r="AB7" i="15"/>
  <c r="AA7" i="15"/>
  <c r="Z7" i="15"/>
  <c r="Y7" i="15"/>
  <c r="X7" i="15"/>
  <c r="W7" i="15"/>
  <c r="V7" i="15"/>
  <c r="U7" i="15"/>
  <c r="T7" i="15"/>
  <c r="ET5" i="15"/>
  <c r="ES5" i="15"/>
  <c r="ER5" i="15"/>
  <c r="EQ5" i="15"/>
  <c r="J57" i="14"/>
  <c r="I57" i="14"/>
  <c r="H46" i="14"/>
  <c r="J45" i="14"/>
  <c r="H40" i="14"/>
  <c r="G40" i="14"/>
  <c r="K29" i="14"/>
  <c r="C27" i="14"/>
  <c r="C26" i="14"/>
  <c r="C15" i="14"/>
  <c r="FD7" i="14"/>
  <c r="FC7" i="14"/>
  <c r="FB7" i="14"/>
  <c r="FA7" i="14"/>
  <c r="EZ7" i="14"/>
  <c r="EY7" i="14"/>
  <c r="EX7" i="14"/>
  <c r="EW7" i="14"/>
  <c r="EV7" i="14"/>
  <c r="EU7" i="14"/>
  <c r="ET7" i="14"/>
  <c r="ES7" i="14"/>
  <c r="ER7" i="14"/>
  <c r="EQ7" i="14"/>
  <c r="EP7" i="14"/>
  <c r="EO7" i="14"/>
  <c r="EN7" i="14"/>
  <c r="EM7" i="14"/>
  <c r="EL7" i="14"/>
  <c r="EK7" i="14"/>
  <c r="EJ7" i="14"/>
  <c r="EI7" i="14"/>
  <c r="EH7" i="14"/>
  <c r="EG7" i="14"/>
  <c r="EF7" i="14"/>
  <c r="EE7" i="14"/>
  <c r="ED7" i="14"/>
  <c r="EC7" i="14"/>
  <c r="EB7" i="14"/>
  <c r="EA7" i="14"/>
  <c r="DZ7" i="14"/>
  <c r="DY7" i="14"/>
  <c r="DX7" i="14"/>
  <c r="DW7" i="14"/>
  <c r="DV7" i="14"/>
  <c r="DU7" i="14"/>
  <c r="DT7" i="14"/>
  <c r="DS7" i="14"/>
  <c r="DR7" i="14"/>
  <c r="DQ7" i="14"/>
  <c r="DP7" i="14"/>
  <c r="DO7" i="14"/>
  <c r="DN7" i="14"/>
  <c r="DM7" i="14"/>
  <c r="DL7" i="14"/>
  <c r="DK7" i="14"/>
  <c r="DJ7" i="14"/>
  <c r="DI7" i="14"/>
  <c r="DH7" i="14"/>
  <c r="DG7" i="14"/>
  <c r="DF7" i="14"/>
  <c r="DE7" i="14"/>
  <c r="DD7" i="14"/>
  <c r="DC7" i="14"/>
  <c r="DB7" i="14"/>
  <c r="DA7" i="14"/>
  <c r="CZ7" i="14"/>
  <c r="CY7" i="14"/>
  <c r="CX7" i="14"/>
  <c r="CW7" i="14"/>
  <c r="CV7" i="14"/>
  <c r="CU7" i="14"/>
  <c r="CT7" i="14"/>
  <c r="CS7" i="14"/>
  <c r="CR7" i="14"/>
  <c r="CQ7" i="14"/>
  <c r="CP7" i="14"/>
  <c r="CO7" i="14"/>
  <c r="CN7" i="14"/>
  <c r="CM7" i="14"/>
  <c r="CL7" i="14"/>
  <c r="CK7" i="14"/>
  <c r="CJ7" i="14"/>
  <c r="CI7" i="14"/>
  <c r="CH7" i="14"/>
  <c r="CG7" i="14"/>
  <c r="CF7" i="14"/>
  <c r="CE7" i="14"/>
  <c r="CD7" i="14"/>
  <c r="CC7" i="14"/>
  <c r="CB7" i="14"/>
  <c r="CA7" i="14"/>
  <c r="BZ7" i="14"/>
  <c r="BY7" i="14"/>
  <c r="BX7" i="14"/>
  <c r="BW7" i="14"/>
  <c r="BV7" i="14"/>
  <c r="BU7" i="14"/>
  <c r="BT7" i="14"/>
  <c r="BS7" i="14"/>
  <c r="BR7" i="14"/>
  <c r="BQ7" i="14"/>
  <c r="BP7" i="14"/>
  <c r="BO7" i="14"/>
  <c r="BN7" i="14"/>
  <c r="BM7" i="14"/>
  <c r="BL7" i="14"/>
  <c r="BK7" i="14"/>
  <c r="BJ7" i="14"/>
  <c r="BI7" i="14"/>
  <c r="BH7" i="14"/>
  <c r="BG7" i="14"/>
  <c r="BF7" i="14"/>
  <c r="BE7" i="14"/>
  <c r="BD7" i="14"/>
  <c r="BC7" i="14"/>
  <c r="BB7" i="14"/>
  <c r="BA7" i="14"/>
  <c r="AZ7" i="14"/>
  <c r="AY7" i="14"/>
  <c r="AX7" i="14"/>
  <c r="AW7" i="14"/>
  <c r="AV7" i="14"/>
  <c r="AU7" i="14"/>
  <c r="AT7" i="14"/>
  <c r="AS7" i="14"/>
  <c r="AR7" i="14"/>
  <c r="AQ7" i="14"/>
  <c r="AP7" i="14"/>
  <c r="AO7" i="14"/>
  <c r="AN7" i="14"/>
  <c r="AM7" i="14"/>
  <c r="AL7" i="14"/>
  <c r="AK7" i="14"/>
  <c r="AJ7" i="14"/>
  <c r="AI7" i="14"/>
  <c r="AH7" i="14"/>
  <c r="AG7" i="14"/>
  <c r="AF7" i="14"/>
  <c r="AE7" i="14"/>
  <c r="AD7" i="14"/>
  <c r="AC7" i="14"/>
  <c r="AB7" i="14"/>
  <c r="AA7" i="14"/>
  <c r="Z7" i="14"/>
  <c r="Y7" i="14"/>
  <c r="X7" i="14"/>
  <c r="W7" i="14"/>
  <c r="V7" i="14"/>
  <c r="U7" i="14"/>
  <c r="T7" i="14"/>
  <c r="ET5" i="14"/>
  <c r="ES5" i="14"/>
  <c r="ER5" i="14"/>
  <c r="EQ5" i="14"/>
  <c r="J57" i="13" l="1"/>
  <c r="I57" i="13"/>
  <c r="G55" i="13"/>
  <c r="E55" i="13"/>
  <c r="E54" i="13"/>
  <c r="G54" i="13" s="1"/>
  <c r="G53" i="13"/>
  <c r="E53" i="13"/>
  <c r="E52" i="13"/>
  <c r="G52" i="13" s="1"/>
  <c r="G51" i="13"/>
  <c r="E51" i="13"/>
  <c r="E50" i="13"/>
  <c r="G50" i="13" s="1"/>
  <c r="G49" i="13"/>
  <c r="E49" i="13"/>
  <c r="H46" i="13"/>
  <c r="J45" i="13"/>
  <c r="H40" i="13"/>
  <c r="G40" i="13"/>
  <c r="K29" i="13"/>
  <c r="C27" i="13"/>
  <c r="C26" i="13"/>
  <c r="C15" i="13"/>
  <c r="FD7" i="13"/>
  <c r="FC7" i="13"/>
  <c r="FB7" i="13"/>
  <c r="FA7" i="13"/>
  <c r="EZ7" i="13"/>
  <c r="EY7" i="13"/>
  <c r="EX7" i="13"/>
  <c r="EW7" i="13"/>
  <c r="EV7" i="13"/>
  <c r="EU7" i="13"/>
  <c r="ET7" i="13"/>
  <c r="ES7" i="13"/>
  <c r="ER7" i="13"/>
  <c r="EQ7" i="13"/>
  <c r="EP7" i="13"/>
  <c r="EO7" i="13"/>
  <c r="EN7" i="13"/>
  <c r="EM7" i="13"/>
  <c r="EL7" i="13"/>
  <c r="EK7" i="13"/>
  <c r="EJ7" i="13"/>
  <c r="EI7" i="13"/>
  <c r="EH7" i="13"/>
  <c r="EG7" i="13"/>
  <c r="EF7" i="13"/>
  <c r="EE7" i="13"/>
  <c r="ED7" i="13"/>
  <c r="EC7" i="13"/>
  <c r="EB7" i="13"/>
  <c r="EA7" i="13"/>
  <c r="DZ7" i="13"/>
  <c r="DY7" i="13"/>
  <c r="DX7" i="13"/>
  <c r="DW7" i="13"/>
  <c r="DV7" i="13"/>
  <c r="DU7" i="13"/>
  <c r="DT7" i="13"/>
  <c r="DS7" i="13"/>
  <c r="DR7" i="13"/>
  <c r="DQ7" i="13"/>
  <c r="DP7" i="13"/>
  <c r="DO7" i="13"/>
  <c r="DN7" i="13"/>
  <c r="DM7" i="13"/>
  <c r="DL7" i="13"/>
  <c r="DK7" i="13"/>
  <c r="DJ7" i="13"/>
  <c r="DI7" i="13"/>
  <c r="DH7" i="13"/>
  <c r="DG7" i="13"/>
  <c r="DF7" i="13"/>
  <c r="DE7" i="13"/>
  <c r="DD7" i="13"/>
  <c r="DC7" i="13"/>
  <c r="DB7" i="13"/>
  <c r="DA7" i="13"/>
  <c r="CZ7" i="13"/>
  <c r="CY7" i="13"/>
  <c r="CX7" i="13"/>
  <c r="CW7" i="13"/>
  <c r="CV7" i="13"/>
  <c r="CU7" i="13"/>
  <c r="CT7" i="13"/>
  <c r="CS7" i="13"/>
  <c r="CR7" i="13"/>
  <c r="CQ7" i="13"/>
  <c r="CP7" i="13"/>
  <c r="CO7" i="13"/>
  <c r="CN7" i="13"/>
  <c r="CM7" i="13"/>
  <c r="CL7" i="13"/>
  <c r="CK7" i="13"/>
  <c r="CJ7" i="13"/>
  <c r="CI7" i="13"/>
  <c r="CH7" i="13"/>
  <c r="CG7" i="13"/>
  <c r="CF7" i="13"/>
  <c r="CE7" i="13"/>
  <c r="CD7" i="13"/>
  <c r="CC7" i="13"/>
  <c r="CB7" i="13"/>
  <c r="CA7" i="13"/>
  <c r="BZ7" i="13"/>
  <c r="BY7" i="13"/>
  <c r="BX7" i="13"/>
  <c r="BW7" i="13"/>
  <c r="BV7" i="13"/>
  <c r="BU7" i="13"/>
  <c r="BT7" i="13"/>
  <c r="BS7" i="13"/>
  <c r="BR7" i="13"/>
  <c r="BQ7" i="13"/>
  <c r="BP7" i="13"/>
  <c r="BO7" i="13"/>
  <c r="BN7" i="13"/>
  <c r="BM7" i="13"/>
  <c r="BL7" i="13"/>
  <c r="BK7" i="13"/>
  <c r="BJ7" i="13"/>
  <c r="BI7" i="13"/>
  <c r="BH7" i="13"/>
  <c r="BG7" i="13"/>
  <c r="BF7" i="13"/>
  <c r="BE7" i="13"/>
  <c r="BD7" i="13"/>
  <c r="BC7" i="13"/>
  <c r="BB7" i="13"/>
  <c r="BA7" i="13"/>
  <c r="AZ7" i="13"/>
  <c r="AY7" i="13"/>
  <c r="AX7" i="13"/>
  <c r="AW7" i="13"/>
  <c r="AV7" i="13"/>
  <c r="AU7" i="13"/>
  <c r="AT7" i="13"/>
  <c r="AS7" i="13"/>
  <c r="AR7" i="13"/>
  <c r="AQ7" i="13"/>
  <c r="AP7" i="13"/>
  <c r="AO7" i="13"/>
  <c r="AN7" i="13"/>
  <c r="AM7" i="13"/>
  <c r="AL7" i="13"/>
  <c r="AK7" i="13"/>
  <c r="AJ7" i="13"/>
  <c r="AI7" i="13"/>
  <c r="AH7" i="13"/>
  <c r="AG7" i="13"/>
  <c r="AF7" i="13"/>
  <c r="AE7" i="13"/>
  <c r="AD7" i="13"/>
  <c r="AC7" i="13"/>
  <c r="AB7" i="13"/>
  <c r="AA7" i="13"/>
  <c r="Z7" i="13"/>
  <c r="Y7" i="13"/>
  <c r="X7" i="13"/>
  <c r="W7" i="13"/>
  <c r="V7" i="13"/>
  <c r="U7" i="13"/>
  <c r="T7" i="13"/>
  <c r="ET5" i="13"/>
  <c r="ES5" i="13"/>
  <c r="ER5" i="13"/>
  <c r="EQ5" i="13"/>
  <c r="J57" i="12" l="1"/>
  <c r="I57" i="12"/>
  <c r="H46" i="12"/>
  <c r="J45" i="12"/>
  <c r="H40" i="12"/>
  <c r="G40" i="12"/>
  <c r="K29" i="12"/>
  <c r="C27" i="12"/>
  <c r="C26" i="12"/>
  <c r="C15" i="12"/>
  <c r="FD7" i="12"/>
  <c r="FC7" i="12"/>
  <c r="FB7" i="12"/>
  <c r="FA7" i="12"/>
  <c r="EZ7" i="12"/>
  <c r="EY7" i="12"/>
  <c r="EX7" i="12"/>
  <c r="EW7" i="12"/>
  <c r="EV7" i="12"/>
  <c r="EU7" i="12"/>
  <c r="ET7" i="12"/>
  <c r="ES7" i="12"/>
  <c r="ER7" i="12"/>
  <c r="EQ7" i="12"/>
  <c r="EP7" i="12"/>
  <c r="EO7" i="12"/>
  <c r="EN7" i="12"/>
  <c r="EM7" i="12"/>
  <c r="EL7" i="12"/>
  <c r="EK7" i="12"/>
  <c r="EJ7" i="12"/>
  <c r="EI7" i="12"/>
  <c r="EH7" i="12"/>
  <c r="EG7" i="12"/>
  <c r="EF7" i="12"/>
  <c r="EE7" i="12"/>
  <c r="ED7" i="12"/>
  <c r="EC7" i="12"/>
  <c r="EB7" i="12"/>
  <c r="EA7" i="12"/>
  <c r="DZ7" i="12"/>
  <c r="DY7" i="12"/>
  <c r="DX7" i="12"/>
  <c r="DW7" i="12"/>
  <c r="DV7" i="12"/>
  <c r="DU7" i="12"/>
  <c r="DT7" i="12"/>
  <c r="DS7" i="12"/>
  <c r="DR7" i="12"/>
  <c r="DQ7" i="12"/>
  <c r="DP7" i="12"/>
  <c r="DO7" i="12"/>
  <c r="DN7" i="12"/>
  <c r="DM7" i="12"/>
  <c r="DL7" i="12"/>
  <c r="DK7" i="12"/>
  <c r="DJ7" i="12"/>
  <c r="DI7" i="12"/>
  <c r="DH7" i="12"/>
  <c r="DG7" i="12"/>
  <c r="DF7" i="12"/>
  <c r="DE7" i="12"/>
  <c r="DD7" i="12"/>
  <c r="DC7" i="12"/>
  <c r="DB7" i="12"/>
  <c r="DA7" i="12"/>
  <c r="CZ7" i="12"/>
  <c r="CY7" i="12"/>
  <c r="CX7" i="12"/>
  <c r="CW7" i="12"/>
  <c r="CV7" i="12"/>
  <c r="CU7" i="12"/>
  <c r="CT7" i="12"/>
  <c r="CS7" i="12"/>
  <c r="CR7" i="12"/>
  <c r="CQ7" i="12"/>
  <c r="CP7" i="12"/>
  <c r="CO7" i="12"/>
  <c r="CN7" i="12"/>
  <c r="CM7" i="12"/>
  <c r="CL7" i="12"/>
  <c r="CK7" i="12"/>
  <c r="CJ7" i="12"/>
  <c r="CI7" i="12"/>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ET5" i="12"/>
  <c r="ES5" i="12"/>
  <c r="ER5" i="12"/>
  <c r="EQ5" i="12"/>
  <c r="J57" i="11"/>
  <c r="I57" i="11"/>
  <c r="H46" i="11"/>
  <c r="J45" i="11"/>
  <c r="AW7" i="11" s="1"/>
  <c r="H40" i="11"/>
  <c r="G40" i="11"/>
  <c r="K29" i="11"/>
  <c r="C27" i="11"/>
  <c r="C26" i="11"/>
  <c r="C15" i="11"/>
  <c r="FD7" i="11"/>
  <c r="FC7" i="11"/>
  <c r="FB7" i="11"/>
  <c r="FA7" i="11"/>
  <c r="EZ7" i="11"/>
  <c r="EY7" i="11"/>
  <c r="EX7" i="11"/>
  <c r="EW7" i="11"/>
  <c r="EV7" i="11"/>
  <c r="EU7" i="11"/>
  <c r="ET7" i="11"/>
  <c r="ES7" i="11"/>
  <c r="ER7" i="11"/>
  <c r="EQ7" i="11"/>
  <c r="EP7" i="11"/>
  <c r="EO7" i="11"/>
  <c r="EN7" i="11"/>
  <c r="EM7" i="11"/>
  <c r="EL7" i="11"/>
  <c r="EK7" i="11"/>
  <c r="EJ7" i="11"/>
  <c r="EI7" i="11"/>
  <c r="EH7" i="11"/>
  <c r="EG7" i="11"/>
  <c r="EF7" i="11"/>
  <c r="EE7" i="11"/>
  <c r="ED7" i="11"/>
  <c r="EC7" i="11"/>
  <c r="EB7" i="11"/>
  <c r="EA7" i="11"/>
  <c r="DZ7" i="11"/>
  <c r="DY7" i="11"/>
  <c r="DX7" i="11"/>
  <c r="DW7" i="11"/>
  <c r="DV7" i="11"/>
  <c r="DU7" i="11"/>
  <c r="DT7" i="11"/>
  <c r="DS7" i="11"/>
  <c r="DR7" i="11"/>
  <c r="DQ7" i="11"/>
  <c r="DP7" i="11"/>
  <c r="DO7" i="11"/>
  <c r="DN7" i="11"/>
  <c r="DM7" i="11"/>
  <c r="DL7" i="11"/>
  <c r="DK7" i="11"/>
  <c r="DJ7" i="11"/>
  <c r="DI7" i="11"/>
  <c r="DH7" i="11"/>
  <c r="DG7" i="11"/>
  <c r="DF7" i="11"/>
  <c r="DE7" i="11"/>
  <c r="DD7" i="11"/>
  <c r="DC7" i="11"/>
  <c r="DB7" i="11"/>
  <c r="DA7" i="11"/>
  <c r="CZ7" i="11"/>
  <c r="CY7" i="11"/>
  <c r="CX7" i="11"/>
  <c r="CW7" i="11"/>
  <c r="CV7" i="11"/>
  <c r="CU7" i="11"/>
  <c r="CT7" i="11"/>
  <c r="CS7" i="11"/>
  <c r="CR7" i="11"/>
  <c r="CQ7" i="11"/>
  <c r="CP7" i="11"/>
  <c r="CO7" i="11"/>
  <c r="CN7" i="11"/>
  <c r="CM7" i="11"/>
  <c r="CL7" i="11"/>
  <c r="CK7" i="11"/>
  <c r="CJ7" i="11"/>
  <c r="CI7" i="11"/>
  <c r="CH7" i="11"/>
  <c r="CG7" i="11"/>
  <c r="CF7" i="11"/>
  <c r="CE7" i="11"/>
  <c r="CD7" i="11"/>
  <c r="CC7" i="11"/>
  <c r="CB7" i="11"/>
  <c r="CA7" i="11"/>
  <c r="BZ7" i="11"/>
  <c r="BY7" i="11"/>
  <c r="BX7" i="11"/>
  <c r="BW7" i="11"/>
  <c r="BV7" i="11"/>
  <c r="BU7" i="11"/>
  <c r="BT7" i="11"/>
  <c r="BS7" i="11"/>
  <c r="BR7" i="11"/>
  <c r="BQ7" i="11"/>
  <c r="BP7" i="11"/>
  <c r="BO7" i="11"/>
  <c r="BN7" i="11"/>
  <c r="BM7" i="11"/>
  <c r="BL7" i="11"/>
  <c r="BK7" i="11"/>
  <c r="BJ7" i="11"/>
  <c r="BI7" i="11"/>
  <c r="BH7" i="11"/>
  <c r="BG7" i="11"/>
  <c r="BF7" i="11"/>
  <c r="BE7" i="11"/>
  <c r="BD7" i="11"/>
  <c r="BC7" i="11"/>
  <c r="BB7" i="11"/>
  <c r="BA7" i="11"/>
  <c r="AZ7" i="11"/>
  <c r="AY7" i="11"/>
  <c r="AX7" i="11"/>
  <c r="AV7" i="11"/>
  <c r="AU7" i="11"/>
  <c r="AT7" i="11"/>
  <c r="AS7" i="11"/>
  <c r="AR7" i="11"/>
  <c r="AQ7" i="11"/>
  <c r="AP7" i="11"/>
  <c r="AO7" i="11"/>
  <c r="AN7" i="11"/>
  <c r="AM7" i="11"/>
  <c r="AL7" i="11"/>
  <c r="AK7" i="11"/>
  <c r="AJ7" i="11"/>
  <c r="AI7" i="11"/>
  <c r="AH7" i="11"/>
  <c r="AG7" i="11"/>
  <c r="AF7" i="11"/>
  <c r="AE7" i="11"/>
  <c r="AD7" i="11"/>
  <c r="AC7" i="11"/>
  <c r="AB7" i="11"/>
  <c r="AA7" i="11"/>
  <c r="Z7" i="11"/>
  <c r="Y7" i="11"/>
  <c r="X7" i="11"/>
  <c r="W7" i="11"/>
  <c r="V7" i="11"/>
  <c r="U7" i="11"/>
  <c r="T7" i="11"/>
  <c r="ET5" i="11"/>
  <c r="ES5" i="11"/>
  <c r="ER5" i="11"/>
  <c r="EQ5" i="11"/>
  <c r="J57" i="10" l="1"/>
  <c r="I57" i="10"/>
  <c r="H46" i="10"/>
  <c r="J45" i="10"/>
  <c r="H40" i="10"/>
  <c r="G40" i="10"/>
  <c r="K29" i="10"/>
  <c r="C27" i="10"/>
  <c r="C26" i="10"/>
  <c r="C15" i="10"/>
  <c r="FD7" i="10"/>
  <c r="FC7" i="10"/>
  <c r="FB7" i="10"/>
  <c r="FA7" i="10"/>
  <c r="EZ7" i="10"/>
  <c r="EY7" i="10"/>
  <c r="EX7" i="10"/>
  <c r="EW7" i="10"/>
  <c r="EV7" i="10"/>
  <c r="EU7" i="10"/>
  <c r="ET7" i="10"/>
  <c r="ES7" i="10"/>
  <c r="ER7" i="10"/>
  <c r="EQ7" i="10"/>
  <c r="EP7" i="10"/>
  <c r="EO7" i="10"/>
  <c r="EN7" i="10"/>
  <c r="EM7" i="10"/>
  <c r="EL7" i="10"/>
  <c r="EK7" i="10"/>
  <c r="EJ7" i="10"/>
  <c r="EI7" i="10"/>
  <c r="EH7" i="10"/>
  <c r="EG7" i="10"/>
  <c r="EF7" i="10"/>
  <c r="EE7" i="10"/>
  <c r="ED7" i="10"/>
  <c r="EC7" i="10"/>
  <c r="EB7" i="10"/>
  <c r="EA7" i="10"/>
  <c r="DZ7" i="10"/>
  <c r="DY7" i="10"/>
  <c r="DX7" i="10"/>
  <c r="DW7" i="10"/>
  <c r="DV7" i="10"/>
  <c r="DU7" i="10"/>
  <c r="DT7" i="10"/>
  <c r="DS7" i="10"/>
  <c r="DR7" i="10"/>
  <c r="DQ7" i="10"/>
  <c r="DP7" i="10"/>
  <c r="DO7" i="10"/>
  <c r="DN7" i="10"/>
  <c r="DM7" i="10"/>
  <c r="DL7" i="10"/>
  <c r="DK7" i="10"/>
  <c r="DJ7" i="10"/>
  <c r="DI7" i="10"/>
  <c r="DH7" i="10"/>
  <c r="DG7" i="10"/>
  <c r="DF7" i="10"/>
  <c r="DE7" i="10"/>
  <c r="DD7" i="10"/>
  <c r="DC7" i="10"/>
  <c r="DB7" i="10"/>
  <c r="DA7" i="10"/>
  <c r="CZ7" i="10"/>
  <c r="CY7" i="10"/>
  <c r="CX7" i="10"/>
  <c r="CW7" i="10"/>
  <c r="CV7" i="10"/>
  <c r="CU7" i="10"/>
  <c r="CT7" i="10"/>
  <c r="CS7" i="10"/>
  <c r="CR7" i="10"/>
  <c r="CQ7" i="10"/>
  <c r="CP7" i="10"/>
  <c r="CO7" i="10"/>
  <c r="CN7" i="10"/>
  <c r="CM7" i="10"/>
  <c r="CL7" i="10"/>
  <c r="CK7" i="10"/>
  <c r="CJ7" i="10"/>
  <c r="CI7" i="10"/>
  <c r="CH7" i="10"/>
  <c r="CG7" i="10"/>
  <c r="CF7" i="10"/>
  <c r="CE7" i="10"/>
  <c r="CD7" i="10"/>
  <c r="CC7" i="10"/>
  <c r="CB7" i="10"/>
  <c r="CA7" i="10"/>
  <c r="BZ7" i="10"/>
  <c r="BY7" i="10"/>
  <c r="BX7" i="10"/>
  <c r="BW7" i="10"/>
  <c r="BV7" i="10"/>
  <c r="BU7" i="10"/>
  <c r="BT7" i="10"/>
  <c r="BS7" i="10"/>
  <c r="BR7" i="10"/>
  <c r="BQ7" i="10"/>
  <c r="BP7" i="10"/>
  <c r="BO7" i="10"/>
  <c r="BN7" i="10"/>
  <c r="BM7" i="10"/>
  <c r="BL7" i="10"/>
  <c r="BK7" i="10"/>
  <c r="BJ7" i="10"/>
  <c r="BI7" i="10"/>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ET5" i="10"/>
  <c r="ES5" i="10"/>
  <c r="ER5" i="10"/>
  <c r="EQ5" i="10"/>
  <c r="J57" i="9"/>
  <c r="I57" i="9"/>
  <c r="H46" i="9"/>
  <c r="J45" i="9"/>
  <c r="H40" i="9"/>
  <c r="G40" i="9"/>
  <c r="K29" i="9"/>
  <c r="C27" i="9"/>
  <c r="C26" i="9"/>
  <c r="C15"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ET5" i="9"/>
  <c r="ES5" i="9"/>
  <c r="ER5" i="9"/>
  <c r="EQ5" i="9"/>
  <c r="J57" i="8"/>
  <c r="I57" i="8"/>
  <c r="H46" i="8"/>
  <c r="J45" i="8"/>
  <c r="H40" i="8"/>
  <c r="G40" i="8"/>
  <c r="K29" i="8"/>
  <c r="C27" i="8"/>
  <c r="C26" i="8"/>
  <c r="C15"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ET5" i="8"/>
  <c r="ES5" i="8"/>
  <c r="ER5" i="8"/>
  <c r="EQ5" i="8"/>
  <c r="H40" i="7"/>
  <c r="J57" i="7"/>
  <c r="I57" i="7"/>
  <c r="H46" i="7"/>
  <c r="J45" i="7"/>
  <c r="G40" i="7"/>
  <c r="K29" i="7"/>
  <c r="C27" i="7"/>
  <c r="C26" i="7"/>
  <c r="C15" i="7"/>
  <c r="FD7" i="7"/>
  <c r="FC7" i="7"/>
  <c r="FB7" i="7"/>
  <c r="FA7" i="7"/>
  <c r="EZ7" i="7"/>
  <c r="EY7" i="7"/>
  <c r="EX7" i="7"/>
  <c r="EW7" i="7"/>
  <c r="EV7" i="7"/>
  <c r="EU7" i="7"/>
  <c r="ET7" i="7"/>
  <c r="ES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7" i="6"/>
  <c r="I57" i="6"/>
  <c r="H46" i="6"/>
  <c r="J45" i="6"/>
  <c r="H40" i="6"/>
  <c r="G40" i="6"/>
  <c r="K29" i="6"/>
  <c r="C27" i="6"/>
  <c r="C26" i="6"/>
  <c r="C15"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I57" i="5"/>
  <c r="H46" i="5"/>
  <c r="J45" i="5"/>
  <c r="H40" i="5"/>
  <c r="G40" i="5"/>
  <c r="K29" i="5"/>
  <c r="C27" i="5"/>
  <c r="C26" i="5"/>
  <c r="C15"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I57" i="3"/>
  <c r="H46" i="3"/>
  <c r="J45" i="3"/>
  <c r="H40" i="3"/>
  <c r="G40" i="3"/>
  <c r="K29" i="3"/>
  <c r="C27" i="3"/>
  <c r="C26"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I57" i="1"/>
  <c r="H46" i="1"/>
  <c r="J45" i="1"/>
  <c r="G40" i="1"/>
  <c r="K29" i="1"/>
  <c r="C27" i="1"/>
  <c r="C26" i="1"/>
  <c r="C15"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<sst xmlns="http://schemas.openxmlformats.org/spreadsheetml/2006/main" count="3865" uniqueCount="363">
  <si>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</si>
  <si>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</si>
  <si>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</si>
  <si>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</si>
  <si>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</si>
  <si>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</si>
  <si>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</si>
  <si>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</si>
  <si>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</si>
  <si>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</si>
  <si>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</si>
  <si>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</si>
  <si>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</si>
  <si>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</si>
  <si>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</si>
  <si>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</si>
  <si>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</si>
  <si>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</si>
  <si>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</si>
  <si>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</si>
  <si>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</si>
  <si>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</si>
  <si>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</si>
  <si>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</si>
  <si>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</si>
  <si>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</si>
  <si>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</si>
  <si>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</si>
  <si>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</si>
  <si>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</si>
  <si>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</si>
  <si>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</si>
  <si>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</si>
  <si>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</si>
  <si>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</si>
  <si>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</si>
  <si>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</si>
  <si>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</si>
  <si>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</si>
  <si>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</si>
  <si>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</si>
  <si>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</si>
  <si>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</si>
  <si>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</si>
  <si>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</si>
  <si>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</si>
  <si>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</si>
  <si>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</si>
  <si>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</si>
  <si>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</si>
  <si>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</si>
  <si>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</si>
  <si>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</si>
  <si>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</si>
  <si>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</si>
  <si>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</si>
  <si>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</si>
  <si>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</si>
  <si>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</si>
  <si>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</si>
  <si>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</si>
  <si>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</si>
  <si>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</si>
  <si>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</si>
  <si>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</si>
  <si>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</si>
  <si>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</si>
  <si>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</si>
  <si>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</si>
  <si>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</si>
  <si>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</si>
  <si>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</si>
  <si>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</si>
  <si>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</si>
  <si>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</si>
  <si>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</si>
  <si>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</si>
  <si>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</si>
  <si>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</si>
  <si>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</si>
  <si>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</si>
  <si>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</si>
  <si>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</si>
  <si>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</si>
  <si>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</si>
  <si>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</si>
  <si>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</si>
  <si>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</si>
  <si>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</si>
  <si>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</si>
  <si>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</si>
  <si>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</si>
  <si>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</si>
  <si>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</si>
  <si>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</si>
  <si>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</si>
  <si>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</si>
  <si>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</si>
  <si>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</si>
  <si>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</si>
  <si>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</si>
  <si>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</si>
  <si>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</si>
  <si>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</si>
  <si>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</si>
  <si>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</si>
  <si>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</si>
  <si>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</si>
  <si>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</si>
  <si>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</si>
  <si>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</si>
  <si>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</si>
  <si>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</si>
  <si>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</si>
  <si>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</si>
  <si>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</si>
  <si>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</si>
  <si>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</si>
  <si>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</si>
  <si>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</si>
  <si>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</si>
  <si>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</si>
  <si>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</si>
  <si>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</si>
  <si>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</si>
  <si>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</si>
  <si>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</si>
  <si>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</si>
  <si>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</si>
  <si>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</si>
  <si>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</si>
  <si>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</si>
  <si>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</si>
  <si>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</si>
  <si>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</si>
  <si>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</si>
  <si>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</si>
  <si>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</si>
  <si>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</si>
  <si>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</si>
  <si>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</si>
  <si>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</si>
  <si>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</si>
  <si>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</si>
  <si>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</si>
  <si>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</si>
  <si>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</si>
  <si>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</si>
  <si>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</si>
  <si>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</si>
  <si>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</si>
  <si>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</si>
  <si>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</si>
  <si>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</si>
  <si>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</si>
  <si>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</si>
  <si>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</si>
  <si>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</si>
  <si>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</si>
  <si>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</si>
  <si>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</si>
  <si>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</si>
  <si>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</si>
  <si>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</si>
  <si>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</si>
  <si>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</si>
  <si>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</si>
  <si>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</si>
  <si>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</si>
  <si>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</si>
  <si>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</si>
  <si>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</si>
  <si>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</si>
  <si>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</si>
  <si>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</si>
  <si>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</si>
  <si>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</si>
  <si>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</si>
  <si>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</si>
  <si>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</si>
  <si>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</si>
  <si>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</si>
  <si>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</si>
  <si>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</si>
  <si>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</si>
  <si>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</si>
  <si>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</si>
  <si>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</si>
  <si>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</si>
  <si>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</si>
  <si>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</si>
  <si>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</si>
  <si>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</si>
  <si>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PAC APROBADO</t>
  </si>
  <si>
    <t>Conocer el valor del PAC aprobado por la Direccion General de Credito Publico y Tesoro Nacional para la planificacion adecuada de los pagos de la vigencia</t>
  </si>
  <si>
    <t>Proceso</t>
  </si>
  <si>
    <t xml:space="preserve">DIGEC - DIRECCIÓN DE GESTIÓN CORPORATIVA </t>
  </si>
  <si>
    <t>Solicitud de PAC de la Entidad</t>
  </si>
  <si>
    <t>Solicitud aprobada por la Direccion de Credito Publico</t>
  </si>
  <si>
    <t xml:space="preserve">Resta </t>
  </si>
  <si>
    <t>SIIF Nacion</t>
  </si>
  <si>
    <t>La sumatora de gastos fijos y variables que dee atender la entidad durante un periodo</t>
  </si>
  <si>
    <t>Reporte de SIIF Naion donde muestran la aprobacion del PAC solicitado</t>
  </si>
  <si>
    <t>Mensual</t>
  </si>
  <si>
    <t>Eficacia</t>
  </si>
  <si>
    <t>Niguna</t>
  </si>
  <si>
    <t>Porcentaje</t>
  </si>
  <si>
    <t>Grupo de Tesorería</t>
  </si>
  <si>
    <t>EJECUCION DEL PAC</t>
  </si>
  <si>
    <t>Establecer el nivel de ejecucion del PAC, con el fin de tomar decisiones frente a lo no ejecutado</t>
  </si>
  <si>
    <t>PAC aprobado</t>
  </si>
  <si>
    <t>PAC Ejecutado</t>
  </si>
  <si>
    <t>Reporte de SIIF Naciòn donde muestran la aprobacion del PAC solicitado</t>
  </si>
  <si>
    <t>Reporte de SIIF Nacion donde muestran la ejecucion del PAC solicitado</t>
  </si>
  <si>
    <t>REGISTRAR DOCUMENTOS SOPORTES PARA PAGO</t>
  </si>
  <si>
    <t>Ejecer control en la documentacion requerida para efectuar el pago</t>
  </si>
  <si>
    <t>Documentos requeridos</t>
  </si>
  <si>
    <t>Documentos radicados</t>
  </si>
  <si>
    <t>Procedimiemto elaboracion ordenes de pago-SGI</t>
  </si>
  <si>
    <t>Sistema de Gestion documental- GESDOC</t>
  </si>
  <si>
    <t>Son aquellos soportes que justifican la realizacion del pago</t>
  </si>
  <si>
    <t>Soportes: cuentas de cobro, facturas, actos administrativos</t>
  </si>
  <si>
    <t>PAGAR OBLIGACIONES</t>
  </si>
  <si>
    <t>Obligaciones adquiridas</t>
  </si>
  <si>
    <t>Obligaciones pagadas</t>
  </si>
  <si>
    <t>Realizar el procedimiento y autorizacion de las ordenes de pago en SIIF Nacion para pago a terceros</t>
  </si>
  <si>
    <t>Resultado total de la contracion y diferentes compromisos que adquiere la entidadcon terceros, en el desarrollo normal de sus actividades</t>
  </si>
  <si>
    <t>Pago de los  compromisos adquiere la entidadcon terceros, en el desarrollo normal de sus actividades</t>
  </si>
  <si>
    <t>Coordinar y hacer seguimiento a la apertura y cancelacion de cuentas bancarias recursos propios y recursos nacion</t>
  </si>
  <si>
    <t>Cuentas activas</t>
  </si>
  <si>
    <t>Cuentas autorizadas</t>
  </si>
  <si>
    <t>Es aquella que se encuentra aperturada ante una entidad bancaria y registrada en SIIF Nacion</t>
  </si>
  <si>
    <t>Controlar el manejo de los recursos asignados al inpec (recursos nacion)  y generados por el Inpec (recursos propiaos)</t>
  </si>
  <si>
    <t xml:space="preserve">Son aquellas que estan permitidas por la Direccion General de Credito Publico y Tesoro Nacional </t>
  </si>
  <si>
    <t>REGISTRAR Y CONTROLAR LOS INGRESOS DE RECURSOS PROPIOS DEL INSTITUTO EN EL SISTEMA FINANCIERO</t>
  </si>
  <si>
    <t xml:space="preserve">Realizar seguimiento en el Sistema SIIF Nacion a la actualizacion diara por parte de los establecimientos de ingresos por concepto de recursos propios </t>
  </si>
  <si>
    <t>Aplicativo manejo de dinero</t>
  </si>
  <si>
    <t>Reporte cuenta CUN</t>
  </si>
  <si>
    <t xml:space="preserve">Reporte de Ingresos </t>
  </si>
  <si>
    <t>Es el informe detallado de los ingresos de cada establecimiento o subunidad</t>
  </si>
  <si>
    <t>Reporte de SIIF Nacion donde muestran los ingresos por concepto recursos propios de cada establecimiento o subunidad</t>
  </si>
  <si>
    <t>EXPEDIR CERTIFICADOS DE INGRESOS Y RETENCIONES</t>
  </si>
  <si>
    <t>Establecer los lineamientos para la Expedición de Certificados de Ingresos y Retenciones a contratistas del INPEC y Certificados de Retención en la Fuente a terceros (personas Jurídicas que contrataron con el INPEC).</t>
  </si>
  <si>
    <t>Certificado entregado</t>
  </si>
  <si>
    <t>Solicitud certificado</t>
  </si>
  <si>
    <t>oficio o correo electrónico del tercero</t>
  </si>
  <si>
    <t>Documento emitido por el tercero solicitante</t>
  </si>
  <si>
    <t>Documentos descargado del aplcativo SIIF Nacion y entregado al solicitante</t>
  </si>
  <si>
    <t>TRANSFERIR LOS DINEROS CONSIGNADOS POR CONCEPTO DE DECOMISOS DE LA PPL</t>
  </si>
  <si>
    <t>Realizar reintegro de los dineros decomisados a la PPL</t>
  </si>
  <si>
    <t>Solicitud firmada por el Director del establecimeinto</t>
  </si>
  <si>
    <t>Giro bancario</t>
  </si>
  <si>
    <t>Oficio firmado por el director del establecimiento</t>
  </si>
  <si>
    <t>Transferencia realizada a la cuenta matriz del establecimeinto</t>
  </si>
  <si>
    <t>Documento emitido y firmado por el director del establecimiento solicitante del reintegro de dineros decomisados</t>
  </si>
  <si>
    <t>Reporte transferencia bancaria</t>
  </si>
  <si>
    <t>REALIZAR TRANSFERENCIA DE LOS RECURSOS CONSIGNADOS A FAVOR DE LA PPL</t>
  </si>
  <si>
    <t>Que el PPl reciba los recursos que son consignados por sus familiares o allegados dentro de las 24 hioras siguientes a la realizacion de la consignacion</t>
  </si>
  <si>
    <t>Consignaiones realizadas</t>
  </si>
  <si>
    <t>Cargue al folio del PPL</t>
  </si>
  <si>
    <t>Movimiento diario de banco</t>
  </si>
  <si>
    <t>Reporte aplicativos institucionales (Activa y manejo de dinero)</t>
  </si>
  <si>
    <t>Ingreso de un recurso a las cuentas de convenio del INPEC</t>
  </si>
  <si>
    <t>Proceso que se realiza en los ERON automaticamente con los archivos planos enviados por el Grupo de Tesoreria</t>
  </si>
  <si>
    <t>Diario</t>
  </si>
  <si>
    <t>Cumplimiento en pagos con respecto al PAC</t>
  </si>
  <si>
    <t>I1</t>
  </si>
  <si>
    <t>Realizar seguimiento de los recursos que la entidad solicita mes a mes a la Direccion General de Credito Publico y Tesoro Nacional, con el fin de evitar proyecciones por encima del valor a pagar para que la entidad no tenga indicadores negativos de PAC no utilizado.</t>
  </si>
  <si>
    <t>Implementar un modelo de planeación y gestión que articule la adopción de políticas, afiance la actuación administrativa, facilite el cumplimiento de las metas institucionales y la prestación de servicios a la comunidad</t>
  </si>
  <si>
    <t>Gestión Financiera</t>
  </si>
  <si>
    <t>Ejercer el adecuado control de los recursos financieros asignados al Instituto en cumplimiento a los principios contables y de hacienda pública.</t>
  </si>
  <si>
    <t>Tesoreria</t>
  </si>
  <si>
    <t xml:space="preserve">Valor Pagado realizado  </t>
  </si>
  <si>
    <t>SIIF Nación</t>
  </si>
  <si>
    <t>Valor Pago programados * 100%</t>
  </si>
  <si>
    <t>Valor asignado al Instituto Ejecutado</t>
  </si>
  <si>
    <t>Valor programado aprobado</t>
  </si>
  <si>
    <t>Trimestral</t>
  </si>
  <si>
    <t>Grupo Tesoreria</t>
  </si>
  <si>
    <t>Tolerancia inferior</t>
  </si>
  <si>
    <t>CUATRIENIO</t>
  </si>
  <si>
    <t>Cumplimiento de presupuesto de ingresos</t>
  </si>
  <si>
    <t>I2</t>
  </si>
  <si>
    <t>Controlar, validar y  realizar el seguimiento a los recursos por concepto de ingresos propios del Instituto</t>
  </si>
  <si>
    <t xml:space="preserve">Presupuesto de ingreso persivido </t>
  </si>
  <si>
    <t>presupuesto de ingreso proyectado*100</t>
  </si>
  <si>
    <t>Son los ingresos captados</t>
  </si>
  <si>
    <t>Son los ingresos proyectados</t>
  </si>
  <si>
    <t>Positiva</t>
  </si>
  <si>
    <t>Porcentaje  de Ejecución Presupuestal</t>
  </si>
  <si>
    <t>Eficiencia en la ejecución de los recursos presupuestales en cada vigencia fiscal</t>
  </si>
  <si>
    <t>Implementar un modelo de planeación y gestión que artícule la adopción de políticas, afiance la actuación administrativa, facilite el cumplimiento de las metas institucionales y la prestación de servicios a la comunidad.</t>
  </si>
  <si>
    <t>Ejercer el adecuado control de los recursos financieros asignados al Instituto en cumplimiento a los principios contables y de hacienda pública</t>
  </si>
  <si>
    <t>Dirección de Gestión Corporativa</t>
  </si>
  <si>
    <t>Compromisos (Cifras en millones de pesos)</t>
  </si>
  <si>
    <t>Informe de ejecución presupuestal (desagregado y Decreto) de la Unidad 00 Instituto Nacional Penitenciario y Carcelario del sistema SIIF Nación columna  compromisos.</t>
  </si>
  <si>
    <t>Apropiación definitiva del presupuesto  (Cifras en millones de pesos)</t>
  </si>
  <si>
    <t>Informe de ejecución presupuestal (desagregado y Decreto) de la Unidad 00 Instituto Nacional Penitenciario y Carcelario del sistema SIIF Nación columna Apropiación Vigente.</t>
  </si>
  <si>
    <t>Eficiencia</t>
  </si>
  <si>
    <t>DIGEC - Dirección de Gestión Corporativa</t>
  </si>
  <si>
    <t>El cálculo del indicador es acumulado, es decir cada trimestre suma lo de los trimestre anteriores</t>
  </si>
  <si>
    <t>Tolerancia Inferior</t>
  </si>
  <si>
    <t>IV Trimestre 
Año 1</t>
  </si>
  <si>
    <t>IV Trimestre 
Año 2</t>
  </si>
  <si>
    <t>IV Trimestre
Año 3</t>
  </si>
  <si>
    <t>I Trimestre 
Año 4</t>
  </si>
  <si>
    <t>II Trimestre Año 4</t>
  </si>
  <si>
    <t xml:space="preserve">OBLIGACIONES PRESUPUESTALES </t>
  </si>
  <si>
    <t>Determinar la eficiencia al elaborar las Obligaciones Presupuestales con el fin de evitar reclamaciones de los terceros y afectación de la gestión financiera</t>
  </si>
  <si>
    <t>OBLIGACIONES REALIZADAS CORRECTAMENTE</t>
  </si>
  <si>
    <t>SIIF NACION II</t>
  </si>
  <si>
    <t>TOTAL OBLIGACIONES</t>
  </si>
  <si>
    <t>OBLIGACIONES NO DEVUELTAS POR EL GRUPO DE TESORERIA PARA SER CORREGIDAS EN EL GRUPO CONTABLE</t>
  </si>
  <si>
    <t>OBLIGACIONES REGISTRADAS EN SIIF EN EL GRUPO CONTABLE SEGÚN CUENTAS POR PAGAR ENTREGADAS POR EL GRUPO DE TESORERIA</t>
  </si>
  <si>
    <t>ANYELA MARIA RODRIGUEZ ROCHA - PROFESIONAL UNIVERSITARIO GRUPO CONTABLE</t>
  </si>
  <si>
    <t>I Trimestre
Año 1</t>
  </si>
  <si>
    <t>II Trimestre
Año 1</t>
  </si>
  <si>
    <t>I Trimestre
Año 2</t>
  </si>
  <si>
    <t>II Trimestre
Año 2</t>
  </si>
  <si>
    <t>I Trimestre
Año 3</t>
  </si>
  <si>
    <t>II Trimestre
Año 3</t>
  </si>
  <si>
    <t>I Trimestre
Año 4</t>
  </si>
  <si>
    <t>II Trimestre
Año 4</t>
  </si>
  <si>
    <t>VARIACIONES DEL BALANCE</t>
  </si>
  <si>
    <t>Determinar las principales cuentas contables que presenten una variación del 40% positiva o negativa, con el propósito de ser presentado el análisis correspondiente para la toma de decisiones de la alta Dirección</t>
  </si>
  <si>
    <t>BALANCE GENERAL TRIMESTRAL VIGENCIA ANTERIOR</t>
  </si>
  <si>
    <t>BALANCE GENERAL TRIMESTRAL VIGENCIA ACTUAL</t>
  </si>
  <si>
    <t>VALOR EN PESOS DE LAS CUENTAS CONTABLES REFLEJADAS EN EL BALANCE GENERAL DE LA VIGENCIA INMEDIATA ANTERIOR</t>
  </si>
  <si>
    <t>VALOR EN PESOS DE LAS CUENTAS CONTABLES REFLEJADAS EN EL BALANCE GENERAL DE LA VIGENCIA ACTUAL</t>
  </si>
  <si>
    <t>Negativa</t>
  </si>
  <si>
    <t>GRUPO CONTABLE COORDINADORA - ENCARGADOS DE SEDE CENTRAL, ESCUELA DE FORMACION, DIRECCIONES REGIONALES Y ERON EN EL GRUPO CONTABLE (14)</t>
  </si>
  <si>
    <t>TARIFAS TRIBUTARIAS</t>
  </si>
  <si>
    <t>Determinar las tarifas tributarias a aplicar en las obligaciones presupuestales, en cada vigencia  con el fin de evitar reclamaciones de terceros, pago o recnonocimiento de sanciones y afectación de la gestión financiera</t>
  </si>
  <si>
    <t>TOTAL DE RECLAMACIONES EFECTIVAS</t>
  </si>
  <si>
    <t>GESDOC</t>
  </si>
  <si>
    <t>TOTAL DE OBLIGACIONES TRIBUTARIAS</t>
  </si>
  <si>
    <t xml:space="preserve">SIIF NACION </t>
  </si>
  <si>
    <t>RECLAMACIONES PRESENTADAS POR TERCEROS O DIAN POR RETENCIONES O IMPUESTOS NO APLICADOS O APLICADOS EN FORMA INCORRECTA</t>
  </si>
  <si>
    <t>TOTAL DE OBLIGACIONES REGISTRADAS EN SIIF EN EL GRUPO CONTABLE SEGÚN CUENTAS POR PAGAR ENTREGADAS POR EL GRUPO DE TESORERIA</t>
  </si>
  <si>
    <t>EFICIENCIA</t>
  </si>
  <si>
    <t>GRUPO CONTABLE COORDINADORA</t>
  </si>
  <si>
    <t>CUMPLIMIENTO OBLIGACIONES TRIBUTARIAS</t>
  </si>
  <si>
    <t>Determinar las obligaciones tributarias a nivel nacional, departamental y municipal y las fechas de presentación en cada vigencia, a cargo del Grupo Contable, con el fin de garantizar la presentación y pago oportuno.</t>
  </si>
  <si>
    <t>OBLIGACIONES TRIBUTARIAS PRESENTADAS POR EL GRUPO CONTABLE OPORTUNAMENTE</t>
  </si>
  <si>
    <t>CALENDARIO TRIBUTARIO GRUPO CONTABLE</t>
  </si>
  <si>
    <t>TOTAL OBLIGACIONES TRIBUTARIAS A CARGO DEL GRUPO CONTABLE</t>
  </si>
  <si>
    <t>SIIF</t>
  </si>
  <si>
    <t>FORMULARIOS TRAMITADOS POR EL GRUPO CONTABLE ANTE LAS DIFERENTES ENTIDADES DE ACUERDO A CALENDARIO TRIBUTARIO DEFINIDO PARA LA VIGENCIA</t>
  </si>
  <si>
    <t>TOTAL DE OBLIGACIONES  DETERMINADAS PARA LA VIGENCIA A NIVEL NACIONAL, DEPARTAMENTAL Y MUNICIPAL POR EL GRUPO CONTABLE</t>
  </si>
  <si>
    <t>I3</t>
  </si>
  <si>
    <t>I4</t>
  </si>
  <si>
    <t>I5</t>
  </si>
  <si>
    <t>I6</t>
  </si>
  <si>
    <t>I7</t>
  </si>
  <si>
    <t>I8</t>
  </si>
  <si>
    <t>I9</t>
  </si>
  <si>
    <t>I10</t>
  </si>
  <si>
    <t>I11</t>
  </si>
  <si>
    <t>I12</t>
  </si>
  <si>
    <t>I13</t>
  </si>
  <si>
    <t>I14</t>
  </si>
  <si>
    <t>I15</t>
  </si>
  <si>
    <t>I16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</si>
</sst>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0.0%"/>
    <numFmt numFmtId="166" formatCode="0.00000%"/>
    <numFmt numFmtId="167" formatCode="_(* #,##0_);_(* \(#,##0\);_(* &quot;-&quot;??_);_(@_)"/>
  </numFmts>
  <fonts count="31"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
      <sz val="8"/>
      <color theme="1"/>
      <name val="Calibri"/>
      <family val="2"/>
      <scheme val="minor"/>
    </font>
    <font>
      <sz val="10"/>
      <color theme="1"/>
      <name val="Calibri"/>
      <family val="2"/>
    </font>
    <font>
      <sz val="11"/>
      <color rgb="FF000000"/>
      <name val="Calibri"/>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rgb="FF000000"/>
      </top>
      <bottom style="thin">
        <color rgb="FF000000"/>
      </bottom>
      <diagonal/>
    </border>
    <border>
      <left style="medium">
        <color indexed="64"/>
      </left>
      <right style="thin">
        <color theme="0"/>
      </right>
      <top style="medium">
        <color indexed="64"/>
      </top>
      <bottom style="thin">
        <color rgb="FF00435A"/>
      </bottom>
      <diagonal/>
    </border>
    <border>
      <left style="thin">
        <color theme="0"/>
      </left>
      <right style="thin">
        <color theme="0"/>
      </right>
      <top style="medium">
        <color indexed="64"/>
      </top>
      <bottom style="thin">
        <color rgb="FF00435A"/>
      </bottom>
      <diagonal/>
    </border>
    <border>
      <left style="thin">
        <color theme="0"/>
      </left>
      <right style="medium">
        <color indexed="64"/>
      </right>
      <top style="medium">
        <color indexed="64"/>
      </top>
      <bottom style="thin">
        <color rgb="FF00435A"/>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xf numFmtId="0" fontId="30" fillId="0" borderId="0"/>
  </cellStyleXfs>
  <cellXfs count="247">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6"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0"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6"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43" fontId="17" fillId="4" borderId="34" xfId="1" applyFont="1" applyFill="1" applyBorder="1" applyAlignment="1" applyProtection="1">
      <alignment horizontal="center" vertical="center" wrapText="1"/>
    </xf>
    <xf numFmtId="0" fontId="20" fillId="12" borderId="44" xfId="0"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4" fillId="13" borderId="35" xfId="0" applyFont="1" applyFill="1" applyBorder="1" applyAlignment="1" applyProtection="1">
      <alignment horizontal="center" vertical="center" wrapText="1"/>
    </xf>
    <xf numFmtId="165" fontId="13" fillId="0" borderId="36"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5" xfId="2" applyNumberFormat="1" applyFont="1" applyBorder="1" applyAlignment="1" applyProtection="1">
      <alignment vertical="center" wrapText="1"/>
    </xf>
    <xf numFmtId="10" fontId="13" fillId="0" borderId="37"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9" fontId="18" fillId="9" borderId="14" xfId="2" applyFont="1" applyFill="1" applyBorder="1" applyAlignment="1" applyProtection="1">
      <alignment horizontal="center" vertical="center" wrapText="1"/>
    </xf>
    <xf numFmtId="0" fontId="20" fillId="12" borderId="49"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8" fillId="0" borderId="1" xfId="0" applyFont="1" applyBorder="1" applyAlignment="1" applyProtection="1">
      <alignment vertical="center" wrapText="1"/>
    </xf>
    <xf numFmtId="0" fontId="20" fillId="12" borderId="51" xfId="0" applyFont="1" applyFill="1" applyBorder="1" applyAlignment="1" applyProtection="1">
      <alignment horizontal="center" vertical="center" wrapText="1"/>
    </xf>
    <xf numFmtId="0" fontId="20" fillId="12" borderId="52" xfId="0" applyFont="1" applyFill="1" applyBorder="1" applyAlignment="1" applyProtection="1">
      <alignment horizontal="center" vertical="center" wrapText="1"/>
    </xf>
    <xf numFmtId="0" fontId="20" fillId="12" borderId="53" xfId="0" applyFont="1" applyFill="1" applyBorder="1" applyAlignment="1" applyProtection="1">
      <alignment horizontal="center" vertical="center" wrapText="1"/>
    </xf>
    <xf numFmtId="164" fontId="2" fillId="0" borderId="36" xfId="1" applyNumberFormat="1" applyFont="1" applyBorder="1" applyAlignment="1" applyProtection="1">
      <alignment horizontal="right" vertical="center" wrapText="1"/>
      <protection locked="0" hidden="1"/>
    </xf>
    <xf numFmtId="10" fontId="2" fillId="0" borderId="36" xfId="2" applyNumberFormat="1" applyFont="1" applyFill="1" applyBorder="1" applyAlignment="1" applyProtection="1">
      <alignment horizontal="right" vertical="center" wrapText="1"/>
    </xf>
    <xf numFmtId="10" fontId="13" fillId="0" borderId="36" xfId="2" applyNumberFormat="1" applyFont="1" applyBorder="1" applyAlignment="1" applyProtection="1">
      <alignment horizontal="right" vertical="center" wrapText="1"/>
    </xf>
    <xf numFmtId="166" fontId="29" fillId="0" borderId="2" xfId="2" applyNumberFormat="1" applyFont="1" applyFill="1" applyBorder="1" applyAlignment="1" applyProtection="1">
      <alignment horizontal="center" vertical="center" wrapText="1"/>
    </xf>
    <xf numFmtId="10" fontId="2" fillId="0" borderId="35" xfId="2" applyNumberFormat="1" applyFont="1" applyBorder="1" applyAlignment="1" applyProtection="1">
      <alignment vertical="center" wrapText="1"/>
    </xf>
    <xf numFmtId="10" fontId="2" fillId="0" borderId="37" xfId="2" applyNumberFormat="1" applyFont="1" applyBorder="1" applyAlignment="1" applyProtection="1">
      <alignment vertical="center" wrapText="1"/>
    </xf>
    <xf numFmtId="9" fontId="2" fillId="0" borderId="0" xfId="0" applyNumberFormat="1" applyFont="1" applyFill="1" applyAlignment="1" applyProtection="1">
      <alignment vertical="center" wrapText="1"/>
    </xf>
    <xf numFmtId="10" fontId="2" fillId="0" borderId="0" xfId="2" applyNumberFormat="1" applyFont="1" applyFill="1" applyAlignment="1" applyProtection="1">
      <alignment vertical="center" wrapText="1"/>
    </xf>
    <xf numFmtId="10" fontId="2" fillId="0" borderId="0" xfId="0" applyNumberFormat="1" applyFont="1" applyFill="1" applyAlignment="1" applyProtection="1">
      <alignment vertical="center" wrapText="1"/>
    </xf>
    <xf numFmtId="10" fontId="29" fillId="0" borderId="1" xfId="2" applyNumberFormat="1" applyFont="1" applyFill="1" applyBorder="1" applyAlignment="1" applyProtection="1">
      <alignment horizontal="center" vertical="center" wrapText="1"/>
    </xf>
    <xf numFmtId="17" fontId="24" fillId="13" borderId="25" xfId="0" applyNumberFormat="1" applyFont="1" applyFill="1" applyBorder="1" applyAlignment="1" applyProtection="1">
      <alignment horizontal="center" vertical="center" wrapText="1"/>
    </xf>
    <xf numFmtId="164" fontId="2" fillId="0" borderId="1" xfId="1" applyNumberFormat="1" applyFont="1" applyBorder="1" applyAlignment="1" applyProtection="1">
      <alignment horizontal="right" vertical="center" wrapText="1"/>
    </xf>
    <xf numFmtId="43" fontId="2" fillId="0" borderId="14" xfId="1" applyFont="1" applyBorder="1" applyAlignment="1" applyProtection="1">
      <alignment horizontal="right" vertical="center" wrapText="1"/>
    </xf>
    <xf numFmtId="10" fontId="2" fillId="0" borderId="14" xfId="2" applyNumberFormat="1" applyFont="1" applyFill="1" applyBorder="1" applyAlignment="1" applyProtection="1">
      <alignment horizontal="right" vertical="center" wrapText="1"/>
    </xf>
    <xf numFmtId="10" fontId="13" fillId="0" borderId="14" xfId="2" applyNumberFormat="1" applyFont="1" applyBorder="1" applyAlignment="1" applyProtection="1">
      <alignment horizontal="right" vertical="center" wrapText="1"/>
    </xf>
    <xf numFmtId="166" fontId="29" fillId="0" borderId="14" xfId="2" applyNumberFormat="1" applyFont="1" applyBorder="1" applyAlignment="1" applyProtection="1">
      <alignment horizontal="center" vertical="center" wrapText="1"/>
    </xf>
    <xf numFmtId="10" fontId="2" fillId="0" borderId="14" xfId="2" applyNumberFormat="1" applyFont="1" applyBorder="1" applyAlignment="1" applyProtection="1">
      <alignment vertical="center" wrapText="1"/>
    </xf>
    <xf numFmtId="10" fontId="13" fillId="0" borderId="15" xfId="2" applyNumberFormat="1" applyFont="1" applyBorder="1" applyAlignment="1" applyProtection="1">
      <alignment vertical="center" wrapText="1"/>
    </xf>
    <xf numFmtId="17" fontId="20" fillId="12" borderId="41" xfId="0" applyNumberFormat="1" applyFont="1" applyFill="1" applyBorder="1" applyAlignment="1" applyProtection="1">
      <alignment horizontal="center" vertical="center" wrapText="1"/>
    </xf>
    <xf numFmtId="0" fontId="24" fillId="10" borderId="42" xfId="0" applyFont="1" applyFill="1" applyBorder="1" applyAlignment="1" applyProtection="1">
      <alignment horizontal="right" vertical="center" wrapText="1"/>
    </xf>
    <xf numFmtId="2" fontId="24" fillId="10" borderId="42" xfId="0" applyNumberFormat="1" applyFont="1" applyFill="1" applyBorder="1" applyAlignment="1" applyProtection="1">
      <alignment horizontal="right" vertical="center" wrapText="1"/>
    </xf>
    <xf numFmtId="9" fontId="24" fillId="10" borderId="42" xfId="2" applyFont="1" applyFill="1" applyBorder="1" applyAlignment="1" applyProtection="1">
      <alignment horizontal="right" vertical="center" wrapText="1"/>
    </xf>
    <xf numFmtId="10" fontId="13" fillId="0" borderId="42" xfId="2" applyNumberFormat="1" applyFont="1" applyBorder="1" applyAlignment="1" applyProtection="1">
      <alignment horizontal="left" vertical="center" wrapText="1"/>
    </xf>
    <xf numFmtId="0" fontId="2" fillId="0" borderId="54" xfId="0" applyFont="1" applyBorder="1" applyAlignment="1" applyProtection="1">
      <alignment vertical="center" wrapText="1"/>
    </xf>
    <xf numFmtId="10" fontId="13" fillId="0" borderId="41" xfId="2" applyNumberFormat="1" applyFont="1" applyBorder="1" applyAlignment="1" applyProtection="1">
      <alignment vertical="center" wrapText="1"/>
    </xf>
    <xf numFmtId="10" fontId="13" fillId="0" borderId="43" xfId="2" applyNumberFormat="1" applyFont="1" applyBorder="1" applyAlignment="1" applyProtection="1">
      <alignment vertical="center" wrapText="1"/>
    </xf>
    <xf numFmtId="167" fontId="2" fillId="0" borderId="1" xfId="1" applyNumberFormat="1" applyFont="1" applyBorder="1" applyAlignment="1" applyProtection="1">
      <alignment vertical="center" wrapText="1"/>
      <protection locked="0" hidden="1"/>
    </xf>
    <xf numFmtId="9" fontId="17" fillId="0" borderId="4" xfId="0" applyNumberFormat="1" applyFont="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1"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1" xfId="0" applyFont="1" applyBorder="1" applyAlignment="1" applyProtection="1">
      <alignment horizontal="left"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6" fillId="14" borderId="47" xfId="3" applyFont="1" applyFill="1" applyBorder="1" applyAlignment="1">
      <alignment horizontal="left" vertical="center" wrapText="1"/>
    </xf>
    <xf numFmtId="0" fontId="27" fillId="0" borderId="48" xfId="3" applyFont="1" applyBorder="1"/>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9" fontId="2" fillId="0" borderId="31" xfId="2" applyFont="1" applyBorder="1" applyAlignment="1" applyProtection="1">
      <alignment horizontal="center" vertical="center" wrapText="1"/>
      <protection locked="0" hidden="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8" fillId="0" borderId="20"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26" fillId="14" borderId="47" xfId="3" applyFont="1" applyFill="1" applyBorder="1" applyAlignment="1">
      <alignment horizontal="justify" vertical="center" wrapText="1"/>
    </xf>
    <xf numFmtId="0" fontId="27" fillId="0" borderId="48" xfId="3" applyFont="1" applyBorder="1" applyAlignment="1">
      <alignment horizontal="justify" vertical="center" wrapText="1"/>
    </xf>
    <xf numFmtId="0" fontId="27" fillId="0" borderId="50" xfId="3" applyFont="1" applyBorder="1" applyAlignment="1">
      <alignment horizontal="justify" vertical="center" wrapText="1"/>
    </xf>
    <xf numFmtId="9" fontId="17" fillId="0" borderId="24" xfId="0" applyNumberFormat="1" applyFont="1" applyBorder="1" applyAlignment="1" applyProtection="1">
      <alignment horizontal="center" vertical="center" wrapText="1"/>
    </xf>
  </cellXfs>
  <cellStyles count="5">
    <cellStyle name="Millares" xfId="1" builtinId="3"/>
    <cellStyle name="Normal" xfId="0" builtinId="0"/>
    <cellStyle name="Normal 2" xfId="3"/>
    <cellStyle name="Normal 3" xfId="4"/>
    <cellStyle name="Porcentaje" xfId="2" builtin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207419" y="628650"/>
          <a:ext cx="26384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2</xdr:col>
      <xdr:colOff>728663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78756" cy="4692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4763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40656" cy="4692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2</xdr:col>
      <xdr:colOff>671513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21606" cy="469264"/>
        </a:xfrm>
        <a:prstGeom prst="rect">
          <a:avLst/>
        </a:prstGeom>
      </xdr:spPr>
    </xdr:pic>
    <xdr:clientData/>
  </xdr:twoCellAnchor>
  <xdr:twoCellAnchor>
    <xdr:from>
      <xdr:col>3</xdr:col>
      <xdr:colOff>73819</xdr:colOff>
      <xdr:row>3</xdr:row>
      <xdr:rowOff>0</xdr:rowOff>
    </xdr:from>
    <xdr:to>
      <xdr:col>6</xdr:col>
      <xdr:colOff>292894</xdr:colOff>
      <xdr:row>3</xdr:row>
      <xdr:rowOff>0</xdr:rowOff>
    </xdr:to>
    <xdr:sp macro="" textlink="">
      <xdr:nvSpPr>
        <xdr:cNvPr id="4"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4763</xdr:colOff>
      <xdr:row>3</xdr:row>
      <xdr:rowOff>31114</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40656" cy="4692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2</xdr:col>
      <xdr:colOff>481013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231106" cy="469264"/>
        </a:xfrm>
        <a:prstGeom prst="rect">
          <a:avLst/>
        </a:prstGeom>
      </xdr:spPr>
    </xdr:pic>
    <xdr:clientData/>
  </xdr:twoCellAnchor>
  <xdr:twoCellAnchor>
    <xdr:from>
      <xdr:col>3</xdr:col>
      <xdr:colOff>73819</xdr:colOff>
      <xdr:row>3</xdr:row>
      <xdr:rowOff>0</xdr:rowOff>
    </xdr:from>
    <xdr:to>
      <xdr:col>6</xdr:col>
      <xdr:colOff>292894</xdr:colOff>
      <xdr:row>3</xdr:row>
      <xdr:rowOff>0</xdr:rowOff>
    </xdr:to>
    <xdr:sp macro="" textlink="">
      <xdr:nvSpPr>
        <xdr:cNvPr id="4"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2</xdr:col>
      <xdr:colOff>576263</xdr:colOff>
      <xdr:row>3</xdr:row>
      <xdr:rowOff>31114</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57" y="190500"/>
          <a:ext cx="1326356" cy="46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ALEJOR/Downloads/hoja%20Metodologica%20P.%20Gesti&#243;n%20Talento%20humano%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ja_metodologica_Indicadores%20Cont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1"/>
      <sheetName val="I2"/>
      <sheetName val="I3"/>
      <sheetName val="I4"/>
      <sheetName val="Hoja2"/>
    </sheetNames>
    <sheetDataSet>
      <sheetData sheetId="0"/>
      <sheetData sheetId="1"/>
      <sheetData sheetId="2"/>
      <sheetData sheetId="3"/>
      <sheetData sheetId="4">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cell r="H2" t="str">
            <v xml:space="preserve">Atención Social
</v>
          </cell>
          <cell r="J2" t="str">
            <v>2015011000230 - "DESARROLLO TECNOLÓGICO PARA EL SISTEMA MISIONAL PENITENCIARIO Y CARCELARIO</v>
          </cell>
        </row>
        <row r="3">
          <cell r="A3" t="str">
            <v xml:space="preserve">DICUV - DIRECCIÓN DE CUSTODIA Y VIGILANCIA </v>
          </cell>
          <cell r="F3" t="str">
            <v>Brindar programas pertinentes de tratamiento penitenciario orientados a la PPL que les permita su resocialización para la vida en libertad.</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F4" t="str">
            <v xml:space="preserve">Contribuir a la protección y el fomento de los derechos humanos de la población privada de la libertad en la prestación de los servicios penitenciarios y carcelarios. </v>
          </cell>
          <cell r="H4" t="str">
            <v xml:space="preserve">Control Interno </v>
          </cell>
          <cell r="J4" t="str">
            <v>2015011000276 - IMPLEMENTACIÓN CÁRCELES PARA LA PAZ NACIONAL</v>
          </cell>
        </row>
        <row r="5">
          <cell r="A5" t="str">
            <v>DIRES - DIRECCION ESCUELA DE FORMACIÓN</v>
          </cell>
          <cell r="F5" t="str">
            <v>Gestionar los programas académicos de acuerdo con los lineamientos establecidos en la legislación vigente con el fin de producir una oferta educativa pertinente y de calidad.</v>
          </cell>
          <cell r="H5" t="str">
            <v xml:space="preserve">Derechos Humanos  y Atención al Cliente
</v>
          </cell>
          <cell r="J5" t="str">
            <v>2015011000269 - DISEÑO DE HERRAMIENTAS DE EVALUACIÓN NACIONAL</v>
          </cell>
        </row>
        <row r="6">
          <cell r="A6" t="str">
            <v>GAPOE - GRUPO DE APOYO ESPIRITUAL</v>
          </cell>
          <cell r="F6" t="str">
            <v>Implementar un modelo de planeación y gestión que articule la adopción de políticas, afiance la actuación administrativa,  facilite el cumplimiento de las metas institucionales y la prestación de servicios a la comunidad.</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F7" t="str">
            <v>Realizar asesoría jurídica y  orientar las políticas a nivel nacional sobre la aplicación del régimen disciplinario para la defensa judicial del Inpec.</v>
          </cell>
          <cell r="H7" t="str">
            <v xml:space="preserve">Gestión  Legal
</v>
          </cell>
          <cell r="J7" t="str">
            <v>2012011000280 - IMPLEMENTACIÓN GESTIÓN DOCUMENTAL INPEC A NIVEL NACIONAL</v>
          </cell>
        </row>
        <row r="8">
          <cell r="A8" t="str">
            <v xml:space="preserve">GATEC - GRUPO DE ATENCIÓN AL CIUDADANO </v>
          </cell>
          <cell r="F8" t="str">
            <v>Sostener la Atención Social a la PPL, que les otorgue condiciones dignas en la  Pricionalización.</v>
          </cell>
          <cell r="H8" t="str">
            <v xml:space="preserve">Gestión  Talento Humano
</v>
          </cell>
        </row>
        <row r="9">
          <cell r="A9" t="str">
            <v xml:space="preserve">GODHU - GRUPO DE DERECHOS HUMANOS </v>
          </cell>
          <cell r="F9" t="str">
            <v>Generar condiciones permanentes de seguridad en los ERON.</v>
          </cell>
          <cell r="H9" t="str">
            <v xml:space="preserve">Gestión del Conocimiento Institucional.
</v>
          </cell>
        </row>
        <row r="10">
          <cell r="A10" t="str">
            <v xml:space="preserve">GRURI - GRUPO DE RELACIONES INTERNACIONALES </v>
          </cell>
          <cell r="F10" t="str">
            <v>Garantizar la gestión del Talento Humano, para que los servidores penitenciarios desarrollen de manera competente y comprometida la Nacionalidad de la Institucional.</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ciones Presupuestales"/>
      <sheetName val="Hoja2"/>
      <sheetName val="Variaciones Balance"/>
      <sheetName val="Taritas Tributarias"/>
      <sheetName val="Cumplimiento Obligaciones"/>
    </sheetNames>
    <sheetDataSet>
      <sheetData sheetId="0"/>
      <sheetData sheetId="1">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cell r="H2" t="str">
            <v xml:space="preserve">Atención Social
</v>
          </cell>
          <cell r="J2" t="str">
            <v>2015011000230 - "DESARROLLO TECNOLÓGICO PARA EL SISTEMA MISIONAL PENITENCIARIO Y CARCELARIO</v>
          </cell>
        </row>
        <row r="3">
          <cell r="A3" t="str">
            <v xml:space="preserve">DICUV - DIRECCIÓN DE CUSTODIA Y VIGILANCIA </v>
          </cell>
          <cell r="F3" t="str">
            <v>Brindar programas pertinentes de tratamiento penitenciario orientados a la PPL que les permita su resocialización para la vida en libertad.</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F4" t="str">
            <v xml:space="preserve">Contribuir a la protección y el fomento de los derechos humanos de la población privada de la libertad en la prestación de los servicios penitenciarios y carcelarios. </v>
          </cell>
          <cell r="H4" t="str">
            <v xml:space="preserve">Control Interno </v>
          </cell>
          <cell r="J4" t="str">
            <v>2015011000276 - IMPLEMENTACIÓN CÁRCELES PARA LA PAZ NACIONAL</v>
          </cell>
        </row>
        <row r="5">
          <cell r="A5" t="str">
            <v>DIRES - DIRECCION ESCUELA DE FORMACIÓN</v>
          </cell>
          <cell r="F5" t="str">
            <v>Gestionar los programas académicos de acuerdo con los lineamientos establecidos en la legislación vigente con el fin de producir una oferta educativa pertinente y de calidad.</v>
          </cell>
          <cell r="H5" t="str">
            <v xml:space="preserve">Derechos Humanos  y Atención al Cliente
</v>
          </cell>
          <cell r="J5" t="str">
            <v>2015011000269 - DISEÑO DE HERRAMIENTAS DE EVALUACIÓN NACIONAL</v>
          </cell>
        </row>
        <row r="6">
          <cell r="A6" t="str">
            <v>GAPOE - GRUPO DE APOYO ESPIRITUAL</v>
          </cell>
          <cell r="F6" t="str">
            <v>Implementar un modelo de planeación y gestión que articule la adopción de políticas, afiance la actuación administrativa,  facilite el cumplimiento de las metas institucionales y la prestación de servicios a la comunidad.</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F7" t="str">
            <v>Realizar asesoría jurídica y  orientar las políticas a nivel nacional sobre la aplicación del régimen disciplinario para la defensa judicial del Inpec.</v>
          </cell>
          <cell r="H7" t="str">
            <v xml:space="preserve">Gestión  Legal
</v>
          </cell>
          <cell r="J7" t="str">
            <v>2012011000280 - IMPLEMENTACIÓN GESTIÓN DOCUMENTAL INPEC A NIVEL NACIONAL</v>
          </cell>
        </row>
        <row r="8">
          <cell r="A8" t="str">
            <v xml:space="preserve">GATEC - GRUPO DE ATENCIÓN AL CIUDADANO </v>
          </cell>
          <cell r="F8" t="str">
            <v>Sostener la Atención Social a la PPL, que les otorgue condiciones dignas en la  Pricionalización.</v>
          </cell>
          <cell r="H8" t="str">
            <v xml:space="preserve">Gestión  Talento Humano
</v>
          </cell>
        </row>
        <row r="9">
          <cell r="A9" t="str">
            <v xml:space="preserve">GODHU - GRUPO DE DERECHOS HUMANOS </v>
          </cell>
          <cell r="F9" t="str">
            <v>Generar condiciones permanentes de seguridad en los ERON.</v>
          </cell>
          <cell r="H9" t="str">
            <v xml:space="preserve">Gestión del Conocimiento Institucional.
</v>
          </cell>
        </row>
        <row r="10">
          <cell r="A10" t="str">
            <v xml:space="preserve">GRURI - GRUPO DE RELACIONES INTERNACIONALES </v>
          </cell>
          <cell r="F10" t="str">
            <v>Garantizar la gestión del Talento Humano, para que los servidores penitenciarios desarrollen de manera competente y comprometida la Nacionalidad de la Institucional.</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Normal="100" zoomScaleSheetLayoutView="80" zoomScalePageLayoutView="80" workbookViewId="0">
      <selection activeCell="D7" sqref="D7:H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265</v>
      </c>
      <c r="E7" s="192"/>
      <c r="F7" s="192"/>
      <c r="G7" s="192"/>
      <c r="H7" s="193"/>
      <c r="I7" s="127" t="s">
        <v>63</v>
      </c>
      <c r="J7" s="40" t="s">
        <v>266</v>
      </c>
      <c r="T7" s="96" t="str">
        <f>+D7</f>
        <v>Cumplimiento en pagos con respecto al PAC</v>
      </c>
      <c r="U7" s="97" t="str">
        <f>+D9</f>
        <v>Realizar seguimiento de los recursos que la entidad solicita mes a mes a la Direccion General de Credito Publico y Tesoro Nacional, con el fin de evitar proyecciones por encima del valor a pagar para que la entidad no tenga indicadores negativos de PAC no utilizado.</v>
      </c>
      <c r="V7" s="97" t="e">
        <f>+#REF!</f>
        <v>#REF!</v>
      </c>
      <c r="W7" s="97" t="e">
        <f>+#REF!</f>
        <v>#REF!</v>
      </c>
      <c r="X7" s="97" t="str">
        <f>+D17</f>
        <v>Ejercer el adecuado control de los recursos financieros asignados al Instituto en cumplimiento a los principios contables y de hacienda pública.</v>
      </c>
      <c r="Y7" s="97">
        <f>+D19</f>
        <v>0</v>
      </c>
      <c r="Z7" s="97" t="e">
        <f>+#REF!</f>
        <v>#REF!</v>
      </c>
      <c r="AA7" s="97" t="str">
        <f>+F23</f>
        <v xml:space="preserve">Valor Pagado realizado  </v>
      </c>
      <c r="AB7" s="97" t="str">
        <f>+F24</f>
        <v>Valor Pago programados * 100%</v>
      </c>
      <c r="AC7" s="97" t="str">
        <f>+E27</f>
        <v>Valor programado aprobado</v>
      </c>
      <c r="AD7" s="97" t="str">
        <f>+E26</f>
        <v>Valor asignado al Instituto Ejecutado</v>
      </c>
      <c r="AE7" s="97" t="str">
        <f>+J23</f>
        <v>SIIF Nación</v>
      </c>
      <c r="AF7" s="97" t="str">
        <f>+J24</f>
        <v>SIIF Nación</v>
      </c>
      <c r="AG7" s="97" t="str">
        <f>+C29</f>
        <v>Trimestral</v>
      </c>
      <c r="AH7" s="97" t="str">
        <f>+F29</f>
        <v>Eficacia</v>
      </c>
      <c r="AI7" s="97" t="str">
        <f>+I29</f>
        <v>Niguna</v>
      </c>
      <c r="AJ7" s="98" t="str">
        <f>+D31</f>
        <v>Porcentaje</v>
      </c>
      <c r="AK7" s="99">
        <f>+H31</f>
        <v>42005</v>
      </c>
      <c r="AL7" s="100">
        <f>+J31</f>
        <v>0</v>
      </c>
      <c r="AM7" s="97" t="str">
        <f>+D33</f>
        <v>Tesoreria</v>
      </c>
      <c r="AN7" s="97" t="str">
        <f>CONCATENATE(I33," ",J33)</f>
        <v xml:space="preserve">Grupo Tesoreria </v>
      </c>
      <c r="AO7" s="101" t="e">
        <f>+#REF!</f>
        <v>#REF!</v>
      </c>
      <c r="AP7" s="101" t="e">
        <f>+#REF!</f>
        <v>#REF!</v>
      </c>
      <c r="AQ7" s="101" t="e">
        <f>+#REF!</f>
        <v>#REF!</v>
      </c>
      <c r="AR7" s="101" t="e">
        <f>+#REF!</f>
        <v>#REF!</v>
      </c>
      <c r="AS7" s="102">
        <f>+B45</f>
        <v>0</v>
      </c>
      <c r="AT7" s="102">
        <f>+D45</f>
        <v>0</v>
      </c>
      <c r="AU7" s="102">
        <f>+F45</f>
        <v>1</v>
      </c>
      <c r="AV7" s="102">
        <f>+H45</f>
        <v>1</v>
      </c>
      <c r="AW7" s="100">
        <f>+J45</f>
        <v>1</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267</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268</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13.5" customHeight="1" x14ac:dyDescent="0.25">
      <c r="B15" s="186" t="s">
        <v>3</v>
      </c>
      <c r="C15" s="186" t="str">
        <f>IF(ISERROR(VLOOKUP(#REF!,[4]listas!$B$5:$G$54,2,0)),"",VLOOKUP(#REF!,[4]listas!$B$5:$G$54,2,0))</f>
        <v/>
      </c>
      <c r="D15" s="187" t="s">
        <v>269</v>
      </c>
      <c r="E15" s="187"/>
      <c r="F15" s="187"/>
      <c r="G15" s="187"/>
      <c r="H15" s="187"/>
      <c r="I15" s="187"/>
      <c r="J15" s="187"/>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t="s">
        <v>270</v>
      </c>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271</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x14ac:dyDescent="0.25">
      <c r="B23" s="199" t="s">
        <v>67</v>
      </c>
      <c r="C23" s="200" t="s">
        <v>68</v>
      </c>
      <c r="D23" s="199" t="s">
        <v>183</v>
      </c>
      <c r="E23" s="127" t="s">
        <v>55</v>
      </c>
      <c r="F23" s="201" t="s">
        <v>272</v>
      </c>
      <c r="G23" s="202"/>
      <c r="H23" s="202"/>
      <c r="I23" s="199" t="s">
        <v>69</v>
      </c>
      <c r="J23" s="8" t="s">
        <v>273</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x14ac:dyDescent="0.25">
      <c r="B24" s="199"/>
      <c r="C24" s="200"/>
      <c r="D24" s="199"/>
      <c r="E24" s="127" t="s">
        <v>56</v>
      </c>
      <c r="F24" s="201" t="s">
        <v>274</v>
      </c>
      <c r="G24" s="202"/>
      <c r="H24" s="202"/>
      <c r="I24" s="199"/>
      <c r="J24" s="8" t="s">
        <v>273</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94" t="s">
        <v>70</v>
      </c>
      <c r="C26" s="195" t="str">
        <f>+F23</f>
        <v xml:space="preserve">Valor Pagado realizado  </v>
      </c>
      <c r="D26" s="195"/>
      <c r="E26" s="196" t="s">
        <v>275</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Valor Pago programados * 100%</v>
      </c>
      <c r="D27" s="195"/>
      <c r="E27" s="196" t="s">
        <v>276</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9" t="s">
        <v>71</v>
      </c>
      <c r="C29" s="196" t="s">
        <v>277</v>
      </c>
      <c r="D29" s="196"/>
      <c r="E29" s="129" t="s">
        <v>14</v>
      </c>
      <c r="F29" s="196" t="s">
        <v>204</v>
      </c>
      <c r="G29" s="196"/>
      <c r="H29" s="129"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v>42005</v>
      </c>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271</v>
      </c>
      <c r="E33" s="212"/>
      <c r="F33" s="212"/>
      <c r="G33" s="194" t="s">
        <v>73</v>
      </c>
      <c r="H33" s="194"/>
      <c r="I33" s="203" t="s">
        <v>278</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279</v>
      </c>
      <c r="I37" s="210"/>
      <c r="J37" s="53">
        <v>80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8" t="s">
        <v>81</v>
      </c>
      <c r="F39" s="128" t="s">
        <v>80</v>
      </c>
      <c r="G39" s="128" t="s">
        <v>81</v>
      </c>
      <c r="H39" s="128" t="s">
        <v>80</v>
      </c>
      <c r="I39" s="199" t="s">
        <v>82</v>
      </c>
      <c r="J39" s="220"/>
      <c r="L39" s="82"/>
      <c r="M39" s="82"/>
      <c r="N39" s="82"/>
      <c r="O39" s="82"/>
    </row>
    <row r="40" spans="2:216" ht="13.5" thickBot="1" x14ac:dyDescent="0.3">
      <c r="B40" s="214"/>
      <c r="C40" s="221">
        <v>1</v>
      </c>
      <c r="D40" s="221"/>
      <c r="E40" s="130">
        <v>1</v>
      </c>
      <c r="F40" s="130">
        <v>0.9</v>
      </c>
      <c r="G40" s="130">
        <f>+F40</f>
        <v>0.9</v>
      </c>
      <c r="H40" s="130">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131" t="s">
        <v>280</v>
      </c>
      <c r="L44" s="82"/>
      <c r="M44" s="82"/>
      <c r="N44" s="82"/>
      <c r="O44" s="82"/>
    </row>
    <row r="45" spans="2:216" ht="12.75" customHeight="1" thickBot="1" x14ac:dyDescent="0.3">
      <c r="B45" s="225"/>
      <c r="C45" s="226"/>
      <c r="D45" s="227"/>
      <c r="E45" s="226"/>
      <c r="F45" s="227">
        <v>1</v>
      </c>
      <c r="G45" s="226"/>
      <c r="H45" s="227">
        <v>1</v>
      </c>
      <c r="I45" s="226"/>
      <c r="J45" s="56">
        <f>+IF(I29="SUMA",(B45+D45+F45+H45),H45)</f>
        <v>1</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AE4:AE5"/>
    <mergeCell ref="AF4:AF5"/>
    <mergeCell ref="AG4:AG5"/>
  </mergeCells>
  <conditionalFormatting sqref="AM26:AR26 AI26:AJ26">
    <cfRule type="cellIs" dxfId="15"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FF24" sqref="FF24"/>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248</v>
      </c>
      <c r="E7" s="192"/>
      <c r="F7" s="192"/>
      <c r="G7" s="192"/>
      <c r="H7" s="193"/>
      <c r="I7" s="123" t="s">
        <v>63</v>
      </c>
      <c r="J7" s="40" t="s">
        <v>356</v>
      </c>
      <c r="T7" s="96" t="str">
        <f>+D7</f>
        <v>TRANSFERIR LOS DINEROS CONSIGNADOS POR CONCEPTO DE DECOMISOS DE LA PPL</v>
      </c>
      <c r="U7" s="97" t="str">
        <f>+D9</f>
        <v>Realizar reintegro de los dineros decomisados a la PPL</v>
      </c>
      <c r="V7" s="97" t="e">
        <f>+#REF!</f>
        <v>#REF!</v>
      </c>
      <c r="W7" s="97" t="e">
        <f>+#REF!</f>
        <v>#REF!</v>
      </c>
      <c r="X7" s="97">
        <f>+D17</f>
        <v>0</v>
      </c>
      <c r="Y7" s="97">
        <f>+D19</f>
        <v>0</v>
      </c>
      <c r="Z7" s="97" t="e">
        <f>+#REF!</f>
        <v>#REF!</v>
      </c>
      <c r="AA7" s="97" t="str">
        <f>+F23</f>
        <v>Solicitud firmada por el Director del establecimeinto</v>
      </c>
      <c r="AB7" s="97" t="str">
        <f>+F24</f>
        <v>Transferencia realizada a la cuenta matriz del establecimeinto</v>
      </c>
      <c r="AC7" s="97" t="str">
        <f>+E27</f>
        <v>Reporte transferencia bancaria</v>
      </c>
      <c r="AD7" s="97" t="str">
        <f>+E26</f>
        <v>Documento emitido y firmado por el director del establecimiento solicitante del reintegro de dineros decomisados</v>
      </c>
      <c r="AE7" s="97" t="str">
        <f>+J23</f>
        <v>Oficio firmado por el director del establecimiento</v>
      </c>
      <c r="AF7" s="97" t="str">
        <f>+J24</f>
        <v>Giro bancario</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249</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4.6" customHeight="1" x14ac:dyDescent="0.25">
      <c r="B23" s="199" t="s">
        <v>67</v>
      </c>
      <c r="C23" s="200" t="s">
        <v>68</v>
      </c>
      <c r="D23" s="199" t="s">
        <v>183</v>
      </c>
      <c r="E23" s="123" t="s">
        <v>55</v>
      </c>
      <c r="F23" s="238" t="s">
        <v>250</v>
      </c>
      <c r="G23" s="238"/>
      <c r="H23" s="238"/>
      <c r="I23" s="199" t="s">
        <v>69</v>
      </c>
      <c r="J23" s="8" t="s">
        <v>252</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29.45" customHeight="1" x14ac:dyDescent="0.25">
      <c r="B24" s="199"/>
      <c r="C24" s="200"/>
      <c r="D24" s="199"/>
      <c r="E24" s="123" t="s">
        <v>56</v>
      </c>
      <c r="F24" s="238" t="s">
        <v>253</v>
      </c>
      <c r="G24" s="238"/>
      <c r="H24" s="238"/>
      <c r="I24" s="199"/>
      <c r="J24" s="8" t="s">
        <v>251</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42.6" customHeight="1" x14ac:dyDescent="0.25">
      <c r="B26" s="194" t="s">
        <v>70</v>
      </c>
      <c r="C26" s="195" t="str">
        <f>+F23</f>
        <v>Solicitud firmada por el Director del establecimeinto</v>
      </c>
      <c r="D26" s="195"/>
      <c r="E26" s="196" t="s">
        <v>254</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40.9" customHeight="1" x14ac:dyDescent="0.25">
      <c r="B27" s="194"/>
      <c r="C27" s="195" t="str">
        <f>+F24</f>
        <v>Transferencia realizada a la cuenta matriz del establecimeinto</v>
      </c>
      <c r="D27" s="195"/>
      <c r="E27" s="196" t="s">
        <v>255</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203</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95</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0.96</v>
      </c>
      <c r="G40" s="125">
        <f>+F40</f>
        <v>0.96</v>
      </c>
      <c r="H40" s="125">
        <f>+I40</f>
        <v>0.94</v>
      </c>
      <c r="I40" s="222">
        <v>0.94</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6"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FH34" sqref="FH34"/>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256</v>
      </c>
      <c r="E7" s="192"/>
      <c r="F7" s="192"/>
      <c r="G7" s="192"/>
      <c r="H7" s="193"/>
      <c r="I7" s="123" t="s">
        <v>63</v>
      </c>
      <c r="J7" s="40" t="s">
        <v>357</v>
      </c>
      <c r="T7" s="96" t="str">
        <f>+D7</f>
        <v>REALIZAR TRANSFERENCIA DE LOS RECURSOS CONSIGNADOS A FAVOR DE LA PPL</v>
      </c>
      <c r="U7" s="97" t="str">
        <f>+D9</f>
        <v>Que el PPl reciba los recursos que son consignados por sus familiares o allegados dentro de las 24 hioras siguientes a la realizacion de la consignacion</v>
      </c>
      <c r="V7" s="97" t="e">
        <f>+#REF!</f>
        <v>#REF!</v>
      </c>
      <c r="W7" s="97" t="e">
        <f>+#REF!</f>
        <v>#REF!</v>
      </c>
      <c r="X7" s="97">
        <f>+D17</f>
        <v>0</v>
      </c>
      <c r="Y7" s="97">
        <f>+D19</f>
        <v>0</v>
      </c>
      <c r="Z7" s="97" t="e">
        <f>+#REF!</f>
        <v>#REF!</v>
      </c>
      <c r="AA7" s="97" t="str">
        <f>+F23</f>
        <v>Consignaiones realizadas</v>
      </c>
      <c r="AB7" s="97" t="str">
        <f>+F24</f>
        <v>Cargue al folio del PPL</v>
      </c>
      <c r="AC7" s="97" t="str">
        <f>+E27</f>
        <v>Proceso que se realiza en los ERON automaticamente con los archivos planos enviados por el Grupo de Tesoreria</v>
      </c>
      <c r="AD7" s="97" t="str">
        <f>+E26</f>
        <v>Ingreso de un recurso a las cuentas de convenio del INPEC</v>
      </c>
      <c r="AE7" s="97" t="str">
        <f>+J23</f>
        <v>Movimiento diario de banco</v>
      </c>
      <c r="AF7" s="97" t="str">
        <f>+J24</f>
        <v>Reporte aplicativos institucionales (Activa y manejo de dinero)</v>
      </c>
      <c r="AG7" s="97" t="str">
        <f>+C29</f>
        <v>Diario</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257</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4.6" customHeight="1" x14ac:dyDescent="0.25">
      <c r="B23" s="199" t="s">
        <v>67</v>
      </c>
      <c r="C23" s="200" t="s">
        <v>68</v>
      </c>
      <c r="D23" s="199" t="s">
        <v>183</v>
      </c>
      <c r="E23" s="123" t="s">
        <v>55</v>
      </c>
      <c r="F23" s="238" t="s">
        <v>258</v>
      </c>
      <c r="G23" s="238"/>
      <c r="H23" s="238"/>
      <c r="I23" s="199" t="s">
        <v>69</v>
      </c>
      <c r="J23" s="8" t="s">
        <v>260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41.45" customHeight="1" x14ac:dyDescent="0.25">
      <c r="B24" s="199"/>
      <c r="C24" s="200"/>
      <c r="D24" s="199"/>
      <c r="E24" s="123" t="s">
        <v>56</v>
      </c>
      <c r="F24" s="238" t="s">
        <v>259</v>
      </c>
      <c r="G24" s="238"/>
      <c r="H24" s="238"/>
      <c r="I24" s="199"/>
      <c r="J24" s="8" t="s">
        <v>261</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94" t="s">
        <v>70</v>
      </c>
      <c r="C26" s="195" t="str">
        <f>+F23</f>
        <v>Consignaiones realizadas</v>
      </c>
      <c r="D26" s="195"/>
      <c r="E26" s="196" t="s">
        <v>262</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Cargue al folio del PPL</v>
      </c>
      <c r="D27" s="195"/>
      <c r="E27" s="196" t="s">
        <v>263</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264</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100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1</v>
      </c>
      <c r="G40" s="125">
        <f>+F40</f>
        <v>1</v>
      </c>
      <c r="H40" s="125">
        <f>+I40</f>
        <v>0.99</v>
      </c>
      <c r="I40" s="222">
        <v>0.99</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5"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90" zoomScaleNormal="90" zoomScaleSheetLayoutView="80" zoomScalePageLayoutView="80" workbookViewId="0">
      <selection activeCell="M24" sqref="M24"/>
    </sheetView>
  </sheetViews>
  <sheetFormatPr baseColWidth="10" defaultColWidth="11.42578125" defaultRowHeight="15" x14ac:dyDescent="0.25"/>
  <cols>
    <col min="1" max="1" width="5.140625" style="1" customWidth="1"/>
    <col min="2" max="2" width="12.85546875" style="1" customWidth="1"/>
    <col min="3" max="3" width="14" style="1" customWidth="1"/>
    <col min="4" max="4" width="13" style="1" customWidth="1"/>
    <col min="5" max="5" width="9.85546875" style="1" customWidth="1"/>
    <col min="6" max="6" width="13.42578125" style="1" customWidth="1"/>
    <col min="7" max="8" width="12.42578125" style="1" customWidth="1"/>
    <col min="9" max="9" width="24"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289</v>
      </c>
      <c r="E7" s="192"/>
      <c r="F7" s="192"/>
      <c r="G7" s="192"/>
      <c r="H7" s="193"/>
      <c r="I7" s="132" t="s">
        <v>63</v>
      </c>
      <c r="J7" s="40" t="s">
        <v>358</v>
      </c>
      <c r="T7" s="96" t="str">
        <f>+D7</f>
        <v>Porcentaje  de Ejecución Presupuestal</v>
      </c>
      <c r="U7" s="97" t="str">
        <f>+D9</f>
        <v>Eficiencia en la ejecución de los recursos presupuestales en cada vigencia fiscal</v>
      </c>
      <c r="V7" s="97" t="e">
        <f>+#REF!</f>
        <v>#REF!</v>
      </c>
      <c r="W7" s="97" t="e">
        <f>+#REF!</f>
        <v>#REF!</v>
      </c>
      <c r="X7" s="97" t="str">
        <f>+D17</f>
        <v>Ejercer el adecuado control de los recursos financieros asignados al Instituto en cumplimiento a los principios contables y de hacienda pública</v>
      </c>
      <c r="Y7" s="97">
        <f>+D19</f>
        <v>0</v>
      </c>
      <c r="Z7" s="97" t="e">
        <f>+#REF!</f>
        <v>#REF!</v>
      </c>
      <c r="AA7" s="97" t="str">
        <f>+F23</f>
        <v>Compromisos (Cifras en millones de pesos)</v>
      </c>
      <c r="AB7" s="97" t="str">
        <f>+F24</f>
        <v>Apropiación definitiva del presupuesto  (Cifras en millones de pesos)</v>
      </c>
      <c r="AC7" s="97">
        <f>+E27</f>
        <v>0</v>
      </c>
      <c r="AD7" s="97">
        <f>+E26</f>
        <v>0</v>
      </c>
      <c r="AE7" s="97" t="str">
        <f>+J23</f>
        <v>Informe de ejecución presupuestal (desagregado y Decreto) de la Unidad 00 Instituto Nacional Penitenciario y Carcelario del sistema SIIF Nación columna  compromisos.</v>
      </c>
      <c r="AF7" s="97" t="str">
        <f>+J24</f>
        <v>Informe de ejecución presupuestal (desagregado y Decreto) de la Unidad 00 Instituto Nacional Penitenciario y Carcelario del sistema SIIF Nación columna Apropiación Vigente.</v>
      </c>
      <c r="AG7" s="97" t="str">
        <f>+C29</f>
        <v>Mensual</v>
      </c>
      <c r="AH7" s="97" t="str">
        <f>+F29</f>
        <v>Eficiencia</v>
      </c>
      <c r="AI7" s="97" t="str">
        <f>+I29</f>
        <v>Positiva</v>
      </c>
      <c r="AJ7" s="98" t="str">
        <f>+D31</f>
        <v>Porcentaje</v>
      </c>
      <c r="AK7" s="99">
        <f>+H31</f>
        <v>0</v>
      </c>
      <c r="AL7" s="100">
        <f>+J31</f>
        <v>0</v>
      </c>
      <c r="AM7" s="97" t="str">
        <f>+D33</f>
        <v>DIGEC - Dirección de Gestión Corporativa</v>
      </c>
      <c r="AN7" s="97" t="str">
        <f>CONCATENATE(I33," ",J33)</f>
        <v xml:space="preserve">DIGEC - Dirección de Gestión Corporativa </v>
      </c>
      <c r="AO7" s="101" t="e">
        <f>+#REF!</f>
        <v>#REF!</v>
      </c>
      <c r="AP7" s="101" t="e">
        <f>+#REF!</f>
        <v>#REF!</v>
      </c>
      <c r="AQ7" s="101" t="e">
        <f>+#REF!</f>
        <v>#REF!</v>
      </c>
      <c r="AR7" s="101" t="e">
        <f>+#REF!</f>
        <v>#REF!</v>
      </c>
      <c r="AS7" s="102">
        <f>+B45</f>
        <v>0.94</v>
      </c>
      <c r="AT7" s="102">
        <f>+D45</f>
        <v>0.94</v>
      </c>
      <c r="AU7" s="102">
        <f>+F45</f>
        <v>0.94</v>
      </c>
      <c r="AV7" s="102">
        <f>+H45</f>
        <v>0.94</v>
      </c>
      <c r="AW7" s="100">
        <f>+J45</f>
        <v>0.94</v>
      </c>
      <c r="AX7" s="100" t="str">
        <f>+C23</f>
        <v>División</v>
      </c>
      <c r="AY7" s="103">
        <f t="shared" ref="AY7:BF7" si="0">+C49</f>
        <v>0</v>
      </c>
      <c r="AZ7" s="103">
        <f t="shared" si="0"/>
        <v>0</v>
      </c>
      <c r="BA7" s="103" t="e">
        <f t="shared" si="0"/>
        <v>#DIV/0!</v>
      </c>
      <c r="BB7" s="103">
        <f t="shared" si="0"/>
        <v>0</v>
      </c>
      <c r="BC7" s="103" t="e">
        <f t="shared" si="0"/>
        <v>#DIV/0!</v>
      </c>
      <c r="BD7" s="103">
        <f t="shared" si="0"/>
        <v>0</v>
      </c>
      <c r="BE7" s="103">
        <f t="shared" si="0"/>
        <v>0</v>
      </c>
      <c r="BF7" s="103">
        <f t="shared" si="0"/>
        <v>0</v>
      </c>
      <c r="BG7" s="103">
        <f t="shared" ref="BG7:BN7" si="1">+C51</f>
        <v>0</v>
      </c>
      <c r="BH7" s="103">
        <f t="shared" si="1"/>
        <v>0</v>
      </c>
      <c r="BI7" s="103" t="e">
        <f t="shared" si="1"/>
        <v>#DIV/0!</v>
      </c>
      <c r="BJ7" s="103">
        <f t="shared" si="1"/>
        <v>0</v>
      </c>
      <c r="BK7" s="103" t="e">
        <f t="shared" si="1"/>
        <v>#DIV/0!</v>
      </c>
      <c r="BL7" s="103">
        <f t="shared" si="1"/>
        <v>0</v>
      </c>
      <c r="BM7" s="103">
        <f t="shared" si="1"/>
        <v>0</v>
      </c>
      <c r="BN7" s="103">
        <f t="shared" si="1"/>
        <v>0</v>
      </c>
      <c r="BO7" s="103" t="e">
        <f>+#REF!</f>
        <v>#REF!</v>
      </c>
      <c r="BP7" s="103" t="e">
        <f>+#REF!</f>
        <v>#REF!</v>
      </c>
      <c r="BQ7" s="103" t="e">
        <f>+#REF!</f>
        <v>#REF!</v>
      </c>
      <c r="BR7" s="103" t="e">
        <f>+#REF!</f>
        <v>#REF!</v>
      </c>
      <c r="BS7" s="103" t="e">
        <f>+#REF!</f>
        <v>#REF!</v>
      </c>
      <c r="BT7" s="103" t="e">
        <f>+#REF!</f>
        <v>#REF!</v>
      </c>
      <c r="BU7" s="103" t="e">
        <f>+#REF!</f>
        <v>#REF!</v>
      </c>
      <c r="BV7" s="103" t="e">
        <f>+#REF!</f>
        <v>#REF!</v>
      </c>
      <c r="BW7" s="103" t="e">
        <f>+#REF!</f>
        <v>#REF!</v>
      </c>
      <c r="BX7" s="103" t="e">
        <f>+#REF!</f>
        <v>#REF!</v>
      </c>
      <c r="BY7" s="103" t="e">
        <f>+#REF!</f>
        <v>#REF!</v>
      </c>
      <c r="BZ7" s="103" t="e">
        <f>+#REF!</f>
        <v>#REF!</v>
      </c>
      <c r="CA7" s="103" t="e">
        <f>+#REF!</f>
        <v>#REF!</v>
      </c>
      <c r="CB7" s="103" t="e">
        <f>+#REF!</f>
        <v>#REF!</v>
      </c>
      <c r="CC7" s="103" t="e">
        <f>+#REF!</f>
        <v>#REF!</v>
      </c>
      <c r="CD7" s="103" t="e">
        <f>+#REF!</f>
        <v>#REF!</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290</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291</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13.5" customHeight="1" x14ac:dyDescent="0.25">
      <c r="B15" s="186" t="s">
        <v>3</v>
      </c>
      <c r="C15" s="186" t="str">
        <f>IF(ISERROR(VLOOKUP(#REF!,[4]listas!$B$5:$G$54,2,0)),"",VLOOKUP(#REF!,[4]listas!$B$5:$G$54,2,0))</f>
        <v/>
      </c>
      <c r="D15" s="187" t="s">
        <v>269</v>
      </c>
      <c r="E15" s="187"/>
      <c r="F15" s="187"/>
      <c r="G15" s="187"/>
      <c r="H15" s="187"/>
      <c r="I15" s="187"/>
      <c r="J15" s="187"/>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t="s">
        <v>292</v>
      </c>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293</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39.75" customHeight="1" x14ac:dyDescent="0.25">
      <c r="B23" s="199" t="s">
        <v>67</v>
      </c>
      <c r="C23" s="200" t="s">
        <v>68</v>
      </c>
      <c r="D23" s="199" t="s">
        <v>183</v>
      </c>
      <c r="E23" s="132" t="s">
        <v>55</v>
      </c>
      <c r="F23" s="243" t="s">
        <v>294</v>
      </c>
      <c r="G23" s="244"/>
      <c r="H23" s="244"/>
      <c r="I23" s="199" t="s">
        <v>69</v>
      </c>
      <c r="J23" s="136" t="s">
        <v>295</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42" customHeight="1" x14ac:dyDescent="0.25">
      <c r="B24" s="199"/>
      <c r="C24" s="200"/>
      <c r="D24" s="199"/>
      <c r="E24" s="132" t="s">
        <v>56</v>
      </c>
      <c r="F24" s="243" t="s">
        <v>296</v>
      </c>
      <c r="G24" s="244"/>
      <c r="H24" s="245"/>
      <c r="I24" s="199"/>
      <c r="J24" s="136" t="s">
        <v>297</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94" t="s">
        <v>70</v>
      </c>
      <c r="C26" s="195" t="str">
        <f>+F23</f>
        <v>Compromisos (Cifras en millones de pesos)</v>
      </c>
      <c r="D26" s="195"/>
      <c r="E26" s="196"/>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Apropiación definitiva del presupuesto  (Cifras en millones de pesos)</v>
      </c>
      <c r="D27" s="195"/>
      <c r="E27" s="196"/>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33" t="s">
        <v>71</v>
      </c>
      <c r="C29" s="196" t="s">
        <v>203</v>
      </c>
      <c r="D29" s="196"/>
      <c r="E29" s="133" t="s">
        <v>14</v>
      </c>
      <c r="F29" s="196" t="s">
        <v>298</v>
      </c>
      <c r="G29" s="196"/>
      <c r="H29" s="133" t="s">
        <v>72</v>
      </c>
      <c r="I29" s="197" t="s">
        <v>288</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299</v>
      </c>
      <c r="E33" s="212"/>
      <c r="F33" s="212"/>
      <c r="G33" s="194" t="s">
        <v>73</v>
      </c>
      <c r="H33" s="194"/>
      <c r="I33" s="203" t="s">
        <v>299</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40" t="s">
        <v>300</v>
      </c>
      <c r="E35" s="241"/>
      <c r="F35" s="241"/>
      <c r="G35" s="241"/>
      <c r="H35" s="241"/>
      <c r="I35" s="241"/>
      <c r="J35" s="242"/>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94</v>
      </c>
      <c r="D37" s="209"/>
      <c r="E37" s="210" t="s">
        <v>75</v>
      </c>
      <c r="F37" s="210"/>
      <c r="G37" s="53">
        <v>100</v>
      </c>
      <c r="H37" s="210" t="s">
        <v>301</v>
      </c>
      <c r="I37" s="210"/>
      <c r="J37" s="53">
        <v>90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34" t="s">
        <v>81</v>
      </c>
      <c r="F39" s="134" t="s">
        <v>80</v>
      </c>
      <c r="G39" s="134" t="s">
        <v>81</v>
      </c>
      <c r="H39" s="134" t="s">
        <v>80</v>
      </c>
      <c r="I39" s="199" t="s">
        <v>82</v>
      </c>
      <c r="J39" s="220"/>
      <c r="L39" s="82"/>
      <c r="M39" s="82"/>
      <c r="N39" s="82"/>
      <c r="O39" s="82"/>
    </row>
    <row r="40" spans="2:216" ht="13.5" thickBot="1" x14ac:dyDescent="0.3">
      <c r="B40" s="214"/>
      <c r="C40" s="221">
        <v>1</v>
      </c>
      <c r="D40" s="221"/>
      <c r="E40" s="135">
        <v>1</v>
      </c>
      <c r="F40" s="135">
        <v>0.9</v>
      </c>
      <c r="G40" s="135">
        <f>+F40</f>
        <v>0.9</v>
      </c>
      <c r="H40" s="135">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131" t="s">
        <v>280</v>
      </c>
      <c r="L44" s="82"/>
      <c r="M44" s="82"/>
      <c r="N44" s="82"/>
      <c r="O44" s="82"/>
    </row>
    <row r="45" spans="2:216" ht="12.75" customHeight="1" thickBot="1" x14ac:dyDescent="0.3">
      <c r="B45" s="225">
        <v>0.94</v>
      </c>
      <c r="C45" s="226"/>
      <c r="D45" s="227">
        <v>0.94</v>
      </c>
      <c r="E45" s="226"/>
      <c r="F45" s="227">
        <v>0.94</v>
      </c>
      <c r="G45" s="226"/>
      <c r="H45" s="227">
        <v>0.94</v>
      </c>
      <c r="I45" s="226"/>
      <c r="J45" s="56">
        <f>+IF(I29="SUMA",(B45+D45+F45+H45),H45)</f>
        <v>0.94</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thickBot="1" x14ac:dyDescent="0.3">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137" t="s">
        <v>90</v>
      </c>
      <c r="C48" s="138" t="s">
        <v>55</v>
      </c>
      <c r="D48" s="138" t="s">
        <v>56</v>
      </c>
      <c r="E48" s="138" t="s">
        <v>191</v>
      </c>
      <c r="F48" s="138" t="s">
        <v>58</v>
      </c>
      <c r="G48" s="138" t="s">
        <v>61</v>
      </c>
      <c r="H48" s="138" t="s">
        <v>91</v>
      </c>
      <c r="I48" s="138" t="s">
        <v>182</v>
      </c>
      <c r="J48" s="139" t="s">
        <v>92</v>
      </c>
      <c r="L48" s="82"/>
      <c r="M48" s="82"/>
      <c r="N48" s="82"/>
      <c r="O48" s="82"/>
    </row>
    <row r="49" spans="2:15" ht="114.6" customHeight="1" x14ac:dyDescent="0.25">
      <c r="B49" s="60" t="s">
        <v>302</v>
      </c>
      <c r="C49" s="140"/>
      <c r="D49" s="17"/>
      <c r="E49" s="141" t="e">
        <f t="shared" ref="E49:E55" si="2">+C49/D49</f>
        <v>#DIV/0!</v>
      </c>
      <c r="F49" s="141"/>
      <c r="G49" s="142" t="e">
        <f t="shared" ref="G49:G55" si="3">+E49</f>
        <v>#DIV/0!</v>
      </c>
      <c r="H49" s="143"/>
      <c r="I49" s="144"/>
      <c r="J49" s="145"/>
      <c r="L49" s="146"/>
      <c r="M49" s="146"/>
      <c r="N49" s="82"/>
      <c r="O49" s="82"/>
    </row>
    <row r="50" spans="2:15" ht="114.6" customHeight="1" x14ac:dyDescent="0.25">
      <c r="B50" s="60" t="s">
        <v>303</v>
      </c>
      <c r="C50" s="20"/>
      <c r="D50" s="20"/>
      <c r="E50" s="141" t="e">
        <f t="shared" si="2"/>
        <v>#DIV/0!</v>
      </c>
      <c r="F50" s="141"/>
      <c r="G50" s="142" t="e">
        <f t="shared" si="3"/>
        <v>#DIV/0!</v>
      </c>
      <c r="H50" s="143"/>
      <c r="I50" s="144"/>
      <c r="J50" s="145"/>
      <c r="L50" s="146"/>
      <c r="M50" s="147"/>
      <c r="N50" s="82"/>
      <c r="O50" s="82"/>
    </row>
    <row r="51" spans="2:15" ht="114.6" customHeight="1" x14ac:dyDescent="0.25">
      <c r="B51" s="65" t="s">
        <v>304</v>
      </c>
      <c r="C51" s="21"/>
      <c r="D51" s="21"/>
      <c r="E51" s="141" t="e">
        <f t="shared" si="2"/>
        <v>#DIV/0!</v>
      </c>
      <c r="F51" s="141"/>
      <c r="G51" s="142" t="e">
        <f t="shared" si="3"/>
        <v>#DIV/0!</v>
      </c>
      <c r="H51" s="143"/>
      <c r="I51" s="144"/>
      <c r="J51" s="145"/>
      <c r="L51" s="148"/>
      <c r="M51" s="146"/>
      <c r="N51" s="82"/>
      <c r="O51" s="82"/>
    </row>
    <row r="52" spans="2:15" ht="114.6" customHeight="1" x14ac:dyDescent="0.25">
      <c r="B52" s="60" t="s">
        <v>305</v>
      </c>
      <c r="C52" s="140"/>
      <c r="D52" s="17"/>
      <c r="E52" s="141" t="e">
        <f t="shared" si="2"/>
        <v>#DIV/0!</v>
      </c>
      <c r="F52" s="141"/>
      <c r="G52" s="142" t="e">
        <f t="shared" si="3"/>
        <v>#DIV/0!</v>
      </c>
      <c r="H52" s="143"/>
      <c r="I52" s="144"/>
      <c r="J52" s="145"/>
      <c r="L52" s="147"/>
      <c r="M52" s="146"/>
      <c r="N52" s="82"/>
      <c r="O52" s="82"/>
    </row>
    <row r="53" spans="2:15" ht="96" customHeight="1" x14ac:dyDescent="0.25">
      <c r="B53" s="65" t="s">
        <v>306</v>
      </c>
      <c r="C53" s="21"/>
      <c r="D53" s="21"/>
      <c r="E53" s="141" t="e">
        <f t="shared" si="2"/>
        <v>#DIV/0!</v>
      </c>
      <c r="F53" s="141"/>
      <c r="G53" s="142" t="e">
        <f t="shared" si="3"/>
        <v>#DIV/0!</v>
      </c>
      <c r="H53" s="149"/>
      <c r="I53" s="144"/>
      <c r="J53" s="145"/>
      <c r="L53" s="147"/>
      <c r="M53" s="146"/>
      <c r="N53" s="82"/>
      <c r="O53" s="82"/>
    </row>
    <row r="54" spans="2:15" ht="103.15" customHeight="1" x14ac:dyDescent="0.25">
      <c r="B54" s="150">
        <v>43282</v>
      </c>
      <c r="C54" s="21"/>
      <c r="D54" s="21"/>
      <c r="E54" s="141" t="e">
        <f t="shared" si="2"/>
        <v>#DIV/0!</v>
      </c>
      <c r="F54" s="141"/>
      <c r="G54" s="142" t="e">
        <f t="shared" si="3"/>
        <v>#DIV/0!</v>
      </c>
      <c r="H54" s="149"/>
      <c r="I54" s="144"/>
      <c r="J54" s="145"/>
      <c r="L54" s="147"/>
      <c r="M54" s="146"/>
      <c r="N54" s="82"/>
      <c r="O54" s="82"/>
    </row>
    <row r="55" spans="2:15" ht="102" customHeight="1" x14ac:dyDescent="0.25">
      <c r="B55" s="150">
        <v>43313</v>
      </c>
      <c r="C55" s="151"/>
      <c r="D55" s="21"/>
      <c r="E55" s="141" t="e">
        <f t="shared" si="2"/>
        <v>#DIV/0!</v>
      </c>
      <c r="F55" s="141"/>
      <c r="G55" s="142" t="e">
        <f t="shared" si="3"/>
        <v>#DIV/0!</v>
      </c>
      <c r="H55" s="149"/>
      <c r="I55" s="144"/>
      <c r="J55" s="145"/>
      <c r="L55" s="147"/>
      <c r="M55" s="146"/>
      <c r="N55" s="82"/>
      <c r="O55" s="82"/>
    </row>
    <row r="56" spans="2:15" ht="43.15" customHeight="1" thickBot="1" x14ac:dyDescent="0.3">
      <c r="B56" s="70"/>
      <c r="C56" s="152"/>
      <c r="D56" s="152"/>
      <c r="E56" s="153"/>
      <c r="F56" s="153"/>
      <c r="G56" s="154"/>
      <c r="H56" s="155"/>
      <c r="I56" s="156"/>
      <c r="J56" s="157"/>
      <c r="L56" s="147"/>
      <c r="M56" s="146"/>
      <c r="N56" s="82"/>
      <c r="O56" s="82"/>
    </row>
    <row r="57" spans="2:15" ht="48.6" customHeight="1" thickBot="1" x14ac:dyDescent="0.3">
      <c r="B57" s="158" t="s">
        <v>101</v>
      </c>
      <c r="C57" s="159"/>
      <c r="D57" s="159"/>
      <c r="E57" s="160"/>
      <c r="F57" s="161"/>
      <c r="G57" s="162"/>
      <c r="H57" s="163"/>
      <c r="I57" s="164" t="str">
        <f>IF(ISBLANK(D57),"",IF(ISERROR(E57/$J$45),"",IF(C57=0,"",IF($I$29="Incremental",E57/$J$45,IF($I$29="Incremental con línea base",E57/$J$45,IF($I$29="Decremental con líena base",$J$45/E57,$J$45/E57))))))</f>
        <v/>
      </c>
      <c r="J57" s="165"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4"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H59"/>
  <sheetViews>
    <sheetView view="pageBreakPreview" zoomScaleNormal="80" zoomScaleSheetLayoutView="100" zoomScalePageLayoutView="80" workbookViewId="0">
      <selection activeCell="J7" sqref="J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307</v>
      </c>
      <c r="E7" s="192"/>
      <c r="F7" s="192"/>
      <c r="G7" s="192"/>
      <c r="H7" s="193"/>
      <c r="I7" s="132" t="s">
        <v>63</v>
      </c>
      <c r="J7" s="40" t="s">
        <v>359</v>
      </c>
      <c r="T7" s="96" t="str">
        <f>+D7</f>
        <v xml:space="preserve">OBLIGACIONES PRESUPUESTALES </v>
      </c>
      <c r="U7" s="97" t="str">
        <f>+D9</f>
        <v>Determinar la eficiencia al elaborar las Obligaciones Presupuestales con el fin de evitar reclamaciones de los terceros y afectación de la gestión financiera</v>
      </c>
      <c r="V7" s="97" t="e">
        <f>+#REF!</f>
        <v>#REF!</v>
      </c>
      <c r="W7" s="97" t="e">
        <f>+#REF!</f>
        <v>#REF!</v>
      </c>
      <c r="X7" s="97" t="str">
        <f>+D17</f>
        <v>Ejercer el adecuado control de los recursos financieros asignados al Instituto en cumplimiento a los principios contables y de hacienda pública.</v>
      </c>
      <c r="Y7" s="97">
        <f>+D19</f>
        <v>0</v>
      </c>
      <c r="Z7" s="97" t="e">
        <f>+#REF!</f>
        <v>#REF!</v>
      </c>
      <c r="AA7" s="97" t="str">
        <f>+F23</f>
        <v>OBLIGACIONES REALIZADAS CORRECTAMENTE</v>
      </c>
      <c r="AB7" s="97" t="str">
        <f>+F24</f>
        <v>TOTAL OBLIGACIONES</v>
      </c>
      <c r="AC7" s="97" t="str">
        <f>+E27</f>
        <v>OBLIGACIONES REGISTRADAS EN SIIF EN EL GRUPO CONTABLE SEGÚN CUENTAS POR PAGAR ENTREGADAS POR EL GRUPO DE TESORERIA</v>
      </c>
      <c r="AD7" s="97" t="str">
        <f>+E26</f>
        <v>OBLIGACIONES NO DEVUELTAS POR EL GRUPO DE TESORERIA PARA SER CORREGIDAS EN EL GRUPO CONTABLE</v>
      </c>
      <c r="AE7" s="97" t="str">
        <f>+J23</f>
        <v>SIIF NACION II</v>
      </c>
      <c r="AF7" s="97" t="str">
        <f>+J24</f>
        <v>SIIF NACION II</v>
      </c>
      <c r="AG7" s="97" t="str">
        <f>+C29</f>
        <v>Mensual</v>
      </c>
      <c r="AH7" s="97" t="str">
        <f>+F29</f>
        <v>Eficacia</v>
      </c>
      <c r="AI7" s="97" t="str">
        <f>+I29</f>
        <v>Positiva</v>
      </c>
      <c r="AJ7" s="98" t="str">
        <f>+D31</f>
        <v>Porcentaje</v>
      </c>
      <c r="AK7" s="99">
        <f>+H31</f>
        <v>43252</v>
      </c>
      <c r="AL7" s="100">
        <f>+J31</f>
        <v>75</v>
      </c>
      <c r="AM7" s="97" t="str">
        <f>+D33</f>
        <v xml:space="preserve">DIGEC - DIRECCIÓN DE GESTIÓN CORPORATIVA </v>
      </c>
      <c r="AN7" s="97" t="str">
        <f>CONCATENATE(I33," ",J33)</f>
        <v xml:space="preserve">ANYELA MARIA RODRIGUEZ ROCHA - PROFESIONAL UNIVERSITARIO GRUPO CONTABLE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308</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5"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28.5" customHeight="1" x14ac:dyDescent="0.25">
      <c r="B17" s="186" t="s">
        <v>65</v>
      </c>
      <c r="C17" s="186"/>
      <c r="D17" s="188" t="s">
        <v>270</v>
      </c>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99" t="s">
        <v>67</v>
      </c>
      <c r="C23" s="200" t="s">
        <v>68</v>
      </c>
      <c r="D23" s="199" t="s">
        <v>183</v>
      </c>
      <c r="E23" s="132" t="s">
        <v>55</v>
      </c>
      <c r="F23" s="238" t="s">
        <v>309</v>
      </c>
      <c r="G23" s="238"/>
      <c r="H23" s="238"/>
      <c r="I23" s="199" t="s">
        <v>69</v>
      </c>
      <c r="J23" s="8" t="s">
        <v>310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32" t="s">
        <v>56</v>
      </c>
      <c r="F24" s="238" t="s">
        <v>311</v>
      </c>
      <c r="G24" s="238"/>
      <c r="H24" s="238"/>
      <c r="I24" s="199"/>
      <c r="J24" s="8" t="s">
        <v>310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94" t="s">
        <v>70</v>
      </c>
      <c r="C26" s="195" t="str">
        <f>+F23</f>
        <v>OBLIGACIONES REALIZADAS CORRECTAMENTE</v>
      </c>
      <c r="D26" s="195"/>
      <c r="E26" s="196" t="s">
        <v>312</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28.5" customHeight="1" x14ac:dyDescent="0.25">
      <c r="B27" s="194"/>
      <c r="C27" s="195" t="str">
        <f>+F24</f>
        <v>TOTAL OBLIGACIONES</v>
      </c>
      <c r="D27" s="195"/>
      <c r="E27" s="196" t="s">
        <v>313</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33" t="s">
        <v>71</v>
      </c>
      <c r="C29" s="196" t="s">
        <v>203</v>
      </c>
      <c r="D29" s="196"/>
      <c r="E29" s="133" t="s">
        <v>14</v>
      </c>
      <c r="F29" s="196" t="s">
        <v>204</v>
      </c>
      <c r="G29" s="196"/>
      <c r="H29" s="133" t="s">
        <v>72</v>
      </c>
      <c r="I29" s="197" t="s">
        <v>288</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v>43252</v>
      </c>
      <c r="I31" s="46" t="s">
        <v>18</v>
      </c>
      <c r="J31" s="166">
        <v>75</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314</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80</v>
      </c>
      <c r="D37" s="209"/>
      <c r="E37" s="210" t="s">
        <v>75</v>
      </c>
      <c r="F37" s="210"/>
      <c r="G37" s="53">
        <v>90</v>
      </c>
      <c r="H37" s="210" t="s">
        <v>75</v>
      </c>
      <c r="I37" s="210"/>
      <c r="J37" s="53">
        <v>80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34" t="s">
        <v>81</v>
      </c>
      <c r="F39" s="134" t="s">
        <v>80</v>
      </c>
      <c r="G39" s="134" t="s">
        <v>81</v>
      </c>
      <c r="H39" s="134" t="s">
        <v>80</v>
      </c>
      <c r="I39" s="199" t="s">
        <v>82</v>
      </c>
      <c r="J39" s="220"/>
      <c r="L39" s="82"/>
      <c r="M39" s="82"/>
      <c r="N39" s="82"/>
      <c r="O39" s="82"/>
    </row>
    <row r="40" spans="2:216" ht="13.5" thickBot="1" x14ac:dyDescent="0.3">
      <c r="B40" s="214"/>
      <c r="C40" s="221">
        <v>1</v>
      </c>
      <c r="D40" s="221"/>
      <c r="E40" s="135">
        <v>1</v>
      </c>
      <c r="F40" s="135">
        <v>0.9</v>
      </c>
      <c r="G40" s="135">
        <f>+F40</f>
        <v>0.9</v>
      </c>
      <c r="H40" s="135">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131" t="s">
        <v>280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s="1" customFormat="1" ht="30" customHeight="1" x14ac:dyDescent="0.25">
      <c r="B49" s="60" t="s">
        <v>315</v>
      </c>
      <c r="C49" s="17"/>
      <c r="D49" s="17"/>
      <c r="E49" s="36"/>
      <c r="F49" s="36"/>
      <c r="G49" s="61"/>
      <c r="H49" s="62"/>
      <c r="I49" s="63"/>
      <c r="J49" s="64"/>
      <c r="K49" s="82"/>
      <c r="L49" s="82"/>
      <c r="M49" s="82"/>
      <c r="N49" s="82"/>
      <c r="O49" s="82"/>
    </row>
    <row r="50" spans="2:15" s="1" customFormat="1" ht="31.5" customHeight="1" x14ac:dyDescent="0.25">
      <c r="B50" s="65" t="s">
        <v>316</v>
      </c>
      <c r="C50" s="20"/>
      <c r="D50" s="20"/>
      <c r="E50" s="37"/>
      <c r="F50" s="37"/>
      <c r="G50" s="66"/>
      <c r="H50" s="67"/>
      <c r="I50" s="68"/>
      <c r="J50" s="69"/>
      <c r="K50" s="82"/>
      <c r="L50" s="82"/>
      <c r="M50" s="82"/>
      <c r="N50" s="82"/>
      <c r="O50" s="82"/>
    </row>
    <row r="51" spans="2:15" s="1" customFormat="1" ht="29.25" customHeight="1" x14ac:dyDescent="0.25">
      <c r="B51" s="65" t="s">
        <v>317</v>
      </c>
      <c r="C51" s="21"/>
      <c r="D51" s="21"/>
      <c r="E51" s="37"/>
      <c r="F51" s="37"/>
      <c r="G51" s="66"/>
      <c r="H51" s="67"/>
      <c r="I51" s="68"/>
      <c r="J51" s="69"/>
      <c r="K51" s="82"/>
      <c r="L51" s="82"/>
      <c r="M51" s="82"/>
      <c r="N51" s="82"/>
      <c r="O51" s="82"/>
    </row>
    <row r="52" spans="2:15" s="1" customFormat="1" ht="28.5" customHeight="1" x14ac:dyDescent="0.25">
      <c r="B52" s="65" t="s">
        <v>318</v>
      </c>
      <c r="C52" s="21"/>
      <c r="D52" s="21"/>
      <c r="E52" s="37"/>
      <c r="F52" s="37"/>
      <c r="G52" s="66"/>
      <c r="H52" s="67"/>
      <c r="I52" s="68"/>
      <c r="J52" s="69"/>
      <c r="K52" s="82"/>
      <c r="L52" s="82"/>
      <c r="M52" s="82"/>
      <c r="N52" s="82"/>
      <c r="O52" s="82"/>
    </row>
    <row r="53" spans="2:15" s="1" customFormat="1" ht="28.5" customHeight="1" x14ac:dyDescent="0.25">
      <c r="B53" s="65" t="s">
        <v>319</v>
      </c>
      <c r="C53" s="20"/>
      <c r="D53" s="20"/>
      <c r="E53" s="37"/>
      <c r="F53" s="37"/>
      <c r="G53" s="66"/>
      <c r="H53" s="67"/>
      <c r="I53" s="68"/>
      <c r="J53" s="69"/>
      <c r="K53" s="82"/>
      <c r="L53" s="82"/>
      <c r="M53" s="82"/>
      <c r="N53" s="82"/>
      <c r="O53" s="82"/>
    </row>
    <row r="54" spans="2:15" s="1" customFormat="1" ht="27.75" customHeight="1" x14ac:dyDescent="0.25">
      <c r="B54" s="65" t="s">
        <v>320</v>
      </c>
      <c r="C54" s="20"/>
      <c r="D54" s="20"/>
      <c r="E54" s="37"/>
      <c r="F54" s="37"/>
      <c r="G54" s="66"/>
      <c r="H54" s="67"/>
      <c r="I54" s="68"/>
      <c r="J54" s="69"/>
      <c r="K54" s="82"/>
      <c r="L54" s="82"/>
      <c r="M54" s="82"/>
      <c r="N54" s="82"/>
      <c r="O54" s="82"/>
    </row>
    <row r="55" spans="2:15" s="1" customFormat="1" ht="27.75" customHeight="1" x14ac:dyDescent="0.25">
      <c r="B55" s="65" t="s">
        <v>321</v>
      </c>
      <c r="C55" s="20"/>
      <c r="D55" s="20"/>
      <c r="E55" s="37"/>
      <c r="F55" s="37"/>
      <c r="G55" s="66"/>
      <c r="H55" s="67"/>
      <c r="I55" s="68"/>
      <c r="J55" s="69"/>
      <c r="K55" s="82"/>
      <c r="L55" s="82"/>
      <c r="M55" s="82"/>
      <c r="N55" s="82"/>
      <c r="O55" s="82"/>
    </row>
    <row r="56" spans="2:15" s="1" customFormat="1" ht="30" customHeight="1" thickBot="1" x14ac:dyDescent="0.3">
      <c r="B56" s="70" t="s">
        <v>322</v>
      </c>
      <c r="C56" s="22"/>
      <c r="D56" s="22"/>
      <c r="E56" s="38"/>
      <c r="F56" s="38"/>
      <c r="G56" s="71"/>
      <c r="H56" s="72"/>
      <c r="I56" s="73"/>
      <c r="J56" s="74"/>
      <c r="K56" s="82"/>
      <c r="L56" s="82"/>
      <c r="M56" s="82"/>
      <c r="N56" s="82"/>
      <c r="O56" s="82"/>
    </row>
    <row r="57" spans="2:15" s="1" customFormat="1"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K57" s="82"/>
      <c r="L57" s="82"/>
      <c r="M57" s="82"/>
      <c r="N57" s="82"/>
      <c r="O57" s="82"/>
    </row>
    <row r="58" spans="2:15" s="1" customFormat="1" ht="12.75" x14ac:dyDescent="0.25">
      <c r="B58" s="10"/>
      <c r="C58" s="10"/>
      <c r="D58" s="10"/>
      <c r="E58" s="10"/>
      <c r="F58" s="10"/>
      <c r="G58" s="10"/>
      <c r="H58" s="10"/>
      <c r="I58" s="24"/>
      <c r="J58" s="24"/>
      <c r="K58" s="82"/>
      <c r="L58" s="82"/>
      <c r="M58" s="82"/>
      <c r="N58" s="82"/>
      <c r="O58" s="82"/>
    </row>
    <row r="59" spans="2:15" s="1" customFormat="1" ht="12.75" x14ac:dyDescent="0.25">
      <c r="K59" s="82"/>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3"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scale="62" fitToHeight="0" orientation="portrait" r:id="rId1"/>
  <headerFooter>
    <oddFooter xml:space="preserve">&amp;RPE-PI-G02-F02  V01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opLeftCell="B1" workbookViewId="0">
      <selection activeCell="J7" sqref="J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323</v>
      </c>
      <c r="E7" s="192"/>
      <c r="F7" s="192"/>
      <c r="G7" s="192"/>
      <c r="H7" s="193"/>
      <c r="I7" s="132" t="s">
        <v>63</v>
      </c>
      <c r="J7" s="40" t="s">
        <v>360</v>
      </c>
      <c r="T7" s="96" t="str">
        <f>+D7</f>
        <v>VARIACIONES DEL BALANCE</v>
      </c>
      <c r="U7" s="97" t="str">
        <f>+D9</f>
        <v>Determinar las principales cuentas contables que presenten una variación del 40% positiva o negativa, con el propósito de ser presentado el análisis correspondiente para la toma de decisiones de la alta Dirección</v>
      </c>
      <c r="V7" s="97" t="e">
        <f>+#REF!</f>
        <v>#REF!</v>
      </c>
      <c r="W7" s="97" t="e">
        <f>+#REF!</f>
        <v>#REF!</v>
      </c>
      <c r="X7" s="97" t="str">
        <f>+D17</f>
        <v>Ejercer el adecuado control de los recursos financieros asignados al Instituto en cumplimiento a los principios contables y de hacienda pública.</v>
      </c>
      <c r="Y7" s="97">
        <f>+D19</f>
        <v>0</v>
      </c>
      <c r="Z7" s="97" t="e">
        <f>+#REF!</f>
        <v>#REF!</v>
      </c>
      <c r="AA7" s="97" t="str">
        <f>+F23</f>
        <v>BALANCE GENERAL TRIMESTRAL VIGENCIA ANTERIOR</v>
      </c>
      <c r="AB7" s="97" t="str">
        <f>+F24</f>
        <v>BALANCE GENERAL TRIMESTRAL VIGENCIA ACTUAL</v>
      </c>
      <c r="AC7" s="97" t="str">
        <f>+E27</f>
        <v>VALOR EN PESOS DE LAS CUENTAS CONTABLES REFLEJADAS EN EL BALANCE GENERAL DE LA VIGENCIA ACTUAL</v>
      </c>
      <c r="AD7" s="97" t="str">
        <f>+E26</f>
        <v>VALOR EN PESOS DE LAS CUENTAS CONTABLES REFLEJADAS EN EL BALANCE GENERAL DE LA VIGENCIA INMEDIATA ANTERIOR</v>
      </c>
      <c r="AE7" s="97" t="str">
        <f>+J23</f>
        <v>SIIF NACION II</v>
      </c>
      <c r="AF7" s="97" t="str">
        <f>+J24</f>
        <v>SIIF NACION II</v>
      </c>
      <c r="AG7" s="97" t="str">
        <f>+C29</f>
        <v>Trimestral</v>
      </c>
      <c r="AH7" s="97" t="str">
        <f>+F29</f>
        <v>Eficacia</v>
      </c>
      <c r="AI7" s="97" t="str">
        <f>+I29</f>
        <v>Negativa</v>
      </c>
      <c r="AJ7" s="98" t="str">
        <f>+D31</f>
        <v>Porcentaje</v>
      </c>
      <c r="AK7" s="99">
        <f>+H31</f>
        <v>43252</v>
      </c>
      <c r="AL7" s="100">
        <f>+J31</f>
        <v>59</v>
      </c>
      <c r="AM7" s="97" t="str">
        <f>+D33</f>
        <v xml:space="preserve">DIGEC - DIRECCIÓN DE GESTIÓN CORPORATIVA </v>
      </c>
      <c r="AN7" s="97" t="str">
        <f>CONCATENATE(I33," ",J33)</f>
        <v xml:space="preserve">GRUPO CONTABLE COORDINADORA - ENCARGADOS DE SEDE CENTRAL, ESCUELA DE FORMACION, DIRECCIONES REGIONALES Y ERON EN EL GRUPO CONTABLE (14) </v>
      </c>
      <c r="AO7" s="101" t="e">
        <f>+#REF!</f>
        <v>#REF!</v>
      </c>
      <c r="AP7" s="101" t="e">
        <f>+#REF!</f>
        <v>#REF!</v>
      </c>
      <c r="AQ7" s="101" t="e">
        <f>+#REF!</f>
        <v>#REF!</v>
      </c>
      <c r="AR7" s="101" t="e">
        <f>+#REF!</f>
        <v>#REF!</v>
      </c>
      <c r="AS7" s="102">
        <f>+B45</f>
        <v>0</v>
      </c>
      <c r="AT7" s="102">
        <f>+D45</f>
        <v>0</v>
      </c>
      <c r="AU7" s="102">
        <f>+F45</f>
        <v>0</v>
      </c>
      <c r="AV7" s="102">
        <f>+H45</f>
        <v>0</v>
      </c>
      <c r="AW7" s="100">
        <f>+J45</f>
        <v>0</v>
      </c>
      <c r="AX7" s="100" t="str">
        <f>+C23</f>
        <v xml:space="preserve">Resta </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324</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5"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28.5" customHeight="1" x14ac:dyDescent="0.25">
      <c r="B17" s="186" t="s">
        <v>65</v>
      </c>
      <c r="C17" s="186"/>
      <c r="D17" s="188" t="s">
        <v>270</v>
      </c>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99" t="s">
        <v>67</v>
      </c>
      <c r="C23" s="200" t="s">
        <v>199</v>
      </c>
      <c r="D23" s="199" t="s">
        <v>183</v>
      </c>
      <c r="E23" s="132" t="s">
        <v>55</v>
      </c>
      <c r="F23" s="238" t="s">
        <v>325</v>
      </c>
      <c r="G23" s="238"/>
      <c r="H23" s="238"/>
      <c r="I23" s="199" t="s">
        <v>69</v>
      </c>
      <c r="J23" s="8" t="s">
        <v>310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32" t="s">
        <v>56</v>
      </c>
      <c r="F24" s="238" t="s">
        <v>326</v>
      </c>
      <c r="G24" s="238"/>
      <c r="H24" s="238"/>
      <c r="I24" s="199"/>
      <c r="J24" s="8" t="s">
        <v>310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25.5" customHeight="1" x14ac:dyDescent="0.25">
      <c r="B26" s="194" t="s">
        <v>70</v>
      </c>
      <c r="C26" s="195" t="str">
        <f>+F23</f>
        <v>BALANCE GENERAL TRIMESTRAL VIGENCIA ANTERIOR</v>
      </c>
      <c r="D26" s="195"/>
      <c r="E26" s="196" t="s">
        <v>327</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28.5" customHeight="1" x14ac:dyDescent="0.25">
      <c r="B27" s="194"/>
      <c r="C27" s="195" t="str">
        <f>+F24</f>
        <v>BALANCE GENERAL TRIMESTRAL VIGENCIA ACTUAL</v>
      </c>
      <c r="D27" s="195"/>
      <c r="E27" s="196" t="s">
        <v>328</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33" t="s">
        <v>71</v>
      </c>
      <c r="C29" s="196" t="s">
        <v>277</v>
      </c>
      <c r="D29" s="196"/>
      <c r="E29" s="133" t="s">
        <v>14</v>
      </c>
      <c r="F29" s="196" t="s">
        <v>204</v>
      </c>
      <c r="G29" s="196"/>
      <c r="H29" s="133" t="s">
        <v>72</v>
      </c>
      <c r="I29" s="197" t="s">
        <v>329</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v>43252</v>
      </c>
      <c r="I31" s="46" t="s">
        <v>18</v>
      </c>
      <c r="J31" s="166">
        <v>59</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FG31" s="147" t="e">
        <f>FF31/M31</f>
        <v>#DIV/0!</v>
      </c>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36" customHeight="1" x14ac:dyDescent="0.25">
      <c r="B33" s="194" t="s">
        <v>19</v>
      </c>
      <c r="C33" s="194"/>
      <c r="D33" s="212" t="s">
        <v>196</v>
      </c>
      <c r="E33" s="212"/>
      <c r="F33" s="212"/>
      <c r="G33" s="194" t="s">
        <v>73</v>
      </c>
      <c r="H33" s="194"/>
      <c r="I33" s="203" t="s">
        <v>330</v>
      </c>
      <c r="J33" s="204"/>
      <c r="L33" s="82"/>
      <c r="M33" s="82"/>
      <c r="N33" s="82"/>
      <c r="O33" s="82"/>
      <c r="P33" s="82"/>
      <c r="FG33" s="147" t="e">
        <f>FF33/M33</f>
        <v>#DIV/0!</v>
      </c>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c r="FG35" s="147" t="e">
        <f>FF35/M35</f>
        <v>#DIV/0!</v>
      </c>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46">
        <v>1</v>
      </c>
      <c r="D37" s="209"/>
      <c r="E37" s="210" t="s">
        <v>75</v>
      </c>
      <c r="F37" s="210"/>
      <c r="G37" s="167">
        <v>0.9</v>
      </c>
      <c r="H37" s="210" t="s">
        <v>75</v>
      </c>
      <c r="I37" s="210"/>
      <c r="J37" s="53">
        <v>90</v>
      </c>
      <c r="L37" s="82"/>
      <c r="M37" s="82"/>
      <c r="N37" s="82"/>
      <c r="O37" s="82"/>
      <c r="AI37" s="85"/>
      <c r="AJ37" s="85"/>
      <c r="AK37" s="85"/>
      <c r="AL37" s="85"/>
      <c r="AM37" s="85"/>
      <c r="AN37" s="85"/>
      <c r="AO37" s="85"/>
      <c r="AP37" s="85"/>
      <c r="AQ37" s="85"/>
      <c r="AR37" s="85"/>
      <c r="AS37" s="85"/>
      <c r="FG37" s="147" t="e">
        <f>FF37/M37</f>
        <v>#DIV/0!</v>
      </c>
    </row>
    <row r="38" spans="2:216" ht="12.75" x14ac:dyDescent="0.25">
      <c r="B38" s="213" t="s">
        <v>76</v>
      </c>
      <c r="C38" s="215" t="s">
        <v>77</v>
      </c>
      <c r="D38" s="215"/>
      <c r="E38" s="216" t="s">
        <v>78</v>
      </c>
      <c r="F38" s="216"/>
      <c r="G38" s="217" t="s">
        <v>53</v>
      </c>
      <c r="H38" s="217"/>
      <c r="I38" s="218" t="s">
        <v>79</v>
      </c>
      <c r="J38" s="219"/>
      <c r="L38" s="82"/>
      <c r="M38" s="82"/>
      <c r="N38" s="82"/>
      <c r="O38" s="82"/>
      <c r="FG38" s="147" t="e">
        <f>FF38/M38</f>
        <v>#DIV/0!</v>
      </c>
    </row>
    <row r="39" spans="2:216" ht="12.75" x14ac:dyDescent="0.25">
      <c r="B39" s="213"/>
      <c r="C39" s="199" t="s">
        <v>80</v>
      </c>
      <c r="D39" s="199"/>
      <c r="E39" s="134" t="s">
        <v>81</v>
      </c>
      <c r="F39" s="134" t="s">
        <v>80</v>
      </c>
      <c r="G39" s="134" t="s">
        <v>81</v>
      </c>
      <c r="H39" s="134" t="s">
        <v>80</v>
      </c>
      <c r="I39" s="199" t="s">
        <v>82</v>
      </c>
      <c r="J39" s="220"/>
      <c r="L39" s="82"/>
      <c r="M39" s="82"/>
      <c r="N39" s="82"/>
      <c r="O39" s="82"/>
      <c r="FG39" s="147" t="e">
        <f>FF39/M39</f>
        <v>#DIV/0!</v>
      </c>
    </row>
    <row r="40" spans="2:216" ht="13.5" thickBot="1" x14ac:dyDescent="0.3">
      <c r="B40" s="214"/>
      <c r="C40" s="221">
        <v>1</v>
      </c>
      <c r="D40" s="221"/>
      <c r="E40" s="135">
        <v>1</v>
      </c>
      <c r="F40" s="135">
        <v>0.9</v>
      </c>
      <c r="G40" s="135">
        <f>+F40</f>
        <v>0.9</v>
      </c>
      <c r="H40" s="135">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131" t="s">
        <v>280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s="1" customFormat="1" ht="25.5" x14ac:dyDescent="0.25">
      <c r="B49" s="60" t="s">
        <v>315</v>
      </c>
      <c r="C49" s="17"/>
      <c r="D49" s="17"/>
      <c r="E49" s="36"/>
      <c r="F49" s="36"/>
      <c r="G49" s="61"/>
      <c r="H49" s="62"/>
      <c r="I49" s="63"/>
      <c r="J49" s="64"/>
      <c r="K49" s="82"/>
      <c r="L49" s="82"/>
      <c r="M49" s="82"/>
      <c r="N49" s="82"/>
      <c r="O49" s="82"/>
    </row>
    <row r="50" spans="2:15" s="1" customFormat="1" ht="25.5" x14ac:dyDescent="0.25">
      <c r="B50" s="65" t="s">
        <v>316</v>
      </c>
      <c r="C50" s="20"/>
      <c r="D50" s="20"/>
      <c r="E50" s="37"/>
      <c r="F50" s="37"/>
      <c r="G50" s="66"/>
      <c r="H50" s="67"/>
      <c r="I50" s="68"/>
      <c r="J50" s="69"/>
      <c r="K50" s="82"/>
      <c r="L50" s="82"/>
      <c r="M50" s="82"/>
      <c r="N50" s="82"/>
      <c r="O50" s="82"/>
    </row>
    <row r="51" spans="2:15" s="1" customFormat="1" ht="25.5" x14ac:dyDescent="0.25">
      <c r="B51" s="65" t="s">
        <v>317</v>
      </c>
      <c r="C51" s="21"/>
      <c r="D51" s="21"/>
      <c r="E51" s="37"/>
      <c r="F51" s="37"/>
      <c r="G51" s="66"/>
      <c r="H51" s="67"/>
      <c r="I51" s="68"/>
      <c r="J51" s="69"/>
      <c r="K51" s="82"/>
      <c r="L51" s="82"/>
      <c r="M51" s="82"/>
      <c r="N51" s="82"/>
      <c r="O51" s="82"/>
    </row>
    <row r="52" spans="2:15" s="1" customFormat="1" ht="25.5" x14ac:dyDescent="0.25">
      <c r="B52" s="65" t="s">
        <v>318</v>
      </c>
      <c r="C52" s="21"/>
      <c r="D52" s="21"/>
      <c r="E52" s="37"/>
      <c r="F52" s="37"/>
      <c r="G52" s="66"/>
      <c r="H52" s="67"/>
      <c r="I52" s="68"/>
      <c r="J52" s="69"/>
      <c r="K52" s="82"/>
      <c r="L52" s="82"/>
      <c r="M52" s="82"/>
      <c r="N52" s="82"/>
      <c r="O52" s="82"/>
    </row>
    <row r="53" spans="2:15" s="1" customFormat="1" ht="25.5" x14ac:dyDescent="0.25">
      <c r="B53" s="65" t="s">
        <v>319</v>
      </c>
      <c r="C53" s="20"/>
      <c r="D53" s="20"/>
      <c r="E53" s="37"/>
      <c r="F53" s="37"/>
      <c r="G53" s="66"/>
      <c r="H53" s="67"/>
      <c r="I53" s="68"/>
      <c r="J53" s="69"/>
      <c r="K53" s="82"/>
      <c r="L53" s="82"/>
      <c r="M53" s="82"/>
      <c r="N53" s="82"/>
      <c r="O53" s="82"/>
    </row>
    <row r="54" spans="2:15" s="1" customFormat="1" ht="25.5" x14ac:dyDescent="0.25">
      <c r="B54" s="65" t="s">
        <v>320</v>
      </c>
      <c r="C54" s="20"/>
      <c r="D54" s="20"/>
      <c r="E54" s="37"/>
      <c r="F54" s="37"/>
      <c r="G54" s="66"/>
      <c r="H54" s="67"/>
      <c r="I54" s="68"/>
      <c r="J54" s="69"/>
      <c r="K54" s="82"/>
      <c r="L54" s="82"/>
      <c r="M54" s="82"/>
      <c r="N54" s="82"/>
      <c r="O54" s="82"/>
    </row>
    <row r="55" spans="2:15" s="1" customFormat="1" ht="25.5" x14ac:dyDescent="0.25">
      <c r="B55" s="65" t="s">
        <v>321</v>
      </c>
      <c r="C55" s="20"/>
      <c r="D55" s="20"/>
      <c r="E55" s="37"/>
      <c r="F55" s="37"/>
      <c r="G55" s="66"/>
      <c r="H55" s="67"/>
      <c r="I55" s="68"/>
      <c r="J55" s="69"/>
      <c r="K55" s="82"/>
      <c r="L55" s="82"/>
      <c r="M55" s="82"/>
      <c r="N55" s="82"/>
      <c r="O55" s="82"/>
    </row>
    <row r="56" spans="2:15" s="1" customFormat="1" ht="26.25" thickBot="1" x14ac:dyDescent="0.3">
      <c r="B56" s="70" t="s">
        <v>322</v>
      </c>
      <c r="C56" s="22"/>
      <c r="D56" s="22"/>
      <c r="E56" s="38"/>
      <c r="F56" s="38"/>
      <c r="G56" s="71"/>
      <c r="H56" s="72"/>
      <c r="I56" s="73"/>
      <c r="J56" s="74"/>
      <c r="K56" s="82"/>
      <c r="L56" s="82"/>
      <c r="M56" s="82"/>
      <c r="N56" s="82"/>
      <c r="O56" s="82"/>
    </row>
    <row r="57" spans="2:15" s="1" customFormat="1" ht="26.25"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K57" s="82"/>
      <c r="L57" s="82"/>
      <c r="M57" s="82"/>
      <c r="N57" s="82"/>
      <c r="O57" s="82"/>
    </row>
    <row r="58" spans="2:15" s="1" customFormat="1" ht="12.75" x14ac:dyDescent="0.25">
      <c r="B58" s="10"/>
      <c r="C58" s="10"/>
      <c r="D58" s="10"/>
      <c r="E58" s="10"/>
      <c r="F58" s="10"/>
      <c r="G58" s="10"/>
      <c r="H58" s="10"/>
      <c r="I58" s="24"/>
      <c r="J58" s="24"/>
      <c r="K58" s="82"/>
      <c r="L58" s="82"/>
      <c r="M58" s="82"/>
      <c r="N58" s="82"/>
      <c r="O58" s="82"/>
    </row>
    <row r="59" spans="2:15" s="1" customFormat="1" ht="12.75" x14ac:dyDescent="0.25">
      <c r="K59" s="82"/>
      <c r="L59" s="82"/>
      <c r="M59" s="82"/>
      <c r="N59" s="82"/>
      <c r="O59" s="82"/>
    </row>
  </sheetData>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2"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workbookViewId="0">
      <selection activeCell="J7" sqref="J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331</v>
      </c>
      <c r="E7" s="192"/>
      <c r="F7" s="192"/>
      <c r="G7" s="192"/>
      <c r="H7" s="193"/>
      <c r="I7" s="132" t="s">
        <v>63</v>
      </c>
      <c r="J7" s="40" t="s">
        <v>361</v>
      </c>
      <c r="T7" s="96" t="str">
        <f>+D7</f>
        <v>TARIFAS TRIBUTARIAS</v>
      </c>
      <c r="U7" s="97" t="str">
        <f>+D9</f>
        <v>Determinar las tarifas tributarias a aplicar en las obligaciones presupuestales, en cada vigencia  con el fin de evitar reclamaciones de terceros, pago o recnonocimiento de sanciones y afectación de la gestión financiera</v>
      </c>
      <c r="V7" s="97" t="e">
        <f>+#REF!</f>
        <v>#REF!</v>
      </c>
      <c r="W7" s="97" t="e">
        <f>+#REF!</f>
        <v>#REF!</v>
      </c>
      <c r="X7" s="97" t="str">
        <f>+D17</f>
        <v>Ejercer el adecuado control de los recursos financieros asignados al Instituto en cumplimiento a los principios contables y de hacienda pública.</v>
      </c>
      <c r="Y7" s="97">
        <f>+D19</f>
        <v>0</v>
      </c>
      <c r="Z7" s="97" t="e">
        <f>+#REF!</f>
        <v>#REF!</v>
      </c>
      <c r="AA7" s="97" t="str">
        <f>+F23</f>
        <v>TOTAL DE RECLAMACIONES EFECTIVAS</v>
      </c>
      <c r="AB7" s="97" t="str">
        <f>+F24</f>
        <v>TOTAL DE OBLIGACIONES TRIBUTARIAS</v>
      </c>
      <c r="AC7" s="97" t="str">
        <f>+E27</f>
        <v>TOTAL DE OBLIGACIONES REGISTRADAS EN SIIF EN EL GRUPO CONTABLE SEGÚN CUENTAS POR PAGAR ENTREGADAS POR EL GRUPO DE TESORERIA</v>
      </c>
      <c r="AD7" s="97" t="str">
        <f>+E26</f>
        <v>RECLAMACIONES PRESENTADAS POR TERCEROS O DIAN POR RETENCIONES O IMPUESTOS NO APLICADOS O APLICADOS EN FORMA INCORRECTA</v>
      </c>
      <c r="AE7" s="97" t="str">
        <f>+J23</f>
        <v>GESDOC</v>
      </c>
      <c r="AF7" s="97" t="str">
        <f>+J24</f>
        <v xml:space="preserve">SIIF NACION </v>
      </c>
      <c r="AG7" s="97" t="str">
        <f>+C29</f>
        <v>Trimestral</v>
      </c>
      <c r="AH7" s="97" t="str">
        <f>+F29</f>
        <v>EFICIENCIA</v>
      </c>
      <c r="AI7" s="97" t="str">
        <f>+I29</f>
        <v>Negativa</v>
      </c>
      <c r="AJ7" s="98" t="str">
        <f>+D31</f>
        <v>Porcentaje</v>
      </c>
      <c r="AK7" s="99">
        <f>+H31</f>
        <v>43252</v>
      </c>
      <c r="AL7" s="100">
        <f>+J31</f>
        <v>5</v>
      </c>
      <c r="AM7" s="97" t="str">
        <f>+D33</f>
        <v xml:space="preserve">DIGEC - DIRECCIÓN DE GESTIÓN CORPORATIVA </v>
      </c>
      <c r="AN7" s="97" t="str">
        <f>CONCATENATE(I33," ",J33)</f>
        <v xml:space="preserve">GRUPO CONTABLE COORDINADORA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332</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5"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28.5" customHeight="1" x14ac:dyDescent="0.25">
      <c r="B17" s="186" t="s">
        <v>65</v>
      </c>
      <c r="C17" s="186"/>
      <c r="D17" s="188" t="s">
        <v>270</v>
      </c>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99" t="s">
        <v>67</v>
      </c>
      <c r="C23" s="200" t="s">
        <v>68</v>
      </c>
      <c r="D23" s="199" t="s">
        <v>183</v>
      </c>
      <c r="E23" s="132" t="s">
        <v>55</v>
      </c>
      <c r="F23" s="238" t="s">
        <v>333</v>
      </c>
      <c r="G23" s="238"/>
      <c r="H23" s="238"/>
      <c r="I23" s="199" t="s">
        <v>69</v>
      </c>
      <c r="J23" s="8" t="s">
        <v>334</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32" t="s">
        <v>56</v>
      </c>
      <c r="F24" s="238" t="s">
        <v>335</v>
      </c>
      <c r="G24" s="238"/>
      <c r="H24" s="238"/>
      <c r="I24" s="199"/>
      <c r="J24" s="8" t="s">
        <v>336</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25.5" customHeight="1" x14ac:dyDescent="0.25">
      <c r="B26" s="194" t="s">
        <v>70</v>
      </c>
      <c r="C26" s="195" t="str">
        <f>+F23</f>
        <v>TOTAL DE RECLAMACIONES EFECTIVAS</v>
      </c>
      <c r="D26" s="195"/>
      <c r="E26" s="196" t="s">
        <v>337</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28.5" customHeight="1" x14ac:dyDescent="0.25">
      <c r="B27" s="194"/>
      <c r="C27" s="195" t="str">
        <f>+F24</f>
        <v>TOTAL DE OBLIGACIONES TRIBUTARIAS</v>
      </c>
      <c r="D27" s="195"/>
      <c r="E27" s="196" t="s">
        <v>338</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33" t="s">
        <v>71</v>
      </c>
      <c r="C29" s="196" t="s">
        <v>277</v>
      </c>
      <c r="D29" s="196"/>
      <c r="E29" s="133" t="s">
        <v>14</v>
      </c>
      <c r="F29" s="196" t="s">
        <v>339</v>
      </c>
      <c r="G29" s="196"/>
      <c r="H29" s="133" t="s">
        <v>72</v>
      </c>
      <c r="I29" s="197" t="s">
        <v>329</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v>43252</v>
      </c>
      <c r="I31" s="46" t="s">
        <v>18</v>
      </c>
      <c r="J31" s="166">
        <v>5</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340</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46">
        <v>0</v>
      </c>
      <c r="D37" s="209"/>
      <c r="E37" s="210" t="s">
        <v>75</v>
      </c>
      <c r="F37" s="210"/>
      <c r="G37" s="167">
        <v>0.1</v>
      </c>
      <c r="H37" s="210" t="s">
        <v>75</v>
      </c>
      <c r="I37" s="210"/>
      <c r="J37" s="53">
        <v>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34" t="s">
        <v>81</v>
      </c>
      <c r="F39" s="134" t="s">
        <v>80</v>
      </c>
      <c r="G39" s="134" t="s">
        <v>81</v>
      </c>
      <c r="H39" s="134" t="s">
        <v>80</v>
      </c>
      <c r="I39" s="199" t="s">
        <v>82</v>
      </c>
      <c r="J39" s="220"/>
      <c r="L39" s="82"/>
      <c r="M39" s="82"/>
      <c r="N39" s="82"/>
      <c r="O39" s="82"/>
    </row>
    <row r="40" spans="2:216" ht="13.5" thickBot="1" x14ac:dyDescent="0.3">
      <c r="B40" s="214"/>
      <c r="C40" s="221">
        <v>1</v>
      </c>
      <c r="D40" s="221"/>
      <c r="E40" s="135">
        <v>1</v>
      </c>
      <c r="F40" s="135">
        <v>0.9</v>
      </c>
      <c r="G40" s="135">
        <f>+F40</f>
        <v>0.9</v>
      </c>
      <c r="H40" s="135">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131" t="s">
        <v>280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s="1" customFormat="1" ht="25.5" x14ac:dyDescent="0.25">
      <c r="B49" s="60" t="s">
        <v>315</v>
      </c>
      <c r="C49" s="17"/>
      <c r="D49" s="17"/>
      <c r="E49" s="36"/>
      <c r="F49" s="36"/>
      <c r="G49" s="61"/>
      <c r="H49" s="62"/>
      <c r="I49" s="63"/>
      <c r="J49" s="64"/>
      <c r="K49" s="82"/>
      <c r="L49" s="82"/>
      <c r="M49" s="82"/>
      <c r="N49" s="82"/>
      <c r="O49" s="82"/>
    </row>
    <row r="50" spans="2:15" s="1" customFormat="1" ht="25.5" x14ac:dyDescent="0.25">
      <c r="B50" s="65" t="s">
        <v>316</v>
      </c>
      <c r="C50" s="20"/>
      <c r="D50" s="20"/>
      <c r="E50" s="37"/>
      <c r="F50" s="37"/>
      <c r="G50" s="66"/>
      <c r="H50" s="67"/>
      <c r="I50" s="68"/>
      <c r="J50" s="69"/>
      <c r="K50" s="82"/>
      <c r="L50" s="82"/>
      <c r="M50" s="82"/>
      <c r="N50" s="82"/>
      <c r="O50" s="82"/>
    </row>
    <row r="51" spans="2:15" s="1" customFormat="1" ht="25.5" x14ac:dyDescent="0.25">
      <c r="B51" s="65" t="s">
        <v>317</v>
      </c>
      <c r="C51" s="21"/>
      <c r="D51" s="21"/>
      <c r="E51" s="37"/>
      <c r="F51" s="37"/>
      <c r="G51" s="66"/>
      <c r="H51" s="67"/>
      <c r="I51" s="68"/>
      <c r="J51" s="69"/>
      <c r="K51" s="82"/>
      <c r="L51" s="82"/>
      <c r="M51" s="82"/>
      <c r="N51" s="82"/>
      <c r="O51" s="82"/>
    </row>
    <row r="52" spans="2:15" s="1" customFormat="1" ht="25.5" x14ac:dyDescent="0.25">
      <c r="B52" s="65" t="s">
        <v>318</v>
      </c>
      <c r="C52" s="21"/>
      <c r="D52" s="21"/>
      <c r="E52" s="37"/>
      <c r="F52" s="37"/>
      <c r="G52" s="66"/>
      <c r="H52" s="67"/>
      <c r="I52" s="68"/>
      <c r="J52" s="69"/>
      <c r="K52" s="82"/>
      <c r="L52" s="82"/>
      <c r="M52" s="82"/>
      <c r="N52" s="82"/>
      <c r="O52" s="82"/>
    </row>
    <row r="53" spans="2:15" s="1" customFormat="1" ht="25.5" x14ac:dyDescent="0.25">
      <c r="B53" s="65" t="s">
        <v>319</v>
      </c>
      <c r="C53" s="20"/>
      <c r="D53" s="20"/>
      <c r="E53" s="37"/>
      <c r="F53" s="37"/>
      <c r="G53" s="66"/>
      <c r="H53" s="67"/>
      <c r="I53" s="68"/>
      <c r="J53" s="69"/>
      <c r="K53" s="82"/>
      <c r="L53" s="82"/>
      <c r="M53" s="82"/>
      <c r="N53" s="82"/>
      <c r="O53" s="82"/>
    </row>
    <row r="54" spans="2:15" s="1" customFormat="1" ht="25.5" x14ac:dyDescent="0.25">
      <c r="B54" s="65" t="s">
        <v>320</v>
      </c>
      <c r="C54" s="20"/>
      <c r="D54" s="20"/>
      <c r="E54" s="37"/>
      <c r="F54" s="37"/>
      <c r="G54" s="66"/>
      <c r="H54" s="67"/>
      <c r="I54" s="68"/>
      <c r="J54" s="69"/>
      <c r="K54" s="82"/>
      <c r="L54" s="82"/>
      <c r="M54" s="82"/>
      <c r="N54" s="82"/>
      <c r="O54" s="82"/>
    </row>
    <row r="55" spans="2:15" s="1" customFormat="1" ht="25.5" x14ac:dyDescent="0.25">
      <c r="B55" s="65" t="s">
        <v>321</v>
      </c>
      <c r="C55" s="20"/>
      <c r="D55" s="20"/>
      <c r="E55" s="37"/>
      <c r="F55" s="37"/>
      <c r="G55" s="66"/>
      <c r="H55" s="67"/>
      <c r="I55" s="68"/>
      <c r="J55" s="69"/>
      <c r="K55" s="82"/>
      <c r="L55" s="82"/>
      <c r="M55" s="82"/>
      <c r="N55" s="82"/>
      <c r="O55" s="82"/>
    </row>
    <row r="56" spans="2:15" s="1" customFormat="1" ht="26.25" thickBot="1" x14ac:dyDescent="0.3">
      <c r="B56" s="70" t="s">
        <v>322</v>
      </c>
      <c r="C56" s="22"/>
      <c r="D56" s="22"/>
      <c r="E56" s="38"/>
      <c r="F56" s="38"/>
      <c r="G56" s="71"/>
      <c r="H56" s="72"/>
      <c r="I56" s="73"/>
      <c r="J56" s="74"/>
      <c r="K56" s="82"/>
      <c r="L56" s="82"/>
      <c r="M56" s="82"/>
      <c r="N56" s="82"/>
      <c r="O56" s="82"/>
    </row>
    <row r="57" spans="2:15" s="1" customFormat="1" ht="26.25"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K57" s="82"/>
      <c r="L57" s="82"/>
      <c r="M57" s="82"/>
      <c r="N57" s="82"/>
      <c r="O57" s="82"/>
    </row>
    <row r="58" spans="2:15" s="1" customFormat="1" ht="12.75" x14ac:dyDescent="0.25">
      <c r="B58" s="10"/>
      <c r="C58" s="10"/>
      <c r="D58" s="10"/>
      <c r="E58" s="10"/>
      <c r="F58" s="10"/>
      <c r="G58" s="10"/>
      <c r="H58" s="10"/>
      <c r="I58" s="24"/>
      <c r="J58" s="24"/>
      <c r="K58" s="82"/>
      <c r="L58" s="82"/>
      <c r="M58" s="82"/>
      <c r="N58" s="82"/>
      <c r="O58" s="82"/>
    </row>
    <row r="59" spans="2:15" s="1" customFormat="1" ht="12.75" x14ac:dyDescent="0.25">
      <c r="K59" s="82"/>
      <c r="L59" s="82"/>
      <c r="M59" s="82"/>
      <c r="N59" s="82"/>
      <c r="O59" s="82"/>
    </row>
  </sheetData>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workbookViewId="0">
      <selection activeCell="L27" sqref="L2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341</v>
      </c>
      <c r="E7" s="192"/>
      <c r="F7" s="192"/>
      <c r="G7" s="192"/>
      <c r="H7" s="193"/>
      <c r="I7" s="132" t="s">
        <v>63</v>
      </c>
      <c r="J7" s="40" t="s">
        <v>362</v>
      </c>
      <c r="T7" s="96" t="str">
        <f>+D7</f>
        <v>CUMPLIMIENTO OBLIGACIONES TRIBUTARIAS</v>
      </c>
      <c r="U7" s="97" t="str">
        <f>+D9</f>
        <v>Determinar las obligaciones tributarias a nivel nacional, departamental y municipal y las fechas de presentación en cada vigencia, a cargo del Grupo Contable, con el fin de garantizar la presentación y pago oportuno.</v>
      </c>
      <c r="V7" s="97" t="e">
        <f>+#REF!</f>
        <v>#REF!</v>
      </c>
      <c r="W7" s="97" t="e">
        <f>+#REF!</f>
        <v>#REF!</v>
      </c>
      <c r="X7" s="97" t="str">
        <f>+D17</f>
        <v>Ejercer el adecuado control de los recursos financieros asignados al Instituto en cumplimiento a los principios contables y de hacienda pública.</v>
      </c>
      <c r="Y7" s="97">
        <f>+D19</f>
        <v>0</v>
      </c>
      <c r="Z7" s="97" t="e">
        <f>+#REF!</f>
        <v>#REF!</v>
      </c>
      <c r="AA7" s="97" t="str">
        <f>+F23</f>
        <v>OBLIGACIONES TRIBUTARIAS PRESENTADAS POR EL GRUPO CONTABLE OPORTUNAMENTE</v>
      </c>
      <c r="AB7" s="97" t="str">
        <f>+F24</f>
        <v>TOTAL OBLIGACIONES TRIBUTARIAS A CARGO DEL GRUPO CONTABLE</v>
      </c>
      <c r="AC7" s="97" t="str">
        <f>+E27</f>
        <v>TOTAL DE OBLIGACIONES  DETERMINADAS PARA LA VIGENCIA A NIVEL NACIONAL, DEPARTAMENTAL Y MUNICIPAL POR EL GRUPO CONTABLE</v>
      </c>
      <c r="AD7" s="97" t="str">
        <f>+E26</f>
        <v>FORMULARIOS TRAMITADOS POR EL GRUPO CONTABLE ANTE LAS DIFERENTES ENTIDADES DE ACUERDO A CALENDARIO TRIBUTARIO DEFINIDO PARA LA VIGENCIA</v>
      </c>
      <c r="AE7" s="97" t="str">
        <f>+J23</f>
        <v>CALENDARIO TRIBUTARIO GRUPO CONTABLE</v>
      </c>
      <c r="AF7" s="97" t="str">
        <f>+J24</f>
        <v>SIIF</v>
      </c>
      <c r="AG7" s="97" t="str">
        <f>+C29</f>
        <v>Mensual</v>
      </c>
      <c r="AH7" s="97" t="str">
        <f>+F29</f>
        <v>Eficacia</v>
      </c>
      <c r="AI7" s="97" t="str">
        <f>+I29</f>
        <v>Positiva</v>
      </c>
      <c r="AJ7" s="98" t="str">
        <f>+D31</f>
        <v>Porcentaje</v>
      </c>
      <c r="AK7" s="99">
        <f>+H31</f>
        <v>43252</v>
      </c>
      <c r="AL7" s="100">
        <f>+J31</f>
        <v>21</v>
      </c>
      <c r="AM7" s="97" t="str">
        <f>+D33</f>
        <v xml:space="preserve">DIGEC - DIRECCIÓN DE GESTIÓN CORPORATIVA </v>
      </c>
      <c r="AN7" s="97" t="str">
        <f>CONCATENATE(I33," ",J33)</f>
        <v xml:space="preserve">ANYELA MARIA RODRIGUEZ ROCHA - PROFESIONAL UNIVERSITARIO GRUPO CONTABLE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342</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5"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28.5" customHeight="1" x14ac:dyDescent="0.25">
      <c r="B17" s="186" t="s">
        <v>65</v>
      </c>
      <c r="C17" s="186"/>
      <c r="D17" s="188" t="s">
        <v>270</v>
      </c>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4" customHeight="1" x14ac:dyDescent="0.25">
      <c r="B23" s="199" t="s">
        <v>67</v>
      </c>
      <c r="C23" s="200" t="s">
        <v>68</v>
      </c>
      <c r="D23" s="199" t="s">
        <v>183</v>
      </c>
      <c r="E23" s="132" t="s">
        <v>55</v>
      </c>
      <c r="F23" s="238" t="s">
        <v>343</v>
      </c>
      <c r="G23" s="238"/>
      <c r="H23" s="238"/>
      <c r="I23" s="199" t="s">
        <v>69</v>
      </c>
      <c r="J23" s="8" t="s">
        <v>344</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24" customHeight="1" x14ac:dyDescent="0.25">
      <c r="B24" s="199"/>
      <c r="C24" s="200"/>
      <c r="D24" s="199"/>
      <c r="E24" s="132" t="s">
        <v>56</v>
      </c>
      <c r="F24" s="238" t="s">
        <v>345</v>
      </c>
      <c r="G24" s="238"/>
      <c r="H24" s="238"/>
      <c r="I24" s="199"/>
      <c r="J24" s="8" t="s">
        <v>346</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25.5" customHeight="1" x14ac:dyDescent="0.25">
      <c r="B26" s="194" t="s">
        <v>70</v>
      </c>
      <c r="C26" s="195" t="str">
        <f>+F23</f>
        <v>OBLIGACIONES TRIBUTARIAS PRESENTADAS POR EL GRUPO CONTABLE OPORTUNAMENTE</v>
      </c>
      <c r="D26" s="195"/>
      <c r="E26" s="196" t="s">
        <v>347</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36" customHeight="1" x14ac:dyDescent="0.25">
      <c r="B27" s="194"/>
      <c r="C27" s="195" t="str">
        <f>+F24</f>
        <v>TOTAL OBLIGACIONES TRIBUTARIAS A CARGO DEL GRUPO CONTABLE</v>
      </c>
      <c r="D27" s="195"/>
      <c r="E27" s="196" t="s">
        <v>348</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33" t="s">
        <v>71</v>
      </c>
      <c r="C29" s="196" t="s">
        <v>203</v>
      </c>
      <c r="D29" s="196"/>
      <c r="E29" s="133" t="s">
        <v>14</v>
      </c>
      <c r="F29" s="196" t="s">
        <v>204</v>
      </c>
      <c r="G29" s="196"/>
      <c r="H29" s="133" t="s">
        <v>72</v>
      </c>
      <c r="I29" s="197" t="s">
        <v>288</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v>43252</v>
      </c>
      <c r="I31" s="46" t="s">
        <v>18</v>
      </c>
      <c r="J31" s="166">
        <v>21</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314</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46">
        <v>1</v>
      </c>
      <c r="D37" s="209"/>
      <c r="E37" s="210" t="s">
        <v>75</v>
      </c>
      <c r="F37" s="210"/>
      <c r="G37" s="167">
        <v>0.95</v>
      </c>
      <c r="H37" s="210" t="s">
        <v>75</v>
      </c>
      <c r="I37" s="210"/>
      <c r="J37" s="53">
        <v>95</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34" t="s">
        <v>81</v>
      </c>
      <c r="F39" s="134" t="s">
        <v>80</v>
      </c>
      <c r="G39" s="134" t="s">
        <v>81</v>
      </c>
      <c r="H39" s="134" t="s">
        <v>80</v>
      </c>
      <c r="I39" s="199" t="s">
        <v>82</v>
      </c>
      <c r="J39" s="220"/>
      <c r="L39" s="82"/>
      <c r="M39" s="82"/>
      <c r="N39" s="82"/>
      <c r="O39" s="82"/>
    </row>
    <row r="40" spans="2:216" ht="13.5" thickBot="1" x14ac:dyDescent="0.3">
      <c r="B40" s="214"/>
      <c r="C40" s="221">
        <v>1</v>
      </c>
      <c r="D40" s="221"/>
      <c r="E40" s="135">
        <v>1</v>
      </c>
      <c r="F40" s="135">
        <v>0.9</v>
      </c>
      <c r="G40" s="135">
        <f>+F40</f>
        <v>0.9</v>
      </c>
      <c r="H40" s="135">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131" t="s">
        <v>280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s="1" customFormat="1" ht="25.5" x14ac:dyDescent="0.25">
      <c r="B49" s="60" t="s">
        <v>315</v>
      </c>
      <c r="C49" s="17"/>
      <c r="D49" s="17"/>
      <c r="E49" s="36"/>
      <c r="F49" s="36"/>
      <c r="G49" s="61"/>
      <c r="H49" s="62"/>
      <c r="I49" s="63"/>
      <c r="J49" s="64"/>
      <c r="K49" s="82"/>
      <c r="L49" s="82"/>
      <c r="M49" s="82"/>
      <c r="N49" s="82"/>
      <c r="O49" s="82"/>
    </row>
    <row r="50" spans="2:15" s="1" customFormat="1" ht="25.5" x14ac:dyDescent="0.25">
      <c r="B50" s="65" t="s">
        <v>316</v>
      </c>
      <c r="C50" s="20"/>
      <c r="D50" s="20"/>
      <c r="E50" s="37"/>
      <c r="F50" s="37"/>
      <c r="G50" s="66"/>
      <c r="H50" s="67"/>
      <c r="I50" s="68"/>
      <c r="J50" s="69"/>
      <c r="K50" s="82"/>
      <c r="L50" s="82"/>
      <c r="M50" s="82"/>
      <c r="N50" s="82"/>
      <c r="O50" s="82"/>
    </row>
    <row r="51" spans="2:15" s="1" customFormat="1" ht="25.5" x14ac:dyDescent="0.25">
      <c r="B51" s="65" t="s">
        <v>317</v>
      </c>
      <c r="C51" s="21"/>
      <c r="D51" s="21"/>
      <c r="E51" s="37"/>
      <c r="F51" s="37"/>
      <c r="G51" s="66"/>
      <c r="H51" s="67"/>
      <c r="I51" s="68"/>
      <c r="J51" s="69"/>
      <c r="K51" s="82"/>
      <c r="L51" s="82"/>
      <c r="M51" s="82"/>
      <c r="N51" s="82"/>
      <c r="O51" s="82"/>
    </row>
    <row r="52" spans="2:15" s="1" customFormat="1" ht="25.5" x14ac:dyDescent="0.25">
      <c r="B52" s="65" t="s">
        <v>318</v>
      </c>
      <c r="C52" s="21"/>
      <c r="D52" s="21"/>
      <c r="E52" s="37"/>
      <c r="F52" s="37"/>
      <c r="G52" s="66"/>
      <c r="H52" s="67"/>
      <c r="I52" s="68"/>
      <c r="J52" s="69"/>
      <c r="K52" s="82"/>
      <c r="L52" s="82"/>
      <c r="M52" s="82"/>
      <c r="N52" s="82"/>
      <c r="O52" s="82"/>
    </row>
    <row r="53" spans="2:15" s="1" customFormat="1" ht="25.5" x14ac:dyDescent="0.25">
      <c r="B53" s="65" t="s">
        <v>319</v>
      </c>
      <c r="C53" s="20"/>
      <c r="D53" s="20"/>
      <c r="E53" s="37"/>
      <c r="F53" s="37"/>
      <c r="G53" s="66"/>
      <c r="H53" s="67"/>
      <c r="I53" s="68"/>
      <c r="J53" s="69"/>
      <c r="K53" s="82"/>
      <c r="L53" s="82"/>
      <c r="M53" s="82"/>
      <c r="N53" s="82"/>
      <c r="O53" s="82"/>
    </row>
    <row r="54" spans="2:15" s="1" customFormat="1" ht="25.5" x14ac:dyDescent="0.25">
      <c r="B54" s="65" t="s">
        <v>320</v>
      </c>
      <c r="C54" s="20"/>
      <c r="D54" s="20"/>
      <c r="E54" s="37"/>
      <c r="F54" s="37"/>
      <c r="G54" s="66"/>
      <c r="H54" s="67"/>
      <c r="I54" s="68"/>
      <c r="J54" s="69"/>
      <c r="K54" s="82"/>
      <c r="L54" s="82"/>
      <c r="M54" s="82"/>
      <c r="N54" s="82"/>
      <c r="O54" s="82"/>
    </row>
    <row r="55" spans="2:15" s="1" customFormat="1" ht="25.5" x14ac:dyDescent="0.25">
      <c r="B55" s="65" t="s">
        <v>321</v>
      </c>
      <c r="C55" s="20"/>
      <c r="D55" s="20"/>
      <c r="E55" s="37"/>
      <c r="F55" s="37"/>
      <c r="G55" s="66"/>
      <c r="H55" s="67"/>
      <c r="I55" s="68"/>
      <c r="J55" s="69"/>
      <c r="K55" s="82"/>
      <c r="L55" s="82"/>
      <c r="M55" s="82"/>
      <c r="N55" s="82"/>
      <c r="O55" s="82"/>
    </row>
    <row r="56" spans="2:15" s="1" customFormat="1" ht="26.25" thickBot="1" x14ac:dyDescent="0.3">
      <c r="B56" s="70" t="s">
        <v>322</v>
      </c>
      <c r="C56" s="22"/>
      <c r="D56" s="22"/>
      <c r="E56" s="38"/>
      <c r="F56" s="38"/>
      <c r="G56" s="71"/>
      <c r="H56" s="72"/>
      <c r="I56" s="73"/>
      <c r="J56" s="74"/>
      <c r="K56" s="82"/>
      <c r="L56" s="82"/>
      <c r="M56" s="82"/>
      <c r="N56" s="82"/>
      <c r="O56" s="82"/>
    </row>
    <row r="57" spans="2:15" s="1" customFormat="1" ht="26.25"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K57" s="82"/>
      <c r="L57" s="82"/>
      <c r="M57" s="82"/>
      <c r="N57" s="82"/>
      <c r="O57" s="82"/>
    </row>
    <row r="58" spans="2:15" s="1" customFormat="1" ht="12.75" x14ac:dyDescent="0.25">
      <c r="B58" s="10"/>
      <c r="C58" s="10"/>
      <c r="D58" s="10"/>
      <c r="E58" s="10"/>
      <c r="F58" s="10"/>
      <c r="G58" s="10"/>
      <c r="H58" s="10"/>
      <c r="I58" s="24"/>
      <c r="J58" s="24"/>
      <c r="K58" s="82"/>
      <c r="L58" s="82"/>
      <c r="M58" s="82"/>
      <c r="N58" s="82"/>
      <c r="O58" s="82"/>
    </row>
    <row r="59" spans="2:15" s="1" customFormat="1" ht="12.75" x14ac:dyDescent="0.25">
      <c r="K59" s="82"/>
      <c r="L59" s="82"/>
      <c r="M59" s="82"/>
      <c r="N59" s="82"/>
      <c r="O59" s="82"/>
    </row>
  </sheetData>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137</v>
      </c>
      <c r="C1" s="27" t="s">
        <v>138</v>
      </c>
      <c r="D1" s="27" t="s">
        <v>139</v>
      </c>
      <c r="F1" s="27" t="s">
        <v>180</v>
      </c>
      <c r="H1" s="27" t="s">
        <v>181</v>
      </c>
      <c r="J1" s="27" t="s">
        <v>190</v>
      </c>
    </row>
    <row r="2" spans="1:10" ht="105" x14ac:dyDescent="0.25">
      <c r="A2" s="28" t="str">
        <f>+CONCATENATE(D2," - ", B2)</f>
        <v xml:space="preserve">DIRAT - DIRECCIÓN DE ATENCIÓN Y TRATAMIENTO </v>
      </c>
      <c r="B2" s="28" t="s">
        <v>140</v>
      </c>
      <c r="C2" s="28">
        <v>8300</v>
      </c>
      <c r="D2" s="28" t="s">
        <v>141</v>
      </c>
      <c r="F2" s="2" t="s">
        <v>102</v>
      </c>
      <c r="G2" s="3" t="s">
        <v>103</v>
      </c>
      <c r="H2" s="25" t="s">
        <v>122</v>
      </c>
      <c r="I2" s="1"/>
      <c r="J2" s="34" t="s">
        <v>184</v>
      </c>
    </row>
    <row r="3" spans="1:10" ht="135" x14ac:dyDescent="0.25">
      <c r="A3" s="28" t="str">
        <f t="shared" ref="A3:A18" si="0">+CONCATENATE(D3," - ", B3)</f>
        <v xml:space="preserve">DICUV - DIRECCIÓN DE CUSTODIA Y VIGILANCIA </v>
      </c>
      <c r="B3" s="28" t="s">
        <v>142</v>
      </c>
      <c r="C3" s="28">
        <v>8200</v>
      </c>
      <c r="D3" s="28" t="s">
        <v>143</v>
      </c>
      <c r="F3" s="2" t="s">
        <v>104</v>
      </c>
      <c r="G3" s="3" t="s">
        <v>105</v>
      </c>
      <c r="H3" s="26" t="s">
        <v>121</v>
      </c>
      <c r="I3" s="1"/>
      <c r="J3" s="34" t="s">
        <v>185</v>
      </c>
    </row>
    <row r="4" spans="1:10" ht="60" x14ac:dyDescent="0.25">
      <c r="A4" s="28" t="str">
        <f t="shared" si="0"/>
        <v xml:space="preserve">DIGEC - DIRECCIÓN DE GESTIÓN CORPORATIVA </v>
      </c>
      <c r="B4" s="28" t="s">
        <v>144</v>
      </c>
      <c r="C4" s="28">
        <v>8500</v>
      </c>
      <c r="D4" s="28" t="s">
        <v>145</v>
      </c>
      <c r="F4" s="2" t="s">
        <v>106</v>
      </c>
      <c r="G4" s="3" t="s">
        <v>107</v>
      </c>
      <c r="H4" s="26" t="s">
        <v>128</v>
      </c>
      <c r="I4" s="1"/>
      <c r="J4" s="34" t="s">
        <v>186</v>
      </c>
    </row>
    <row r="5" spans="1:10" ht="75" x14ac:dyDescent="0.25">
      <c r="A5" s="28" t="str">
        <f t="shared" si="0"/>
        <v>DIRES - DIRECCION ESCUELA DE FORMACIÓN</v>
      </c>
      <c r="B5" s="28" t="s">
        <v>146</v>
      </c>
      <c r="C5" s="28">
        <v>10001</v>
      </c>
      <c r="D5" s="29" t="s">
        <v>147</v>
      </c>
      <c r="F5" s="3" t="s">
        <v>108</v>
      </c>
      <c r="G5" s="3" t="s">
        <v>109</v>
      </c>
      <c r="H5" s="26" t="s">
        <v>129</v>
      </c>
      <c r="J5" s="34" t="s">
        <v>187</v>
      </c>
    </row>
    <row r="6" spans="1:10" ht="135" x14ac:dyDescent="0.25">
      <c r="A6" s="28" t="str">
        <f t="shared" si="0"/>
        <v>GAPOE - GRUPO DE APOYO ESPIRITUAL</v>
      </c>
      <c r="B6" s="28" t="s">
        <v>148</v>
      </c>
      <c r="C6" s="28">
        <v>10002</v>
      </c>
      <c r="D6" s="29" t="s">
        <v>149</v>
      </c>
      <c r="F6" s="2" t="s">
        <v>110</v>
      </c>
      <c r="G6" s="3" t="s">
        <v>111</v>
      </c>
      <c r="H6" s="26" t="s">
        <v>130</v>
      </c>
      <c r="I6" s="1"/>
      <c r="J6" s="34" t="s">
        <v>188</v>
      </c>
    </row>
    <row r="7" spans="1:10" ht="90" x14ac:dyDescent="0.25">
      <c r="A7" s="28" t="str">
        <f t="shared" si="0"/>
        <v xml:space="preserve">GASUP - GRUPO DE ASUNTOS PENITENCIARIOS </v>
      </c>
      <c r="B7" s="28" t="s">
        <v>150</v>
      </c>
      <c r="C7" s="28">
        <v>81001</v>
      </c>
      <c r="D7" s="28" t="s">
        <v>151</v>
      </c>
      <c r="F7" s="3" t="s">
        <v>112</v>
      </c>
      <c r="G7" s="3" t="s">
        <v>113</v>
      </c>
      <c r="H7" s="26" t="s">
        <v>131</v>
      </c>
      <c r="I7" s="1"/>
      <c r="J7" s="34" t="s">
        <v>189</v>
      </c>
    </row>
    <row r="8" spans="1:10" ht="45" x14ac:dyDescent="0.25">
      <c r="A8" s="28" t="str">
        <f t="shared" si="0"/>
        <v xml:space="preserve">GATEC - GRUPO DE ATENCIÓN AL CIUDADANO </v>
      </c>
      <c r="B8" s="28" t="s">
        <v>152</v>
      </c>
      <c r="C8" s="28">
        <v>81002</v>
      </c>
      <c r="D8" s="28" t="s">
        <v>153</v>
      </c>
      <c r="F8" s="2" t="s">
        <v>114</v>
      </c>
      <c r="G8" s="3" t="s">
        <v>115</v>
      </c>
      <c r="H8" s="26" t="s">
        <v>123</v>
      </c>
      <c r="I8" s="1"/>
    </row>
    <row r="9" spans="1:10" ht="60" x14ac:dyDescent="0.25">
      <c r="A9" s="28" t="str">
        <f t="shared" si="0"/>
        <v xml:space="preserve">GODHU - GRUPO DE DERECHOS HUMANOS </v>
      </c>
      <c r="B9" s="28" t="s">
        <v>154</v>
      </c>
      <c r="C9" s="28">
        <v>81003</v>
      </c>
      <c r="D9" s="28" t="s">
        <v>155</v>
      </c>
      <c r="F9" s="3" t="s">
        <v>116</v>
      </c>
      <c r="G9" s="3" t="s">
        <v>117</v>
      </c>
      <c r="H9" s="26" t="s">
        <v>132</v>
      </c>
      <c r="I9" s="1"/>
    </row>
    <row r="10" spans="1:10" ht="63.75" x14ac:dyDescent="0.25">
      <c r="A10" s="28" t="str">
        <f t="shared" si="0"/>
        <v xml:space="preserve">GRURI - GRUPO DE RELACIONES INTERNACIONALES </v>
      </c>
      <c r="B10" s="28" t="s">
        <v>156</v>
      </c>
      <c r="C10" s="28">
        <v>81004</v>
      </c>
      <c r="D10" s="28" t="s">
        <v>157</v>
      </c>
      <c r="F10" s="3" t="s">
        <v>118</v>
      </c>
      <c r="G10" s="3" t="s">
        <v>119</v>
      </c>
      <c r="H10" s="26" t="s">
        <v>133</v>
      </c>
      <c r="I10" s="1"/>
    </row>
    <row r="11" spans="1:10" ht="30" x14ac:dyDescent="0.25">
      <c r="A11" s="28" t="str">
        <f t="shared" si="0"/>
        <v>GREPU - GRUPO DE RELACIONES PÚBLICAS Y PROTOCOLO</v>
      </c>
      <c r="B11" s="28" t="s">
        <v>158</v>
      </c>
      <c r="C11" s="28">
        <v>81005</v>
      </c>
      <c r="D11" s="28" t="s">
        <v>159</v>
      </c>
      <c r="F11" s="3"/>
      <c r="H11" s="26" t="s">
        <v>125</v>
      </c>
      <c r="I11" s="1"/>
    </row>
    <row r="12" spans="1:10" ht="30" x14ac:dyDescent="0.25">
      <c r="A12" s="28" t="str">
        <f t="shared" si="0"/>
        <v>OFICO - OFICINA ASESORA DE COMUNICACIONES</v>
      </c>
      <c r="B12" s="30" t="s">
        <v>160</v>
      </c>
      <c r="C12" s="28">
        <v>8130</v>
      </c>
      <c r="D12" s="28" t="s">
        <v>161</v>
      </c>
      <c r="F12" s="3"/>
      <c r="H12" s="26" t="s">
        <v>127</v>
      </c>
    </row>
    <row r="13" spans="1:10" ht="45" x14ac:dyDescent="0.25">
      <c r="A13" s="28" t="str">
        <f t="shared" si="0"/>
        <v xml:space="preserve">OFPLA - OFICINA ASESORA DE PLANEACIÓN </v>
      </c>
      <c r="B13" s="28" t="s">
        <v>162</v>
      </c>
      <c r="C13" s="28">
        <v>8110</v>
      </c>
      <c r="D13" s="28" t="s">
        <v>163</v>
      </c>
      <c r="F13" s="3"/>
      <c r="H13" s="26" t="s">
        <v>124</v>
      </c>
    </row>
    <row r="14" spans="1:10" ht="45" x14ac:dyDescent="0.25">
      <c r="A14" s="28" t="str">
        <f t="shared" si="0"/>
        <v xml:space="preserve">OFAJU - OFICINA ASESORA JURÍDICA </v>
      </c>
      <c r="B14" s="28" t="s">
        <v>164</v>
      </c>
      <c r="C14" s="28">
        <v>8120</v>
      </c>
      <c r="D14" s="28" t="s">
        <v>165</v>
      </c>
      <c r="F14" s="3"/>
      <c r="H14" s="26" t="s">
        <v>126</v>
      </c>
    </row>
    <row r="15" spans="1:10" ht="30" x14ac:dyDescent="0.25">
      <c r="A15" s="28" t="str">
        <f t="shared" si="0"/>
        <v xml:space="preserve">OFICI - OFICINA DE CONTROL INTERNO </v>
      </c>
      <c r="B15" s="28" t="s">
        <v>166</v>
      </c>
      <c r="C15" s="28">
        <v>8150</v>
      </c>
      <c r="D15" s="28" t="s">
        <v>167</v>
      </c>
      <c r="F15" s="3"/>
      <c r="H15" s="26" t="s">
        <v>134</v>
      </c>
    </row>
    <row r="16" spans="1:10" ht="60" x14ac:dyDescent="0.25">
      <c r="A16" s="28" t="str">
        <f t="shared" si="0"/>
        <v xml:space="preserve">OFIDI - OFICINA DE CONTROL INTERNO DISCIPLINARIO </v>
      </c>
      <c r="B16" s="28" t="s">
        <v>168</v>
      </c>
      <c r="C16" s="28">
        <v>8160</v>
      </c>
      <c r="D16" s="28" t="s">
        <v>169</v>
      </c>
      <c r="F16" s="3"/>
      <c r="H16" s="26" t="s">
        <v>135</v>
      </c>
    </row>
    <row r="17" spans="1:9" ht="30" x14ac:dyDescent="0.25">
      <c r="A17" s="28" t="str">
        <f t="shared" si="0"/>
        <v xml:space="preserve">OFISI - OFICINA DE SISTEMAS DE INFORMACIÓN </v>
      </c>
      <c r="B17" s="28" t="s">
        <v>170</v>
      </c>
      <c r="C17" s="28">
        <v>8140</v>
      </c>
      <c r="D17" s="28" t="s">
        <v>171</v>
      </c>
      <c r="H17" s="26" t="s">
        <v>136</v>
      </c>
    </row>
    <row r="18" spans="1:9" ht="30" x14ac:dyDescent="0.25">
      <c r="A18" s="28" t="str">
        <f t="shared" si="0"/>
        <v xml:space="preserve">SUTAH - SUBDIRECCIÓN DE TALENTO HUMANO </v>
      </c>
      <c r="B18" s="28" t="s">
        <v>172</v>
      </c>
      <c r="C18" s="28">
        <v>8510</v>
      </c>
      <c r="D18" s="28" t="s">
        <v>173</v>
      </c>
      <c r="F18" s="3"/>
    </row>
    <row r="19" spans="1:9" x14ac:dyDescent="0.25">
      <c r="A19" s="28"/>
      <c r="B19" s="31" t="s">
        <v>174</v>
      </c>
      <c r="C19" s="32"/>
      <c r="D19" s="32"/>
    </row>
    <row r="20" spans="1:9" x14ac:dyDescent="0.25">
      <c r="A20" s="28"/>
      <c r="B20" s="31" t="s">
        <v>175</v>
      </c>
      <c r="C20" s="32"/>
      <c r="D20" s="32"/>
      <c r="F20" s="3"/>
    </row>
    <row r="21" spans="1:9" x14ac:dyDescent="0.25">
      <c r="A21" s="28"/>
      <c r="B21" s="31" t="s">
        <v>176</v>
      </c>
      <c r="C21" s="32"/>
      <c r="D21" s="32"/>
    </row>
    <row r="22" spans="1:9" x14ac:dyDescent="0.25">
      <c r="A22" s="28"/>
      <c r="B22" s="31" t="s">
        <v>177</v>
      </c>
      <c r="C22" s="28"/>
      <c r="D22" s="28"/>
      <c r="F22" s="3"/>
    </row>
    <row r="23" spans="1:9" x14ac:dyDescent="0.25">
      <c r="A23" s="28"/>
      <c r="B23" s="31" t="s">
        <v>178</v>
      </c>
      <c r="C23" s="28"/>
      <c r="D23" s="28"/>
      <c r="F23" s="1"/>
      <c r="G23" s="1"/>
    </row>
    <row r="24" spans="1:9" x14ac:dyDescent="0.25">
      <c r="A24" s="28"/>
      <c r="B24" s="31" t="s">
        <v>179</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I31" sqref="I31"/>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281</v>
      </c>
      <c r="E7" s="192"/>
      <c r="F7" s="192"/>
      <c r="G7" s="192"/>
      <c r="H7" s="193"/>
      <c r="I7" s="127" t="s">
        <v>63</v>
      </c>
      <c r="J7" s="40" t="s">
        <v>282</v>
      </c>
      <c r="T7" s="96" t="str">
        <f>+D7</f>
        <v>Cumplimiento de presupuesto de ingresos</v>
      </c>
      <c r="U7" s="97" t="str">
        <f>+D9</f>
        <v>Controlar, validar y  realizar el seguimiento a los recursos por concepto de ingresos propios del Instituto</v>
      </c>
      <c r="V7" s="97" t="e">
        <f>+#REF!</f>
        <v>#REF!</v>
      </c>
      <c r="W7" s="97" t="e">
        <f>+#REF!</f>
        <v>#REF!</v>
      </c>
      <c r="X7" s="97" t="str">
        <f>+D17</f>
        <v>Ejercer el adecuado control de los recursos financieros asignados al Instituto en cumplimiento a los principios contables y de hacienda pública.</v>
      </c>
      <c r="Y7" s="97">
        <f>+D19</f>
        <v>0</v>
      </c>
      <c r="Z7" s="97" t="e">
        <f>+#REF!</f>
        <v>#REF!</v>
      </c>
      <c r="AA7" s="97" t="str">
        <f>+F23</f>
        <v xml:space="preserve">Presupuesto de ingreso persivido </v>
      </c>
      <c r="AB7" s="97" t="str">
        <f>+F24</f>
        <v>presupuesto de ingreso proyectado*100</v>
      </c>
      <c r="AC7" s="97" t="str">
        <f>+E27</f>
        <v>Son los ingresos proyectados</v>
      </c>
      <c r="AD7" s="97" t="str">
        <f>+E26</f>
        <v>Son los ingresos captados</v>
      </c>
      <c r="AE7" s="97" t="str">
        <f>+J23</f>
        <v>SIIF Nación</v>
      </c>
      <c r="AF7" s="97" t="str">
        <f>+J24</f>
        <v>SIIF Nación</v>
      </c>
      <c r="AG7" s="97" t="str">
        <f>+C29</f>
        <v>Trimestral</v>
      </c>
      <c r="AH7" s="97" t="str">
        <f>+F29</f>
        <v>Eficacia</v>
      </c>
      <c r="AI7" s="97" t="str">
        <f>+I29</f>
        <v>Positiva</v>
      </c>
      <c r="AJ7" s="98" t="str">
        <f>+D31</f>
        <v>Porcentaje</v>
      </c>
      <c r="AK7" s="99">
        <f>+H31</f>
        <v>42005</v>
      </c>
      <c r="AL7" s="100">
        <f>+J31</f>
        <v>0</v>
      </c>
      <c r="AM7" s="97" t="str">
        <f>+D33</f>
        <v>Tesoreria</v>
      </c>
      <c r="AN7" s="97" t="str">
        <f>CONCATENATE(I33," ",J33)</f>
        <v xml:space="preserve">Grupo Tesoreria </v>
      </c>
      <c r="AO7" s="101" t="e">
        <f>+#REF!</f>
        <v>#REF!</v>
      </c>
      <c r="AP7" s="101" t="e">
        <f>+#REF!</f>
        <v>#REF!</v>
      </c>
      <c r="AQ7" s="101" t="e">
        <f>+#REF!</f>
        <v>#REF!</v>
      </c>
      <c r="AR7" s="101" t="e">
        <f>+#REF!</f>
        <v>#REF!</v>
      </c>
      <c r="AS7" s="102">
        <f>+B45</f>
        <v>0</v>
      </c>
      <c r="AT7" s="102">
        <f>+D45</f>
        <v>0</v>
      </c>
      <c r="AU7" s="102">
        <f>+F45</f>
        <v>1</v>
      </c>
      <c r="AV7" s="102">
        <f>+H45</f>
        <v>1</v>
      </c>
      <c r="AW7" s="100">
        <f>+J45</f>
        <v>1</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283</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268</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13.5" customHeight="1" x14ac:dyDescent="0.25">
      <c r="B15" s="186" t="s">
        <v>3</v>
      </c>
      <c r="C15" s="186" t="str">
        <f>IF(ISERROR(VLOOKUP(#REF!,[4]listas!$B$5:$G$54,2,0)),"",VLOOKUP(#REF!,[4]listas!$B$5:$G$54,2,0))</f>
        <v/>
      </c>
      <c r="D15" s="187" t="s">
        <v>269</v>
      </c>
      <c r="E15" s="187"/>
      <c r="F15" s="187"/>
      <c r="G15" s="187"/>
      <c r="H15" s="187"/>
      <c r="I15" s="187"/>
      <c r="J15" s="187"/>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t="s">
        <v>270</v>
      </c>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271</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x14ac:dyDescent="0.25">
      <c r="B23" s="199" t="s">
        <v>67</v>
      </c>
      <c r="C23" s="200" t="s">
        <v>68</v>
      </c>
      <c r="D23" s="199" t="s">
        <v>183</v>
      </c>
      <c r="E23" s="127" t="s">
        <v>55</v>
      </c>
      <c r="F23" s="201" t="s">
        <v>284</v>
      </c>
      <c r="G23" s="202"/>
      <c r="H23" s="202"/>
      <c r="I23" s="199" t="s">
        <v>69</v>
      </c>
      <c r="J23" s="8" t="s">
        <v>273</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x14ac:dyDescent="0.25">
      <c r="B24" s="199"/>
      <c r="C24" s="200"/>
      <c r="D24" s="199"/>
      <c r="E24" s="127" t="s">
        <v>56</v>
      </c>
      <c r="F24" s="201" t="s">
        <v>285</v>
      </c>
      <c r="G24" s="202"/>
      <c r="H24" s="202"/>
      <c r="I24" s="199"/>
      <c r="J24" s="8" t="s">
        <v>273</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94" t="s">
        <v>70</v>
      </c>
      <c r="C26" s="195" t="str">
        <f>+F23</f>
        <v xml:space="preserve">Presupuesto de ingreso persivido </v>
      </c>
      <c r="D26" s="195"/>
      <c r="E26" s="196" t="s">
        <v>286</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presupuesto de ingreso proyectado*100</v>
      </c>
      <c r="D27" s="195"/>
      <c r="E27" s="196" t="s">
        <v>287</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9" t="s">
        <v>71</v>
      </c>
      <c r="C29" s="196" t="s">
        <v>277</v>
      </c>
      <c r="D29" s="196"/>
      <c r="E29" s="129" t="s">
        <v>14</v>
      </c>
      <c r="F29" s="196" t="s">
        <v>204</v>
      </c>
      <c r="G29" s="196"/>
      <c r="H29" s="129" t="s">
        <v>72</v>
      </c>
      <c r="I29" s="197" t="s">
        <v>288</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v>42005</v>
      </c>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271</v>
      </c>
      <c r="E33" s="212"/>
      <c r="F33" s="212"/>
      <c r="G33" s="194" t="s">
        <v>73</v>
      </c>
      <c r="H33" s="194"/>
      <c r="I33" s="203" t="s">
        <v>278</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279</v>
      </c>
      <c r="I37" s="210"/>
      <c r="J37" s="53">
        <v>80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8" t="s">
        <v>81</v>
      </c>
      <c r="F39" s="128" t="s">
        <v>80</v>
      </c>
      <c r="G39" s="128" t="s">
        <v>81</v>
      </c>
      <c r="H39" s="128" t="s">
        <v>80</v>
      </c>
      <c r="I39" s="199" t="s">
        <v>82</v>
      </c>
      <c r="J39" s="220"/>
      <c r="L39" s="82"/>
      <c r="M39" s="82"/>
      <c r="N39" s="82"/>
      <c r="O39" s="82"/>
    </row>
    <row r="40" spans="2:216" ht="13.5" thickBot="1" x14ac:dyDescent="0.3">
      <c r="B40" s="214"/>
      <c r="C40" s="221">
        <v>1</v>
      </c>
      <c r="D40" s="221"/>
      <c r="E40" s="130">
        <v>1</v>
      </c>
      <c r="F40" s="130">
        <v>0.9</v>
      </c>
      <c r="G40" s="130">
        <f>+F40</f>
        <v>0.9</v>
      </c>
      <c r="H40" s="130">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131" t="s">
        <v>280</v>
      </c>
      <c r="L44" s="82"/>
      <c r="M44" s="82"/>
      <c r="N44" s="82"/>
      <c r="O44" s="82"/>
    </row>
    <row r="45" spans="2:216" ht="12.75" customHeight="1" thickBot="1" x14ac:dyDescent="0.3">
      <c r="B45" s="225"/>
      <c r="C45" s="226"/>
      <c r="D45" s="227"/>
      <c r="E45" s="226"/>
      <c r="F45" s="227">
        <v>1</v>
      </c>
      <c r="G45" s="226"/>
      <c r="H45" s="227">
        <v>1</v>
      </c>
      <c r="I45" s="226"/>
      <c r="J45" s="56">
        <f>+IF(I29="SUMA",(B45+D45+F45+H45),H45)</f>
        <v>1</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AE4:AE5"/>
    <mergeCell ref="AF4:AF5"/>
    <mergeCell ref="AG4:AG5"/>
  </mergeCells>
  <conditionalFormatting sqref="AM26:AR26 AI26:AJ26">
    <cfRule type="cellIs" dxfId="14"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J7" sqref="J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193</v>
      </c>
      <c r="E7" s="192"/>
      <c r="F7" s="192"/>
      <c r="G7" s="192"/>
      <c r="H7" s="193"/>
      <c r="I7" s="39" t="s">
        <v>63</v>
      </c>
      <c r="J7" s="40" t="s">
        <v>349</v>
      </c>
      <c r="T7" s="96" t="str">
        <f>+D7</f>
        <v>PAC APROBADO</v>
      </c>
      <c r="U7" s="97" t="str">
        <f>+D9</f>
        <v>Conocer el valor del PAC aprobado por la Direccion General de Credito Publico y Tesoro Nacional para la planificacion adecuada de los pagos de la vigencia</v>
      </c>
      <c r="V7" s="97" t="e">
        <f>+#REF!</f>
        <v>#REF!</v>
      </c>
      <c r="W7" s="97" t="e">
        <f>+#REF!</f>
        <v>#REF!</v>
      </c>
      <c r="X7" s="97">
        <f>+D17</f>
        <v>0</v>
      </c>
      <c r="Y7" s="97">
        <f>+D19</f>
        <v>0</v>
      </c>
      <c r="Z7" s="97" t="e">
        <f>+#REF!</f>
        <v>#REF!</v>
      </c>
      <c r="AA7" s="97" t="str">
        <f>+F23</f>
        <v>Solicitud de PAC de la Entidad</v>
      </c>
      <c r="AB7" s="97" t="str">
        <f>+F24</f>
        <v>Solicitud aprobada por la Direccion de Credito Publico</v>
      </c>
      <c r="AC7" s="97" t="str">
        <f>+E27</f>
        <v>Reporte de SIIF Naion donde muestran la aprobacion del PAC solicitado</v>
      </c>
      <c r="AD7" s="97" t="str">
        <f>+E26</f>
        <v>La sumatora de gastos fijos y variables que dee atender la entidad durante un periodo</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 xml:space="preserve">Resta </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194</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99" t="s">
        <v>67</v>
      </c>
      <c r="C23" s="200" t="s">
        <v>199</v>
      </c>
      <c r="D23" s="199" t="s">
        <v>183</v>
      </c>
      <c r="E23" s="39" t="s">
        <v>55</v>
      </c>
      <c r="F23" s="238" t="s">
        <v>197</v>
      </c>
      <c r="G23" s="238"/>
      <c r="H23" s="238"/>
      <c r="I23" s="199"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39" t="s">
        <v>56</v>
      </c>
      <c r="F24" s="238" t="s">
        <v>198</v>
      </c>
      <c r="G24" s="238"/>
      <c r="H24" s="238"/>
      <c r="I24" s="199"/>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94" t="s">
        <v>70</v>
      </c>
      <c r="C26" s="195" t="str">
        <f>+F23</f>
        <v>Solicitud de PAC de la Entidad</v>
      </c>
      <c r="D26" s="195"/>
      <c r="E26" s="196" t="s">
        <v>201</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Solicitud aprobada por la Direccion de Credito Publico</v>
      </c>
      <c r="D27" s="195"/>
      <c r="E27" s="196" t="s">
        <v>202</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45" t="s">
        <v>71</v>
      </c>
      <c r="C29" s="196" t="s">
        <v>203</v>
      </c>
      <c r="D29" s="196"/>
      <c r="E29" s="45" t="s">
        <v>14</v>
      </c>
      <c r="F29" s="196" t="s">
        <v>204</v>
      </c>
      <c r="G29" s="196"/>
      <c r="H29" s="45"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90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54" t="s">
        <v>81</v>
      </c>
      <c r="F39" s="54" t="s">
        <v>80</v>
      </c>
      <c r="G39" s="54" t="s">
        <v>81</v>
      </c>
      <c r="H39" s="54" t="s">
        <v>80</v>
      </c>
      <c r="I39" s="199" t="s">
        <v>82</v>
      </c>
      <c r="J39" s="220"/>
      <c r="L39" s="82"/>
      <c r="M39" s="82"/>
      <c r="N39" s="82"/>
      <c r="O39" s="82"/>
    </row>
    <row r="40" spans="2:216" ht="13.5" thickBot="1" x14ac:dyDescent="0.3">
      <c r="B40" s="214"/>
      <c r="C40" s="221">
        <v>1</v>
      </c>
      <c r="D40" s="221"/>
      <c r="E40" s="55">
        <v>1</v>
      </c>
      <c r="F40" s="55">
        <v>0.93</v>
      </c>
      <c r="G40" s="55">
        <f>+F40</f>
        <v>0.93</v>
      </c>
      <c r="H40" s="55">
        <v>0.91</v>
      </c>
      <c r="I40" s="222">
        <v>0.9</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AG4:AG5"/>
    <mergeCell ref="AH4:AH5"/>
    <mergeCell ref="AI4:AI5"/>
    <mergeCell ref="AA4:AA5"/>
    <mergeCell ref="AB4:AB5"/>
    <mergeCell ref="AC4:AC5"/>
    <mergeCell ref="U4:U5"/>
    <mergeCell ref="V4:V5"/>
    <mergeCell ref="W4:W5"/>
    <mergeCell ref="X4:X5"/>
    <mergeCell ref="Y4:Y5"/>
    <mergeCell ref="Z4:Z5"/>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B26:B27"/>
    <mergeCell ref="C26:D26"/>
    <mergeCell ref="E26:J26"/>
    <mergeCell ref="C27:D27"/>
    <mergeCell ref="E27:J27"/>
    <mergeCell ref="C29:D29"/>
    <mergeCell ref="F29:G29"/>
    <mergeCell ref="I29:J29"/>
    <mergeCell ref="I33:J33"/>
    <mergeCell ref="E37:F37"/>
    <mergeCell ref="H37:I37"/>
    <mergeCell ref="B38:B40"/>
    <mergeCell ref="C38:D38"/>
    <mergeCell ref="E38:F38"/>
    <mergeCell ref="G38:H38"/>
    <mergeCell ref="I38:J38"/>
    <mergeCell ref="B31:C31"/>
    <mergeCell ref="D31:E31"/>
    <mergeCell ref="F31:G31"/>
    <mergeCell ref="B33:C33"/>
    <mergeCell ref="D33:F33"/>
    <mergeCell ref="G33:H33"/>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s>
  <conditionalFormatting sqref="AM26:AR26 AI26:AJ26">
    <cfRule type="cellIs" dxfId="13" priority="2" operator="equal">
      <formula>"Error"</formula>
    </cfRule>
  </conditionalFormatting>
  <dataValidations xWindow="463" yWindow="577"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topLeftCell="A4" zoomScale="80" zoomScaleNormal="80" zoomScaleSheetLayoutView="80" zoomScalePageLayoutView="80" workbookViewId="0">
      <selection activeCell="J7" sqref="J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208</v>
      </c>
      <c r="E7" s="192"/>
      <c r="F7" s="192"/>
      <c r="G7" s="192"/>
      <c r="H7" s="193"/>
      <c r="I7" s="123" t="s">
        <v>63</v>
      </c>
      <c r="J7" s="40" t="s">
        <v>350</v>
      </c>
      <c r="T7" s="96" t="str">
        <f>+D7</f>
        <v>EJECUCION DEL PAC</v>
      </c>
      <c r="U7" s="97" t="str">
        <f>+D9</f>
        <v>Establecer el nivel de ejecucion del PAC, con el fin de tomar decisiones frente a lo no ejecutado</v>
      </c>
      <c r="V7" s="97" t="e">
        <f>+#REF!</f>
        <v>#REF!</v>
      </c>
      <c r="W7" s="97" t="e">
        <f>+#REF!</f>
        <v>#REF!</v>
      </c>
      <c r="X7" s="97">
        <f>+D17</f>
        <v>0</v>
      </c>
      <c r="Y7" s="97">
        <f>+D19</f>
        <v>0</v>
      </c>
      <c r="Z7" s="97" t="e">
        <f>+#REF!</f>
        <v>#REF!</v>
      </c>
      <c r="AA7" s="97" t="str">
        <f>+F23</f>
        <v>PAC aprobado</v>
      </c>
      <c r="AB7" s="97" t="str">
        <f>+F24</f>
        <v>PAC Ejecutado</v>
      </c>
      <c r="AC7" s="97" t="str">
        <f>+E27</f>
        <v>Reporte de SIIF Nacion donde muestran la ejecucion del PAC solicitado</v>
      </c>
      <c r="AD7" s="97" t="str">
        <f>+E26</f>
        <v>Reporte de SIIF Naciòn donde muestran la aprobacion del PAC solicitado</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209</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99" t="s">
        <v>67</v>
      </c>
      <c r="C23" s="200" t="s">
        <v>68</v>
      </c>
      <c r="D23" s="199" t="s">
        <v>183</v>
      </c>
      <c r="E23" s="123" t="s">
        <v>55</v>
      </c>
      <c r="F23" s="238" t="s">
        <v>210</v>
      </c>
      <c r="G23" s="238"/>
      <c r="H23" s="238"/>
      <c r="I23" s="199"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23" t="s">
        <v>56</v>
      </c>
      <c r="F24" s="238" t="s">
        <v>211</v>
      </c>
      <c r="G24" s="238"/>
      <c r="H24" s="238"/>
      <c r="I24" s="199"/>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94" t="s">
        <v>70</v>
      </c>
      <c r="C26" s="195" t="str">
        <f>+F23</f>
        <v>PAC aprobado</v>
      </c>
      <c r="D26" s="195"/>
      <c r="E26" s="196" t="s">
        <v>212</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PAC Ejecutado</v>
      </c>
      <c r="D27" s="195"/>
      <c r="E27" s="196" t="s">
        <v>213</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203</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95</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0.96</v>
      </c>
      <c r="G40" s="125">
        <f>+F40</f>
        <v>0.96</v>
      </c>
      <c r="H40" s="125">
        <f>+I40</f>
        <v>0.94</v>
      </c>
      <c r="I40" s="222">
        <v>0.94</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J7" sqref="J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214</v>
      </c>
      <c r="E7" s="192"/>
      <c r="F7" s="192"/>
      <c r="G7" s="192"/>
      <c r="H7" s="193"/>
      <c r="I7" s="123" t="s">
        <v>63</v>
      </c>
      <c r="J7" s="40" t="s">
        <v>351</v>
      </c>
      <c r="T7" s="96" t="str">
        <f>+D7</f>
        <v>REGISTRAR DOCUMENTOS SOPORTES PARA PAGO</v>
      </c>
      <c r="U7" s="97" t="str">
        <f>+D9</f>
        <v>Ejecer control en la documentacion requerida para efectuar el pago</v>
      </c>
      <c r="V7" s="97" t="e">
        <f>+#REF!</f>
        <v>#REF!</v>
      </c>
      <c r="W7" s="97" t="e">
        <f>+#REF!</f>
        <v>#REF!</v>
      </c>
      <c r="X7" s="97">
        <f>+D17</f>
        <v>0</v>
      </c>
      <c r="Y7" s="97">
        <f>+D19</f>
        <v>0</v>
      </c>
      <c r="Z7" s="97" t="e">
        <f>+#REF!</f>
        <v>#REF!</v>
      </c>
      <c r="AA7" s="97" t="str">
        <f>+F23</f>
        <v>Documentos requeridos</v>
      </c>
      <c r="AB7" s="97" t="str">
        <f>+F24</f>
        <v>Documentos radicados</v>
      </c>
      <c r="AC7" s="97" t="str">
        <f>+E27</f>
        <v>Soportes: cuentas de cobro, facturas, actos administrativos</v>
      </c>
      <c r="AD7" s="97" t="str">
        <f>+E26</f>
        <v>Son aquellos soportes que justifican la realizacion del pago</v>
      </c>
      <c r="AE7" s="97" t="str">
        <f>+J23</f>
        <v>Procedimiemto elaboracion ordenes de pago-SGI</v>
      </c>
      <c r="AF7" s="97" t="str">
        <f>+J24</f>
        <v>Sistema de Gestion documental- GESDOC</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215</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5.5" x14ac:dyDescent="0.25">
      <c r="B23" s="199" t="s">
        <v>67</v>
      </c>
      <c r="C23" s="200" t="s">
        <v>68</v>
      </c>
      <c r="D23" s="199" t="s">
        <v>183</v>
      </c>
      <c r="E23" s="123" t="s">
        <v>55</v>
      </c>
      <c r="F23" s="238" t="s">
        <v>216</v>
      </c>
      <c r="G23" s="238"/>
      <c r="H23" s="238"/>
      <c r="I23" s="199" t="s">
        <v>69</v>
      </c>
      <c r="J23" s="8" t="s">
        <v>218</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25.5" x14ac:dyDescent="0.25">
      <c r="B24" s="199"/>
      <c r="C24" s="200"/>
      <c r="D24" s="199"/>
      <c r="E24" s="123" t="s">
        <v>56</v>
      </c>
      <c r="F24" s="238" t="s">
        <v>217</v>
      </c>
      <c r="G24" s="238"/>
      <c r="H24" s="238"/>
      <c r="I24" s="199"/>
      <c r="J24" s="8" t="s">
        <v>219</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94" t="s">
        <v>70</v>
      </c>
      <c r="C26" s="195" t="str">
        <f>+F23</f>
        <v>Documentos requeridos</v>
      </c>
      <c r="D26" s="195"/>
      <c r="E26" s="196" t="s">
        <v>220</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Documentos radicados</v>
      </c>
      <c r="D27" s="195"/>
      <c r="E27" s="196" t="s">
        <v>221</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203</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100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1</v>
      </c>
      <c r="G40" s="125">
        <f>+F40</f>
        <v>1</v>
      </c>
      <c r="H40" s="125">
        <f>+I40</f>
        <v>0.99</v>
      </c>
      <c r="I40" s="222">
        <v>0.99</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1"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J7" sqref="J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222</v>
      </c>
      <c r="E7" s="192"/>
      <c r="F7" s="192"/>
      <c r="G7" s="192"/>
      <c r="H7" s="193"/>
      <c r="I7" s="123" t="s">
        <v>63</v>
      </c>
      <c r="J7" s="40" t="s">
        <v>352</v>
      </c>
      <c r="T7" s="96" t="str">
        <f>+D7</f>
        <v>PAGAR OBLIGACIONES</v>
      </c>
      <c r="U7" s="97" t="str">
        <f>+D9</f>
        <v>Realizar el procedimiento y autorizacion de las ordenes de pago en SIIF Nacion para pago a terceros</v>
      </c>
      <c r="V7" s="97" t="e">
        <f>+#REF!</f>
        <v>#REF!</v>
      </c>
      <c r="W7" s="97" t="e">
        <f>+#REF!</f>
        <v>#REF!</v>
      </c>
      <c r="X7" s="97">
        <f>+D17</f>
        <v>0</v>
      </c>
      <c r="Y7" s="97">
        <f>+D19</f>
        <v>0</v>
      </c>
      <c r="Z7" s="97" t="e">
        <f>+#REF!</f>
        <v>#REF!</v>
      </c>
      <c r="AA7" s="97" t="str">
        <f>+F23</f>
        <v>Obligaciones adquiridas</v>
      </c>
      <c r="AB7" s="97" t="str">
        <f>+F24</f>
        <v>Obligaciones pagadas</v>
      </c>
      <c r="AC7" s="97" t="str">
        <f>+E27</f>
        <v>Pago de los  compromisos adquiere la entidadcon terceros, en el desarrollo normal de sus actividades</v>
      </c>
      <c r="AD7" s="97" t="str">
        <f>+E26</f>
        <v>Resultado total de la contracion y diferentes compromisos que adquiere la entidadcon terceros, en el desarrollo normal de sus actividades</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239" t="s">
        <v>225</v>
      </c>
      <c r="E9" s="239"/>
      <c r="F9" s="239"/>
      <c r="G9" s="239"/>
      <c r="H9" s="239"/>
      <c r="I9" s="239"/>
      <c r="J9" s="239"/>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99" t="s">
        <v>67</v>
      </c>
      <c r="C23" s="200" t="s">
        <v>68</v>
      </c>
      <c r="D23" s="199" t="s">
        <v>183</v>
      </c>
      <c r="E23" s="123" t="s">
        <v>55</v>
      </c>
      <c r="F23" s="238" t="s">
        <v>223</v>
      </c>
      <c r="G23" s="238"/>
      <c r="H23" s="238"/>
      <c r="I23" s="199"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23" t="s">
        <v>56</v>
      </c>
      <c r="F24" s="238" t="s">
        <v>224</v>
      </c>
      <c r="G24" s="238"/>
      <c r="H24" s="238"/>
      <c r="I24" s="199"/>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94" t="s">
        <v>70</v>
      </c>
      <c r="C26" s="195" t="str">
        <f>+F23</f>
        <v>Obligaciones adquiridas</v>
      </c>
      <c r="D26" s="195"/>
      <c r="E26" s="196" t="s">
        <v>226</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3.9" customHeight="1" x14ac:dyDescent="0.25">
      <c r="B27" s="194"/>
      <c r="C27" s="195" t="str">
        <f>+F24</f>
        <v>Obligaciones pagadas</v>
      </c>
      <c r="D27" s="195"/>
      <c r="E27" s="196" t="s">
        <v>227</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203</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80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0.9</v>
      </c>
      <c r="G40" s="125">
        <f>+F40</f>
        <v>0.9</v>
      </c>
      <c r="H40" s="125">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0"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FH24" sqref="FH24"/>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24" customHeight="1" thickBot="1" x14ac:dyDescent="0.3">
      <c r="B7" s="186" t="s">
        <v>0</v>
      </c>
      <c r="C7" s="186"/>
      <c r="D7" s="191" t="s">
        <v>228</v>
      </c>
      <c r="E7" s="192"/>
      <c r="F7" s="192"/>
      <c r="G7" s="192"/>
      <c r="H7" s="193"/>
      <c r="I7" s="123" t="s">
        <v>63</v>
      </c>
      <c r="J7" s="40" t="s">
        <v>353</v>
      </c>
      <c r="T7" s="96" t="str">
        <f>+D7</f>
        <v>Coordinar y hacer seguimiento a la apertura y cancelacion de cuentas bancarias recursos propios y recursos nacion</v>
      </c>
      <c r="U7" s="97" t="str">
        <f>+D9</f>
        <v>Controlar el manejo de los recursos asignados al inpec (recursos nacion)  y generados por el Inpec (recursos propiaos)</v>
      </c>
      <c r="V7" s="97" t="e">
        <f>+#REF!</f>
        <v>#REF!</v>
      </c>
      <c r="W7" s="97" t="e">
        <f>+#REF!</f>
        <v>#REF!</v>
      </c>
      <c r="X7" s="97">
        <f>+D17</f>
        <v>0</v>
      </c>
      <c r="Y7" s="97">
        <f>+D19</f>
        <v>0</v>
      </c>
      <c r="Z7" s="97" t="e">
        <f>+#REF!</f>
        <v>#REF!</v>
      </c>
      <c r="AA7" s="97" t="str">
        <f>+F23</f>
        <v>Cuentas activas</v>
      </c>
      <c r="AB7" s="97" t="str">
        <f>+F24</f>
        <v>Cuentas autorizadas</v>
      </c>
      <c r="AC7" s="97" t="str">
        <f>+E27</f>
        <v xml:space="preserve">Son aquellas que estan permitidas por la Direccion General de Credito Publico y Tesoro Nacional </v>
      </c>
      <c r="AD7" s="97" t="str">
        <f>+E26</f>
        <v>Es aquella que se encuentra aperturada ante una entidad bancaria y registrada en SIIF Nacion</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 xml:space="preserve">Resta </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232</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99" t="s">
        <v>67</v>
      </c>
      <c r="C23" s="200" t="s">
        <v>199</v>
      </c>
      <c r="D23" s="199" t="s">
        <v>183</v>
      </c>
      <c r="E23" s="123" t="s">
        <v>55</v>
      </c>
      <c r="F23" s="238" t="s">
        <v>229</v>
      </c>
      <c r="G23" s="238"/>
      <c r="H23" s="238"/>
      <c r="I23" s="199"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23" t="s">
        <v>56</v>
      </c>
      <c r="F24" s="238" t="s">
        <v>230</v>
      </c>
      <c r="G24" s="238"/>
      <c r="H24" s="238"/>
      <c r="I24" s="199"/>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94" t="s">
        <v>70</v>
      </c>
      <c r="C26" s="195" t="str">
        <f>+F23</f>
        <v>Cuentas activas</v>
      </c>
      <c r="D26" s="195"/>
      <c r="E26" s="196" t="s">
        <v>231</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Cuentas autorizadas</v>
      </c>
      <c r="D27" s="195"/>
      <c r="E27" s="196" t="s">
        <v>233</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203</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100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1</v>
      </c>
      <c r="G40" s="125">
        <f>+F40</f>
        <v>1</v>
      </c>
      <c r="H40" s="125">
        <f>+I40</f>
        <v>0.99</v>
      </c>
      <c r="I40" s="222">
        <v>0.99</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9"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J7" sqref="J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234</v>
      </c>
      <c r="E7" s="192"/>
      <c r="F7" s="192"/>
      <c r="G7" s="192"/>
      <c r="H7" s="193"/>
      <c r="I7" s="123" t="s">
        <v>63</v>
      </c>
      <c r="J7" s="40" t="s">
        <v>354</v>
      </c>
      <c r="T7" s="96" t="str">
        <f>+D7</f>
        <v>REGISTRAR Y CONTROLAR LOS INGRESOS DE RECURSOS PROPIOS DEL INSTITUTO EN EL SISTEMA FINANCIERO</v>
      </c>
      <c r="U7" s="97" t="str">
        <f>+D9</f>
        <v xml:space="preserve">Realizar seguimiento en el Sistema SIIF Nacion a la actualizacion diara por parte de los establecimientos de ingresos por concepto de recursos propios </v>
      </c>
      <c r="V7" s="97" t="e">
        <f>+#REF!</f>
        <v>#REF!</v>
      </c>
      <c r="W7" s="97" t="e">
        <f>+#REF!</f>
        <v>#REF!</v>
      </c>
      <c r="X7" s="97">
        <f>+D17</f>
        <v>0</v>
      </c>
      <c r="Y7" s="97">
        <f>+D19</f>
        <v>0</v>
      </c>
      <c r="Z7" s="97" t="e">
        <f>+#REF!</f>
        <v>#REF!</v>
      </c>
      <c r="AA7" s="97" t="str">
        <f>+F23</f>
        <v>Reporte cuenta CUN</v>
      </c>
      <c r="AB7" s="97" t="str">
        <f>+F24</f>
        <v xml:space="preserve">Reporte de Ingresos </v>
      </c>
      <c r="AC7" s="97" t="str">
        <f>+E27</f>
        <v>Reporte de SIIF Nacion donde muestran los ingresos por concepto recursos propios de cada establecimiento o subunidad</v>
      </c>
      <c r="AD7" s="97" t="str">
        <f>+E26</f>
        <v>Es el informe detallado de los ingresos de cada establecimiento o subunidad</v>
      </c>
      <c r="AE7" s="97" t="str">
        <f>+J23</f>
        <v>Aplicativo manejo de dinero</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 xml:space="preserve">Resta </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235</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5.5" x14ac:dyDescent="0.25">
      <c r="B23" s="199" t="s">
        <v>67</v>
      </c>
      <c r="C23" s="200" t="s">
        <v>199</v>
      </c>
      <c r="D23" s="199" t="s">
        <v>183</v>
      </c>
      <c r="E23" s="123" t="s">
        <v>55</v>
      </c>
      <c r="F23" s="238" t="s">
        <v>237</v>
      </c>
      <c r="G23" s="238"/>
      <c r="H23" s="238"/>
      <c r="I23" s="199" t="s">
        <v>69</v>
      </c>
      <c r="J23" s="8" t="s">
        <v>236</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23" t="s">
        <v>56</v>
      </c>
      <c r="F24" s="238" t="s">
        <v>238</v>
      </c>
      <c r="G24" s="238"/>
      <c r="H24" s="238"/>
      <c r="I24" s="199"/>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94" t="s">
        <v>70</v>
      </c>
      <c r="C26" s="195" t="str">
        <f>+F23</f>
        <v>Reporte cuenta CUN</v>
      </c>
      <c r="D26" s="195"/>
      <c r="E26" s="196" t="s">
        <v>239</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 xml:space="preserve">Reporte de Ingresos </v>
      </c>
      <c r="D27" s="195"/>
      <c r="E27" s="196" t="s">
        <v>240</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203</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90</v>
      </c>
      <c r="H37" s="210" t="s">
        <v>75</v>
      </c>
      <c r="I37" s="210"/>
      <c r="J37" s="53">
        <v>80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0.9</v>
      </c>
      <c r="G40" s="125">
        <f>+F40</f>
        <v>0.9</v>
      </c>
      <c r="H40" s="125">
        <f>+I40</f>
        <v>0.8</v>
      </c>
      <c r="I40" s="222">
        <v>0.8</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8"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J7" sqref="J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68" t="s">
        <v>192</v>
      </c>
      <c r="F3" s="168"/>
      <c r="G3" s="168"/>
      <c r="H3" s="168"/>
      <c r="I3" s="168"/>
      <c r="J3" s="168"/>
    </row>
    <row r="4" spans="2:216" ht="10.5" customHeight="1" thickBot="1" x14ac:dyDescent="0.3">
      <c r="B4" s="33"/>
      <c r="C4" s="33"/>
      <c r="D4" s="33"/>
      <c r="E4" s="33"/>
      <c r="F4" s="33"/>
      <c r="G4" s="33"/>
      <c r="H4" s="33"/>
      <c r="I4" s="33"/>
      <c r="J4" s="33"/>
      <c r="T4" s="169" t="s">
        <v>0</v>
      </c>
      <c r="U4" s="171" t="s">
        <v>1</v>
      </c>
      <c r="V4" s="171" t="s">
        <v>2</v>
      </c>
      <c r="W4" s="171" t="s">
        <v>3</v>
      </c>
      <c r="X4" s="171" t="s">
        <v>4</v>
      </c>
      <c r="Y4" s="171" t="s">
        <v>5</v>
      </c>
      <c r="Z4" s="171" t="s">
        <v>6</v>
      </c>
      <c r="AA4" s="171" t="s">
        <v>7</v>
      </c>
      <c r="AB4" s="171" t="s">
        <v>8</v>
      </c>
      <c r="AC4" s="171" t="s">
        <v>9</v>
      </c>
      <c r="AD4" s="171" t="s">
        <v>10</v>
      </c>
      <c r="AE4" s="171" t="s">
        <v>11</v>
      </c>
      <c r="AF4" s="171" t="s">
        <v>12</v>
      </c>
      <c r="AG4" s="171" t="s">
        <v>13</v>
      </c>
      <c r="AH4" s="171" t="s">
        <v>14</v>
      </c>
      <c r="AI4" s="171" t="s">
        <v>15</v>
      </c>
      <c r="AJ4" s="171" t="s">
        <v>16</v>
      </c>
      <c r="AK4" s="171" t="s">
        <v>17</v>
      </c>
      <c r="AL4" s="171" t="s">
        <v>18</v>
      </c>
      <c r="AM4" s="171" t="s">
        <v>19</v>
      </c>
      <c r="AN4" s="171" t="s">
        <v>20</v>
      </c>
      <c r="AO4" s="169" t="s">
        <v>21</v>
      </c>
      <c r="AP4" s="171"/>
      <c r="AQ4" s="171"/>
      <c r="AR4" s="176"/>
      <c r="AS4" s="171" t="s">
        <v>22</v>
      </c>
      <c r="AT4" s="171" t="s">
        <v>23</v>
      </c>
      <c r="AU4" s="171" t="s">
        <v>24</v>
      </c>
      <c r="AV4" s="171" t="s">
        <v>25</v>
      </c>
      <c r="AW4" s="171" t="s">
        <v>26</v>
      </c>
      <c r="AX4" s="171" t="s">
        <v>27</v>
      </c>
      <c r="AY4" s="173" t="s">
        <v>28</v>
      </c>
      <c r="AZ4" s="174"/>
      <c r="BA4" s="174"/>
      <c r="BB4" s="174"/>
      <c r="BC4" s="174"/>
      <c r="BD4" s="174"/>
      <c r="BE4" s="174"/>
      <c r="BF4" s="175"/>
      <c r="BG4" s="173" t="s">
        <v>29</v>
      </c>
      <c r="BH4" s="174"/>
      <c r="BI4" s="174"/>
      <c r="BJ4" s="174"/>
      <c r="BK4" s="174"/>
      <c r="BL4" s="174"/>
      <c r="BM4" s="174"/>
      <c r="BN4" s="175"/>
      <c r="BO4" s="173" t="s">
        <v>30</v>
      </c>
      <c r="BP4" s="174"/>
      <c r="BQ4" s="174"/>
      <c r="BR4" s="174"/>
      <c r="BS4" s="174"/>
      <c r="BT4" s="174"/>
      <c r="BU4" s="174"/>
      <c r="BV4" s="175"/>
      <c r="BW4" s="173" t="s">
        <v>31</v>
      </c>
      <c r="BX4" s="174"/>
      <c r="BY4" s="174"/>
      <c r="BZ4" s="174"/>
      <c r="CA4" s="174"/>
      <c r="CB4" s="174"/>
      <c r="CC4" s="174"/>
      <c r="CD4" s="175"/>
      <c r="CE4" s="173" t="s">
        <v>32</v>
      </c>
      <c r="CF4" s="174"/>
      <c r="CG4" s="174"/>
      <c r="CH4" s="174"/>
      <c r="CI4" s="174"/>
      <c r="CJ4" s="174"/>
      <c r="CK4" s="174"/>
      <c r="CL4" s="175"/>
      <c r="CM4" s="173" t="s">
        <v>33</v>
      </c>
      <c r="CN4" s="174"/>
      <c r="CO4" s="174"/>
      <c r="CP4" s="174"/>
      <c r="CQ4" s="174"/>
      <c r="CR4" s="174"/>
      <c r="CS4" s="174"/>
      <c r="CT4" s="175"/>
      <c r="CU4" s="173" t="s">
        <v>34</v>
      </c>
      <c r="CV4" s="174"/>
      <c r="CW4" s="174"/>
      <c r="CX4" s="174"/>
      <c r="CY4" s="174"/>
      <c r="CZ4" s="174"/>
      <c r="DA4" s="174"/>
      <c r="DB4" s="175"/>
      <c r="DC4" s="173" t="s">
        <v>35</v>
      </c>
      <c r="DD4" s="174"/>
      <c r="DE4" s="174"/>
      <c r="DF4" s="174"/>
      <c r="DG4" s="174"/>
      <c r="DH4" s="174"/>
      <c r="DI4" s="174"/>
      <c r="DJ4" s="175"/>
      <c r="DK4" s="173" t="s">
        <v>36</v>
      </c>
      <c r="DL4" s="174"/>
      <c r="DM4" s="174"/>
      <c r="DN4" s="174"/>
      <c r="DO4" s="174"/>
      <c r="DP4" s="174"/>
      <c r="DQ4" s="174"/>
      <c r="DR4" s="175"/>
      <c r="DS4" s="173" t="s">
        <v>37</v>
      </c>
      <c r="DT4" s="174"/>
      <c r="DU4" s="174"/>
      <c r="DV4" s="174"/>
      <c r="DW4" s="174"/>
      <c r="DX4" s="174"/>
      <c r="DY4" s="174"/>
      <c r="DZ4" s="175"/>
      <c r="EA4" s="173" t="s">
        <v>38</v>
      </c>
      <c r="EB4" s="174"/>
      <c r="EC4" s="174"/>
      <c r="ED4" s="174"/>
      <c r="EE4" s="174"/>
      <c r="EF4" s="174"/>
      <c r="EG4" s="174"/>
      <c r="EH4" s="175"/>
      <c r="EI4" s="173" t="s">
        <v>39</v>
      </c>
      <c r="EJ4" s="174"/>
      <c r="EK4" s="174"/>
      <c r="EL4" s="174"/>
      <c r="EM4" s="174"/>
      <c r="EN4" s="174"/>
      <c r="EO4" s="174"/>
      <c r="EP4" s="174"/>
      <c r="EQ4" s="183" t="s">
        <v>40</v>
      </c>
      <c r="ER4" s="184"/>
      <c r="ES4" s="184"/>
      <c r="ET4" s="185"/>
      <c r="EU4" s="181" t="s">
        <v>41</v>
      </c>
      <c r="EV4" s="171" t="s">
        <v>42</v>
      </c>
      <c r="EW4" s="171" t="s">
        <v>43</v>
      </c>
      <c r="EX4" s="171" t="s">
        <v>44</v>
      </c>
      <c r="EY4" s="171" t="s">
        <v>45</v>
      </c>
      <c r="EZ4" s="171" t="s">
        <v>46</v>
      </c>
      <c r="FA4" s="171" t="s">
        <v>47</v>
      </c>
      <c r="FB4" s="171" t="s">
        <v>48</v>
      </c>
      <c r="FC4" s="171" t="s">
        <v>49</v>
      </c>
      <c r="FD4" s="176" t="s">
        <v>50</v>
      </c>
    </row>
    <row r="5" spans="2:216" ht="18" customHeight="1" thickBot="1" x14ac:dyDescent="0.3">
      <c r="B5" s="178" t="s">
        <v>51</v>
      </c>
      <c r="C5" s="179"/>
      <c r="D5" s="179"/>
      <c r="E5" s="179"/>
      <c r="F5" s="179"/>
      <c r="G5" s="179"/>
      <c r="H5" s="179"/>
      <c r="I5" s="179"/>
      <c r="J5" s="180"/>
      <c r="T5" s="170"/>
      <c r="U5" s="172"/>
      <c r="V5" s="172"/>
      <c r="W5" s="172"/>
      <c r="X5" s="172"/>
      <c r="Y5" s="172"/>
      <c r="Z5" s="172"/>
      <c r="AA5" s="172"/>
      <c r="AB5" s="172"/>
      <c r="AC5" s="172"/>
      <c r="AD5" s="172"/>
      <c r="AE5" s="172"/>
      <c r="AF5" s="172"/>
      <c r="AG5" s="172"/>
      <c r="AH5" s="172"/>
      <c r="AI5" s="172"/>
      <c r="AJ5" s="172"/>
      <c r="AK5" s="172"/>
      <c r="AL5" s="172"/>
      <c r="AM5" s="172"/>
      <c r="AN5" s="172"/>
      <c r="AO5" s="86" t="s">
        <v>52</v>
      </c>
      <c r="AP5" s="172" t="s">
        <v>53</v>
      </c>
      <c r="AQ5" s="172"/>
      <c r="AR5" s="87" t="s">
        <v>54</v>
      </c>
      <c r="AS5" s="172"/>
      <c r="AT5" s="172"/>
      <c r="AU5" s="172"/>
      <c r="AV5" s="172"/>
      <c r="AW5" s="172"/>
      <c r="AX5" s="172"/>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82"/>
      <c r="EV5" s="172"/>
      <c r="EW5" s="172"/>
      <c r="EX5" s="172"/>
      <c r="EY5" s="172"/>
      <c r="EZ5" s="172"/>
      <c r="FA5" s="172"/>
      <c r="FB5" s="172"/>
      <c r="FC5" s="172"/>
      <c r="FD5" s="177"/>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86" t="s">
        <v>0</v>
      </c>
      <c r="C7" s="186"/>
      <c r="D7" s="191" t="s">
        <v>241</v>
      </c>
      <c r="E7" s="192"/>
      <c r="F7" s="192"/>
      <c r="G7" s="192"/>
      <c r="H7" s="193"/>
      <c r="I7" s="123" t="s">
        <v>63</v>
      </c>
      <c r="J7" s="40" t="s">
        <v>355</v>
      </c>
      <c r="T7" s="96" t="str">
        <f>+D7</f>
        <v>EXPEDIR CERTIFICADOS DE INGRESOS Y RETENCIONES</v>
      </c>
      <c r="U7" s="97" t="str">
        <f>+D9</f>
        <v>Establecer los lineamientos para la Expedición de Certificados de Ingresos y Retenciones a contratistas del INPEC y Certificados de Retención en la Fuente a terceros (personas Jurídicas que contrataron con el INPEC).</v>
      </c>
      <c r="V7" s="97" t="e">
        <f>+#REF!</f>
        <v>#REF!</v>
      </c>
      <c r="W7" s="97" t="e">
        <f>+#REF!</f>
        <v>#REF!</v>
      </c>
      <c r="X7" s="97">
        <f>+D17</f>
        <v>0</v>
      </c>
      <c r="Y7" s="97">
        <f>+D19</f>
        <v>0</v>
      </c>
      <c r="Z7" s="97" t="e">
        <f>+#REF!</f>
        <v>#REF!</v>
      </c>
      <c r="AA7" s="97" t="str">
        <f>+F23</f>
        <v>Solicitud certificado</v>
      </c>
      <c r="AB7" s="97" t="str">
        <f>+F24</f>
        <v>Certificado entregado</v>
      </c>
      <c r="AC7" s="97" t="str">
        <f>+E27</f>
        <v>Documentos descargado del aplcativo SIIF Nacion y entregado al solicitante</v>
      </c>
      <c r="AD7" s="97" t="str">
        <f>+E26</f>
        <v>Documento emitido por el tercero solicitante</v>
      </c>
      <c r="AE7" s="97" t="str">
        <f>+J23</f>
        <v>oficio o correo electrónico del tercero</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86" t="s">
        <v>1</v>
      </c>
      <c r="C9" s="186"/>
      <c r="D9" s="187" t="s">
        <v>242</v>
      </c>
      <c r="E9" s="187"/>
      <c r="F9" s="187"/>
      <c r="G9" s="187"/>
      <c r="H9" s="187"/>
      <c r="I9" s="187"/>
      <c r="J9" s="187"/>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25">
      <c r="B11" s="186" t="s">
        <v>64</v>
      </c>
      <c r="C11" s="186"/>
      <c r="D11" s="187" t="s">
        <v>195</v>
      </c>
      <c r="E11" s="187"/>
      <c r="F11" s="187"/>
      <c r="G11" s="187"/>
      <c r="H11" s="187"/>
      <c r="I11" s="187"/>
      <c r="J11" s="187"/>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86" t="s">
        <v>120</v>
      </c>
      <c r="C13" s="186"/>
      <c r="D13" s="187" t="s">
        <v>110</v>
      </c>
      <c r="E13" s="187"/>
      <c r="F13" s="187"/>
      <c r="G13" s="187"/>
      <c r="H13" s="187"/>
      <c r="I13" s="187"/>
      <c r="J13" s="187"/>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25">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86" t="s">
        <v>3</v>
      </c>
      <c r="C15" s="186" t="str">
        <f>IF(ISERROR(VLOOKUP(#REF!,[4]listas!$B$5:$G$54,2,0)),"",VLOOKUP(#REF!,[4]listas!$B$5:$G$54,2,0))</f>
        <v/>
      </c>
      <c r="D15" s="191" t="s">
        <v>127</v>
      </c>
      <c r="E15" s="192"/>
      <c r="F15" s="192"/>
      <c r="G15" s="192"/>
      <c r="H15" s="192"/>
      <c r="I15" s="192"/>
      <c r="J15" s="193"/>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25">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86" t="s">
        <v>65</v>
      </c>
      <c r="C17" s="186"/>
      <c r="D17" s="188"/>
      <c r="E17" s="189"/>
      <c r="F17" s="189"/>
      <c r="G17" s="189"/>
      <c r="H17" s="189"/>
      <c r="I17" s="189"/>
      <c r="J17" s="190"/>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86" t="s">
        <v>66</v>
      </c>
      <c r="C19" s="186"/>
      <c r="D19" s="191"/>
      <c r="E19" s="192"/>
      <c r="F19" s="192"/>
      <c r="G19" s="192"/>
      <c r="H19" s="192"/>
      <c r="I19" s="192"/>
      <c r="J19" s="193"/>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86" t="s">
        <v>6</v>
      </c>
      <c r="C21" s="186"/>
      <c r="D21" s="191" t="s">
        <v>196</v>
      </c>
      <c r="E21" s="192"/>
      <c r="F21" s="192"/>
      <c r="G21" s="192"/>
      <c r="H21" s="192"/>
      <c r="I21" s="192"/>
      <c r="J21" s="193"/>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5.5" x14ac:dyDescent="0.25">
      <c r="B23" s="199" t="s">
        <v>67</v>
      </c>
      <c r="C23" s="200" t="s">
        <v>68</v>
      </c>
      <c r="D23" s="199" t="s">
        <v>183</v>
      </c>
      <c r="E23" s="123" t="s">
        <v>55</v>
      </c>
      <c r="F23" s="238" t="s">
        <v>244</v>
      </c>
      <c r="G23" s="238"/>
      <c r="H23" s="238"/>
      <c r="I23" s="199" t="s">
        <v>69</v>
      </c>
      <c r="J23" s="8" t="s">
        <v>245</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99"/>
      <c r="C24" s="200"/>
      <c r="D24" s="199"/>
      <c r="E24" s="123" t="s">
        <v>56</v>
      </c>
      <c r="F24" s="238" t="s">
        <v>243</v>
      </c>
      <c r="G24" s="238"/>
      <c r="H24" s="238"/>
      <c r="I24" s="199"/>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94" t="s">
        <v>70</v>
      </c>
      <c r="C26" s="195" t="str">
        <f>+F23</f>
        <v>Solicitud certificado</v>
      </c>
      <c r="D26" s="195"/>
      <c r="E26" s="196" t="s">
        <v>246</v>
      </c>
      <c r="F26" s="196"/>
      <c r="G26" s="196"/>
      <c r="H26" s="196"/>
      <c r="I26" s="196"/>
      <c r="J26" s="196"/>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94"/>
      <c r="C27" s="195" t="str">
        <f>+F24</f>
        <v>Certificado entregado</v>
      </c>
      <c r="D27" s="195"/>
      <c r="E27" s="196" t="s">
        <v>247</v>
      </c>
      <c r="F27" s="196"/>
      <c r="G27" s="196"/>
      <c r="H27" s="196"/>
      <c r="I27" s="196"/>
      <c r="J27" s="196"/>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96" t="s">
        <v>203</v>
      </c>
      <c r="D29" s="196"/>
      <c r="E29" s="126" t="s">
        <v>14</v>
      </c>
      <c r="F29" s="196" t="s">
        <v>204</v>
      </c>
      <c r="G29" s="196"/>
      <c r="H29" s="126" t="s">
        <v>72</v>
      </c>
      <c r="I29" s="197" t="s">
        <v>205</v>
      </c>
      <c r="J29" s="198"/>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94" t="s">
        <v>16</v>
      </c>
      <c r="C31" s="194"/>
      <c r="D31" s="211" t="s">
        <v>206</v>
      </c>
      <c r="E31" s="211"/>
      <c r="F31" s="194" t="s">
        <v>17</v>
      </c>
      <c r="G31" s="194"/>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94" t="s">
        <v>19</v>
      </c>
      <c r="C33" s="194"/>
      <c r="D33" s="212" t="s">
        <v>196</v>
      </c>
      <c r="E33" s="212"/>
      <c r="F33" s="212"/>
      <c r="G33" s="194" t="s">
        <v>73</v>
      </c>
      <c r="H33" s="194"/>
      <c r="I33" s="203" t="s">
        <v>207</v>
      </c>
      <c r="J33" s="204"/>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94" t="s">
        <v>74</v>
      </c>
      <c r="C35" s="194"/>
      <c r="D35" s="205"/>
      <c r="E35" s="206"/>
      <c r="F35" s="206"/>
      <c r="G35" s="206"/>
      <c r="H35" s="206"/>
      <c r="I35" s="206"/>
      <c r="J35" s="207"/>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208">
        <v>100</v>
      </c>
      <c r="D37" s="209"/>
      <c r="E37" s="210" t="s">
        <v>75</v>
      </c>
      <c r="F37" s="210"/>
      <c r="G37" s="53">
        <v>100</v>
      </c>
      <c r="H37" s="210" t="s">
        <v>75</v>
      </c>
      <c r="I37" s="210"/>
      <c r="J37" s="53">
        <v>100</v>
      </c>
      <c r="L37" s="82"/>
      <c r="M37" s="82"/>
      <c r="N37" s="82"/>
      <c r="O37" s="82"/>
      <c r="AI37" s="85"/>
      <c r="AJ37" s="85"/>
      <c r="AK37" s="85"/>
      <c r="AL37" s="85"/>
      <c r="AM37" s="85"/>
      <c r="AN37" s="85"/>
      <c r="AO37" s="85"/>
      <c r="AP37" s="85"/>
      <c r="AQ37" s="85"/>
      <c r="AR37" s="85"/>
      <c r="AS37" s="85"/>
    </row>
    <row r="38" spans="2:216" ht="12.75" x14ac:dyDescent="0.25">
      <c r="B38" s="213" t="s">
        <v>76</v>
      </c>
      <c r="C38" s="215" t="s">
        <v>77</v>
      </c>
      <c r="D38" s="215"/>
      <c r="E38" s="216" t="s">
        <v>78</v>
      </c>
      <c r="F38" s="216"/>
      <c r="G38" s="217" t="s">
        <v>53</v>
      </c>
      <c r="H38" s="217"/>
      <c r="I38" s="218" t="s">
        <v>79</v>
      </c>
      <c r="J38" s="219"/>
      <c r="L38" s="82"/>
      <c r="M38" s="82"/>
      <c r="N38" s="82"/>
      <c r="O38" s="82"/>
    </row>
    <row r="39" spans="2:216" ht="12.75" x14ac:dyDescent="0.25">
      <c r="B39" s="213"/>
      <c r="C39" s="199" t="s">
        <v>80</v>
      </c>
      <c r="D39" s="199"/>
      <c r="E39" s="124" t="s">
        <v>81</v>
      </c>
      <c r="F39" s="124" t="s">
        <v>80</v>
      </c>
      <c r="G39" s="124" t="s">
        <v>81</v>
      </c>
      <c r="H39" s="124" t="s">
        <v>80</v>
      </c>
      <c r="I39" s="199" t="s">
        <v>82</v>
      </c>
      <c r="J39" s="220"/>
      <c r="L39" s="82"/>
      <c r="M39" s="82"/>
      <c r="N39" s="82"/>
      <c r="O39" s="82"/>
    </row>
    <row r="40" spans="2:216" ht="13.5" thickBot="1" x14ac:dyDescent="0.3">
      <c r="B40" s="214"/>
      <c r="C40" s="221">
        <v>1</v>
      </c>
      <c r="D40" s="221"/>
      <c r="E40" s="125">
        <v>1</v>
      </c>
      <c r="F40" s="125">
        <v>1</v>
      </c>
      <c r="G40" s="125">
        <f>+F40</f>
        <v>1</v>
      </c>
      <c r="H40" s="125">
        <f>+I40</f>
        <v>0.99</v>
      </c>
      <c r="I40" s="222">
        <v>0.99</v>
      </c>
      <c r="J40" s="223"/>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228" t="s">
        <v>83</v>
      </c>
      <c r="C42" s="229"/>
      <c r="D42" s="229"/>
      <c r="E42" s="229"/>
      <c r="F42" s="229"/>
      <c r="G42" s="229"/>
      <c r="H42" s="231" t="s">
        <v>84</v>
      </c>
      <c r="I42" s="232"/>
      <c r="J42" s="233"/>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234" t="s">
        <v>85</v>
      </c>
      <c r="C44" s="235"/>
      <c r="D44" s="236" t="s">
        <v>86</v>
      </c>
      <c r="E44" s="235"/>
      <c r="F44" s="236" t="s">
        <v>87</v>
      </c>
      <c r="G44" s="235"/>
      <c r="H44" s="236" t="s">
        <v>88</v>
      </c>
      <c r="I44" s="237"/>
      <c r="J44" s="8" t="s">
        <v>200</v>
      </c>
      <c r="L44" s="82"/>
      <c r="M44" s="82"/>
      <c r="N44" s="82"/>
      <c r="O44" s="82"/>
    </row>
    <row r="45" spans="2:216" ht="12.75" customHeight="1" thickBot="1" x14ac:dyDescent="0.3">
      <c r="B45" s="225"/>
      <c r="C45" s="226"/>
      <c r="D45" s="227"/>
      <c r="E45" s="226"/>
      <c r="F45" s="227"/>
      <c r="G45" s="226"/>
      <c r="H45" s="227"/>
      <c r="I45" s="226"/>
      <c r="J45" s="56">
        <f>+IF(I29="SUMA",(B45+D45+F45+H45),H45)</f>
        <v>0</v>
      </c>
      <c r="L45" s="82"/>
      <c r="M45" s="82"/>
      <c r="N45" s="82"/>
      <c r="O45" s="82"/>
    </row>
    <row r="46" spans="2:216" ht="16.5" thickBot="1" x14ac:dyDescent="0.3">
      <c r="B46" s="228" t="s">
        <v>89</v>
      </c>
      <c r="C46" s="229"/>
      <c r="D46" s="229"/>
      <c r="E46" s="229"/>
      <c r="F46" s="229"/>
      <c r="G46" s="230"/>
      <c r="H46" s="231" t="str">
        <f>+H42</f>
        <v>2015 - 2018</v>
      </c>
      <c r="I46" s="232"/>
      <c r="J46" s="233"/>
      <c r="L46" s="82"/>
      <c r="M46" s="82"/>
      <c r="N46" s="82"/>
      <c r="O46" s="82"/>
    </row>
    <row r="47" spans="2:216" s="4" customFormat="1" ht="4.5" customHeight="1" x14ac:dyDescent="0.25">
      <c r="E47" s="224"/>
      <c r="F47" s="224"/>
      <c r="G47" s="224"/>
      <c r="H47" s="224"/>
      <c r="I47" s="224"/>
      <c r="J47" s="224"/>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7"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2018-09-13T19:22:49Z</dcterms:modified>
</cp:coreProperties>
</file>